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7520" windowHeight="9110"/>
  </bookViews>
  <sheets>
    <sheet name="01.10.2020" sheetId="2" r:id="rId1"/>
  </sheets>
  <definedNames>
    <definedName name="_xlnm._FilterDatabase" localSheetId="0" hidden="1">'01.10.2020'!$C$1:$C$343</definedName>
    <definedName name="_xlnm.Print_Area" localSheetId="0">'01.10.2020'!$A$1:$G$338</definedName>
  </definedNames>
  <calcPr calcId="145621"/>
</workbook>
</file>

<file path=xl/calcChain.xml><?xml version="1.0" encoding="utf-8"?>
<calcChain xmlns="http://schemas.openxmlformats.org/spreadsheetml/2006/main">
  <c r="E41" i="2" l="1"/>
  <c r="D338" i="2" l="1"/>
  <c r="E338" i="2"/>
  <c r="C267" i="2"/>
  <c r="C181" i="2"/>
  <c r="F94" i="2"/>
  <c r="D91" i="2"/>
  <c r="E91" i="2"/>
  <c r="C91" i="2"/>
  <c r="F91" i="2" s="1"/>
  <c r="F246" i="2" l="1"/>
  <c r="D243" i="2"/>
  <c r="E243" i="2"/>
  <c r="C243" i="2"/>
  <c r="F334" i="2"/>
  <c r="D331" i="2"/>
  <c r="E331" i="2"/>
  <c r="C331" i="2"/>
  <c r="F331" i="2" s="1"/>
  <c r="C201" i="2"/>
  <c r="F243" i="2" l="1"/>
  <c r="D100" i="2"/>
  <c r="E100" i="2"/>
  <c r="D54" i="2"/>
  <c r="E54" i="2"/>
  <c r="C54" i="2"/>
  <c r="D337" i="2"/>
  <c r="E337" i="2"/>
  <c r="F241" i="2" l="1"/>
  <c r="F250" i="2"/>
  <c r="D247" i="2" l="1"/>
  <c r="E247" i="2"/>
  <c r="C247" i="2"/>
  <c r="F247" i="2" s="1"/>
  <c r="F275" i="2"/>
  <c r="D272" i="2"/>
  <c r="E272" i="2"/>
  <c r="C272" i="2"/>
  <c r="F272" i="2" l="1"/>
  <c r="C86" i="2"/>
  <c r="D227" i="2" l="1"/>
  <c r="E227" i="2"/>
  <c r="C227" i="2"/>
  <c r="F119" i="2" l="1"/>
  <c r="E116" i="2"/>
  <c r="D116" i="2"/>
  <c r="C116" i="2"/>
  <c r="F279" i="2"/>
  <c r="D276" i="2"/>
  <c r="E276" i="2"/>
  <c r="C276" i="2"/>
  <c r="F276" i="2" l="1"/>
  <c r="F116" i="2"/>
  <c r="D104" i="2"/>
  <c r="E104" i="2"/>
  <c r="F104" i="2" s="1"/>
  <c r="C104" i="2"/>
  <c r="F107" i="2"/>
  <c r="C78" i="2" l="1"/>
  <c r="C77" i="2"/>
  <c r="C337" i="2" s="1"/>
  <c r="C210" i="2" l="1"/>
  <c r="C214" i="2"/>
  <c r="C211" i="2" s="1"/>
  <c r="D37" i="2" l="1"/>
  <c r="E37" i="2"/>
  <c r="C37" i="2"/>
  <c r="F40" i="2"/>
  <c r="F37" i="2" l="1"/>
  <c r="D223" i="2"/>
  <c r="E223" i="2"/>
  <c r="C223" i="2"/>
  <c r="D289" i="2" l="1"/>
  <c r="D239" i="2" l="1"/>
  <c r="E239" i="2"/>
  <c r="C239" i="2"/>
  <c r="F239" i="2" l="1"/>
  <c r="F89" i="2"/>
  <c r="F313" i="2" l="1"/>
  <c r="F311" i="2"/>
  <c r="F322" i="2"/>
  <c r="F326" i="2"/>
  <c r="F330" i="2"/>
  <c r="D327" i="2" l="1"/>
  <c r="E327" i="2"/>
  <c r="D323" i="2"/>
  <c r="E323" i="2"/>
  <c r="D319" i="2"/>
  <c r="E319" i="2"/>
  <c r="C319" i="2"/>
  <c r="C327" i="2"/>
  <c r="C323" i="2"/>
  <c r="D235" i="2"/>
  <c r="E235" i="2"/>
  <c r="D231" i="2"/>
  <c r="E231" i="2"/>
  <c r="C231" i="2"/>
  <c r="F234" i="2"/>
  <c r="F226" i="2"/>
  <c r="F225" i="2"/>
  <c r="F184" i="2"/>
  <c r="F185" i="2"/>
  <c r="F189" i="2"/>
  <c r="F192" i="2"/>
  <c r="F193" i="2"/>
  <c r="F196" i="2"/>
  <c r="F197" i="2"/>
  <c r="F201" i="2"/>
  <c r="D198" i="2"/>
  <c r="E198" i="2"/>
  <c r="C198" i="2"/>
  <c r="D194" i="2"/>
  <c r="E194" i="2"/>
  <c r="C194" i="2"/>
  <c r="D190" i="2"/>
  <c r="E190" i="2"/>
  <c r="C190" i="2"/>
  <c r="D186" i="2"/>
  <c r="E186" i="2"/>
  <c r="C186" i="2"/>
  <c r="D182" i="2"/>
  <c r="E182" i="2"/>
  <c r="C182" i="2"/>
  <c r="F173" i="2"/>
  <c r="E170" i="2"/>
  <c r="D170" i="2"/>
  <c r="C170" i="2"/>
  <c r="F127" i="2"/>
  <c r="F131" i="2"/>
  <c r="F135" i="2"/>
  <c r="F139" i="2"/>
  <c r="D136" i="2"/>
  <c r="E136" i="2"/>
  <c r="D132" i="2"/>
  <c r="E132" i="2"/>
  <c r="D128" i="2"/>
  <c r="E128" i="2"/>
  <c r="D124" i="2"/>
  <c r="E124" i="2"/>
  <c r="C124" i="2"/>
  <c r="C128" i="2"/>
  <c r="C132" i="2"/>
  <c r="C136" i="2"/>
  <c r="D71" i="2"/>
  <c r="E71" i="2"/>
  <c r="C71" i="2"/>
  <c r="F74" i="2"/>
  <c r="D87" i="2"/>
  <c r="E87" i="2"/>
  <c r="C87" i="2"/>
  <c r="D59" i="2"/>
  <c r="E59" i="2"/>
  <c r="C59" i="2"/>
  <c r="F62" i="2"/>
  <c r="C318" i="2" l="1"/>
  <c r="F319" i="2"/>
  <c r="E318" i="2"/>
  <c r="F318" i="2" s="1"/>
  <c r="F190" i="2"/>
  <c r="D318" i="2"/>
  <c r="F71" i="2"/>
  <c r="F231" i="2"/>
  <c r="F124" i="2"/>
  <c r="F182" i="2"/>
  <c r="F198" i="2"/>
  <c r="F136" i="2"/>
  <c r="F327" i="2"/>
  <c r="F186" i="2"/>
  <c r="F323" i="2"/>
  <c r="F132" i="2"/>
  <c r="F128" i="2"/>
  <c r="F194" i="2"/>
  <c r="F59" i="2"/>
  <c r="F170" i="2"/>
  <c r="F87" i="2"/>
  <c r="F86" i="2" l="1"/>
  <c r="F103" i="2"/>
  <c r="F238" i="2"/>
  <c r="F255" i="2"/>
  <c r="C83" i="2"/>
  <c r="F83" i="2" s="1"/>
  <c r="C100" i="2"/>
  <c r="F100" i="2" s="1"/>
  <c r="C235" i="2"/>
  <c r="F235" i="2" s="1"/>
  <c r="E252" i="2"/>
  <c r="D252" i="2"/>
  <c r="C252" i="2"/>
  <c r="F252" i="2" l="1"/>
  <c r="F15" i="2"/>
  <c r="C123" i="2" l="1"/>
  <c r="C338" i="2" s="1"/>
  <c r="F30" i="2"/>
  <c r="F11" i="2" l="1"/>
  <c r="F19" i="2"/>
  <c r="F23" i="2"/>
  <c r="F26" i="2"/>
  <c r="F35" i="2"/>
  <c r="F47" i="2"/>
  <c r="F49" i="2"/>
  <c r="F53" i="2"/>
  <c r="F57" i="2"/>
  <c r="F58" i="2"/>
  <c r="F65" i="2"/>
  <c r="F66" i="2"/>
  <c r="F69" i="2"/>
  <c r="F70" i="2"/>
  <c r="F77" i="2"/>
  <c r="F78" i="2"/>
  <c r="F82" i="2"/>
  <c r="F99" i="2"/>
  <c r="F111" i="2"/>
  <c r="F115" i="2"/>
  <c r="F122" i="2"/>
  <c r="F123" i="2"/>
  <c r="F143" i="2"/>
  <c r="F144" i="2"/>
  <c r="F147" i="2"/>
  <c r="F148" i="2"/>
  <c r="F153" i="2"/>
  <c r="F157" i="2"/>
  <c r="F160" i="2"/>
  <c r="F161" i="2"/>
  <c r="F258" i="2"/>
  <c r="F259" i="2"/>
  <c r="F165" i="2"/>
  <c r="F169" i="2"/>
  <c r="F177" i="2"/>
  <c r="F181" i="2"/>
  <c r="F205" i="2"/>
  <c r="F206" i="2"/>
  <c r="F209" i="2"/>
  <c r="F210" i="2"/>
  <c r="F213" i="2"/>
  <c r="F214" i="2"/>
  <c r="F217" i="2"/>
  <c r="F218" i="2"/>
  <c r="F221" i="2"/>
  <c r="F222" i="2"/>
  <c r="F229" i="2"/>
  <c r="F230" i="2"/>
  <c r="F262" i="2"/>
  <c r="F263" i="2"/>
  <c r="F267" i="2"/>
  <c r="F271" i="2"/>
  <c r="F284" i="2"/>
  <c r="F287" i="2"/>
  <c r="F288" i="2"/>
  <c r="F292" i="2"/>
  <c r="F296" i="2"/>
  <c r="F300" i="2"/>
  <c r="F303" i="2"/>
  <c r="F308" i="2"/>
  <c r="F312" i="2"/>
  <c r="F317" i="2"/>
  <c r="F338" i="2"/>
  <c r="F337" i="2" l="1"/>
  <c r="C44" i="2"/>
  <c r="D28" i="2" l="1"/>
  <c r="E28" i="2"/>
  <c r="C28" i="2"/>
  <c r="F28" i="2" s="1"/>
  <c r="D12" i="2"/>
  <c r="D20" i="2" l="1"/>
  <c r="E20" i="2"/>
  <c r="E12" i="2"/>
  <c r="F12" i="2" s="1"/>
  <c r="C20" i="2"/>
  <c r="C12" i="2"/>
  <c r="F20" i="2" l="1"/>
  <c r="E67" i="2"/>
  <c r="D67" i="2"/>
  <c r="C67" i="2"/>
  <c r="E63" i="2"/>
  <c r="D63" i="2"/>
  <c r="C63" i="2"/>
  <c r="C42" i="2"/>
  <c r="E44" i="2"/>
  <c r="D44" i="2"/>
  <c r="D42" i="2" s="1"/>
  <c r="F67" i="2" l="1"/>
  <c r="E42" i="2"/>
  <c r="F44" i="2"/>
  <c r="F63" i="2"/>
  <c r="D268" i="2"/>
  <c r="E268" i="2"/>
  <c r="C268" i="2"/>
  <c r="D264" i="2"/>
  <c r="E264" i="2"/>
  <c r="C264" i="2"/>
  <c r="D178" i="2"/>
  <c r="E178" i="2"/>
  <c r="C178" i="2"/>
  <c r="D174" i="2"/>
  <c r="E174" i="2"/>
  <c r="C174" i="2"/>
  <c r="D166" i="2"/>
  <c r="E166" i="2"/>
  <c r="C166" i="2"/>
  <c r="D162" i="2"/>
  <c r="E162" i="2"/>
  <c r="C162" i="2"/>
  <c r="D260" i="2"/>
  <c r="E260" i="2"/>
  <c r="C260" i="2"/>
  <c r="C150" i="2"/>
  <c r="F174" i="2" l="1"/>
  <c r="F268" i="2"/>
  <c r="F166" i="2"/>
  <c r="F42" i="2"/>
  <c r="F162" i="2"/>
  <c r="F178" i="2"/>
  <c r="F264" i="2"/>
  <c r="F260" i="2"/>
  <c r="D314" i="2"/>
  <c r="E314" i="2"/>
  <c r="D309" i="2"/>
  <c r="E309" i="2"/>
  <c r="C309" i="2"/>
  <c r="D305" i="2"/>
  <c r="E305" i="2"/>
  <c r="D301" i="2"/>
  <c r="E301" i="2"/>
  <c r="D297" i="2"/>
  <c r="E297" i="2"/>
  <c r="D293" i="2"/>
  <c r="E293" i="2"/>
  <c r="E289" i="2"/>
  <c r="D285" i="2"/>
  <c r="E285" i="2"/>
  <c r="D281" i="2"/>
  <c r="E281" i="2"/>
  <c r="D256" i="2"/>
  <c r="D251" i="2" s="1"/>
  <c r="E256" i="2"/>
  <c r="D219" i="2"/>
  <c r="E219" i="2"/>
  <c r="D215" i="2"/>
  <c r="E215" i="2"/>
  <c r="D211" i="2"/>
  <c r="E211" i="2"/>
  <c r="D207" i="2"/>
  <c r="E207" i="2"/>
  <c r="D203" i="2"/>
  <c r="E203" i="2"/>
  <c r="D158" i="2"/>
  <c r="E158" i="2"/>
  <c r="D154" i="2"/>
  <c r="E154" i="2"/>
  <c r="D150" i="2"/>
  <c r="E150" i="2"/>
  <c r="D145" i="2"/>
  <c r="E145" i="2"/>
  <c r="D141" i="2"/>
  <c r="D140" i="2" s="1"/>
  <c r="E141" i="2"/>
  <c r="E140" i="2" s="1"/>
  <c r="D120" i="2"/>
  <c r="E120" i="2"/>
  <c r="D112" i="2"/>
  <c r="E112" i="2"/>
  <c r="D108" i="2"/>
  <c r="E108" i="2"/>
  <c r="D96" i="2"/>
  <c r="E96" i="2"/>
  <c r="E95" i="2" s="1"/>
  <c r="D79" i="2"/>
  <c r="E79" i="2"/>
  <c r="D75" i="2"/>
  <c r="E75" i="2"/>
  <c r="D50" i="2"/>
  <c r="E50" i="2"/>
  <c r="D33" i="2"/>
  <c r="D32" i="2" s="1"/>
  <c r="E33" i="2"/>
  <c r="E32" i="2" s="1"/>
  <c r="D24" i="2"/>
  <c r="E24" i="2"/>
  <c r="D16" i="2"/>
  <c r="E16" i="2"/>
  <c r="D8" i="2"/>
  <c r="E8" i="2"/>
  <c r="D41" i="2" l="1"/>
  <c r="D280" i="2"/>
  <c r="E251" i="2"/>
  <c r="E280" i="2"/>
  <c r="E7" i="2"/>
  <c r="D7" i="2"/>
  <c r="D95" i="2"/>
  <c r="E202" i="2"/>
  <c r="F223" i="2"/>
  <c r="D202" i="2"/>
  <c r="D149" i="2" s="1"/>
  <c r="F309" i="2"/>
  <c r="F150" i="2"/>
  <c r="E149" i="2" l="1"/>
  <c r="E335" i="2" s="1"/>
  <c r="D335" i="2"/>
  <c r="C289" i="2"/>
  <c r="F289" i="2" s="1"/>
  <c r="C120" i="2" l="1"/>
  <c r="F120" i="2" s="1"/>
  <c r="C219" i="2" l="1"/>
  <c r="F219" i="2" s="1"/>
  <c r="C207" i="2"/>
  <c r="F207" i="2" s="1"/>
  <c r="C215" i="2" l="1"/>
  <c r="F215" i="2" s="1"/>
  <c r="F211" i="2"/>
  <c r="C203" i="2"/>
  <c r="C202" i="2" s="1"/>
  <c r="F202" i="2" s="1"/>
  <c r="F203" i="2" l="1"/>
  <c r="C281" i="2"/>
  <c r="F281" i="2" s="1"/>
  <c r="C256" i="2"/>
  <c r="C79" i="2"/>
  <c r="F79" i="2" s="1"/>
  <c r="C16" i="2"/>
  <c r="F16" i="2" s="1"/>
  <c r="C108" i="2"/>
  <c r="F108" i="2" s="1"/>
  <c r="C24" i="2"/>
  <c r="F24" i="2" s="1"/>
  <c r="C154" i="2"/>
  <c r="C149" i="2" s="1"/>
  <c r="F149" i="2" s="1"/>
  <c r="C285" i="2"/>
  <c r="F285" i="2" s="1"/>
  <c r="C96" i="2"/>
  <c r="C95" i="2" s="1"/>
  <c r="C75" i="2"/>
  <c r="F75" i="2" s="1"/>
  <c r="C50" i="2"/>
  <c r="C33" i="2"/>
  <c r="C8" i="2"/>
  <c r="C301" i="2"/>
  <c r="F301" i="2" s="1"/>
  <c r="C145" i="2"/>
  <c r="F145" i="2" s="1"/>
  <c r="C112" i="2"/>
  <c r="F112" i="2" s="1"/>
  <c r="C314" i="2"/>
  <c r="F314" i="2" s="1"/>
  <c r="C293" i="2"/>
  <c r="F293" i="2" s="1"/>
  <c r="C305" i="2"/>
  <c r="F305" i="2" s="1"/>
  <c r="C297" i="2"/>
  <c r="F297" i="2" s="1"/>
  <c r="F227" i="2"/>
  <c r="C158" i="2"/>
  <c r="F158" i="2" s="1"/>
  <c r="C141" i="2"/>
  <c r="F141" i="2" s="1"/>
  <c r="C251" i="2" l="1"/>
  <c r="F251" i="2" s="1"/>
  <c r="F256" i="2"/>
  <c r="C7" i="2"/>
  <c r="F7" i="2" s="1"/>
  <c r="F8" i="2"/>
  <c r="F95" i="2"/>
  <c r="C32" i="2"/>
  <c r="F32" i="2" s="1"/>
  <c r="F154" i="2"/>
  <c r="F50" i="2"/>
  <c r="F33" i="2"/>
  <c r="F96" i="2"/>
  <c r="C140" i="2"/>
  <c r="F140" i="2" s="1"/>
  <c r="C280" i="2"/>
  <c r="F280" i="2" s="1"/>
  <c r="C41" i="2" l="1"/>
  <c r="C335" i="2" s="1"/>
  <c r="F335" i="2" s="1"/>
  <c r="F54" i="2" l="1"/>
  <c r="F41" i="2" l="1"/>
</calcChain>
</file>

<file path=xl/sharedStrings.xml><?xml version="1.0" encoding="utf-8"?>
<sst xmlns="http://schemas.openxmlformats.org/spreadsheetml/2006/main" count="432" uniqueCount="132">
  <si>
    <t>в том числе:</t>
  </si>
  <si>
    <t>3.</t>
  </si>
  <si>
    <t>2.</t>
  </si>
  <si>
    <t>1.</t>
  </si>
  <si>
    <t>№ п/п</t>
  </si>
  <si>
    <t>Наименование расходов</t>
  </si>
  <si>
    <t>1</t>
  </si>
  <si>
    <t>ОБЩЕГОСУДАРСТВЕННЫЕ  ВОПРОСЫ</t>
  </si>
  <si>
    <t>в том числе из:</t>
  </si>
  <si>
    <t xml:space="preserve"> - федерального бюджета</t>
  </si>
  <si>
    <t xml:space="preserve"> - республиканского бюджета</t>
  </si>
  <si>
    <t xml:space="preserve">Субвенции бюджетам муниципальных районов и бюджетам 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</si>
  <si>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 - республиканского бюджета 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</si>
  <si>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</si>
  <si>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</si>
  <si>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 - федерального бюджета </t>
  </si>
  <si>
    <t>НАЦИОНАЛЬНАЯ БЕЗОПАСНОСТЬ И ПРАВООХРАНИТЕЛЬНАЯ ДЕЯТЕЛЬНОСТЬ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</si>
  <si>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</si>
  <si>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 xml:space="preserve"> - республиканского бюджета  </t>
  </si>
  <si>
    <t>НАЦИОНАЛЬНАЯ ЭКОНОМИКА</t>
  </si>
  <si>
    <t>- федерального бюджета</t>
  </si>
  <si>
    <t>4.</t>
  </si>
  <si>
    <t>ЖИЛИЩНО-КОММУНАЛЬНОЕ ХОЗЯЙСТВО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</si>
  <si>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</si>
  <si>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r>
      <t xml:space="preserve"> - республиканского бюджета </t>
    </r>
    <r>
      <rPr>
        <b/>
        <sz val="11"/>
        <rFont val="Times New Roman"/>
        <family val="1"/>
        <charset val="204"/>
      </rPr>
      <t/>
    </r>
  </si>
  <si>
    <t>ОБРАЗОВАНИЕ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</si>
  <si>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</si>
  <si>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- республиканского бюджета</t>
  </si>
  <si>
    <t>Субсидии бюджетам муниципальных районов и бюджетам городских округов на подготовку и проведение празднования на федеральном уровне памятных дат субъектов Российской Федерации</t>
  </si>
  <si>
    <t>7.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</si>
  <si>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/>
    </r>
  </si>
  <si>
    <t>СОЦИАЛЬНАЯ ПОЛИТИКА</t>
  </si>
  <si>
    <t>Иные межбюджетные трансферты бюджетам муниципальных районов и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</si>
  <si>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</si>
  <si>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по назначению и выплате единовременного пособия при передаче ребенка на воспитание в семью 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</si>
  <si>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</si>
  <si>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оставшимся без попечения родителей, лиц из числа детей-сирот и детей, оставшихся без попечения родителей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</si>
  <si>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</si>
  <si>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t>ИТОГО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</si>
  <si>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</si>
  <si>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</si>
  <si>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5.</t>
  </si>
  <si>
    <t>ОХРАНА ОКРУЖАЮЩЕЙ СРЕДЫ</t>
  </si>
  <si>
    <t>Строительство ДДУ - всего:</t>
  </si>
  <si>
    <t>Субвенции бюджетам городских округов для осуществления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пунктах 3 и 6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помещениях, бюджетам муниципальных районов по расчету и предоставлению субвенций бюджетам поселений для осуществления указанных государственных полномочий Чувашской Республики</t>
  </si>
  <si>
    <t xml:space="preserve">Субсидии на строительство объекта "Дошкольное образовательное учреждение на 250 мест с ясельными группами в I очереди 7 микрорайона центральной части г.Чебоксары" </t>
  </si>
  <si>
    <t>КУЛЬТУРА, КИНЕМАТОГРАФИЯ</t>
  </si>
  <si>
    <t>6.</t>
  </si>
  <si>
    <t>8.</t>
  </si>
  <si>
    <t xml:space="preserve">Субсидии бюджетам муниципальных районов и бюджетам городских округов на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</si>
  <si>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</si>
  <si>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прочих муниципальных образовательных организаций) 
</t>
  </si>
  <si>
    <t>Субсидии бюджетам муниципальных районов и бюджетам городских округов на укрепление материально-технической базы муниципальных детских школ искусств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</si>
  <si>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культурно-досугового типа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</si>
  <si>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библиотек
</t>
  </si>
  <si>
    <t xml:space="preserve">Субсидии бюджетам муниципальных районов и бюджетам городских округов на реализацию программ формирования современной городской среды
</t>
  </si>
  <si>
    <t>проектно-изыскательские работы</t>
  </si>
  <si>
    <t>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</si>
  <si>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 xml:space="preserve">Субсидии бюджетам городских округов на проектирование, строительство и реконструкцию автомобильных дорог общего пользования местного значения в границах городского округа, на которых релизуются или планируются к реализации крупные, особо важные для социально-экономического развития Чувашской Республики проекты
</t>
  </si>
  <si>
    <t xml:space="preserve">Строительство третьего транспортного полукольца </t>
  </si>
  <si>
    <t xml:space="preserve">Субсидии бюджетам городских округов на укрепление материально-технической базы муниципальных образовательных организаций  в рамках реализации мероприятий по созданию новых мест в общеобразовательных организациях 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</si>
  <si>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
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</si>
  <si>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</si>
  <si>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</si>
  <si>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Субвенции бюджетам муниципальных районов и бюджетам городских округов на осуществление государственных полномочий Чувашской Республики по организации на территории поселений и городских округов мероприятий по осуществлению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</si>
  <si>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(в части проведения Всероссийской переписи населения 2020 года) </t>
  </si>
  <si>
    <t>Субсидии на строительство сооружения очистки дождевых стоков центральной части города Чебоксары в рамках реализации мероприятий по сокращению доли загрязненных сточных вод</t>
  </si>
  <si>
    <t>Субсидии на строительство ливневых очистных сооружений в мкр. "Волжский-1,2" г. Чебоксары в рамках реализации мероприятий по сокращению доли загрязненных сточных вод</t>
  </si>
  <si>
    <t>Субсидии бюджетам муниципальных районов 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</si>
  <si>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и бюджетам городских округов  на строительство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</si>
  <si>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Субсидии на строительство объекта "Дошкольное образовательное учреждение на 250 мест  поз.27 в мкрорайоне "Университетский-2" г.Чебоксары (II очередь)"</t>
  </si>
  <si>
    <t>Субсидии на строительство объекта "Детский сад на 110 мест в 14 мкр.  в НЮР г.Чебоксары"</t>
  </si>
  <si>
    <t>Субсидии на строительство объекта "Автомобильная дорога по улице Новогородская в микрорайоне № 2 жилого района "Новый город" г.Чебоксары"</t>
  </si>
  <si>
    <t>Субсидии на строительство объекта "Автомобильная дорога № 1 в микрорайоне № 2 жилого района "Новый город" г.Чебоксары"</t>
  </si>
  <si>
    <t>Субсидии бюджетам муниципальных районов и бюджетам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</si>
  <si>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 xml:space="preserve"> </t>
  </si>
  <si>
    <t>(рублей)</t>
  </si>
  <si>
    <t>% исполнения к уточненному плану</t>
  </si>
  <si>
    <t>Наименование получателя</t>
  </si>
  <si>
    <t>6=5/3*100</t>
  </si>
  <si>
    <t xml:space="preserve">Администрации районов г.Чебоксары </t>
  </si>
  <si>
    <t xml:space="preserve">Администрация г.Чебоксары </t>
  </si>
  <si>
    <t xml:space="preserve">Администрации районов г.Чебоксары,   Администрация г.Чебоксары  </t>
  </si>
  <si>
    <t>Управление ЖКХ, энергетики, транспорта и связи администрации г.Чебоксары</t>
  </si>
  <si>
    <t>Управление архитектуры и градостроительства администрации г.Чебоксары</t>
  </si>
  <si>
    <t>Администрация г.Чебоксары</t>
  </si>
  <si>
    <t>Управление образования администрации г.Чебоксары</t>
  </si>
  <si>
    <t>Управление архитектуры и градостроительства администрации г.Чебоксары, Управление образования администрации г.Чебоксары</t>
  </si>
  <si>
    <t>Управление культуры и развития туризма администрации г.Чебоксары</t>
  </si>
  <si>
    <t xml:space="preserve">Управление архитектуры и градостроительства администрации г.Чебоксары, </t>
  </si>
  <si>
    <t>Субсидии бюджетам городских округов на реализацию проектов развития общественной инфрастуктуры, основанных на местных инициативах</t>
  </si>
  <si>
    <t xml:space="preserve">Субсидии на строительство автодорог по улицам № 1, 2, 3, 4, 5 в микрорайоне "Университетский-2" СЗР г. Чебоксары </t>
  </si>
  <si>
    <t>Иные межбюджетные трансферты бюджетам городсих округов в целях внедрения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человек, в рамках федерального проекта "Общесистемные меры развития дорожного хозяйства" государственной программы Российской Федерации "Развитие транспортной системы"</t>
  </si>
  <si>
    <t>Субсидии бюджетам муниципальных районов и городских округов на реализацию комплекса мероприятий по благоустройству дворовых территорий и тротуаров на 2020 год</t>
  </si>
  <si>
    <t xml:space="preserve">Субсидии бюджетам муниципальных районов и городских округов на реализацию мероприятий по благоустройству населенных пунктов в рамках празднования 100-летия образования Чувашской автономной области 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</si>
  <si>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СОШ) </t>
  </si>
  <si>
    <t>Субсидии муниципальных районов и бюджетам городских округов на приобретение музыкальных инструментов, оборудования и материалов для детских школ искусств в рамках поддержки отрасли культуры</t>
  </si>
  <si>
    <t>Иные межбюджетные трансферты бюджетам муниципальных районов и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</si>
  <si>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9.</t>
  </si>
  <si>
    <t>ФИЗКУЛЬТУРА И СПОРТ</t>
  </si>
  <si>
    <t xml:space="preserve">Субсидии бюджетам городских округов на организацию и проведение  официальных спортивных мероприятий, обеспечение участия спортсменов, спортсменов-инвалидов и сборных команд Чувашской Республики в окружных, всероссийских и международных соревнованиях </t>
  </si>
  <si>
    <t>Субсидии  бюджетам муниципальных районов и бюджетам городских округов на укрепление материально-технической базы муниципальных учреждений в сфере физической культуры и спорту (в части проведения капитального и текущего ремонта)</t>
  </si>
  <si>
    <t>Управление физической культуры и спорта администрации г.Чебоксары</t>
  </si>
  <si>
    <t xml:space="preserve">Субсидии бюджетам муниципальных районов и бюджетам городских округов на строительство водопровода от повысительной насосной станции Северо-Западного района г. Чебоксары до д.Чандрово Чувашской Республики </t>
  </si>
  <si>
    <t>Субсидии на реконструкцию футбольного поля МБУДО "ДЮСШ "Энергия" в г. Чебоксары Чувашской Республики</t>
  </si>
  <si>
    <t>Субсидии на строительство автодороги к Административно-развлекательному комплексу города Чебоксары</t>
  </si>
  <si>
    <t>Субсидии на строительство внутрипоселковых газораспределительных сетей по адресу: Чувашская Республика, Чебоксарский городской округ, пос. Сосновка, мкр. Октябрьский</t>
  </si>
  <si>
    <t>Субсидии на строительство внутрипоселковых газораспределительных сетей в пос. Сосновка</t>
  </si>
  <si>
    <t>Субсидии на строительство объекта "Дошкольное образовательное учреждение на 240 мест мкр. "Благовещенский" г. Чебоксары</t>
  </si>
  <si>
    <t>Субсидии на строительство объекта "Дошкольное образовательное учреждение на 160 мест мкр. "Альгешево" г. Чебоксары</t>
  </si>
  <si>
    <t>Субсидии на строительство объекта "Дошкольное образовательное учреждение на 110 мест с ясельными группами поз. 29 в микрорайоне "Солнечный-4" (1 этап) г. Чебоксары</t>
  </si>
  <si>
    <t>Субсидии на строительство на строительство объекта "Средняя общеобразовательная школа на 1600 ученических мест поз. 1.34 в микрорайоне № 1 жилого района "Новый город" г.Чебоксары</t>
  </si>
  <si>
    <t>Субсидии на строительство общеобразовательной школы поз. 37 в мкр. 3 района "Садовый" г.Чебоксары Чувашской Республики</t>
  </si>
  <si>
    <t>Субсидии бюджетам муниципальных районов и бюджетам городских округов на реализацию вопросов местного значения в сфере образования, физической культуры и спорта</t>
  </si>
  <si>
    <t>Субсидии бюджетам муниципальных районов и бюджетам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</si>
  <si>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Субсидии бюджетам городских округов на реализацию мероприятий по благоустройству зданий  муниципальных общеобразовательных организаций в целях соблюдения требований к воздушно-тепловому  режиму, водоснабжению и канализации</t>
  </si>
  <si>
    <t>Субсидии бюджетам городских округов на государственную поддержку некоммерческих организаций в целях оказания психолого-педагогической, методической и консультативной помощи гражданам, имеющим детей</t>
  </si>
  <si>
    <t>Администрация г.Чебоксары, МКУ "ГО и ЧС", управление образования, управление культуры</t>
  </si>
  <si>
    <t>Межбюджетные трансферты на реализацию противоэпидемических (профилактических) мероприятий по недопущению завоза и распространения новой коронавирусной инфекции (COVID-19)</t>
  </si>
  <si>
    <t>Иные межбюджетные трансферты на реализацию проектов, направленных на благоустройство и развитие территорий населенных пунктов Чувашской Республики</t>
  </si>
  <si>
    <t>Иные межбюджетные трансферты бюджетам городских округов на поощрение победителей регионального этапа Всероссийского конкурса "Лучшая муниципальная практика"</t>
  </si>
  <si>
    <r>
      <t xml:space="preserve"> - республиканского бюджета </t>
    </r>
    <r>
      <rPr>
        <b/>
        <sz val="11"/>
        <rFont val="Times New Roman"/>
        <family val="1"/>
        <charset val="204"/>
      </rPr>
      <t xml:space="preserve"> </t>
    </r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</si>
  <si>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за исключением вопросов, решение которых отнесено к ведению Российской Федерации</t>
  </si>
  <si>
    <t xml:space="preserve">Иные межбюджетные трансферты бюджетам городских округов на поддержку инновационных проектов в сфере культуры и искусства </t>
  </si>
  <si>
    <t xml:space="preserve">- республиканского бюджета </t>
  </si>
  <si>
    <t xml:space="preserve">          Информация об освоении средств федерального и республиканского бюджетов по состоянию на 01.10.2020</t>
  </si>
  <si>
    <t>Уточненный план на 01.10.2020</t>
  </si>
  <si>
    <t>Поступило из вышестоящего бюджета по состоянию на 01.10.2020</t>
  </si>
  <si>
    <t>Кассовые расходы по состоянию на 01.10.2020</t>
  </si>
  <si>
    <t>Субсидии на реализацию вопросов местного значения в сфере образования, физической культуры и спорта</t>
  </si>
  <si>
    <t>Ежегодные денежные поощрения и гранты Главы Чувашской Республики для поддержки в сфере образования</t>
  </si>
  <si>
    <t>Гранты муниципальным образованиям в целях содействия достижению и (или) поощрения достижения наилучших показателей деятельности органов местного самоуправления городских округов и муниципальных районов по итогам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</si>
</sst>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(* #,##0.00_);_(* \(#,##0.00\);_(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5" fillId="2" borderId="1" xfId="0" applyFont="1" applyFill="1" applyBorder="1" applyAlignment="1">
      <alignment horizontal="center" vertical="top"/>
    </xf>
    <xf numFmtId="0" fontId="1" fillId="2" borderId="0" xfId="1" applyFont="1" applyFill="1"/>
    <xf numFmtId="0" fontId="5" fillId="0" borderId="0" xfId="0" applyFont="1"/>
    <xf numFmtId="0" fontId="5" fillId="2" borderId="0" xfId="0" applyFont="1" applyFill="1"/>
    <xf numFmtId="0" fontId="5" fillId="0" borderId="0" xfId="0" applyFont="1" applyAlignment="1">
      <alignment horizontal="left"/>
    </xf>
    <xf numFmtId="4" fontId="5" fillId="2" borderId="1" xfId="0" applyNumberFormat="1" applyFont="1" applyFill="1" applyBorder="1" applyAlignment="1">
      <alignment vertical="top"/>
    </xf>
    <xf numFmtId="4" fontId="5" fillId="2" borderId="1" xfId="0" applyNumberFormat="1" applyFont="1" applyFill="1" applyBorder="1"/>
    <xf numFmtId="49" fontId="7" fillId="2" borderId="1" xfId="1" applyNumberFormat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justify" vertical="top" wrapText="1"/>
    </xf>
    <xf numFmtId="4" fontId="3" fillId="2" borderId="1" xfId="1" applyNumberFormat="1" applyFont="1" applyFill="1" applyBorder="1" applyAlignment="1">
      <alignment horizontal="right" vertical="top" wrapText="1"/>
    </xf>
    <xf numFmtId="0" fontId="7" fillId="2" borderId="1" xfId="1" applyFont="1" applyFill="1" applyBorder="1" applyAlignment="1">
      <alignment horizontal="justify" vertical="top" wrapText="1"/>
    </xf>
    <xf numFmtId="4" fontId="7" fillId="2" borderId="1" xfId="2" applyNumberFormat="1" applyFont="1" applyFill="1" applyBorder="1" applyAlignment="1">
      <alignment horizontal="right" vertical="top" wrapText="1"/>
    </xf>
    <xf numFmtId="4" fontId="7" fillId="2" borderId="1" xfId="1" applyNumberFormat="1" applyFont="1" applyFill="1" applyBorder="1" applyAlignment="1">
      <alignment horizontal="right" vertical="top" wrapText="1"/>
    </xf>
    <xf numFmtId="49" fontId="7" fillId="2" borderId="1" xfId="1" applyNumberFormat="1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justify" vertical="center" wrapText="1"/>
    </xf>
    <xf numFmtId="49" fontId="7" fillId="2" borderId="2" xfId="1" applyNumberFormat="1" applyFont="1" applyFill="1" applyBorder="1" applyAlignment="1">
      <alignment horizontal="center" vertical="top"/>
    </xf>
    <xf numFmtId="4" fontId="5" fillId="2" borderId="1" xfId="1" applyNumberFormat="1" applyFont="1" applyFill="1" applyBorder="1" applyAlignment="1">
      <alignment horizontal="right" vertical="top" wrapText="1"/>
    </xf>
    <xf numFmtId="0" fontId="7" fillId="2" borderId="1" xfId="2" applyNumberFormat="1" applyFont="1" applyFill="1" applyBorder="1" applyAlignment="1">
      <alignment horizontal="justify" vertical="top" wrapText="1"/>
    </xf>
    <xf numFmtId="49" fontId="7" fillId="2" borderId="3" xfId="1" applyNumberFormat="1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justify" vertical="top" wrapText="1"/>
    </xf>
    <xf numFmtId="49" fontId="7" fillId="2" borderId="1" xfId="3" applyNumberFormat="1" applyFont="1" applyFill="1" applyBorder="1" applyAlignment="1">
      <alignment horizontal="justify" vertical="center" wrapText="1"/>
    </xf>
    <xf numFmtId="4" fontId="8" fillId="2" borderId="1" xfId="2" applyNumberFormat="1" applyFont="1" applyFill="1" applyBorder="1" applyAlignment="1">
      <alignment horizontal="right" vertical="top" wrapText="1"/>
    </xf>
    <xf numFmtId="0" fontId="7" fillId="2" borderId="1" xfId="1" applyFont="1" applyFill="1" applyBorder="1" applyAlignment="1">
      <alignment horizontal="left" vertical="center" wrapText="1" indent="2"/>
    </xf>
    <xf numFmtId="49" fontId="7" fillId="2" borderId="1" xfId="2" applyNumberFormat="1" applyFont="1" applyFill="1" applyBorder="1" applyAlignment="1">
      <alignment horizontal="left" vertical="top" wrapText="1" indent="2"/>
    </xf>
    <xf numFmtId="49" fontId="7" fillId="2" borderId="1" xfId="2" applyNumberFormat="1" applyFont="1" applyFill="1" applyBorder="1" applyAlignment="1">
      <alignment horizontal="left" vertical="center" wrapText="1" indent="2"/>
    </xf>
    <xf numFmtId="4" fontId="7" fillId="2" borderId="1" xfId="1" applyNumberFormat="1" applyFont="1" applyFill="1" applyBorder="1" applyAlignment="1">
      <alignment horizontal="right" vertical="top"/>
    </xf>
    <xf numFmtId="0" fontId="3" fillId="2" borderId="1" xfId="1" applyFont="1" applyFill="1" applyBorder="1" applyAlignment="1">
      <alignment horizontal="justify" vertical="center" wrapText="1"/>
    </xf>
    <xf numFmtId="49" fontId="3" fillId="2" borderId="1" xfId="2" applyNumberFormat="1" applyFont="1" applyFill="1" applyBorder="1" applyAlignment="1">
      <alignment horizontal="justify" vertical="top" wrapText="1"/>
    </xf>
    <xf numFmtId="4" fontId="5" fillId="2" borderId="1" xfId="2" applyNumberFormat="1" applyFont="1" applyFill="1" applyBorder="1" applyAlignment="1">
      <alignment horizontal="right" vertical="top" wrapText="1"/>
    </xf>
    <xf numFmtId="0" fontId="7" fillId="2" borderId="1" xfId="1" applyFont="1" applyFill="1" applyBorder="1" applyAlignment="1">
      <alignment horizontal="justify" vertical="center" wrapText="1"/>
    </xf>
    <xf numFmtId="4" fontId="8" fillId="2" borderId="1" xfId="1" applyNumberFormat="1" applyFont="1" applyFill="1" applyBorder="1" applyAlignment="1">
      <alignment horizontal="right" vertical="top" wrapText="1"/>
    </xf>
    <xf numFmtId="0" fontId="3" fillId="2" borderId="1" xfId="1" applyFont="1" applyFill="1" applyBorder="1" applyAlignment="1">
      <alignment horizontal="justify" vertical="center"/>
    </xf>
    <xf numFmtId="4" fontId="8" fillId="2" borderId="1" xfId="0" applyNumberFormat="1" applyFont="1" applyFill="1" applyBorder="1"/>
    <xf numFmtId="49" fontId="3" fillId="2" borderId="1" xfId="2" applyNumberFormat="1" applyFont="1" applyFill="1" applyBorder="1" applyAlignment="1">
      <alignment horizontal="justify" vertical="center" wrapText="1"/>
    </xf>
    <xf numFmtId="4" fontId="3" fillId="2" borderId="1" xfId="2" applyNumberFormat="1" applyFont="1" applyFill="1" applyBorder="1" applyAlignment="1">
      <alignment horizontal="right" vertical="top"/>
    </xf>
    <xf numFmtId="49" fontId="7" fillId="2" borderId="1" xfId="1" applyNumberFormat="1" applyFont="1" applyFill="1" applyBorder="1"/>
    <xf numFmtId="4" fontId="3" fillId="2" borderId="1" xfId="1" applyNumberFormat="1" applyFont="1" applyFill="1" applyBorder="1" applyAlignment="1">
      <alignment horizontal="right" vertical="top"/>
    </xf>
    <xf numFmtId="4" fontId="7" fillId="2" borderId="1" xfId="2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/>
    </xf>
    <xf numFmtId="4" fontId="7" fillId="2" borderId="1" xfId="1" applyNumberFormat="1" applyFont="1" applyFill="1" applyBorder="1" applyAlignment="1">
      <alignment horizontal="center" vertical="top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8" fillId="2" borderId="1" xfId="2" applyNumberFormat="1" applyFont="1" applyFill="1" applyBorder="1" applyAlignment="1">
      <alignment horizontal="center" vertical="top" wrapText="1"/>
    </xf>
    <xf numFmtId="4" fontId="3" fillId="2" borderId="1" xfId="1" applyNumberFormat="1" applyFont="1" applyFill="1" applyBorder="1" applyAlignment="1">
      <alignment horizontal="center" vertical="top" wrapText="1"/>
    </xf>
    <xf numFmtId="4" fontId="7" fillId="2" borderId="1" xfId="1" applyNumberFormat="1" applyFont="1" applyFill="1" applyBorder="1" applyAlignment="1">
      <alignment horizontal="center" vertical="top"/>
    </xf>
    <xf numFmtId="4" fontId="5" fillId="2" borderId="1" xfId="2" applyNumberFormat="1" applyFont="1" applyFill="1" applyBorder="1" applyAlignment="1">
      <alignment horizontal="center" vertical="top" wrapText="1"/>
    </xf>
    <xf numFmtId="4" fontId="8" fillId="2" borderId="1" xfId="1" applyNumberFormat="1" applyFont="1" applyFill="1" applyBorder="1" applyAlignment="1">
      <alignment horizontal="center" vertical="top" wrapText="1"/>
    </xf>
    <xf numFmtId="49" fontId="1" fillId="2" borderId="0" xfId="1" applyNumberFormat="1" applyFont="1" applyFill="1"/>
    <xf numFmtId="0" fontId="1" fillId="2" borderId="0" xfId="1" applyFont="1" applyFill="1" applyBorder="1"/>
    <xf numFmtId="0" fontId="1" fillId="2" borderId="0" xfId="1" applyFont="1" applyFill="1" applyAlignment="1">
      <alignment horizontal="right" vertical="top"/>
    </xf>
    <xf numFmtId="0" fontId="1" fillId="2" borderId="0" xfId="1" applyFont="1" applyFill="1" applyBorder="1" applyAlignment="1">
      <alignment horizontal="right" vertical="top"/>
    </xf>
    <xf numFmtId="49" fontId="3" fillId="2" borderId="1" xfId="1" applyNumberFormat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top" wrapText="1"/>
    </xf>
    <xf numFmtId="49" fontId="1" fillId="2" borderId="1" xfId="1" applyNumberFormat="1" applyFont="1" applyFill="1" applyBorder="1" applyAlignment="1">
      <alignment horizontal="center" vertical="top"/>
    </xf>
    <xf numFmtId="49" fontId="1" fillId="2" borderId="1" xfId="2" applyNumberFormat="1" applyFont="1" applyFill="1" applyBorder="1" applyAlignment="1">
      <alignment horizontal="justify" vertical="center" wrapText="1"/>
    </xf>
    <xf numFmtId="49" fontId="1" fillId="2" borderId="1" xfId="2" applyNumberFormat="1" applyFont="1" applyFill="1" applyBorder="1" applyAlignment="1">
      <alignment horizontal="justify" vertical="top" wrapText="1"/>
    </xf>
    <xf numFmtId="0" fontId="0" fillId="2" borderId="1" xfId="0" applyFill="1" applyBorder="1"/>
    <xf numFmtId="4" fontId="0" fillId="0" borderId="0" xfId="0" applyNumberFormat="1"/>
    <xf numFmtId="0" fontId="4" fillId="2" borderId="0" xfId="1" applyFont="1" applyFill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2" borderId="0" xfId="1" applyFont="1" applyFill="1" applyAlignment="1">
      <alignment horizontal="justify"/>
    </xf>
  </cellXfs>
  <cellStyles count="5">
    <cellStyle name="Обычный" xfId="0" builtinId="0"/>
    <cellStyle name="Обычный 2" xfId="1"/>
    <cellStyle name="Финансовый 2" xfId="2"/>
    <cellStyle name="Финансовый 2 2" xfId="4"/>
    <cellStyle name="Финансов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tabSelected="1" view="pageBreakPreview" topLeftCell="A330" zoomScale="80" zoomScaleNormal="70" zoomScaleSheetLayoutView="80" workbookViewId="0">
      <selection activeCell="J334" sqref="J334"/>
    </sheetView>
  </sheetViews>
  <sheetFormatPr defaultRowHeight="14.5" x14ac:dyDescent="0.35"/>
  <cols>
    <col min="1" max="1" width="4.90625" customWidth="1"/>
    <col min="2" max="2" width="47.26953125" customWidth="1"/>
    <col min="3" max="3" width="18.26953125" style="2" customWidth="1"/>
    <col min="4" max="4" width="16.6328125" style="2" customWidth="1"/>
    <col min="5" max="5" width="16.1796875" style="2" customWidth="1"/>
    <col min="6" max="6" width="16.90625" style="2" customWidth="1"/>
    <col min="7" max="7" width="18.08984375" style="2" customWidth="1"/>
    <col min="8" max="8" width="10.453125" bestFit="1" customWidth="1"/>
    <col min="10" max="10" width="14.54296875" customWidth="1"/>
  </cols>
  <sheetData>
    <row r="1" spans="1:7" s="2" customFormat="1" ht="17" customHeight="1" x14ac:dyDescent="0.35">
      <c r="A1" s="52"/>
      <c r="B1" s="67"/>
      <c r="C1" s="5"/>
      <c r="D1" s="5"/>
      <c r="E1" s="53"/>
      <c r="F1" s="5"/>
      <c r="G1" s="5"/>
    </row>
    <row r="2" spans="1:7" s="2" customFormat="1" ht="29" customHeight="1" x14ac:dyDescent="0.35">
      <c r="A2" s="64" t="s">
        <v>125</v>
      </c>
      <c r="B2" s="64"/>
      <c r="C2" s="64"/>
      <c r="D2" s="64"/>
      <c r="E2" s="64"/>
      <c r="F2" s="64"/>
      <c r="G2" s="64"/>
    </row>
    <row r="3" spans="1:7" ht="14.9" customHeight="1" x14ac:dyDescent="0.35">
      <c r="A3" s="52"/>
      <c r="B3" s="5"/>
      <c r="C3" s="5"/>
      <c r="D3" s="5"/>
      <c r="E3" s="53"/>
      <c r="F3" s="5"/>
      <c r="G3" s="5"/>
    </row>
    <row r="4" spans="1:7" ht="15" customHeight="1" x14ac:dyDescent="0.35">
      <c r="A4" s="52"/>
      <c r="B4" s="5"/>
      <c r="C4" s="5"/>
      <c r="D4" s="54"/>
      <c r="E4" s="55"/>
      <c r="F4" s="54" t="s">
        <v>75</v>
      </c>
      <c r="G4" s="54" t="s">
        <v>76</v>
      </c>
    </row>
    <row r="5" spans="1:7" s="2" customFormat="1" ht="85" customHeight="1" x14ac:dyDescent="0.35">
      <c r="A5" s="56" t="s">
        <v>4</v>
      </c>
      <c r="B5" s="57" t="s">
        <v>5</v>
      </c>
      <c r="C5" s="58" t="s">
        <v>126</v>
      </c>
      <c r="D5" s="58" t="s">
        <v>127</v>
      </c>
      <c r="E5" s="58" t="s">
        <v>128</v>
      </c>
      <c r="F5" s="58" t="s">
        <v>77</v>
      </c>
      <c r="G5" s="58" t="s">
        <v>78</v>
      </c>
    </row>
    <row r="6" spans="1:7" x14ac:dyDescent="0.35">
      <c r="A6" s="11" t="s">
        <v>6</v>
      </c>
      <c r="B6" s="12">
        <v>2</v>
      </c>
      <c r="C6" s="4">
        <v>3</v>
      </c>
      <c r="D6" s="4">
        <v>4</v>
      </c>
      <c r="E6" s="4">
        <v>5</v>
      </c>
      <c r="F6" s="4" t="s">
        <v>79</v>
      </c>
      <c r="G6" s="4">
        <v>7</v>
      </c>
    </row>
    <row r="7" spans="1:7" ht="18" customHeight="1" x14ac:dyDescent="0.35">
      <c r="A7" s="13" t="s">
        <v>3</v>
      </c>
      <c r="B7" s="14" t="s">
        <v>7</v>
      </c>
      <c r="C7" s="15">
        <f>C8+C12+C16+C20+C24+C28</f>
        <v>18123300</v>
      </c>
      <c r="D7" s="15">
        <f t="shared" ref="D7:E7" si="0">D8+D12+D16+D20+D24+D28</f>
        <v>9230137.2899999991</v>
      </c>
      <c r="E7" s="15">
        <f t="shared" si="0"/>
        <v>9230137.2899999991</v>
      </c>
      <c r="F7" s="15">
        <f>E7/C7*100</f>
        <v>50.929672245120919</v>
      </c>
      <c r="G7" s="15"/>
    </row>
    <row r="8" spans="1:7" s="2" customFormat="1" ht="100" customHeight="1" x14ac:dyDescent="0.35">
      <c r="A8" s="13"/>
      <c r="B8" s="16" t="s">
        <v>40</v>
      </c>
      <c r="C8" s="17">
        <f t="shared" ref="C8:E8" si="1">C10+C11</f>
        <v>162000</v>
      </c>
      <c r="D8" s="17">
        <f t="shared" si="1"/>
        <v>121431.2</v>
      </c>
      <c r="E8" s="17">
        <f t="shared" si="1"/>
        <v>121431.2</v>
      </c>
      <c r="F8" s="18">
        <f>E8/C8*100</f>
        <v>74.957530864197537</v>
      </c>
      <c r="G8" s="43" t="s">
        <v>80</v>
      </c>
    </row>
    <row r="9" spans="1:7" s="1" customFormat="1" x14ac:dyDescent="0.35">
      <c r="A9" s="19"/>
      <c r="B9" s="20" t="s">
        <v>8</v>
      </c>
      <c r="C9" s="9"/>
      <c r="D9" s="9"/>
      <c r="E9" s="9"/>
      <c r="F9" s="18"/>
      <c r="G9" s="44"/>
    </row>
    <row r="10" spans="1:7" x14ac:dyDescent="0.35">
      <c r="A10" s="19"/>
      <c r="B10" s="20" t="s">
        <v>9</v>
      </c>
      <c r="C10" s="18"/>
      <c r="D10" s="18"/>
      <c r="E10" s="18"/>
      <c r="F10" s="18"/>
      <c r="G10" s="45"/>
    </row>
    <row r="11" spans="1:7" x14ac:dyDescent="0.35">
      <c r="A11" s="19"/>
      <c r="B11" s="20" t="s">
        <v>10</v>
      </c>
      <c r="C11" s="9">
        <v>162000</v>
      </c>
      <c r="D11" s="9">
        <v>121431.2</v>
      </c>
      <c r="E11" s="9">
        <v>121431.2</v>
      </c>
      <c r="F11" s="18">
        <f t="shared" ref="F11:F79" si="2">E11/C11*100</f>
        <v>74.957530864197537</v>
      </c>
      <c r="G11" s="44"/>
    </row>
    <row r="12" spans="1:7" ht="90" customHeight="1" x14ac:dyDescent="0.35">
      <c r="A12" s="13"/>
      <c r="B12" s="16" t="s">
        <v>11</v>
      </c>
      <c r="C12" s="18">
        <f>C14+C15</f>
        <v>4335900</v>
      </c>
      <c r="D12" s="18">
        <f>D14+D15</f>
        <v>2788910.84</v>
      </c>
      <c r="E12" s="18">
        <f t="shared" ref="E12" si="3">E14+E15</f>
        <v>2788910.84</v>
      </c>
      <c r="F12" s="18">
        <f t="shared" si="2"/>
        <v>64.321382873221239</v>
      </c>
      <c r="G12" s="45" t="s">
        <v>80</v>
      </c>
    </row>
    <row r="13" spans="1:7" x14ac:dyDescent="0.35">
      <c r="A13" s="19"/>
      <c r="B13" s="20" t="s">
        <v>8</v>
      </c>
      <c r="C13" s="18"/>
      <c r="D13" s="18"/>
      <c r="E13" s="18"/>
      <c r="F13" s="18"/>
      <c r="G13" s="45"/>
    </row>
    <row r="14" spans="1:7" x14ac:dyDescent="0.35">
      <c r="A14" s="19"/>
      <c r="B14" s="20" t="s">
        <v>9</v>
      </c>
      <c r="C14" s="18"/>
      <c r="D14" s="18"/>
      <c r="E14" s="18"/>
      <c r="F14" s="18"/>
      <c r="G14" s="45"/>
    </row>
    <row r="15" spans="1:7" x14ac:dyDescent="0.35">
      <c r="A15" s="21"/>
      <c r="B15" s="20" t="s">
        <v>12</v>
      </c>
      <c r="C15" s="18">
        <v>4335900</v>
      </c>
      <c r="D15" s="18">
        <v>2788910.84</v>
      </c>
      <c r="E15" s="18">
        <v>2788910.84</v>
      </c>
      <c r="F15" s="18">
        <f>E15/C15*100</f>
        <v>64.321382873221239</v>
      </c>
      <c r="G15" s="45"/>
    </row>
    <row r="16" spans="1:7" s="2" customFormat="1" ht="215.5" customHeight="1" x14ac:dyDescent="0.35">
      <c r="A16" s="13"/>
      <c r="B16" s="16" t="s">
        <v>13</v>
      </c>
      <c r="C16" s="22">
        <f t="shared" ref="C16:E16" si="4">C18+C19</f>
        <v>52000</v>
      </c>
      <c r="D16" s="22">
        <f t="shared" si="4"/>
        <v>25853.11</v>
      </c>
      <c r="E16" s="22">
        <f t="shared" si="4"/>
        <v>25853.11</v>
      </c>
      <c r="F16" s="18">
        <f t="shared" si="2"/>
        <v>49.717519230769227</v>
      </c>
      <c r="G16" s="46" t="s">
        <v>80</v>
      </c>
    </row>
    <row r="17" spans="1:7" x14ac:dyDescent="0.35">
      <c r="A17" s="19"/>
      <c r="B17" s="20" t="s">
        <v>8</v>
      </c>
      <c r="C17" s="18"/>
      <c r="D17" s="18"/>
      <c r="E17" s="18"/>
      <c r="F17" s="18"/>
      <c r="G17" s="45"/>
    </row>
    <row r="18" spans="1:7" x14ac:dyDescent="0.35">
      <c r="A18" s="19"/>
      <c r="B18" s="20" t="s">
        <v>9</v>
      </c>
      <c r="C18" s="18"/>
      <c r="D18" s="18"/>
      <c r="E18" s="18"/>
      <c r="F18" s="18"/>
      <c r="G18" s="45"/>
    </row>
    <row r="19" spans="1:7" s="2" customFormat="1" x14ac:dyDescent="0.35">
      <c r="A19" s="21"/>
      <c r="B19" s="20" t="s">
        <v>12</v>
      </c>
      <c r="C19" s="18">
        <v>52000</v>
      </c>
      <c r="D19" s="18">
        <v>25853.11</v>
      </c>
      <c r="E19" s="18">
        <v>25853.11</v>
      </c>
      <c r="F19" s="18">
        <f t="shared" si="2"/>
        <v>49.717519230769227</v>
      </c>
      <c r="G19" s="45"/>
    </row>
    <row r="20" spans="1:7" s="2" customFormat="1" ht="79.5" customHeight="1" x14ac:dyDescent="0.35">
      <c r="A20" s="13"/>
      <c r="B20" s="16" t="s">
        <v>14</v>
      </c>
      <c r="C20" s="22">
        <f>C22+C23</f>
        <v>10231400</v>
      </c>
      <c r="D20" s="22">
        <f t="shared" ref="D20:E20" si="5">D22+D23</f>
        <v>6217942.1399999997</v>
      </c>
      <c r="E20" s="22">
        <f t="shared" si="5"/>
        <v>6217942.1399999997</v>
      </c>
      <c r="F20" s="18">
        <f t="shared" si="2"/>
        <v>60.77313114529781</v>
      </c>
      <c r="G20" s="46" t="s">
        <v>80</v>
      </c>
    </row>
    <row r="21" spans="1:7" x14ac:dyDescent="0.35">
      <c r="A21" s="19"/>
      <c r="B21" s="20" t="s">
        <v>8</v>
      </c>
      <c r="C21" s="18"/>
      <c r="D21" s="18"/>
      <c r="E21" s="18"/>
      <c r="F21" s="18"/>
      <c r="G21" s="45"/>
    </row>
    <row r="22" spans="1:7" s="2" customFormat="1" x14ac:dyDescent="0.35">
      <c r="A22" s="19"/>
      <c r="B22" s="20" t="s">
        <v>9</v>
      </c>
      <c r="C22" s="18"/>
      <c r="D22" s="18"/>
      <c r="E22" s="18"/>
      <c r="F22" s="18"/>
      <c r="G22" s="45"/>
    </row>
    <row r="23" spans="1:7" x14ac:dyDescent="0.35">
      <c r="A23" s="21"/>
      <c r="B23" s="20" t="s">
        <v>12</v>
      </c>
      <c r="C23" s="18">
        <v>10231400</v>
      </c>
      <c r="D23" s="18">
        <v>6217942.1399999997</v>
      </c>
      <c r="E23" s="18">
        <v>6217942.1399999997</v>
      </c>
      <c r="F23" s="18">
        <f t="shared" si="2"/>
        <v>60.77313114529781</v>
      </c>
      <c r="G23" s="45"/>
    </row>
    <row r="24" spans="1:7" ht="116" customHeight="1" x14ac:dyDescent="0.35">
      <c r="A24" s="13"/>
      <c r="B24" s="23" t="s">
        <v>39</v>
      </c>
      <c r="C24" s="18">
        <f t="shared" ref="C24:E24" si="6">C26+C27</f>
        <v>169500</v>
      </c>
      <c r="D24" s="18">
        <f t="shared" si="6"/>
        <v>76000</v>
      </c>
      <c r="E24" s="18">
        <f t="shared" si="6"/>
        <v>76000</v>
      </c>
      <c r="F24" s="18">
        <f t="shared" si="2"/>
        <v>44.837758112094392</v>
      </c>
      <c r="G24" s="45" t="s">
        <v>81</v>
      </c>
    </row>
    <row r="25" spans="1:7" x14ac:dyDescent="0.35">
      <c r="A25" s="24"/>
      <c r="B25" s="20" t="s">
        <v>8</v>
      </c>
      <c r="C25" s="18"/>
      <c r="D25" s="18"/>
      <c r="E25" s="18"/>
      <c r="F25" s="18"/>
      <c r="G25" s="45"/>
    </row>
    <row r="26" spans="1:7" x14ac:dyDescent="0.35">
      <c r="A26" s="24"/>
      <c r="B26" s="20" t="s">
        <v>15</v>
      </c>
      <c r="C26" s="18">
        <v>169500</v>
      </c>
      <c r="D26" s="18">
        <v>76000</v>
      </c>
      <c r="E26" s="18">
        <v>76000</v>
      </c>
      <c r="F26" s="18">
        <f t="shared" si="2"/>
        <v>44.837758112094392</v>
      </c>
      <c r="G26" s="45"/>
    </row>
    <row r="27" spans="1:7" x14ac:dyDescent="0.35">
      <c r="A27" s="24"/>
      <c r="B27" s="20" t="s">
        <v>12</v>
      </c>
      <c r="C27" s="18"/>
      <c r="D27" s="18"/>
      <c r="E27" s="18"/>
      <c r="F27" s="18"/>
      <c r="G27" s="45"/>
    </row>
    <row r="28" spans="1:7" s="2" customFormat="1" ht="103" customHeight="1" x14ac:dyDescent="0.35">
      <c r="A28" s="19"/>
      <c r="B28" s="16" t="s">
        <v>65</v>
      </c>
      <c r="C28" s="18">
        <f>C30+C31</f>
        <v>3172500</v>
      </c>
      <c r="D28" s="18">
        <f t="shared" ref="D28:E28" si="7">D30+D31</f>
        <v>0</v>
      </c>
      <c r="E28" s="18">
        <f t="shared" si="7"/>
        <v>0</v>
      </c>
      <c r="F28" s="18">
        <f t="shared" si="2"/>
        <v>0</v>
      </c>
      <c r="G28" s="45" t="s">
        <v>82</v>
      </c>
    </row>
    <row r="29" spans="1:7" s="2" customFormat="1" x14ac:dyDescent="0.35">
      <c r="A29" s="19"/>
      <c r="B29" s="26" t="s">
        <v>8</v>
      </c>
      <c r="C29" s="18"/>
      <c r="D29" s="18"/>
      <c r="E29" s="18"/>
      <c r="F29" s="18"/>
      <c r="G29" s="45"/>
    </row>
    <row r="30" spans="1:7" s="2" customFormat="1" x14ac:dyDescent="0.35">
      <c r="A30" s="19"/>
      <c r="B30" s="26" t="s">
        <v>9</v>
      </c>
      <c r="C30" s="18">
        <v>3172500</v>
      </c>
      <c r="D30" s="18"/>
      <c r="E30" s="18"/>
      <c r="F30" s="18">
        <f t="shared" si="2"/>
        <v>0</v>
      </c>
      <c r="G30" s="45"/>
    </row>
    <row r="31" spans="1:7" s="2" customFormat="1" x14ac:dyDescent="0.35">
      <c r="A31" s="19"/>
      <c r="B31" s="26" t="s">
        <v>18</v>
      </c>
      <c r="C31" s="18"/>
      <c r="D31" s="18"/>
      <c r="E31" s="18"/>
      <c r="F31" s="18"/>
      <c r="G31" s="45"/>
    </row>
    <row r="32" spans="1:7" ht="34.5" customHeight="1" x14ac:dyDescent="0.35">
      <c r="A32" s="13" t="s">
        <v>2</v>
      </c>
      <c r="B32" s="14" t="s">
        <v>16</v>
      </c>
      <c r="C32" s="27">
        <f>C33+C37</f>
        <v>17746400</v>
      </c>
      <c r="D32" s="27">
        <f t="shared" ref="D32:E32" si="8">D33+D37</f>
        <v>12635928.140000001</v>
      </c>
      <c r="E32" s="27">
        <f t="shared" si="8"/>
        <v>12098154.790000001</v>
      </c>
      <c r="F32" s="15">
        <f>E32/C32*100</f>
        <v>68.172445059279625</v>
      </c>
      <c r="G32" s="47"/>
    </row>
    <row r="33" spans="1:7" ht="75" customHeight="1" x14ac:dyDescent="0.35">
      <c r="A33" s="13"/>
      <c r="B33" s="16" t="s">
        <v>17</v>
      </c>
      <c r="C33" s="18">
        <f t="shared" ref="C33:E33" si="9">C35+C36</f>
        <v>14358100</v>
      </c>
      <c r="D33" s="18">
        <f t="shared" si="9"/>
        <v>9247628.1400000006</v>
      </c>
      <c r="E33" s="18">
        <f t="shared" si="9"/>
        <v>9247628.1400000006</v>
      </c>
      <c r="F33" s="18">
        <f t="shared" si="2"/>
        <v>64.407046475508594</v>
      </c>
      <c r="G33" s="45" t="s">
        <v>82</v>
      </c>
    </row>
    <row r="34" spans="1:7" x14ac:dyDescent="0.35">
      <c r="A34" s="13"/>
      <c r="B34" s="20" t="s">
        <v>8</v>
      </c>
      <c r="C34" s="18"/>
      <c r="D34" s="18"/>
      <c r="E34" s="18"/>
      <c r="F34" s="18"/>
      <c r="G34" s="45"/>
    </row>
    <row r="35" spans="1:7" x14ac:dyDescent="0.35">
      <c r="A35" s="19"/>
      <c r="B35" s="20" t="s">
        <v>9</v>
      </c>
      <c r="C35" s="18">
        <v>14358100</v>
      </c>
      <c r="D35" s="18">
        <v>9247628.1400000006</v>
      </c>
      <c r="E35" s="18">
        <v>9247628.1400000006</v>
      </c>
      <c r="F35" s="18">
        <f t="shared" si="2"/>
        <v>64.407046475508594</v>
      </c>
      <c r="G35" s="45"/>
    </row>
    <row r="36" spans="1:7" x14ac:dyDescent="0.35">
      <c r="A36" s="19"/>
      <c r="B36" s="20" t="s">
        <v>18</v>
      </c>
      <c r="C36" s="18"/>
      <c r="D36" s="18"/>
      <c r="E36" s="18"/>
      <c r="F36" s="18"/>
      <c r="G36" s="45"/>
    </row>
    <row r="37" spans="1:7" s="2" customFormat="1" ht="110" customHeight="1" x14ac:dyDescent="0.35">
      <c r="A37" s="19"/>
      <c r="B37" s="25" t="s">
        <v>118</v>
      </c>
      <c r="C37" s="18">
        <f>C39+C40</f>
        <v>3388300</v>
      </c>
      <c r="D37" s="18">
        <f t="shared" ref="D37:E37" si="10">D39+D40</f>
        <v>3388300</v>
      </c>
      <c r="E37" s="18">
        <f t="shared" si="10"/>
        <v>2850526.65</v>
      </c>
      <c r="F37" s="18">
        <f t="shared" ref="F37" si="11">E37/C37*100</f>
        <v>84.12852020187114</v>
      </c>
      <c r="G37" s="45" t="s">
        <v>117</v>
      </c>
    </row>
    <row r="38" spans="1:7" s="2" customFormat="1" x14ac:dyDescent="0.35">
      <c r="A38" s="19"/>
      <c r="B38" s="20" t="s">
        <v>8</v>
      </c>
      <c r="C38" s="18"/>
      <c r="D38" s="18"/>
      <c r="E38" s="18"/>
      <c r="F38" s="18"/>
      <c r="G38" s="45"/>
    </row>
    <row r="39" spans="1:7" s="2" customFormat="1" x14ac:dyDescent="0.35">
      <c r="A39" s="19"/>
      <c r="B39" s="20" t="s">
        <v>9</v>
      </c>
      <c r="C39" s="18"/>
      <c r="D39" s="18"/>
      <c r="E39" s="18"/>
      <c r="F39" s="18"/>
      <c r="G39" s="45"/>
    </row>
    <row r="40" spans="1:7" s="2" customFormat="1" x14ac:dyDescent="0.35">
      <c r="A40" s="19"/>
      <c r="B40" s="20" t="s">
        <v>18</v>
      </c>
      <c r="C40" s="18">
        <v>3388300</v>
      </c>
      <c r="D40" s="18">
        <v>3388300</v>
      </c>
      <c r="E40" s="18">
        <v>2850526.65</v>
      </c>
      <c r="F40" s="18">
        <f t="shared" ref="F40" si="12">E40/C40*100</f>
        <v>84.12852020187114</v>
      </c>
      <c r="G40" s="45"/>
    </row>
    <row r="41" spans="1:7" ht="15.5" customHeight="1" x14ac:dyDescent="0.35">
      <c r="A41" s="13" t="s">
        <v>1</v>
      </c>
      <c r="B41" s="14" t="s">
        <v>19</v>
      </c>
      <c r="C41" s="15">
        <f>C42+C50+C54+C59+C63+C67+C71+C75+C79+C83+C87</f>
        <v>2124799626.3</v>
      </c>
      <c r="D41" s="15">
        <f t="shared" ref="D41:E41" si="13">D42+D50+D54+D59+D63+D67+D71+D75+D79+D83+D87</f>
        <v>833386522.20999992</v>
      </c>
      <c r="E41" s="15">
        <f t="shared" si="13"/>
        <v>833386522.20999992</v>
      </c>
      <c r="F41" s="15">
        <f t="shared" si="2"/>
        <v>39.221887649764405</v>
      </c>
      <c r="G41" s="48"/>
    </row>
    <row r="42" spans="1:7" s="2" customFormat="1" ht="113.5" customHeight="1" x14ac:dyDescent="0.35">
      <c r="A42" s="13"/>
      <c r="B42" s="16" t="s">
        <v>58</v>
      </c>
      <c r="C42" s="18">
        <f>C44</f>
        <v>62680900</v>
      </c>
      <c r="D42" s="18">
        <f t="shared" ref="D42:E42" si="14">D44</f>
        <v>0</v>
      </c>
      <c r="E42" s="18">
        <f t="shared" si="14"/>
        <v>0</v>
      </c>
      <c r="F42" s="18">
        <f t="shared" si="2"/>
        <v>0</v>
      </c>
      <c r="G42" s="45" t="s">
        <v>83</v>
      </c>
    </row>
    <row r="43" spans="1:7" s="2" customFormat="1" x14ac:dyDescent="0.35">
      <c r="A43" s="13"/>
      <c r="B43" s="28" t="s">
        <v>0</v>
      </c>
      <c r="C43" s="15"/>
      <c r="D43" s="15"/>
      <c r="E43" s="15"/>
      <c r="F43" s="18"/>
      <c r="G43" s="48"/>
    </row>
    <row r="44" spans="1:7" ht="79.5" customHeight="1" x14ac:dyDescent="0.35">
      <c r="A44" s="13"/>
      <c r="B44" s="29" t="s">
        <v>59</v>
      </c>
      <c r="C44" s="18">
        <f>C46+C47</f>
        <v>62680900</v>
      </c>
      <c r="D44" s="18">
        <f t="shared" ref="D44:E44" si="15">D46+D47</f>
        <v>0</v>
      </c>
      <c r="E44" s="18">
        <f t="shared" si="15"/>
        <v>0</v>
      </c>
      <c r="F44" s="18">
        <f t="shared" si="2"/>
        <v>0</v>
      </c>
      <c r="G44" s="45" t="s">
        <v>83</v>
      </c>
    </row>
    <row r="45" spans="1:7" x14ac:dyDescent="0.35">
      <c r="A45" s="13"/>
      <c r="B45" s="28" t="s">
        <v>0</v>
      </c>
      <c r="C45" s="18"/>
      <c r="D45" s="18"/>
      <c r="E45" s="18"/>
      <c r="F45" s="18"/>
      <c r="G45" s="45"/>
    </row>
    <row r="46" spans="1:7" x14ac:dyDescent="0.35">
      <c r="A46" s="13"/>
      <c r="B46" s="30" t="s">
        <v>9</v>
      </c>
      <c r="C46" s="18"/>
      <c r="D46" s="18"/>
      <c r="E46" s="18"/>
      <c r="F46" s="18"/>
      <c r="G46" s="45"/>
    </row>
    <row r="47" spans="1:7" x14ac:dyDescent="0.35">
      <c r="A47" s="13"/>
      <c r="B47" s="30" t="s">
        <v>12</v>
      </c>
      <c r="C47" s="18">
        <v>62680900</v>
      </c>
      <c r="D47" s="18"/>
      <c r="E47" s="18"/>
      <c r="F47" s="18">
        <f t="shared" si="2"/>
        <v>0</v>
      </c>
      <c r="G47" s="45"/>
    </row>
    <row r="48" spans="1:7" s="2" customFormat="1" x14ac:dyDescent="0.35">
      <c r="A48" s="13"/>
      <c r="B48" s="28" t="s">
        <v>0</v>
      </c>
      <c r="C48" s="18"/>
      <c r="D48" s="18"/>
      <c r="E48" s="18"/>
      <c r="F48" s="18"/>
      <c r="G48" s="45"/>
    </row>
    <row r="49" spans="1:10" s="2" customFormat="1" x14ac:dyDescent="0.35">
      <c r="A49" s="13"/>
      <c r="B49" s="30" t="s">
        <v>56</v>
      </c>
      <c r="C49" s="18">
        <v>62680900</v>
      </c>
      <c r="D49" s="18"/>
      <c r="E49" s="18"/>
      <c r="F49" s="18">
        <f t="shared" si="2"/>
        <v>0</v>
      </c>
      <c r="G49" s="45"/>
    </row>
    <row r="50" spans="1:10" ht="86.5" customHeight="1" x14ac:dyDescent="0.35">
      <c r="A50" s="13"/>
      <c r="B50" s="25" t="s">
        <v>68</v>
      </c>
      <c r="C50" s="31">
        <f t="shared" ref="C50:E50" si="16">C52+C53</f>
        <v>29995500</v>
      </c>
      <c r="D50" s="31">
        <f t="shared" si="16"/>
        <v>24029110</v>
      </c>
      <c r="E50" s="31">
        <f t="shared" si="16"/>
        <v>24029110</v>
      </c>
      <c r="F50" s="18">
        <f t="shared" si="2"/>
        <v>80.109049690786946</v>
      </c>
      <c r="G50" s="45" t="s">
        <v>83</v>
      </c>
    </row>
    <row r="51" spans="1:10" x14ac:dyDescent="0.35">
      <c r="A51" s="13"/>
      <c r="B51" s="20" t="s">
        <v>8</v>
      </c>
      <c r="C51" s="18"/>
      <c r="D51" s="18"/>
      <c r="E51" s="18"/>
      <c r="F51" s="18"/>
      <c r="G51" s="45"/>
    </row>
    <row r="52" spans="1:10" x14ac:dyDescent="0.35">
      <c r="A52" s="13"/>
      <c r="B52" s="20" t="s">
        <v>9</v>
      </c>
      <c r="C52" s="18"/>
      <c r="D52" s="18"/>
      <c r="E52" s="18"/>
      <c r="F52" s="18"/>
      <c r="G52" s="45"/>
    </row>
    <row r="53" spans="1:10" x14ac:dyDescent="0.35">
      <c r="A53" s="13"/>
      <c r="B53" s="20" t="s">
        <v>12</v>
      </c>
      <c r="C53" s="18">
        <v>29995500</v>
      </c>
      <c r="D53" s="18">
        <v>24029110</v>
      </c>
      <c r="E53" s="18">
        <v>24029110</v>
      </c>
      <c r="F53" s="18">
        <f t="shared" si="2"/>
        <v>80.109049690786946</v>
      </c>
      <c r="G53" s="45"/>
    </row>
    <row r="54" spans="1:10" ht="90.5" customHeight="1" x14ac:dyDescent="0.35">
      <c r="A54" s="13"/>
      <c r="B54" s="23" t="s">
        <v>57</v>
      </c>
      <c r="C54" s="31">
        <f>C56+C57+C58</f>
        <v>1397611200</v>
      </c>
      <c r="D54" s="31">
        <f t="shared" ref="D54:E54" si="17">D56+D57+D58</f>
        <v>495210440.33999997</v>
      </c>
      <c r="E54" s="31">
        <f t="shared" si="17"/>
        <v>495210440.33999997</v>
      </c>
      <c r="F54" s="18">
        <f t="shared" si="2"/>
        <v>35.432632504662237</v>
      </c>
      <c r="G54" s="45" t="s">
        <v>83</v>
      </c>
    </row>
    <row r="55" spans="1:10" x14ac:dyDescent="0.35">
      <c r="A55" s="13"/>
      <c r="B55" s="20" t="s">
        <v>8</v>
      </c>
      <c r="C55" s="18"/>
      <c r="D55" s="18"/>
      <c r="E55" s="18"/>
      <c r="F55" s="18"/>
      <c r="G55" s="45"/>
    </row>
    <row r="56" spans="1:10" s="2" customFormat="1" x14ac:dyDescent="0.35">
      <c r="A56" s="13"/>
      <c r="B56" s="20" t="s">
        <v>9</v>
      </c>
      <c r="C56" s="18">
        <v>340000000</v>
      </c>
      <c r="D56" s="18"/>
      <c r="E56" s="18"/>
      <c r="F56" s="18"/>
      <c r="G56" s="45"/>
    </row>
    <row r="57" spans="1:10" x14ac:dyDescent="0.35">
      <c r="A57" s="13"/>
      <c r="B57" s="20" t="s">
        <v>9</v>
      </c>
      <c r="C57" s="18">
        <v>587561800</v>
      </c>
      <c r="D57" s="18">
        <v>291555002.89999998</v>
      </c>
      <c r="E57" s="18">
        <v>291555002.89999998</v>
      </c>
      <c r="F57" s="18">
        <f t="shared" si="2"/>
        <v>49.621163748221889</v>
      </c>
      <c r="G57" s="45"/>
      <c r="J57" s="3"/>
    </row>
    <row r="58" spans="1:10" x14ac:dyDescent="0.35">
      <c r="A58" s="13"/>
      <c r="B58" s="20" t="s">
        <v>12</v>
      </c>
      <c r="C58" s="18">
        <v>470049400</v>
      </c>
      <c r="D58" s="18">
        <v>203655437.44</v>
      </c>
      <c r="E58" s="18">
        <v>203655437.44</v>
      </c>
      <c r="F58" s="18">
        <f t="shared" si="2"/>
        <v>43.326390256002881</v>
      </c>
      <c r="G58" s="45"/>
      <c r="J58" s="3"/>
    </row>
    <row r="59" spans="1:10" s="2" customFormat="1" ht="72.5" customHeight="1" x14ac:dyDescent="0.35">
      <c r="A59" s="13"/>
      <c r="B59" s="25" t="s">
        <v>91</v>
      </c>
      <c r="C59" s="18">
        <f>C61+C62</f>
        <v>63952516</v>
      </c>
      <c r="D59" s="18">
        <f t="shared" ref="D59:E59" si="18">D61+D62</f>
        <v>57112957.479999997</v>
      </c>
      <c r="E59" s="18">
        <f t="shared" si="18"/>
        <v>57112957.479999997</v>
      </c>
      <c r="F59" s="18">
        <f>E59/C59*100</f>
        <v>89.305254980116814</v>
      </c>
      <c r="G59" s="45" t="s">
        <v>84</v>
      </c>
      <c r="J59" s="3"/>
    </row>
    <row r="60" spans="1:10" s="2" customFormat="1" x14ac:dyDescent="0.35">
      <c r="A60" s="13"/>
      <c r="B60" s="20" t="s">
        <v>8</v>
      </c>
      <c r="C60" s="18"/>
      <c r="D60" s="18"/>
      <c r="E60" s="18"/>
      <c r="F60" s="18"/>
      <c r="G60" s="45"/>
      <c r="J60" s="3"/>
    </row>
    <row r="61" spans="1:10" s="2" customFormat="1" x14ac:dyDescent="0.35">
      <c r="A61" s="13"/>
      <c r="B61" s="20" t="s">
        <v>9</v>
      </c>
      <c r="C61" s="18">
        <v>61974600</v>
      </c>
      <c r="D61" s="18">
        <v>55346576.469999999</v>
      </c>
      <c r="E61" s="18">
        <v>55346576.469999999</v>
      </c>
      <c r="F61" s="18"/>
      <c r="G61" s="45"/>
      <c r="J61" s="3"/>
    </row>
    <row r="62" spans="1:10" s="2" customFormat="1" x14ac:dyDescent="0.35">
      <c r="A62" s="13"/>
      <c r="B62" s="20" t="s">
        <v>12</v>
      </c>
      <c r="C62" s="18">
        <v>1977916</v>
      </c>
      <c r="D62" s="18">
        <v>1766381.01</v>
      </c>
      <c r="E62" s="18">
        <v>1766381.01</v>
      </c>
      <c r="F62" s="18">
        <f t="shared" ref="F62" si="19">E62/C62*100</f>
        <v>89.305158055246025</v>
      </c>
      <c r="G62" s="45"/>
      <c r="J62" s="3"/>
    </row>
    <row r="63" spans="1:10" s="2" customFormat="1" ht="76.5" customHeight="1" x14ac:dyDescent="0.35">
      <c r="A63" s="13"/>
      <c r="B63" s="25" t="s">
        <v>73</v>
      </c>
      <c r="C63" s="31">
        <f t="shared" ref="C63:E63" si="20">C65+C66</f>
        <v>22903500</v>
      </c>
      <c r="D63" s="31">
        <f t="shared" si="20"/>
        <v>21604855.469999999</v>
      </c>
      <c r="E63" s="31">
        <f t="shared" si="20"/>
        <v>21604855.469999999</v>
      </c>
      <c r="F63" s="18">
        <f t="shared" si="2"/>
        <v>94.329929792389805</v>
      </c>
      <c r="G63" s="45" t="s">
        <v>84</v>
      </c>
    </row>
    <row r="64" spans="1:10" s="2" customFormat="1" x14ac:dyDescent="0.35">
      <c r="A64" s="13"/>
      <c r="B64" s="20" t="s">
        <v>8</v>
      </c>
      <c r="C64" s="18"/>
      <c r="D64" s="18"/>
      <c r="E64" s="18"/>
      <c r="F64" s="18"/>
      <c r="G64" s="45"/>
    </row>
    <row r="65" spans="1:7" s="2" customFormat="1" x14ac:dyDescent="0.35">
      <c r="A65" s="13"/>
      <c r="B65" s="20" t="s">
        <v>9</v>
      </c>
      <c r="C65" s="18">
        <v>22719900</v>
      </c>
      <c r="D65" s="18">
        <v>21431665.719999999</v>
      </c>
      <c r="E65" s="18">
        <v>21431665.719999999</v>
      </c>
      <c r="F65" s="18">
        <f t="shared" si="2"/>
        <v>94.329929797226214</v>
      </c>
      <c r="G65" s="45"/>
    </row>
    <row r="66" spans="1:7" s="2" customFormat="1" x14ac:dyDescent="0.35">
      <c r="A66" s="13"/>
      <c r="B66" s="20" t="s">
        <v>12</v>
      </c>
      <c r="C66" s="18">
        <v>183600</v>
      </c>
      <c r="D66" s="18">
        <v>173189.75</v>
      </c>
      <c r="E66" s="18">
        <v>173189.75</v>
      </c>
      <c r="F66" s="18">
        <f t="shared" si="2"/>
        <v>94.329929193899787</v>
      </c>
      <c r="G66" s="45"/>
    </row>
    <row r="67" spans="1:7" s="2" customFormat="1" ht="82.5" customHeight="1" x14ac:dyDescent="0.35">
      <c r="A67" s="13"/>
      <c r="B67" s="25" t="s">
        <v>72</v>
      </c>
      <c r="C67" s="31">
        <f t="shared" ref="C67:E67" si="21">C69+C70</f>
        <v>53804400</v>
      </c>
      <c r="D67" s="31">
        <f t="shared" si="21"/>
        <v>23999270.790000003</v>
      </c>
      <c r="E67" s="31">
        <f t="shared" si="21"/>
        <v>23999270.790000003</v>
      </c>
      <c r="F67" s="18">
        <f t="shared" si="2"/>
        <v>44.604662053661045</v>
      </c>
      <c r="G67" s="45" t="s">
        <v>84</v>
      </c>
    </row>
    <row r="68" spans="1:7" s="2" customFormat="1" x14ac:dyDescent="0.35">
      <c r="A68" s="13"/>
      <c r="B68" s="20" t="s">
        <v>8</v>
      </c>
      <c r="C68" s="18"/>
      <c r="D68" s="18"/>
      <c r="E68" s="18"/>
      <c r="F68" s="18"/>
      <c r="G68" s="45"/>
    </row>
    <row r="69" spans="1:7" s="2" customFormat="1" x14ac:dyDescent="0.35">
      <c r="A69" s="13"/>
      <c r="B69" s="20" t="s">
        <v>9</v>
      </c>
      <c r="C69" s="18">
        <v>53373100</v>
      </c>
      <c r="D69" s="18">
        <v>23806890.870000001</v>
      </c>
      <c r="E69" s="18">
        <v>23806890.870000001</v>
      </c>
      <c r="F69" s="18">
        <f t="shared" si="2"/>
        <v>44.604662030123791</v>
      </c>
      <c r="G69" s="45"/>
    </row>
    <row r="70" spans="1:7" s="2" customFormat="1" x14ac:dyDescent="0.35">
      <c r="A70" s="13"/>
      <c r="B70" s="20" t="s">
        <v>12</v>
      </c>
      <c r="C70" s="18">
        <v>431300</v>
      </c>
      <c r="D70" s="18">
        <v>192379.92</v>
      </c>
      <c r="E70" s="18">
        <v>192379.92</v>
      </c>
      <c r="F70" s="18">
        <f t="shared" si="2"/>
        <v>44.60466496638071</v>
      </c>
      <c r="G70" s="45"/>
    </row>
    <row r="71" spans="1:7" s="2" customFormat="1" ht="78" customHeight="1" x14ac:dyDescent="0.35">
      <c r="A71" s="13"/>
      <c r="B71" s="25" t="s">
        <v>105</v>
      </c>
      <c r="C71" s="18">
        <f>C73+C74</f>
        <v>28410600</v>
      </c>
      <c r="D71" s="18">
        <f t="shared" ref="D71:E71" si="22">D73+D74</f>
        <v>1684631</v>
      </c>
      <c r="E71" s="18">
        <f t="shared" si="22"/>
        <v>1684631</v>
      </c>
      <c r="F71" s="18">
        <f t="shared" si="2"/>
        <v>5.9295861403842229</v>
      </c>
      <c r="G71" s="45" t="s">
        <v>83</v>
      </c>
    </row>
    <row r="72" spans="1:7" s="2" customFormat="1" x14ac:dyDescent="0.35">
      <c r="A72" s="13"/>
      <c r="B72" s="20" t="s">
        <v>8</v>
      </c>
      <c r="C72" s="18"/>
      <c r="D72" s="18"/>
      <c r="E72" s="18"/>
      <c r="F72" s="18"/>
      <c r="G72" s="45"/>
    </row>
    <row r="73" spans="1:7" s="2" customFormat="1" x14ac:dyDescent="0.35">
      <c r="A73" s="13"/>
      <c r="B73" s="20" t="s">
        <v>20</v>
      </c>
      <c r="C73" s="18"/>
      <c r="D73" s="18"/>
      <c r="E73" s="18"/>
      <c r="F73" s="18"/>
      <c r="G73" s="45"/>
    </row>
    <row r="74" spans="1:7" s="2" customFormat="1" x14ac:dyDescent="0.35">
      <c r="A74" s="13"/>
      <c r="B74" s="20" t="s">
        <v>12</v>
      </c>
      <c r="C74" s="18">
        <v>28410600</v>
      </c>
      <c r="D74" s="18">
        <v>1684631</v>
      </c>
      <c r="E74" s="18">
        <v>1684631</v>
      </c>
      <c r="F74" s="18">
        <f t="shared" ref="F74" si="23">E74/C74*100</f>
        <v>5.9295861403842229</v>
      </c>
      <c r="G74" s="45"/>
    </row>
    <row r="75" spans="1:7" s="2" customFormat="1" ht="104.5" customHeight="1" x14ac:dyDescent="0.35">
      <c r="A75" s="13"/>
      <c r="B75" s="23" t="s">
        <v>69</v>
      </c>
      <c r="C75" s="31">
        <f t="shared" ref="C75:E75" si="24">C77+C78</f>
        <v>361203069.74000001</v>
      </c>
      <c r="D75" s="31">
        <f t="shared" si="24"/>
        <v>209367667.13</v>
      </c>
      <c r="E75" s="31">
        <f t="shared" si="24"/>
        <v>209367667.13</v>
      </c>
      <c r="F75" s="18">
        <f t="shared" si="2"/>
        <v>57.963977792521625</v>
      </c>
      <c r="G75" s="45" t="s">
        <v>83</v>
      </c>
    </row>
    <row r="76" spans="1:7" s="2" customFormat="1" x14ac:dyDescent="0.35">
      <c r="A76" s="13"/>
      <c r="B76" s="20" t="s">
        <v>8</v>
      </c>
      <c r="C76" s="18"/>
      <c r="D76" s="18"/>
      <c r="E76" s="18"/>
      <c r="F76" s="18"/>
      <c r="G76" s="45"/>
    </row>
    <row r="77" spans="1:7" s="2" customFormat="1" x14ac:dyDescent="0.35">
      <c r="A77" s="13"/>
      <c r="B77" s="20" t="s">
        <v>20</v>
      </c>
      <c r="C77" s="18">
        <f>332587000+11273123.26</f>
        <v>343860123.25999999</v>
      </c>
      <c r="D77" s="18">
        <v>199195958.59999999</v>
      </c>
      <c r="E77" s="18">
        <v>199195958.59999999</v>
      </c>
      <c r="F77" s="18">
        <f t="shared" si="2"/>
        <v>57.92935706283793</v>
      </c>
      <c r="G77" s="45"/>
    </row>
    <row r="78" spans="1:7" s="2" customFormat="1" x14ac:dyDescent="0.35">
      <c r="A78" s="13"/>
      <c r="B78" s="20" t="s">
        <v>12</v>
      </c>
      <c r="C78" s="18">
        <f>16983165.95+359780.53</f>
        <v>17342946.48</v>
      </c>
      <c r="D78" s="18">
        <v>10171708.529999999</v>
      </c>
      <c r="E78" s="18">
        <v>10171708.529999999</v>
      </c>
      <c r="F78" s="18">
        <f t="shared" si="2"/>
        <v>58.650406041038529</v>
      </c>
      <c r="G78" s="45"/>
    </row>
    <row r="79" spans="1:7" ht="130" customHeight="1" x14ac:dyDescent="0.35">
      <c r="A79" s="19"/>
      <c r="B79" s="23" t="s">
        <v>64</v>
      </c>
      <c r="C79" s="31">
        <f t="shared" ref="C79:E79" si="25">C81+C82</f>
        <v>1828600</v>
      </c>
      <c r="D79" s="31">
        <f t="shared" si="25"/>
        <v>377590</v>
      </c>
      <c r="E79" s="31">
        <f t="shared" si="25"/>
        <v>377590</v>
      </c>
      <c r="F79" s="18">
        <f t="shared" si="2"/>
        <v>20.649130482336215</v>
      </c>
      <c r="G79" s="45" t="s">
        <v>83</v>
      </c>
    </row>
    <row r="80" spans="1:7" x14ac:dyDescent="0.35">
      <c r="A80" s="19"/>
      <c r="B80" s="20" t="s">
        <v>8</v>
      </c>
      <c r="C80" s="18"/>
      <c r="D80" s="18"/>
      <c r="E80" s="18"/>
      <c r="F80" s="18"/>
      <c r="G80" s="45"/>
    </row>
    <row r="81" spans="1:7" x14ac:dyDescent="0.35">
      <c r="A81" s="19"/>
      <c r="B81" s="20" t="s">
        <v>9</v>
      </c>
      <c r="C81" s="18"/>
      <c r="D81" s="18"/>
      <c r="E81" s="18"/>
      <c r="F81" s="18"/>
      <c r="G81" s="45"/>
    </row>
    <row r="82" spans="1:7" x14ac:dyDescent="0.35">
      <c r="A82" s="19"/>
      <c r="B82" s="20" t="s">
        <v>12</v>
      </c>
      <c r="C82" s="18">
        <v>1828600</v>
      </c>
      <c r="D82" s="18">
        <v>377590</v>
      </c>
      <c r="E82" s="18">
        <v>377590</v>
      </c>
      <c r="F82" s="18">
        <f t="shared" ref="F82:F203" si="26">E82/C82*100</f>
        <v>20.649130482336215</v>
      </c>
      <c r="G82" s="45"/>
    </row>
    <row r="83" spans="1:7" s="2" customFormat="1" ht="78.5" customHeight="1" x14ac:dyDescent="0.35">
      <c r="A83" s="19"/>
      <c r="B83" s="25" t="s">
        <v>90</v>
      </c>
      <c r="C83" s="18">
        <f>C85+C86</f>
        <v>2409340.56</v>
      </c>
      <c r="D83" s="18"/>
      <c r="E83" s="18"/>
      <c r="F83" s="18">
        <f t="shared" si="26"/>
        <v>0</v>
      </c>
      <c r="G83" s="45" t="s">
        <v>83</v>
      </c>
    </row>
    <row r="84" spans="1:7" s="2" customFormat="1" x14ac:dyDescent="0.35">
      <c r="A84" s="19"/>
      <c r="B84" s="20" t="s">
        <v>8</v>
      </c>
      <c r="C84" s="18"/>
      <c r="D84" s="18"/>
      <c r="E84" s="18"/>
      <c r="F84" s="18"/>
      <c r="G84" s="45"/>
    </row>
    <row r="85" spans="1:7" s="2" customFormat="1" x14ac:dyDescent="0.35">
      <c r="A85" s="19"/>
      <c r="B85" s="20" t="s">
        <v>9</v>
      </c>
      <c r="C85" s="18"/>
      <c r="D85" s="18"/>
      <c r="E85" s="18"/>
      <c r="F85" s="18"/>
      <c r="G85" s="45"/>
    </row>
    <row r="86" spans="1:7" s="2" customFormat="1" x14ac:dyDescent="0.35">
      <c r="A86" s="19"/>
      <c r="B86" s="20" t="s">
        <v>12</v>
      </c>
      <c r="C86" s="18">
        <f>431902.56+1977438</f>
        <v>2409340.56</v>
      </c>
      <c r="D86" s="18"/>
      <c r="E86" s="18"/>
      <c r="F86" s="18">
        <f t="shared" si="26"/>
        <v>0</v>
      </c>
      <c r="G86" s="45"/>
    </row>
    <row r="87" spans="1:7" s="2" customFormat="1" ht="175" customHeight="1" x14ac:dyDescent="0.35">
      <c r="A87" s="19"/>
      <c r="B87" s="25" t="s">
        <v>92</v>
      </c>
      <c r="C87" s="18">
        <f>C89+C90</f>
        <v>100000000</v>
      </c>
      <c r="D87" s="18">
        <f t="shared" ref="D87:E87" si="27">D89+D90</f>
        <v>0</v>
      </c>
      <c r="E87" s="18">
        <f t="shared" si="27"/>
        <v>0</v>
      </c>
      <c r="F87" s="18">
        <f t="shared" si="26"/>
        <v>0</v>
      </c>
      <c r="G87" s="45" t="s">
        <v>83</v>
      </c>
    </row>
    <row r="88" spans="1:7" s="2" customFormat="1" x14ac:dyDescent="0.35">
      <c r="A88" s="19"/>
      <c r="B88" s="20" t="s">
        <v>8</v>
      </c>
      <c r="C88" s="18"/>
      <c r="D88" s="18"/>
      <c r="E88" s="18"/>
      <c r="F88" s="18"/>
      <c r="G88" s="45"/>
    </row>
    <row r="89" spans="1:7" s="2" customFormat="1" x14ac:dyDescent="0.35">
      <c r="A89" s="19"/>
      <c r="B89" s="20" t="s">
        <v>9</v>
      </c>
      <c r="C89" s="18">
        <v>100000000</v>
      </c>
      <c r="D89" s="18"/>
      <c r="E89" s="18"/>
      <c r="F89" s="18">
        <f t="shared" si="26"/>
        <v>0</v>
      </c>
      <c r="G89" s="45"/>
    </row>
    <row r="90" spans="1:7" s="2" customFormat="1" x14ac:dyDescent="0.35">
      <c r="A90" s="19"/>
      <c r="B90" s="20" t="s">
        <v>12</v>
      </c>
      <c r="C90" s="18"/>
      <c r="D90" s="18"/>
      <c r="E90" s="18"/>
      <c r="F90" s="18"/>
      <c r="G90" s="45"/>
    </row>
    <row r="91" spans="1:7" s="2" customFormat="1" ht="84" x14ac:dyDescent="0.35">
      <c r="A91" s="19"/>
      <c r="B91" s="20" t="s">
        <v>131</v>
      </c>
      <c r="C91" s="18">
        <f>C93+C94</f>
        <v>1977000</v>
      </c>
      <c r="D91" s="18">
        <f t="shared" ref="D91:E91" si="28">D93+D94</f>
        <v>0</v>
      </c>
      <c r="E91" s="18">
        <f t="shared" si="28"/>
        <v>0</v>
      </c>
      <c r="F91" s="18">
        <f t="shared" si="26"/>
        <v>0</v>
      </c>
      <c r="G91" s="45" t="s">
        <v>83</v>
      </c>
    </row>
    <row r="92" spans="1:7" s="2" customFormat="1" x14ac:dyDescent="0.35">
      <c r="A92" s="19"/>
      <c r="B92" s="20" t="s">
        <v>8</v>
      </c>
      <c r="C92" s="18"/>
      <c r="D92" s="18"/>
      <c r="E92" s="18"/>
      <c r="F92" s="18"/>
      <c r="G92" s="45"/>
    </row>
    <row r="93" spans="1:7" s="2" customFormat="1" x14ac:dyDescent="0.35">
      <c r="A93" s="19"/>
      <c r="B93" s="20" t="s">
        <v>9</v>
      </c>
      <c r="C93" s="18"/>
      <c r="D93" s="18"/>
      <c r="E93" s="18"/>
      <c r="F93" s="18"/>
      <c r="G93" s="45"/>
    </row>
    <row r="94" spans="1:7" s="2" customFormat="1" x14ac:dyDescent="0.35">
      <c r="A94" s="19"/>
      <c r="B94" s="20" t="s">
        <v>12</v>
      </c>
      <c r="C94" s="18">
        <v>1977000</v>
      </c>
      <c r="D94" s="18"/>
      <c r="E94" s="18"/>
      <c r="F94" s="18">
        <f t="shared" si="26"/>
        <v>0</v>
      </c>
      <c r="G94" s="45"/>
    </row>
    <row r="95" spans="1:7" x14ac:dyDescent="0.35">
      <c r="A95" s="13" t="s">
        <v>21</v>
      </c>
      <c r="B95" s="32" t="s">
        <v>22</v>
      </c>
      <c r="C95" s="27">
        <f>C96+C100+C104+C108+C112+C116+C120+C124+C128+C132+C136</f>
        <v>650405323.21000004</v>
      </c>
      <c r="D95" s="27">
        <f t="shared" ref="D95:E95" si="29">D96+D100+D104+D108+D112+D116+D120+D124+D128+D132+D136</f>
        <v>118041776.904</v>
      </c>
      <c r="E95" s="27">
        <f t="shared" si="29"/>
        <v>118041776.904</v>
      </c>
      <c r="F95" s="15">
        <f>E95/C95*100</f>
        <v>18.148956149592767</v>
      </c>
      <c r="G95" s="47"/>
    </row>
    <row r="96" spans="1:7" ht="194" customHeight="1" x14ac:dyDescent="0.35">
      <c r="A96" s="13"/>
      <c r="B96" s="16" t="s">
        <v>44</v>
      </c>
      <c r="C96" s="18">
        <f t="shared" ref="C96:E108" si="30">C98+C99</f>
        <v>51985314</v>
      </c>
      <c r="D96" s="18">
        <f t="shared" si="30"/>
        <v>0</v>
      </c>
      <c r="E96" s="18">
        <f t="shared" si="30"/>
        <v>0</v>
      </c>
      <c r="F96" s="18">
        <f t="shared" si="26"/>
        <v>0</v>
      </c>
      <c r="G96" s="45" t="s">
        <v>84</v>
      </c>
    </row>
    <row r="97" spans="1:7" x14ac:dyDescent="0.35">
      <c r="A97" s="13"/>
      <c r="B97" s="20" t="s">
        <v>8</v>
      </c>
      <c r="C97" s="18"/>
      <c r="D97" s="18"/>
      <c r="E97" s="18"/>
      <c r="F97" s="18"/>
      <c r="G97" s="45"/>
    </row>
    <row r="98" spans="1:7" x14ac:dyDescent="0.35">
      <c r="A98" s="19"/>
      <c r="B98" s="20" t="s">
        <v>9</v>
      </c>
      <c r="C98" s="18"/>
      <c r="D98" s="18"/>
      <c r="E98" s="18"/>
      <c r="F98" s="18"/>
      <c r="G98" s="45"/>
    </row>
    <row r="99" spans="1:7" x14ac:dyDescent="0.35">
      <c r="A99" s="19"/>
      <c r="B99" s="20" t="s">
        <v>10</v>
      </c>
      <c r="C99" s="18">
        <v>51985314</v>
      </c>
      <c r="D99" s="18"/>
      <c r="E99" s="18"/>
      <c r="F99" s="18">
        <f t="shared" si="26"/>
        <v>0</v>
      </c>
      <c r="G99" s="45"/>
    </row>
    <row r="100" spans="1:7" s="2" customFormat="1" ht="75.5" customHeight="1" x14ac:dyDescent="0.35">
      <c r="A100" s="19"/>
      <c r="B100" s="25" t="s">
        <v>90</v>
      </c>
      <c r="C100" s="18">
        <f>C102+C103</f>
        <v>740038</v>
      </c>
      <c r="D100" s="18">
        <f t="shared" ref="D100:E100" si="31">D102+D103</f>
        <v>235475.1</v>
      </c>
      <c r="E100" s="18">
        <f t="shared" si="31"/>
        <v>235475.1</v>
      </c>
      <c r="F100" s="18">
        <f t="shared" si="26"/>
        <v>31.819325494096251</v>
      </c>
      <c r="G100" s="45" t="s">
        <v>83</v>
      </c>
    </row>
    <row r="101" spans="1:7" s="2" customFormat="1" x14ac:dyDescent="0.35">
      <c r="A101" s="13"/>
      <c r="B101" s="20" t="s">
        <v>8</v>
      </c>
      <c r="C101" s="18"/>
      <c r="D101" s="18"/>
      <c r="E101" s="18"/>
      <c r="F101" s="18"/>
      <c r="G101" s="45"/>
    </row>
    <row r="102" spans="1:7" s="2" customFormat="1" x14ac:dyDescent="0.35">
      <c r="A102" s="13"/>
      <c r="B102" s="20" t="s">
        <v>15</v>
      </c>
      <c r="C102" s="18"/>
      <c r="D102" s="18"/>
      <c r="E102" s="18"/>
      <c r="F102" s="18"/>
      <c r="G102" s="45"/>
    </row>
    <row r="103" spans="1:7" s="2" customFormat="1" x14ac:dyDescent="0.35">
      <c r="A103" s="19"/>
      <c r="B103" s="20" t="s">
        <v>24</v>
      </c>
      <c r="C103" s="18">
        <v>740038</v>
      </c>
      <c r="D103" s="18">
        <v>235475.1</v>
      </c>
      <c r="E103" s="18">
        <v>235475.1</v>
      </c>
      <c r="F103" s="18">
        <f t="shared" si="26"/>
        <v>31.819325494096251</v>
      </c>
      <c r="G103" s="45"/>
    </row>
    <row r="104" spans="1:7" s="2" customFormat="1" ht="70" x14ac:dyDescent="0.35">
      <c r="A104" s="19"/>
      <c r="B104" s="25" t="s">
        <v>119</v>
      </c>
      <c r="C104" s="18">
        <f>C106+C107</f>
        <v>81200000</v>
      </c>
      <c r="D104" s="18">
        <f t="shared" ref="D104:E104" si="32">D106+D107</f>
        <v>1954510</v>
      </c>
      <c r="E104" s="18">
        <f t="shared" si="32"/>
        <v>1954510</v>
      </c>
      <c r="F104" s="18">
        <f t="shared" si="26"/>
        <v>2.4070320197044337</v>
      </c>
      <c r="G104" s="45" t="s">
        <v>83</v>
      </c>
    </row>
    <row r="105" spans="1:7" s="2" customFormat="1" x14ac:dyDescent="0.35">
      <c r="A105" s="13"/>
      <c r="B105" s="20" t="s">
        <v>8</v>
      </c>
      <c r="C105" s="18"/>
      <c r="D105" s="18"/>
      <c r="E105" s="18"/>
      <c r="F105" s="18"/>
      <c r="G105" s="45"/>
    </row>
    <row r="106" spans="1:7" s="2" customFormat="1" x14ac:dyDescent="0.35">
      <c r="A106" s="13"/>
      <c r="B106" s="20" t="s">
        <v>15</v>
      </c>
      <c r="C106" s="18"/>
      <c r="D106" s="18"/>
      <c r="E106" s="18"/>
      <c r="F106" s="18"/>
      <c r="G106" s="45"/>
    </row>
    <row r="107" spans="1:7" s="2" customFormat="1" x14ac:dyDescent="0.35">
      <c r="A107" s="19"/>
      <c r="B107" s="20" t="s">
        <v>24</v>
      </c>
      <c r="C107" s="18">
        <v>81200000</v>
      </c>
      <c r="D107" s="18">
        <v>1954510</v>
      </c>
      <c r="E107" s="18">
        <v>1954510</v>
      </c>
      <c r="F107" s="18">
        <f t="shared" ref="F107" si="33">E107/C107*100</f>
        <v>2.4070320197044337</v>
      </c>
      <c r="G107" s="45"/>
    </row>
    <row r="108" spans="1:7" ht="118.5" customHeight="1" x14ac:dyDescent="0.35">
      <c r="A108" s="13"/>
      <c r="B108" s="23" t="s">
        <v>23</v>
      </c>
      <c r="C108" s="18">
        <f t="shared" si="30"/>
        <v>15000</v>
      </c>
      <c r="D108" s="18">
        <f t="shared" si="30"/>
        <v>0</v>
      </c>
      <c r="E108" s="18">
        <f t="shared" si="30"/>
        <v>0</v>
      </c>
      <c r="F108" s="18">
        <f t="shared" si="26"/>
        <v>0</v>
      </c>
      <c r="G108" s="45" t="s">
        <v>85</v>
      </c>
    </row>
    <row r="109" spans="1:7" x14ac:dyDescent="0.35">
      <c r="A109" s="13"/>
      <c r="B109" s="20" t="s">
        <v>8</v>
      </c>
      <c r="C109" s="18"/>
      <c r="D109" s="18"/>
      <c r="E109" s="18"/>
      <c r="F109" s="18"/>
      <c r="G109" s="45"/>
    </row>
    <row r="110" spans="1:7" x14ac:dyDescent="0.35">
      <c r="A110" s="13"/>
      <c r="B110" s="20" t="s">
        <v>15</v>
      </c>
      <c r="C110" s="18"/>
      <c r="D110" s="18"/>
      <c r="E110" s="18"/>
      <c r="F110" s="18"/>
      <c r="G110" s="45"/>
    </row>
    <row r="111" spans="1:7" x14ac:dyDescent="0.35">
      <c r="A111" s="19"/>
      <c r="B111" s="20" t="s">
        <v>24</v>
      </c>
      <c r="C111" s="18">
        <v>15000</v>
      </c>
      <c r="D111" s="18"/>
      <c r="E111" s="18"/>
      <c r="F111" s="18">
        <f t="shared" si="26"/>
        <v>0</v>
      </c>
      <c r="G111" s="45"/>
    </row>
    <row r="112" spans="1:7" s="2" customFormat="1" ht="89.5" customHeight="1" x14ac:dyDescent="0.35">
      <c r="A112" s="19"/>
      <c r="B112" s="25" t="s">
        <v>103</v>
      </c>
      <c r="C112" s="18">
        <f t="shared" ref="C112:E112" si="34">C114+C115</f>
        <v>261400</v>
      </c>
      <c r="D112" s="18">
        <f t="shared" si="34"/>
        <v>0</v>
      </c>
      <c r="E112" s="18">
        <f t="shared" si="34"/>
        <v>0</v>
      </c>
      <c r="F112" s="18">
        <f t="shared" si="26"/>
        <v>0</v>
      </c>
      <c r="G112" s="45" t="s">
        <v>84</v>
      </c>
    </row>
    <row r="113" spans="1:7" s="2" customFormat="1" x14ac:dyDescent="0.35">
      <c r="A113" s="19"/>
      <c r="B113" s="20" t="s">
        <v>8</v>
      </c>
      <c r="C113" s="18"/>
      <c r="D113" s="18"/>
      <c r="E113" s="18"/>
      <c r="F113" s="18"/>
      <c r="G113" s="45"/>
    </row>
    <row r="114" spans="1:7" s="2" customFormat="1" x14ac:dyDescent="0.35">
      <c r="A114" s="19"/>
      <c r="B114" s="20" t="s">
        <v>15</v>
      </c>
      <c r="C114" s="18"/>
      <c r="D114" s="18"/>
      <c r="E114" s="18"/>
      <c r="F114" s="18"/>
      <c r="G114" s="45"/>
    </row>
    <row r="115" spans="1:7" s="2" customFormat="1" x14ac:dyDescent="0.35">
      <c r="A115" s="19"/>
      <c r="B115" s="20" t="s">
        <v>24</v>
      </c>
      <c r="C115" s="18">
        <v>261400</v>
      </c>
      <c r="D115" s="18"/>
      <c r="E115" s="18"/>
      <c r="F115" s="18">
        <f t="shared" si="26"/>
        <v>0</v>
      </c>
      <c r="G115" s="45"/>
    </row>
    <row r="116" spans="1:7" s="2" customFormat="1" ht="70" x14ac:dyDescent="0.35">
      <c r="A116" s="19"/>
      <c r="B116" s="25" t="s">
        <v>120</v>
      </c>
      <c r="C116" s="18">
        <f>C118+C119</f>
        <v>180000</v>
      </c>
      <c r="D116" s="18">
        <f t="shared" ref="D116:E116" si="35">D118+D119</f>
        <v>180000</v>
      </c>
      <c r="E116" s="18">
        <f t="shared" si="35"/>
        <v>180000</v>
      </c>
      <c r="F116" s="18">
        <f t="shared" si="26"/>
        <v>100</v>
      </c>
      <c r="G116" s="45" t="s">
        <v>84</v>
      </c>
    </row>
    <row r="117" spans="1:7" s="2" customFormat="1" x14ac:dyDescent="0.35">
      <c r="A117" s="19"/>
      <c r="B117" s="20" t="s">
        <v>8</v>
      </c>
      <c r="C117" s="18"/>
      <c r="D117" s="18"/>
      <c r="E117" s="18"/>
      <c r="F117" s="18"/>
      <c r="G117" s="45"/>
    </row>
    <row r="118" spans="1:7" s="2" customFormat="1" x14ac:dyDescent="0.35">
      <c r="A118" s="19"/>
      <c r="B118" s="25" t="s">
        <v>9</v>
      </c>
      <c r="C118" s="18"/>
      <c r="D118" s="18"/>
      <c r="E118" s="18"/>
      <c r="F118" s="18"/>
      <c r="G118" s="45"/>
    </row>
    <row r="119" spans="1:7" s="2" customFormat="1" x14ac:dyDescent="0.35">
      <c r="A119" s="19"/>
      <c r="B119" s="25" t="s">
        <v>121</v>
      </c>
      <c r="C119" s="18">
        <v>180000</v>
      </c>
      <c r="D119" s="18">
        <v>180000</v>
      </c>
      <c r="E119" s="18">
        <v>180000</v>
      </c>
      <c r="F119" s="18">
        <f t="shared" ref="F119" si="36">E119/C119*100</f>
        <v>100</v>
      </c>
      <c r="G119" s="45"/>
    </row>
    <row r="120" spans="1:7" s="2" customFormat="1" ht="76" customHeight="1" x14ac:dyDescent="0.35">
      <c r="A120" s="19"/>
      <c r="B120" s="25" t="s">
        <v>55</v>
      </c>
      <c r="C120" s="18">
        <f>C122+C123</f>
        <v>145424527.56</v>
      </c>
      <c r="D120" s="18">
        <f t="shared" ref="D120:E120" si="37">D122+D123</f>
        <v>32462554.634</v>
      </c>
      <c r="E120" s="18">
        <f t="shared" si="37"/>
        <v>32462554.634</v>
      </c>
      <c r="F120" s="18">
        <f t="shared" si="26"/>
        <v>22.322613096065538</v>
      </c>
      <c r="G120" s="45" t="s">
        <v>83</v>
      </c>
    </row>
    <row r="121" spans="1:7" s="2" customFormat="1" x14ac:dyDescent="0.35">
      <c r="A121" s="19"/>
      <c r="B121" s="20" t="s">
        <v>8</v>
      </c>
      <c r="C121" s="18"/>
      <c r="D121" s="18"/>
      <c r="E121" s="18"/>
      <c r="F121" s="18"/>
      <c r="G121" s="45"/>
    </row>
    <row r="122" spans="1:7" s="2" customFormat="1" x14ac:dyDescent="0.35">
      <c r="A122" s="19"/>
      <c r="B122" s="20" t="s">
        <v>15</v>
      </c>
      <c r="C122" s="18">
        <v>144403492.75999999</v>
      </c>
      <c r="D122" s="18">
        <v>32234632.98</v>
      </c>
      <c r="E122" s="18">
        <v>32234632.98</v>
      </c>
      <c r="F122" s="18">
        <f t="shared" si="26"/>
        <v>22.322613091896795</v>
      </c>
      <c r="G122" s="45"/>
    </row>
    <row r="123" spans="1:7" s="2" customFormat="1" x14ac:dyDescent="0.35">
      <c r="A123" s="19"/>
      <c r="B123" s="20" t="s">
        <v>24</v>
      </c>
      <c r="C123" s="18">
        <f>1021034.97-0.17</f>
        <v>1021034.7999999999</v>
      </c>
      <c r="D123" s="18">
        <v>227921.65400000001</v>
      </c>
      <c r="E123" s="18">
        <v>227921.65400000001</v>
      </c>
      <c r="F123" s="18">
        <f t="shared" si="26"/>
        <v>22.322613685645194</v>
      </c>
      <c r="G123" s="45"/>
    </row>
    <row r="124" spans="1:7" s="2" customFormat="1" ht="70" x14ac:dyDescent="0.35">
      <c r="A124" s="19"/>
      <c r="B124" s="25" t="s">
        <v>106</v>
      </c>
      <c r="C124" s="18">
        <f>C126+C127</f>
        <v>4597808</v>
      </c>
      <c r="D124" s="18">
        <f t="shared" ref="D124:E124" si="38">D126+D127</f>
        <v>0</v>
      </c>
      <c r="E124" s="18">
        <f t="shared" si="38"/>
        <v>0</v>
      </c>
      <c r="F124" s="18">
        <f t="shared" si="26"/>
        <v>0</v>
      </c>
      <c r="G124" s="45" t="s">
        <v>83</v>
      </c>
    </row>
    <row r="125" spans="1:7" s="2" customFormat="1" x14ac:dyDescent="0.35">
      <c r="A125" s="19"/>
      <c r="B125" s="20" t="s">
        <v>8</v>
      </c>
      <c r="C125" s="18"/>
      <c r="D125" s="18"/>
      <c r="E125" s="18"/>
      <c r="F125" s="18"/>
      <c r="G125" s="45"/>
    </row>
    <row r="126" spans="1:7" s="2" customFormat="1" x14ac:dyDescent="0.35">
      <c r="A126" s="19"/>
      <c r="B126" s="20" t="s">
        <v>15</v>
      </c>
      <c r="C126" s="18"/>
      <c r="D126" s="18"/>
      <c r="E126" s="18"/>
      <c r="F126" s="18"/>
      <c r="G126" s="45"/>
    </row>
    <row r="127" spans="1:7" s="2" customFormat="1" x14ac:dyDescent="0.35">
      <c r="A127" s="19"/>
      <c r="B127" s="20" t="s">
        <v>24</v>
      </c>
      <c r="C127" s="18">
        <v>4597808</v>
      </c>
      <c r="D127" s="18"/>
      <c r="E127" s="18"/>
      <c r="F127" s="18">
        <f t="shared" si="26"/>
        <v>0</v>
      </c>
      <c r="G127" s="45"/>
    </row>
    <row r="128" spans="1:7" s="2" customFormat="1" ht="76" customHeight="1" x14ac:dyDescent="0.35">
      <c r="A128" s="19"/>
      <c r="B128" s="25" t="s">
        <v>107</v>
      </c>
      <c r="C128" s="18">
        <f>C130+C131</f>
        <v>41319650</v>
      </c>
      <c r="D128" s="18">
        <f t="shared" ref="D128:E128" si="39">D130+D131</f>
        <v>0</v>
      </c>
      <c r="E128" s="18">
        <f t="shared" si="39"/>
        <v>0</v>
      </c>
      <c r="F128" s="18">
        <f t="shared" si="26"/>
        <v>0</v>
      </c>
      <c r="G128" s="45" t="s">
        <v>83</v>
      </c>
    </row>
    <row r="129" spans="1:7" s="2" customFormat="1" x14ac:dyDescent="0.35">
      <c r="A129" s="19"/>
      <c r="B129" s="20" t="s">
        <v>8</v>
      </c>
      <c r="C129" s="18"/>
      <c r="D129" s="18"/>
      <c r="E129" s="18"/>
      <c r="F129" s="18"/>
      <c r="G129" s="45"/>
    </row>
    <row r="130" spans="1:7" s="2" customFormat="1" x14ac:dyDescent="0.35">
      <c r="A130" s="19"/>
      <c r="B130" s="20" t="s">
        <v>15</v>
      </c>
      <c r="C130" s="18"/>
      <c r="D130" s="18"/>
      <c r="E130" s="18"/>
      <c r="F130" s="18"/>
      <c r="G130" s="45"/>
    </row>
    <row r="131" spans="1:7" s="2" customFormat="1" x14ac:dyDescent="0.35">
      <c r="A131" s="19"/>
      <c r="B131" s="20" t="s">
        <v>24</v>
      </c>
      <c r="C131" s="18">
        <v>41319650</v>
      </c>
      <c r="D131" s="18"/>
      <c r="E131" s="18"/>
      <c r="F131" s="18">
        <f t="shared" si="26"/>
        <v>0</v>
      </c>
      <c r="G131" s="45"/>
    </row>
    <row r="132" spans="1:7" s="2" customFormat="1" ht="76.5" customHeight="1" x14ac:dyDescent="0.35">
      <c r="A132" s="19"/>
      <c r="B132" s="25" t="s">
        <v>93</v>
      </c>
      <c r="C132" s="18">
        <f>C134+C135</f>
        <v>299681585.64999998</v>
      </c>
      <c r="D132" s="18">
        <f t="shared" ref="D132:E132" si="40">D134+D135</f>
        <v>58209237.170000002</v>
      </c>
      <c r="E132" s="18">
        <f t="shared" si="40"/>
        <v>58209237.170000002</v>
      </c>
      <c r="F132" s="18">
        <f t="shared" si="26"/>
        <v>19.423695000727516</v>
      </c>
      <c r="G132" s="45" t="s">
        <v>83</v>
      </c>
    </row>
    <row r="133" spans="1:7" s="2" customFormat="1" x14ac:dyDescent="0.35">
      <c r="A133" s="19"/>
      <c r="B133" s="20" t="s">
        <v>8</v>
      </c>
      <c r="C133" s="18"/>
      <c r="D133" s="18"/>
      <c r="E133" s="18"/>
      <c r="F133" s="18"/>
      <c r="G133" s="45"/>
    </row>
    <row r="134" spans="1:7" s="2" customFormat="1" x14ac:dyDescent="0.35">
      <c r="A134" s="19"/>
      <c r="B134" s="20" t="s">
        <v>15</v>
      </c>
      <c r="C134" s="18"/>
      <c r="D134" s="18"/>
      <c r="E134" s="18"/>
      <c r="F134" s="18"/>
      <c r="G134" s="45"/>
    </row>
    <row r="135" spans="1:7" s="2" customFormat="1" x14ac:dyDescent="0.35">
      <c r="A135" s="19"/>
      <c r="B135" s="20" t="s">
        <v>24</v>
      </c>
      <c r="C135" s="18">
        <v>299681585.64999998</v>
      </c>
      <c r="D135" s="18">
        <v>58209237.170000002</v>
      </c>
      <c r="E135" s="18">
        <v>58209237.170000002</v>
      </c>
      <c r="F135" s="18">
        <f t="shared" si="26"/>
        <v>19.423695000727516</v>
      </c>
      <c r="G135" s="45"/>
    </row>
    <row r="136" spans="1:7" s="2" customFormat="1" ht="86.5" customHeight="1" x14ac:dyDescent="0.35">
      <c r="A136" s="19"/>
      <c r="B136" s="25" t="s">
        <v>94</v>
      </c>
      <c r="C136" s="18">
        <f>C138+C139</f>
        <v>25000000</v>
      </c>
      <c r="D136" s="18">
        <f t="shared" ref="D136:E136" si="41">D138+D139</f>
        <v>25000000</v>
      </c>
      <c r="E136" s="18">
        <f t="shared" si="41"/>
        <v>25000000</v>
      </c>
      <c r="F136" s="18">
        <f t="shared" si="26"/>
        <v>100</v>
      </c>
      <c r="G136" s="45" t="s">
        <v>83</v>
      </c>
    </row>
    <row r="137" spans="1:7" s="2" customFormat="1" x14ac:dyDescent="0.35">
      <c r="A137" s="19"/>
      <c r="B137" s="20" t="s">
        <v>8</v>
      </c>
      <c r="C137" s="18"/>
      <c r="D137" s="18"/>
      <c r="E137" s="18"/>
      <c r="F137" s="18"/>
      <c r="G137" s="45"/>
    </row>
    <row r="138" spans="1:7" s="2" customFormat="1" x14ac:dyDescent="0.35">
      <c r="A138" s="19"/>
      <c r="B138" s="20" t="s">
        <v>15</v>
      </c>
      <c r="C138" s="18"/>
      <c r="D138" s="18"/>
      <c r="E138" s="18"/>
      <c r="F138" s="18"/>
      <c r="G138" s="45"/>
    </row>
    <row r="139" spans="1:7" s="2" customFormat="1" x14ac:dyDescent="0.35">
      <c r="A139" s="19"/>
      <c r="B139" s="20" t="s">
        <v>24</v>
      </c>
      <c r="C139" s="18">
        <v>25000000</v>
      </c>
      <c r="D139" s="18">
        <v>25000000</v>
      </c>
      <c r="E139" s="18">
        <v>25000000</v>
      </c>
      <c r="F139" s="18">
        <f t="shared" si="26"/>
        <v>100</v>
      </c>
      <c r="G139" s="45"/>
    </row>
    <row r="140" spans="1:7" s="2" customFormat="1" x14ac:dyDescent="0.35">
      <c r="A140" s="13" t="s">
        <v>41</v>
      </c>
      <c r="B140" s="33" t="s">
        <v>42</v>
      </c>
      <c r="C140" s="15">
        <f t="shared" ref="C140:E140" si="42">C141+C145</f>
        <v>164515200</v>
      </c>
      <c r="D140" s="15">
        <f t="shared" si="42"/>
        <v>47463392.760000005</v>
      </c>
      <c r="E140" s="15">
        <f t="shared" si="42"/>
        <v>47463392.760000005</v>
      </c>
      <c r="F140" s="15">
        <f t="shared" si="26"/>
        <v>28.85046048024742</v>
      </c>
      <c r="G140" s="48"/>
    </row>
    <row r="141" spans="1:7" s="2" customFormat="1" ht="73.5" customHeight="1" x14ac:dyDescent="0.35">
      <c r="A141" s="19"/>
      <c r="B141" s="25" t="s">
        <v>66</v>
      </c>
      <c r="C141" s="31">
        <f t="shared" ref="C141:E141" si="43">C143+C144</f>
        <v>138561900</v>
      </c>
      <c r="D141" s="31">
        <f t="shared" si="43"/>
        <v>47463392.760000005</v>
      </c>
      <c r="E141" s="31">
        <f t="shared" si="43"/>
        <v>47463392.760000005</v>
      </c>
      <c r="F141" s="18">
        <f t="shared" si="26"/>
        <v>34.254288343332476</v>
      </c>
      <c r="G141" s="45" t="s">
        <v>83</v>
      </c>
    </row>
    <row r="142" spans="1:7" s="2" customFormat="1" x14ac:dyDescent="0.35">
      <c r="A142" s="19"/>
      <c r="B142" s="20" t="s">
        <v>8</v>
      </c>
      <c r="C142" s="18"/>
      <c r="D142" s="18"/>
      <c r="E142" s="18"/>
      <c r="F142" s="18"/>
      <c r="G142" s="45"/>
    </row>
    <row r="143" spans="1:7" s="2" customFormat="1" x14ac:dyDescent="0.35">
      <c r="A143" s="19"/>
      <c r="B143" s="20" t="s">
        <v>15</v>
      </c>
      <c r="C143" s="9">
        <v>137451200</v>
      </c>
      <c r="D143" s="9">
        <v>47084545.840000004</v>
      </c>
      <c r="E143" s="9">
        <v>47084545.840000004</v>
      </c>
      <c r="F143" s="18">
        <f t="shared" si="26"/>
        <v>34.255463640914016</v>
      </c>
      <c r="G143" s="44"/>
    </row>
    <row r="144" spans="1:7" s="2" customFormat="1" x14ac:dyDescent="0.35">
      <c r="A144" s="19"/>
      <c r="B144" s="20" t="s">
        <v>12</v>
      </c>
      <c r="C144" s="9">
        <v>1110700</v>
      </c>
      <c r="D144" s="9">
        <v>378846.92</v>
      </c>
      <c r="E144" s="9">
        <v>378846.92</v>
      </c>
      <c r="F144" s="18">
        <f t="shared" si="26"/>
        <v>34.108843071936619</v>
      </c>
      <c r="G144" s="44"/>
    </row>
    <row r="145" spans="1:7" s="2" customFormat="1" ht="74" customHeight="1" x14ac:dyDescent="0.35">
      <c r="A145" s="19"/>
      <c r="B145" s="25" t="s">
        <v>67</v>
      </c>
      <c r="C145" s="31">
        <f t="shared" ref="C145:E145" si="44">C147+C148</f>
        <v>25953300</v>
      </c>
      <c r="D145" s="31">
        <f t="shared" si="44"/>
        <v>0</v>
      </c>
      <c r="E145" s="31">
        <f t="shared" si="44"/>
        <v>0</v>
      </c>
      <c r="F145" s="18">
        <f t="shared" si="26"/>
        <v>0</v>
      </c>
      <c r="G145" s="45" t="s">
        <v>83</v>
      </c>
    </row>
    <row r="146" spans="1:7" s="2" customFormat="1" x14ac:dyDescent="0.35">
      <c r="A146" s="19"/>
      <c r="B146" s="20" t="s">
        <v>8</v>
      </c>
      <c r="C146" s="18"/>
      <c r="D146" s="18"/>
      <c r="E146" s="18"/>
      <c r="F146" s="18"/>
      <c r="G146" s="45"/>
    </row>
    <row r="147" spans="1:7" s="2" customFormat="1" x14ac:dyDescent="0.35">
      <c r="A147" s="19"/>
      <c r="B147" s="20" t="s">
        <v>15</v>
      </c>
      <c r="C147" s="9">
        <v>25745300</v>
      </c>
      <c r="D147" s="9"/>
      <c r="E147" s="9"/>
      <c r="F147" s="18">
        <f t="shared" si="26"/>
        <v>0</v>
      </c>
      <c r="G147" s="44"/>
    </row>
    <row r="148" spans="1:7" s="2" customFormat="1" x14ac:dyDescent="0.35">
      <c r="A148" s="19"/>
      <c r="B148" s="20" t="s">
        <v>12</v>
      </c>
      <c r="C148" s="9">
        <v>208000</v>
      </c>
      <c r="D148" s="9"/>
      <c r="E148" s="9"/>
      <c r="F148" s="18">
        <f t="shared" si="26"/>
        <v>0</v>
      </c>
      <c r="G148" s="44"/>
    </row>
    <row r="149" spans="1:7" x14ac:dyDescent="0.35">
      <c r="A149" s="13" t="s">
        <v>47</v>
      </c>
      <c r="B149" s="14" t="s">
        <v>25</v>
      </c>
      <c r="C149" s="27">
        <f>C150+C154+C158+C162+C166+C170+C174+C178+C182+C186+C190+C194+C198+C202+C227+C231+C235+C239+C243+C247</f>
        <v>5813752747.29</v>
      </c>
      <c r="D149" s="27">
        <f t="shared" ref="D149:E149" si="45">D150+D154+D158+D162+D166+D170+D174+D178+D182+D186+D190+D194+D198+D202+D227+D231+D235+D239+D243+D247</f>
        <v>3942239761.2299995</v>
      </c>
      <c r="E149" s="27">
        <f t="shared" si="45"/>
        <v>3942051928.6300001</v>
      </c>
      <c r="F149" s="15">
        <f>E149/C149*100</f>
        <v>67.805634329178048</v>
      </c>
      <c r="G149" s="47"/>
    </row>
    <row r="150" spans="1:7" ht="136" customHeight="1" x14ac:dyDescent="0.35">
      <c r="A150" s="19"/>
      <c r="B150" s="16" t="s">
        <v>26</v>
      </c>
      <c r="C150" s="34">
        <f>C152+C153</f>
        <v>2195846500</v>
      </c>
      <c r="D150" s="34">
        <f t="shared" ref="D150:E150" si="46">D152+D153</f>
        <v>1590057081.0699999</v>
      </c>
      <c r="E150" s="34">
        <f t="shared" si="46"/>
        <v>1590057081.0699999</v>
      </c>
      <c r="F150" s="18">
        <f t="shared" si="26"/>
        <v>72.412032492708391</v>
      </c>
      <c r="G150" s="50" t="s">
        <v>86</v>
      </c>
    </row>
    <row r="151" spans="1:7" x14ac:dyDescent="0.35">
      <c r="A151" s="19"/>
      <c r="B151" s="35" t="s">
        <v>8</v>
      </c>
      <c r="C151" s="18"/>
      <c r="D151" s="18"/>
      <c r="E151" s="18"/>
      <c r="F151" s="18"/>
      <c r="G151" s="45"/>
    </row>
    <row r="152" spans="1:7" x14ac:dyDescent="0.35">
      <c r="A152" s="19"/>
      <c r="B152" s="35" t="s">
        <v>9</v>
      </c>
      <c r="C152" s="18"/>
      <c r="D152" s="18"/>
      <c r="E152" s="18"/>
      <c r="F152" s="18"/>
      <c r="G152" s="45"/>
    </row>
    <row r="153" spans="1:7" x14ac:dyDescent="0.35">
      <c r="A153" s="19"/>
      <c r="B153" s="35" t="s">
        <v>12</v>
      </c>
      <c r="C153" s="34">
        <v>2195846500</v>
      </c>
      <c r="D153" s="34">
        <v>1590057081.0699999</v>
      </c>
      <c r="E153" s="34">
        <v>1590057081.0699999</v>
      </c>
      <c r="F153" s="18">
        <f t="shared" si="26"/>
        <v>72.412032492708391</v>
      </c>
      <c r="G153" s="50"/>
    </row>
    <row r="154" spans="1:7" ht="178.5" customHeight="1" x14ac:dyDescent="0.35">
      <c r="A154" s="13"/>
      <c r="B154" s="16" t="s">
        <v>63</v>
      </c>
      <c r="C154" s="18">
        <f t="shared" ref="C154:E154" si="47">C156+C157</f>
        <v>2089109200</v>
      </c>
      <c r="D154" s="18">
        <f t="shared" si="47"/>
        <v>1701802325.79</v>
      </c>
      <c r="E154" s="18">
        <f t="shared" si="47"/>
        <v>1701614493.1900001</v>
      </c>
      <c r="F154" s="18">
        <f t="shared" si="26"/>
        <v>81.451677738530861</v>
      </c>
      <c r="G154" s="45" t="s">
        <v>86</v>
      </c>
    </row>
    <row r="155" spans="1:7" x14ac:dyDescent="0.35">
      <c r="A155" s="13"/>
      <c r="B155" s="20" t="s">
        <v>8</v>
      </c>
      <c r="C155" s="18"/>
      <c r="D155" s="18"/>
      <c r="E155" s="18"/>
      <c r="F155" s="18"/>
      <c r="G155" s="45"/>
    </row>
    <row r="156" spans="1:7" x14ac:dyDescent="0.35">
      <c r="A156" s="19"/>
      <c r="B156" s="20" t="s">
        <v>9</v>
      </c>
      <c r="C156" s="18"/>
      <c r="D156" s="18"/>
      <c r="E156" s="18"/>
      <c r="F156" s="18"/>
      <c r="G156" s="45"/>
    </row>
    <row r="157" spans="1:7" x14ac:dyDescent="0.35">
      <c r="A157" s="19"/>
      <c r="B157" s="20" t="s">
        <v>24</v>
      </c>
      <c r="C157" s="18">
        <v>2089109200</v>
      </c>
      <c r="D157" s="18">
        <v>1701802325.79</v>
      </c>
      <c r="E157" s="18">
        <v>1701614493.1900001</v>
      </c>
      <c r="F157" s="18">
        <f t="shared" si="26"/>
        <v>81.451677738530861</v>
      </c>
      <c r="G157" s="45"/>
    </row>
    <row r="158" spans="1:7" ht="86.5" customHeight="1" x14ac:dyDescent="0.35">
      <c r="A158" s="19"/>
      <c r="B158" s="25" t="s">
        <v>60</v>
      </c>
      <c r="C158" s="18">
        <f t="shared" ref="C158:E158" si="48">C160+C161</f>
        <v>198193200</v>
      </c>
      <c r="D158" s="18">
        <f t="shared" si="48"/>
        <v>180829425.28</v>
      </c>
      <c r="E158" s="18">
        <f t="shared" si="48"/>
        <v>180829425.28</v>
      </c>
      <c r="F158" s="18">
        <f t="shared" si="26"/>
        <v>91.238965453910623</v>
      </c>
      <c r="G158" s="45" t="s">
        <v>86</v>
      </c>
    </row>
    <row r="159" spans="1:7" x14ac:dyDescent="0.35">
      <c r="A159" s="19"/>
      <c r="B159" s="20" t="s">
        <v>8</v>
      </c>
      <c r="C159" s="18"/>
      <c r="D159" s="18"/>
      <c r="E159" s="18"/>
      <c r="F159" s="18"/>
      <c r="G159" s="45"/>
    </row>
    <row r="160" spans="1:7" x14ac:dyDescent="0.35">
      <c r="A160" s="19"/>
      <c r="B160" s="20" t="s">
        <v>15</v>
      </c>
      <c r="C160" s="18">
        <v>192063500</v>
      </c>
      <c r="D160" s="18">
        <v>175236750.40000001</v>
      </c>
      <c r="E160" s="18">
        <v>175236750.40000001</v>
      </c>
      <c r="F160" s="18">
        <f t="shared" si="26"/>
        <v>91.238965446323746</v>
      </c>
      <c r="G160" s="45"/>
    </row>
    <row r="161" spans="1:7" x14ac:dyDescent="0.35">
      <c r="A161" s="19"/>
      <c r="B161" s="20" t="s">
        <v>18</v>
      </c>
      <c r="C161" s="18">
        <v>6129700</v>
      </c>
      <c r="D161" s="18">
        <v>5592674.8799999999</v>
      </c>
      <c r="E161" s="18">
        <v>5592674.8799999999</v>
      </c>
      <c r="F161" s="18">
        <f t="shared" si="26"/>
        <v>91.238965691632544</v>
      </c>
      <c r="G161" s="45"/>
    </row>
    <row r="162" spans="1:7" s="2" customFormat="1" ht="102.5" customHeight="1" x14ac:dyDescent="0.35">
      <c r="A162" s="19"/>
      <c r="B162" s="23" t="s">
        <v>61</v>
      </c>
      <c r="C162" s="18">
        <f>SUM(C164+C165)</f>
        <v>29122400</v>
      </c>
      <c r="D162" s="18">
        <f t="shared" ref="D162:E162" si="49">SUM(D164+D165)</f>
        <v>7797967.5199999996</v>
      </c>
      <c r="E162" s="18">
        <f t="shared" si="49"/>
        <v>7797967.5199999996</v>
      </c>
      <c r="F162" s="18">
        <f t="shared" si="26"/>
        <v>26.776527758701203</v>
      </c>
      <c r="G162" s="45" t="s">
        <v>86</v>
      </c>
    </row>
    <row r="163" spans="1:7" s="2" customFormat="1" x14ac:dyDescent="0.35">
      <c r="A163" s="19"/>
      <c r="B163" s="20" t="s">
        <v>8</v>
      </c>
      <c r="C163" s="18"/>
      <c r="D163" s="18"/>
      <c r="E163" s="18"/>
      <c r="F163" s="18"/>
      <c r="G163" s="45"/>
    </row>
    <row r="164" spans="1:7" s="2" customFormat="1" x14ac:dyDescent="0.35">
      <c r="A164" s="19"/>
      <c r="B164" s="20" t="s">
        <v>15</v>
      </c>
      <c r="C164" s="18"/>
      <c r="D164" s="18"/>
      <c r="E164" s="18"/>
      <c r="F164" s="18"/>
      <c r="G164" s="45"/>
    </row>
    <row r="165" spans="1:7" s="2" customFormat="1" x14ac:dyDescent="0.35">
      <c r="A165" s="19"/>
      <c r="B165" s="20" t="s">
        <v>27</v>
      </c>
      <c r="C165" s="18">
        <v>29122400</v>
      </c>
      <c r="D165" s="18">
        <v>7797967.5199999996</v>
      </c>
      <c r="E165" s="18">
        <v>7797967.5199999996</v>
      </c>
      <c r="F165" s="18">
        <f t="shared" si="26"/>
        <v>26.776527758701203</v>
      </c>
      <c r="G165" s="45"/>
    </row>
    <row r="166" spans="1:7" s="2" customFormat="1" ht="93" customHeight="1" x14ac:dyDescent="0.35">
      <c r="A166" s="19"/>
      <c r="B166" s="25" t="s">
        <v>50</v>
      </c>
      <c r="C166" s="18">
        <f>SUM(C168+C169)</f>
        <v>192522300</v>
      </c>
      <c r="D166" s="18">
        <f t="shared" ref="D166:E166" si="50">SUM(D168+D169)</f>
        <v>25372815</v>
      </c>
      <c r="E166" s="18">
        <f t="shared" si="50"/>
        <v>25372815</v>
      </c>
      <c r="F166" s="18">
        <f t="shared" si="26"/>
        <v>13.179156388636537</v>
      </c>
      <c r="G166" s="45" t="s">
        <v>86</v>
      </c>
    </row>
    <row r="167" spans="1:7" s="2" customFormat="1" x14ac:dyDescent="0.35">
      <c r="A167" s="19"/>
      <c r="B167" s="20" t="s">
        <v>8</v>
      </c>
      <c r="C167" s="18"/>
      <c r="D167" s="18"/>
      <c r="E167" s="18"/>
      <c r="F167" s="18"/>
      <c r="G167" s="45"/>
    </row>
    <row r="168" spans="1:7" s="2" customFormat="1" x14ac:dyDescent="0.35">
      <c r="A168" s="19"/>
      <c r="B168" s="20" t="s">
        <v>15</v>
      </c>
      <c r="C168" s="18"/>
      <c r="D168" s="18"/>
      <c r="E168" s="18"/>
      <c r="F168" s="18"/>
      <c r="G168" s="45"/>
    </row>
    <row r="169" spans="1:7" s="2" customFormat="1" x14ac:dyDescent="0.35">
      <c r="A169" s="19"/>
      <c r="B169" s="20" t="s">
        <v>27</v>
      </c>
      <c r="C169" s="18">
        <v>192522300</v>
      </c>
      <c r="D169" s="18">
        <v>25372815</v>
      </c>
      <c r="E169" s="18">
        <v>25372815</v>
      </c>
      <c r="F169" s="18">
        <f t="shared" si="26"/>
        <v>13.179156388636537</v>
      </c>
      <c r="G169" s="45"/>
    </row>
    <row r="170" spans="1:7" s="2" customFormat="1" ht="89" customHeight="1" x14ac:dyDescent="0.35">
      <c r="A170" s="19"/>
      <c r="B170" s="25" t="s">
        <v>95</v>
      </c>
      <c r="C170" s="18">
        <f>SUM(C172+C173)</f>
        <v>28971200</v>
      </c>
      <c r="D170" s="18">
        <f t="shared" ref="D170:E170" si="51">SUM(D172+D173)</f>
        <v>0</v>
      </c>
      <c r="E170" s="18">
        <f t="shared" si="51"/>
        <v>0</v>
      </c>
      <c r="F170" s="18">
        <f t="shared" ref="F170" si="52">E170/C170*100</f>
        <v>0</v>
      </c>
      <c r="G170" s="45" t="s">
        <v>86</v>
      </c>
    </row>
    <row r="171" spans="1:7" s="2" customFormat="1" x14ac:dyDescent="0.35">
      <c r="A171" s="19"/>
      <c r="B171" s="20" t="s">
        <v>8</v>
      </c>
      <c r="C171" s="18"/>
      <c r="D171" s="18"/>
      <c r="E171" s="18"/>
      <c r="F171" s="18"/>
      <c r="G171" s="45"/>
    </row>
    <row r="172" spans="1:7" s="2" customFormat="1" x14ac:dyDescent="0.35">
      <c r="A172" s="19"/>
      <c r="B172" s="20" t="s">
        <v>15</v>
      </c>
      <c r="C172" s="18"/>
      <c r="D172" s="18"/>
      <c r="E172" s="18"/>
      <c r="F172" s="18"/>
      <c r="G172" s="45"/>
    </row>
    <row r="173" spans="1:7" s="2" customFormat="1" x14ac:dyDescent="0.35">
      <c r="A173" s="19"/>
      <c r="B173" s="20" t="s">
        <v>27</v>
      </c>
      <c r="C173" s="18">
        <v>28971200</v>
      </c>
      <c r="D173" s="18"/>
      <c r="E173" s="18"/>
      <c r="F173" s="18">
        <f t="shared" ref="F173" si="53">E173/C173*100</f>
        <v>0</v>
      </c>
      <c r="G173" s="45"/>
    </row>
    <row r="174" spans="1:7" s="2" customFormat="1" ht="102.5" customHeight="1" x14ac:dyDescent="0.35">
      <c r="A174" s="19"/>
      <c r="B174" s="25" t="s">
        <v>51</v>
      </c>
      <c r="C174" s="18">
        <f>SUM(C176+C177)</f>
        <v>30000000</v>
      </c>
      <c r="D174" s="18">
        <f t="shared" ref="D174:E174" si="54">SUM(D176+D177)</f>
        <v>555461.46</v>
      </c>
      <c r="E174" s="18">
        <f t="shared" si="54"/>
        <v>555461.46</v>
      </c>
      <c r="F174" s="18">
        <f>E174/C174*100</f>
        <v>1.8515382</v>
      </c>
      <c r="G174" s="45" t="s">
        <v>86</v>
      </c>
    </row>
    <row r="175" spans="1:7" s="2" customFormat="1" x14ac:dyDescent="0.35">
      <c r="A175" s="19"/>
      <c r="B175" s="20" t="s">
        <v>8</v>
      </c>
      <c r="C175" s="18"/>
      <c r="D175" s="18"/>
      <c r="E175" s="18"/>
      <c r="F175" s="18"/>
      <c r="G175" s="45"/>
    </row>
    <row r="176" spans="1:7" s="2" customFormat="1" x14ac:dyDescent="0.35">
      <c r="A176" s="19"/>
      <c r="B176" s="20" t="s">
        <v>15</v>
      </c>
      <c r="C176" s="18"/>
      <c r="D176" s="18"/>
      <c r="E176" s="18"/>
      <c r="F176" s="18"/>
      <c r="G176" s="45"/>
    </row>
    <row r="177" spans="1:7" s="2" customFormat="1" x14ac:dyDescent="0.35">
      <c r="A177" s="19"/>
      <c r="B177" s="20" t="s">
        <v>27</v>
      </c>
      <c r="C177" s="18">
        <v>30000000</v>
      </c>
      <c r="D177" s="18">
        <v>555461.46</v>
      </c>
      <c r="E177" s="18">
        <v>555461.46</v>
      </c>
      <c r="F177" s="18">
        <f t="shared" si="26"/>
        <v>1.8515382</v>
      </c>
      <c r="G177" s="45"/>
    </row>
    <row r="178" spans="1:7" s="2" customFormat="1" ht="68.5" customHeight="1" x14ac:dyDescent="0.35">
      <c r="A178" s="19"/>
      <c r="B178" s="25" t="s">
        <v>52</v>
      </c>
      <c r="C178" s="18">
        <f>SUM(C180+C181)</f>
        <v>21543795.710000001</v>
      </c>
      <c r="D178" s="18">
        <f t="shared" ref="D178:E178" si="55">SUM(D180+D181)</f>
        <v>10823334.34</v>
      </c>
      <c r="E178" s="18">
        <f t="shared" si="55"/>
        <v>10823334.34</v>
      </c>
      <c r="F178" s="18">
        <f t="shared" si="26"/>
        <v>50.238753122673387</v>
      </c>
      <c r="G178" s="45" t="s">
        <v>86</v>
      </c>
    </row>
    <row r="179" spans="1:7" s="2" customFormat="1" x14ac:dyDescent="0.35">
      <c r="A179" s="19"/>
      <c r="B179" s="20" t="s">
        <v>8</v>
      </c>
      <c r="C179" s="18"/>
      <c r="D179" s="18"/>
      <c r="E179" s="18"/>
      <c r="F179" s="18"/>
      <c r="G179" s="45"/>
    </row>
    <row r="180" spans="1:7" s="2" customFormat="1" x14ac:dyDescent="0.35">
      <c r="A180" s="19"/>
      <c r="B180" s="20" t="s">
        <v>15</v>
      </c>
      <c r="C180" s="18"/>
      <c r="D180" s="18"/>
      <c r="E180" s="18"/>
      <c r="F180" s="18"/>
      <c r="G180" s="45"/>
    </row>
    <row r="181" spans="1:7" s="2" customFormat="1" x14ac:dyDescent="0.35">
      <c r="A181" s="19"/>
      <c r="B181" s="20" t="s">
        <v>27</v>
      </c>
      <c r="C181" s="18">
        <f>23000000-1456204.29</f>
        <v>21543795.710000001</v>
      </c>
      <c r="D181" s="18">
        <v>10823334.34</v>
      </c>
      <c r="E181" s="18">
        <v>10823334.34</v>
      </c>
      <c r="F181" s="18">
        <f t="shared" si="26"/>
        <v>50.238753122673387</v>
      </c>
      <c r="G181" s="45"/>
    </row>
    <row r="182" spans="1:7" s="2" customFormat="1" ht="82" customHeight="1" x14ac:dyDescent="0.35">
      <c r="A182" s="19"/>
      <c r="B182" s="25" t="s">
        <v>96</v>
      </c>
      <c r="C182" s="18">
        <f>C184+C185</f>
        <v>3771099.05</v>
      </c>
      <c r="D182" s="18">
        <f t="shared" ref="D182:E182" si="56">D184+D185</f>
        <v>442090.74</v>
      </c>
      <c r="E182" s="18">
        <f t="shared" si="56"/>
        <v>442090.74</v>
      </c>
      <c r="F182" s="18">
        <f t="shared" si="26"/>
        <v>11.723127240585208</v>
      </c>
      <c r="G182" s="45" t="s">
        <v>86</v>
      </c>
    </row>
    <row r="183" spans="1:7" s="2" customFormat="1" x14ac:dyDescent="0.35">
      <c r="A183" s="19"/>
      <c r="B183" s="20" t="s">
        <v>8</v>
      </c>
      <c r="C183" s="18"/>
      <c r="D183" s="18"/>
      <c r="E183" s="18"/>
      <c r="F183" s="18"/>
      <c r="G183" s="45"/>
    </row>
    <row r="184" spans="1:7" s="2" customFormat="1" x14ac:dyDescent="0.35">
      <c r="A184" s="19"/>
      <c r="B184" s="20" t="s">
        <v>15</v>
      </c>
      <c r="C184" s="18">
        <v>3746349.05</v>
      </c>
      <c r="D184" s="18">
        <v>439189.27</v>
      </c>
      <c r="E184" s="18">
        <v>439189.27</v>
      </c>
      <c r="F184" s="18">
        <f t="shared" si="26"/>
        <v>11.723127347143482</v>
      </c>
      <c r="G184" s="45"/>
    </row>
    <row r="185" spans="1:7" s="2" customFormat="1" x14ac:dyDescent="0.35">
      <c r="A185" s="19"/>
      <c r="B185" s="20" t="s">
        <v>27</v>
      </c>
      <c r="C185" s="18">
        <v>24750</v>
      </c>
      <c r="D185" s="18">
        <v>2901.47</v>
      </c>
      <c r="E185" s="18">
        <v>2901.47</v>
      </c>
      <c r="F185" s="18">
        <f t="shared" si="26"/>
        <v>11.723111111111111</v>
      </c>
      <c r="G185" s="45"/>
    </row>
    <row r="186" spans="1:7" s="2" customFormat="1" ht="98.5" customHeight="1" x14ac:dyDescent="0.35">
      <c r="A186" s="19"/>
      <c r="B186" s="25" t="s">
        <v>116</v>
      </c>
      <c r="C186" s="18">
        <f>C188+C189</f>
        <v>65300</v>
      </c>
      <c r="D186" s="18">
        <f t="shared" ref="D186:E186" si="57">D188+D189</f>
        <v>0</v>
      </c>
      <c r="E186" s="18">
        <f t="shared" si="57"/>
        <v>0</v>
      </c>
      <c r="F186" s="18">
        <f t="shared" si="26"/>
        <v>0</v>
      </c>
      <c r="G186" s="45" t="s">
        <v>86</v>
      </c>
    </row>
    <row r="187" spans="1:7" s="2" customFormat="1" x14ac:dyDescent="0.35">
      <c r="A187" s="19"/>
      <c r="B187" s="20" t="s">
        <v>8</v>
      </c>
      <c r="C187" s="18"/>
      <c r="D187" s="18"/>
      <c r="E187" s="18"/>
      <c r="F187" s="18"/>
      <c r="G187" s="45"/>
    </row>
    <row r="188" spans="1:7" s="2" customFormat="1" x14ac:dyDescent="0.35">
      <c r="A188" s="19"/>
      <c r="B188" s="20" t="s">
        <v>15</v>
      </c>
      <c r="C188" s="18"/>
      <c r="D188" s="18"/>
      <c r="E188" s="18"/>
      <c r="F188" s="18"/>
      <c r="G188" s="45"/>
    </row>
    <row r="189" spans="1:7" s="2" customFormat="1" x14ac:dyDescent="0.35">
      <c r="A189" s="19"/>
      <c r="B189" s="20" t="s">
        <v>27</v>
      </c>
      <c r="C189" s="18">
        <v>65300</v>
      </c>
      <c r="D189" s="18"/>
      <c r="E189" s="18"/>
      <c r="F189" s="18">
        <f t="shared" si="26"/>
        <v>0</v>
      </c>
      <c r="G189" s="45"/>
    </row>
    <row r="190" spans="1:7" s="2" customFormat="1" ht="98.5" customHeight="1" x14ac:dyDescent="0.35">
      <c r="A190" s="19"/>
      <c r="B190" s="25" t="s">
        <v>115</v>
      </c>
      <c r="C190" s="18">
        <f>C192+C193</f>
        <v>27866450</v>
      </c>
      <c r="D190" s="18">
        <f t="shared" ref="D190:E190" si="58">D192+D193</f>
        <v>16795116.75</v>
      </c>
      <c r="E190" s="18">
        <f t="shared" si="58"/>
        <v>16795116.75</v>
      </c>
      <c r="F190" s="18">
        <f>E190/C190*100</f>
        <v>60.270026321974989</v>
      </c>
      <c r="G190" s="45" t="s">
        <v>86</v>
      </c>
    </row>
    <row r="191" spans="1:7" s="2" customFormat="1" x14ac:dyDescent="0.35">
      <c r="A191" s="19"/>
      <c r="B191" s="20" t="s">
        <v>8</v>
      </c>
      <c r="C191" s="18"/>
      <c r="D191" s="18"/>
      <c r="E191" s="18"/>
      <c r="F191" s="18"/>
      <c r="G191" s="45"/>
    </row>
    <row r="192" spans="1:7" s="2" customFormat="1" x14ac:dyDescent="0.35">
      <c r="A192" s="19"/>
      <c r="B192" s="20" t="s">
        <v>15</v>
      </c>
      <c r="C192" s="18">
        <v>27726400</v>
      </c>
      <c r="D192" s="18">
        <v>16710708.58</v>
      </c>
      <c r="E192" s="18">
        <v>16710708.58</v>
      </c>
      <c r="F192" s="18">
        <f t="shared" si="26"/>
        <v>60.270026328697554</v>
      </c>
      <c r="G192" s="45"/>
    </row>
    <row r="193" spans="1:7" s="2" customFormat="1" x14ac:dyDescent="0.35">
      <c r="A193" s="19"/>
      <c r="B193" s="20" t="s">
        <v>27</v>
      </c>
      <c r="C193" s="18">
        <v>140050</v>
      </c>
      <c r="D193" s="18">
        <v>84408.17</v>
      </c>
      <c r="E193" s="18">
        <v>84408.17</v>
      </c>
      <c r="F193" s="18">
        <f t="shared" si="26"/>
        <v>60.270024991074614</v>
      </c>
      <c r="G193" s="45"/>
    </row>
    <row r="194" spans="1:7" s="2" customFormat="1" ht="89" customHeight="1" x14ac:dyDescent="0.35">
      <c r="A194" s="19"/>
      <c r="B194" s="25" t="s">
        <v>114</v>
      </c>
      <c r="C194" s="18">
        <f>C196+C197</f>
        <v>113368792.45</v>
      </c>
      <c r="D194" s="18">
        <f>D196+D197</f>
        <v>28342198.039999999</v>
      </c>
      <c r="E194" s="18">
        <f>E196+E197</f>
        <v>28342198.039999999</v>
      </c>
      <c r="F194" s="18">
        <f t="shared" si="26"/>
        <v>24.99999993604942</v>
      </c>
      <c r="G194" s="45" t="s">
        <v>86</v>
      </c>
    </row>
    <row r="195" spans="1:7" s="2" customFormat="1" x14ac:dyDescent="0.35">
      <c r="A195" s="19"/>
      <c r="B195" s="20" t="s">
        <v>8</v>
      </c>
      <c r="C195" s="18"/>
      <c r="D195" s="18"/>
      <c r="E195" s="18"/>
      <c r="F195" s="18"/>
      <c r="G195" s="45"/>
    </row>
    <row r="196" spans="1:7" s="2" customFormat="1" x14ac:dyDescent="0.35">
      <c r="A196" s="19"/>
      <c r="B196" s="20" t="s">
        <v>15</v>
      </c>
      <c r="C196" s="18">
        <v>112799100</v>
      </c>
      <c r="D196" s="18">
        <v>28199774.91</v>
      </c>
      <c r="E196" s="18">
        <v>28199774.91</v>
      </c>
      <c r="F196" s="18">
        <f t="shared" si="26"/>
        <v>24.999999920212129</v>
      </c>
      <c r="G196" s="45"/>
    </row>
    <row r="197" spans="1:7" s="2" customFormat="1" x14ac:dyDescent="0.35">
      <c r="A197" s="19"/>
      <c r="B197" s="20" t="s">
        <v>27</v>
      </c>
      <c r="C197" s="18">
        <v>569692.44999999995</v>
      </c>
      <c r="D197" s="18">
        <v>142423.13</v>
      </c>
      <c r="E197" s="18">
        <v>142423.13</v>
      </c>
      <c r="F197" s="18">
        <f>E197/C197*100</f>
        <v>25.000003071832882</v>
      </c>
      <c r="G197" s="45"/>
    </row>
    <row r="198" spans="1:7" s="2" customFormat="1" ht="74" customHeight="1" x14ac:dyDescent="0.35">
      <c r="A198" s="19"/>
      <c r="B198" s="25" t="s">
        <v>113</v>
      </c>
      <c r="C198" s="18">
        <f>C200+C201</f>
        <v>70777500</v>
      </c>
      <c r="D198" s="18">
        <f t="shared" ref="D198:E198" si="59">D200+D201</f>
        <v>44787300</v>
      </c>
      <c r="E198" s="18">
        <f t="shared" si="59"/>
        <v>44787300</v>
      </c>
      <c r="F198" s="18">
        <f t="shared" si="26"/>
        <v>63.279008159372687</v>
      </c>
      <c r="G198" s="45" t="s">
        <v>86</v>
      </c>
    </row>
    <row r="199" spans="1:7" s="2" customFormat="1" x14ac:dyDescent="0.35">
      <c r="A199" s="19"/>
      <c r="B199" s="20" t="s">
        <v>8</v>
      </c>
      <c r="C199" s="18"/>
      <c r="D199" s="18"/>
      <c r="E199" s="18"/>
      <c r="F199" s="18"/>
      <c r="G199" s="45"/>
    </row>
    <row r="200" spans="1:7" s="2" customFormat="1" x14ac:dyDescent="0.35">
      <c r="A200" s="19"/>
      <c r="B200" s="20" t="s">
        <v>15</v>
      </c>
      <c r="C200" s="18"/>
      <c r="D200" s="18"/>
      <c r="E200" s="18"/>
      <c r="F200" s="18"/>
      <c r="G200" s="45"/>
    </row>
    <row r="201" spans="1:7" s="2" customFormat="1" x14ac:dyDescent="0.35">
      <c r="A201" s="19"/>
      <c r="B201" s="20" t="s">
        <v>27</v>
      </c>
      <c r="C201" s="18">
        <f>44787300+25990200</f>
        <v>70777500</v>
      </c>
      <c r="D201" s="18">
        <v>44787300</v>
      </c>
      <c r="E201" s="18">
        <v>44787300</v>
      </c>
      <c r="F201" s="18">
        <f t="shared" si="26"/>
        <v>63.279008159372687</v>
      </c>
      <c r="G201" s="45"/>
    </row>
    <row r="202" spans="1:7" s="2" customFormat="1" x14ac:dyDescent="0.35">
      <c r="A202" s="19"/>
      <c r="B202" s="33" t="s">
        <v>43</v>
      </c>
      <c r="C202" s="15">
        <f>C203+C207+C211+C215+C219+C223</f>
        <v>443890174</v>
      </c>
      <c r="D202" s="15">
        <f t="shared" ref="D202:E202" si="60">D203+D207+D211+D215+D219+D223</f>
        <v>22803574.740000002</v>
      </c>
      <c r="E202" s="15">
        <f t="shared" si="60"/>
        <v>22803574.740000002</v>
      </c>
      <c r="F202" s="15">
        <f>E202/C202*100</f>
        <v>5.1372109759744315</v>
      </c>
      <c r="G202" s="48"/>
    </row>
    <row r="203" spans="1:7" s="2" customFormat="1" ht="128" customHeight="1" x14ac:dyDescent="0.35">
      <c r="A203" s="19"/>
      <c r="B203" s="25" t="s">
        <v>71</v>
      </c>
      <c r="C203" s="31">
        <f t="shared" ref="C203:E203" si="61">C205+C206</f>
        <v>81118170</v>
      </c>
      <c r="D203" s="31">
        <f t="shared" si="61"/>
        <v>0</v>
      </c>
      <c r="E203" s="31">
        <f t="shared" si="61"/>
        <v>0</v>
      </c>
      <c r="F203" s="18">
        <f t="shared" si="26"/>
        <v>0</v>
      </c>
      <c r="G203" s="45" t="s">
        <v>87</v>
      </c>
    </row>
    <row r="204" spans="1:7" s="2" customFormat="1" x14ac:dyDescent="0.35">
      <c r="A204" s="19"/>
      <c r="B204" s="20" t="s">
        <v>8</v>
      </c>
      <c r="C204" s="31"/>
      <c r="D204" s="31"/>
      <c r="E204" s="31"/>
      <c r="F204" s="18"/>
      <c r="G204" s="49"/>
    </row>
    <row r="205" spans="1:7" s="2" customFormat="1" x14ac:dyDescent="0.35">
      <c r="A205" s="19"/>
      <c r="B205" s="20" t="s">
        <v>15</v>
      </c>
      <c r="C205" s="9">
        <v>80710560</v>
      </c>
      <c r="D205" s="9"/>
      <c r="E205" s="9"/>
      <c r="F205" s="18">
        <f t="shared" ref="F205:F305" si="62">E205/C205*100</f>
        <v>0</v>
      </c>
      <c r="G205" s="44"/>
    </row>
    <row r="206" spans="1:7" s="2" customFormat="1" x14ac:dyDescent="0.35">
      <c r="A206" s="19"/>
      <c r="B206" s="20" t="s">
        <v>27</v>
      </c>
      <c r="C206" s="18">
        <v>407610</v>
      </c>
      <c r="D206" s="18"/>
      <c r="E206" s="18"/>
      <c r="F206" s="18">
        <f t="shared" si="62"/>
        <v>0</v>
      </c>
      <c r="G206" s="45"/>
    </row>
    <row r="207" spans="1:7" s="2" customFormat="1" ht="128.5" customHeight="1" x14ac:dyDescent="0.35">
      <c r="A207" s="19"/>
      <c r="B207" s="25" t="s">
        <v>45</v>
      </c>
      <c r="C207" s="31">
        <f t="shared" ref="C207:E207" si="63">C209+C210</f>
        <v>105676603</v>
      </c>
      <c r="D207" s="31">
        <f t="shared" si="63"/>
        <v>10648002.67</v>
      </c>
      <c r="E207" s="31">
        <f t="shared" si="63"/>
        <v>10648002.67</v>
      </c>
      <c r="F207" s="18">
        <f t="shared" si="62"/>
        <v>10.076026639501272</v>
      </c>
      <c r="G207" s="45" t="s">
        <v>87</v>
      </c>
    </row>
    <row r="208" spans="1:7" s="2" customFormat="1" x14ac:dyDescent="0.35">
      <c r="A208" s="19"/>
      <c r="B208" s="20" t="s">
        <v>8</v>
      </c>
      <c r="C208" s="31"/>
      <c r="D208" s="31"/>
      <c r="E208" s="31"/>
      <c r="F208" s="18"/>
      <c r="G208" s="49"/>
    </row>
    <row r="209" spans="1:7" s="2" customFormat="1" x14ac:dyDescent="0.35">
      <c r="A209" s="19"/>
      <c r="B209" s="20" t="s">
        <v>15</v>
      </c>
      <c r="C209" s="9">
        <v>105145570</v>
      </c>
      <c r="D209" s="9">
        <v>10594499.82</v>
      </c>
      <c r="E209" s="9">
        <v>10594499.82</v>
      </c>
      <c r="F209" s="18">
        <f t="shared" si="62"/>
        <v>10.076030611655822</v>
      </c>
      <c r="G209" s="44"/>
    </row>
    <row r="210" spans="1:7" s="2" customFormat="1" x14ac:dyDescent="0.35">
      <c r="A210" s="19"/>
      <c r="B210" s="20" t="s">
        <v>27</v>
      </c>
      <c r="C210" s="18">
        <f>531000+33</f>
        <v>531033</v>
      </c>
      <c r="D210" s="18">
        <v>53502.85</v>
      </c>
      <c r="E210" s="18">
        <v>53502.85</v>
      </c>
      <c r="F210" s="18">
        <f t="shared" si="62"/>
        <v>10.075240145151055</v>
      </c>
      <c r="G210" s="45"/>
    </row>
    <row r="211" spans="1:7" s="2" customFormat="1" ht="132" customHeight="1" x14ac:dyDescent="0.35">
      <c r="A211" s="19"/>
      <c r="B211" s="25" t="s">
        <v>70</v>
      </c>
      <c r="C211" s="31">
        <f>C213+C214</f>
        <v>101382681</v>
      </c>
      <c r="D211" s="31">
        <f t="shared" ref="D211:E211" si="64">D213+D214</f>
        <v>0</v>
      </c>
      <c r="E211" s="31">
        <f t="shared" si="64"/>
        <v>0</v>
      </c>
      <c r="F211" s="18">
        <f t="shared" si="62"/>
        <v>0</v>
      </c>
      <c r="G211" s="45" t="s">
        <v>87</v>
      </c>
    </row>
    <row r="212" spans="1:7" s="2" customFormat="1" x14ac:dyDescent="0.35">
      <c r="A212" s="19"/>
      <c r="B212" s="20" t="s">
        <v>8</v>
      </c>
      <c r="C212" s="18"/>
      <c r="D212" s="18"/>
      <c r="E212" s="18"/>
      <c r="F212" s="18"/>
      <c r="G212" s="45"/>
    </row>
    <row r="213" spans="1:7" s="2" customFormat="1" x14ac:dyDescent="0.35">
      <c r="A213" s="19"/>
      <c r="B213" s="20" t="s">
        <v>15</v>
      </c>
      <c r="C213" s="18">
        <v>100873230</v>
      </c>
      <c r="D213" s="18"/>
      <c r="E213" s="18"/>
      <c r="F213" s="18">
        <f t="shared" si="62"/>
        <v>0</v>
      </c>
      <c r="G213" s="45"/>
    </row>
    <row r="214" spans="1:7" s="2" customFormat="1" x14ac:dyDescent="0.35">
      <c r="A214" s="19"/>
      <c r="B214" s="20" t="s">
        <v>27</v>
      </c>
      <c r="C214" s="18">
        <f>509410+41</f>
        <v>509451</v>
      </c>
      <c r="D214" s="18"/>
      <c r="E214" s="18"/>
      <c r="F214" s="18">
        <f t="shared" si="62"/>
        <v>0</v>
      </c>
      <c r="G214" s="45"/>
    </row>
    <row r="215" spans="1:7" s="2" customFormat="1" ht="131" customHeight="1" x14ac:dyDescent="0.35">
      <c r="A215" s="19"/>
      <c r="B215" s="25" t="s">
        <v>108</v>
      </c>
      <c r="C215" s="31">
        <f t="shared" ref="C215:E215" si="65">C217+C218</f>
        <v>63916810</v>
      </c>
      <c r="D215" s="31">
        <f t="shared" si="65"/>
        <v>0</v>
      </c>
      <c r="E215" s="31">
        <f t="shared" si="65"/>
        <v>0</v>
      </c>
      <c r="F215" s="18">
        <f t="shared" si="62"/>
        <v>0</v>
      </c>
      <c r="G215" s="45" t="s">
        <v>87</v>
      </c>
    </row>
    <row r="216" spans="1:7" s="2" customFormat="1" x14ac:dyDescent="0.35">
      <c r="A216" s="19"/>
      <c r="B216" s="20" t="s">
        <v>8</v>
      </c>
      <c r="C216" s="18"/>
      <c r="D216" s="18"/>
      <c r="E216" s="18"/>
      <c r="F216" s="18"/>
      <c r="G216" s="45"/>
    </row>
    <row r="217" spans="1:7" s="2" customFormat="1" x14ac:dyDescent="0.35">
      <c r="A217" s="19"/>
      <c r="B217" s="20" t="s">
        <v>15</v>
      </c>
      <c r="C217" s="18">
        <v>63595620</v>
      </c>
      <c r="D217" s="18"/>
      <c r="E217" s="18"/>
      <c r="F217" s="18">
        <f t="shared" si="62"/>
        <v>0</v>
      </c>
      <c r="G217" s="45"/>
    </row>
    <row r="218" spans="1:7" s="2" customFormat="1" x14ac:dyDescent="0.35">
      <c r="A218" s="19"/>
      <c r="B218" s="20" t="s">
        <v>27</v>
      </c>
      <c r="C218" s="18">
        <v>321190</v>
      </c>
      <c r="D218" s="18"/>
      <c r="E218" s="18"/>
      <c r="F218" s="18">
        <f t="shared" si="62"/>
        <v>0</v>
      </c>
      <c r="G218" s="45"/>
    </row>
    <row r="219" spans="1:7" s="2" customFormat="1" ht="126" x14ac:dyDescent="0.35">
      <c r="A219" s="19"/>
      <c r="B219" s="25" t="s">
        <v>109</v>
      </c>
      <c r="C219" s="31">
        <f t="shared" ref="C219:E219" si="66">C221+C222</f>
        <v>43040910</v>
      </c>
      <c r="D219" s="31">
        <f t="shared" si="66"/>
        <v>0</v>
      </c>
      <c r="E219" s="31">
        <f t="shared" si="66"/>
        <v>0</v>
      </c>
      <c r="F219" s="18">
        <f t="shared" si="62"/>
        <v>0</v>
      </c>
      <c r="G219" s="45" t="s">
        <v>87</v>
      </c>
    </row>
    <row r="220" spans="1:7" s="2" customFormat="1" x14ac:dyDescent="0.35">
      <c r="A220" s="19"/>
      <c r="B220" s="20" t="s">
        <v>8</v>
      </c>
      <c r="C220" s="18"/>
      <c r="D220" s="18"/>
      <c r="E220" s="18"/>
      <c r="F220" s="18"/>
      <c r="G220" s="45"/>
    </row>
    <row r="221" spans="1:7" s="2" customFormat="1" x14ac:dyDescent="0.35">
      <c r="A221" s="19"/>
      <c r="B221" s="20" t="s">
        <v>15</v>
      </c>
      <c r="C221" s="18">
        <v>42824620</v>
      </c>
      <c r="D221" s="18"/>
      <c r="E221" s="18"/>
      <c r="F221" s="18">
        <f t="shared" si="62"/>
        <v>0</v>
      </c>
      <c r="G221" s="45"/>
    </row>
    <row r="222" spans="1:7" s="2" customFormat="1" x14ac:dyDescent="0.35">
      <c r="A222" s="19"/>
      <c r="B222" s="20" t="s">
        <v>27</v>
      </c>
      <c r="C222" s="18">
        <v>216290</v>
      </c>
      <c r="D222" s="18"/>
      <c r="E222" s="18"/>
      <c r="F222" s="18">
        <f t="shared" si="62"/>
        <v>0</v>
      </c>
      <c r="G222" s="45"/>
    </row>
    <row r="223" spans="1:7" s="2" customFormat="1" ht="126" x14ac:dyDescent="0.35">
      <c r="A223" s="19"/>
      <c r="B223" s="25" t="s">
        <v>110</v>
      </c>
      <c r="C223" s="31">
        <f>C225+C226</f>
        <v>48755000</v>
      </c>
      <c r="D223" s="31">
        <f t="shared" ref="D223:E223" si="67">D225+D226</f>
        <v>12155572.07</v>
      </c>
      <c r="E223" s="31">
        <f t="shared" si="67"/>
        <v>12155572.07</v>
      </c>
      <c r="F223" s="18">
        <f t="shared" ref="F223" si="68">E223/C223*100</f>
        <v>24.931949687211567</v>
      </c>
      <c r="G223" s="45" t="s">
        <v>87</v>
      </c>
    </row>
    <row r="224" spans="1:7" s="2" customFormat="1" x14ac:dyDescent="0.35">
      <c r="A224" s="19"/>
      <c r="B224" s="20" t="s">
        <v>8</v>
      </c>
      <c r="C224" s="18"/>
      <c r="D224" s="18"/>
      <c r="E224" s="18"/>
      <c r="F224" s="18"/>
      <c r="G224" s="45"/>
    </row>
    <row r="225" spans="1:7" s="2" customFormat="1" x14ac:dyDescent="0.35">
      <c r="A225" s="19"/>
      <c r="B225" s="20" t="s">
        <v>15</v>
      </c>
      <c r="C225" s="18">
        <v>48510000</v>
      </c>
      <c r="D225" s="18">
        <v>12094494.880000001</v>
      </c>
      <c r="E225" s="18">
        <v>12094494.880000001</v>
      </c>
      <c r="F225" s="18">
        <f t="shared" ref="F225:F226" si="69">E225/C225*100</f>
        <v>24.931962234590806</v>
      </c>
      <c r="G225" s="45"/>
    </row>
    <row r="226" spans="1:7" s="2" customFormat="1" x14ac:dyDescent="0.35">
      <c r="A226" s="19"/>
      <c r="B226" s="20" t="s">
        <v>27</v>
      </c>
      <c r="C226" s="18">
        <v>245000</v>
      </c>
      <c r="D226" s="18">
        <v>61077.19</v>
      </c>
      <c r="E226" s="18">
        <v>61077.19</v>
      </c>
      <c r="F226" s="18">
        <f t="shared" si="69"/>
        <v>24.929465306122449</v>
      </c>
      <c r="G226" s="45"/>
    </row>
    <row r="227" spans="1:7" ht="126.5" customHeight="1" x14ac:dyDescent="0.35">
      <c r="A227" s="19"/>
      <c r="B227" s="25" t="s">
        <v>111</v>
      </c>
      <c r="C227" s="31">
        <f>C229+C230</f>
        <v>302047300</v>
      </c>
      <c r="D227" s="31">
        <f t="shared" ref="D227:E227" si="70">D229+D230</f>
        <v>296537078.13</v>
      </c>
      <c r="E227" s="31">
        <f t="shared" si="70"/>
        <v>296537078.13</v>
      </c>
      <c r="F227" s="18">
        <f t="shared" si="62"/>
        <v>98.175708946909964</v>
      </c>
      <c r="G227" s="45" t="s">
        <v>87</v>
      </c>
    </row>
    <row r="228" spans="1:7" x14ac:dyDescent="0.35">
      <c r="A228" s="19"/>
      <c r="B228" s="20" t="s">
        <v>8</v>
      </c>
      <c r="C228" s="18"/>
      <c r="D228" s="18"/>
      <c r="E228" s="18"/>
      <c r="F228" s="18"/>
      <c r="G228" s="45"/>
    </row>
    <row r="229" spans="1:7" x14ac:dyDescent="0.35">
      <c r="A229" s="19"/>
      <c r="B229" s="20" t="s">
        <v>15</v>
      </c>
      <c r="C229" s="18">
        <v>216098400</v>
      </c>
      <c r="D229" s="18">
        <v>216098400</v>
      </c>
      <c r="E229" s="18">
        <v>216098400</v>
      </c>
      <c r="F229" s="18">
        <f t="shared" si="62"/>
        <v>100</v>
      </c>
      <c r="G229" s="45"/>
    </row>
    <row r="230" spans="1:7" x14ac:dyDescent="0.35">
      <c r="A230" s="19"/>
      <c r="B230" s="20" t="s">
        <v>27</v>
      </c>
      <c r="C230" s="18">
        <v>85948900</v>
      </c>
      <c r="D230" s="18">
        <v>80438678.129999995</v>
      </c>
      <c r="E230" s="18">
        <v>80438678.129999995</v>
      </c>
      <c r="F230" s="18">
        <f t="shared" si="62"/>
        <v>93.588955914502677</v>
      </c>
      <c r="G230" s="45"/>
    </row>
    <row r="231" spans="1:7" s="2" customFormat="1" ht="126" customHeight="1" x14ac:dyDescent="0.35">
      <c r="A231" s="19"/>
      <c r="B231" s="25" t="s">
        <v>112</v>
      </c>
      <c r="C231" s="18">
        <f>C233+C234</f>
        <v>5000000</v>
      </c>
      <c r="D231" s="18">
        <f t="shared" ref="D231:E231" si="71">D233+D234</f>
        <v>0</v>
      </c>
      <c r="E231" s="18">
        <f t="shared" si="71"/>
        <v>0</v>
      </c>
      <c r="F231" s="18">
        <f t="shared" si="62"/>
        <v>0</v>
      </c>
      <c r="G231" s="45" t="s">
        <v>87</v>
      </c>
    </row>
    <row r="232" spans="1:7" s="2" customFormat="1" x14ac:dyDescent="0.35">
      <c r="A232" s="19"/>
      <c r="B232" s="20" t="s">
        <v>8</v>
      </c>
      <c r="C232" s="18"/>
      <c r="D232" s="18"/>
      <c r="E232" s="18"/>
      <c r="F232" s="18"/>
      <c r="G232" s="45"/>
    </row>
    <row r="233" spans="1:7" s="2" customFormat="1" x14ac:dyDescent="0.35">
      <c r="A233" s="19"/>
      <c r="B233" s="20" t="s">
        <v>15</v>
      </c>
      <c r="C233" s="18"/>
      <c r="D233" s="18"/>
      <c r="E233" s="18"/>
      <c r="F233" s="18"/>
      <c r="G233" s="45"/>
    </row>
    <row r="234" spans="1:7" s="2" customFormat="1" x14ac:dyDescent="0.35">
      <c r="A234" s="19"/>
      <c r="B234" s="20" t="s">
        <v>27</v>
      </c>
      <c r="C234" s="18">
        <v>5000000</v>
      </c>
      <c r="D234" s="18"/>
      <c r="E234" s="18"/>
      <c r="F234" s="18">
        <f t="shared" ref="F234" si="72">E234/C234*100</f>
        <v>0</v>
      </c>
      <c r="G234" s="45"/>
    </row>
    <row r="235" spans="1:7" s="2" customFormat="1" ht="67" customHeight="1" x14ac:dyDescent="0.35">
      <c r="A235" s="19"/>
      <c r="B235" s="25" t="s">
        <v>90</v>
      </c>
      <c r="C235" s="18">
        <f>C237+C238</f>
        <v>2599636.08</v>
      </c>
      <c r="D235" s="18">
        <f t="shared" ref="D235:E235" si="73">D237+D238</f>
        <v>704542.37</v>
      </c>
      <c r="E235" s="18">
        <f t="shared" si="73"/>
        <v>704542.37</v>
      </c>
      <c r="F235" s="18">
        <f t="shared" si="62"/>
        <v>27.101576848402566</v>
      </c>
      <c r="G235" s="45" t="s">
        <v>86</v>
      </c>
    </row>
    <row r="236" spans="1:7" s="2" customFormat="1" x14ac:dyDescent="0.35">
      <c r="A236" s="19"/>
      <c r="B236" s="20" t="s">
        <v>8</v>
      </c>
      <c r="C236" s="18"/>
      <c r="D236" s="18"/>
      <c r="E236" s="18"/>
      <c r="F236" s="18"/>
      <c r="G236" s="45"/>
    </row>
    <row r="237" spans="1:7" s="2" customFormat="1" x14ac:dyDescent="0.35">
      <c r="A237" s="19"/>
      <c r="B237" s="20" t="s">
        <v>15</v>
      </c>
      <c r="C237" s="18"/>
      <c r="D237" s="18"/>
      <c r="E237" s="18"/>
      <c r="F237" s="18"/>
      <c r="G237" s="45"/>
    </row>
    <row r="238" spans="1:7" s="2" customFormat="1" x14ac:dyDescent="0.35">
      <c r="A238" s="19"/>
      <c r="B238" s="20" t="s">
        <v>27</v>
      </c>
      <c r="C238" s="18">
        <v>2599636.08</v>
      </c>
      <c r="D238" s="18">
        <v>704542.37</v>
      </c>
      <c r="E238" s="18">
        <v>704542.37</v>
      </c>
      <c r="F238" s="18">
        <f t="shared" si="62"/>
        <v>27.101576848402566</v>
      </c>
      <c r="G238" s="45"/>
    </row>
    <row r="239" spans="1:7" s="2" customFormat="1" ht="89.5" customHeight="1" x14ac:dyDescent="0.35">
      <c r="A239" s="19"/>
      <c r="B239" s="25" t="s">
        <v>97</v>
      </c>
      <c r="C239" s="18">
        <f>C241+C242</f>
        <v>57157900</v>
      </c>
      <c r="D239" s="18">
        <f t="shared" ref="D239:E239" si="74">D241+D242</f>
        <v>14289450</v>
      </c>
      <c r="E239" s="18">
        <f t="shared" si="74"/>
        <v>14289450</v>
      </c>
      <c r="F239" s="18">
        <f>E239/C239*100</f>
        <v>24.999956261514157</v>
      </c>
      <c r="G239" s="45" t="s">
        <v>86</v>
      </c>
    </row>
    <row r="240" spans="1:7" s="2" customFormat="1" x14ac:dyDescent="0.35">
      <c r="A240" s="19"/>
      <c r="B240" s="20" t="s">
        <v>8</v>
      </c>
      <c r="C240" s="18"/>
      <c r="D240" s="18"/>
      <c r="E240" s="18"/>
      <c r="F240" s="18"/>
      <c r="G240" s="45"/>
    </row>
    <row r="241" spans="1:7" s="2" customFormat="1" x14ac:dyDescent="0.35">
      <c r="A241" s="19"/>
      <c r="B241" s="20" t="s">
        <v>15</v>
      </c>
      <c r="C241" s="18">
        <v>57157900</v>
      </c>
      <c r="D241" s="18">
        <v>14289450</v>
      </c>
      <c r="E241" s="18">
        <v>14289450</v>
      </c>
      <c r="F241" s="18">
        <f t="shared" ref="F241:F251" si="75">E241/C241*100</f>
        <v>24.999956261514157</v>
      </c>
      <c r="G241" s="45"/>
    </row>
    <row r="242" spans="1:7" s="2" customFormat="1" x14ac:dyDescent="0.35">
      <c r="A242" s="19"/>
      <c r="B242" s="20" t="s">
        <v>27</v>
      </c>
      <c r="C242" s="62"/>
      <c r="D242" s="18"/>
      <c r="E242" s="18"/>
      <c r="F242" s="18"/>
      <c r="G242" s="45"/>
    </row>
    <row r="243" spans="1:7" s="2" customFormat="1" ht="58.5" customHeight="1" x14ac:dyDescent="0.35">
      <c r="A243" s="19"/>
      <c r="B243" s="25" t="s">
        <v>130</v>
      </c>
      <c r="C243" s="9">
        <f>C245+C246</f>
        <v>1600000</v>
      </c>
      <c r="D243" s="9">
        <f t="shared" ref="D243:E243" si="76">D245+D246</f>
        <v>0</v>
      </c>
      <c r="E243" s="9">
        <f t="shared" si="76"/>
        <v>0</v>
      </c>
      <c r="F243" s="18">
        <f t="shared" si="75"/>
        <v>0</v>
      </c>
      <c r="G243" s="45" t="s">
        <v>86</v>
      </c>
    </row>
    <row r="244" spans="1:7" s="2" customFormat="1" x14ac:dyDescent="0.35">
      <c r="A244" s="19"/>
      <c r="B244" s="20" t="s">
        <v>8</v>
      </c>
      <c r="C244" s="10"/>
      <c r="D244" s="18"/>
      <c r="E244" s="18"/>
      <c r="F244" s="18"/>
      <c r="G244" s="45"/>
    </row>
    <row r="245" spans="1:7" s="2" customFormat="1" x14ac:dyDescent="0.35">
      <c r="A245" s="19"/>
      <c r="B245" s="20" t="s">
        <v>15</v>
      </c>
      <c r="C245" s="10"/>
      <c r="D245" s="18"/>
      <c r="E245" s="18"/>
      <c r="F245" s="18"/>
      <c r="G245" s="45"/>
    </row>
    <row r="246" spans="1:7" s="2" customFormat="1" x14ac:dyDescent="0.35">
      <c r="A246" s="19"/>
      <c r="B246" s="20" t="s">
        <v>27</v>
      </c>
      <c r="C246" s="10">
        <v>1600000</v>
      </c>
      <c r="D246" s="18"/>
      <c r="E246" s="18"/>
      <c r="F246" s="18">
        <f t="shared" si="75"/>
        <v>0</v>
      </c>
      <c r="G246" s="45"/>
    </row>
    <row r="247" spans="1:7" s="2" customFormat="1" ht="62" x14ac:dyDescent="0.35">
      <c r="A247" s="59"/>
      <c r="B247" s="61" t="s">
        <v>123</v>
      </c>
      <c r="C247" s="9">
        <f>C249+C250</f>
        <v>300000</v>
      </c>
      <c r="D247" s="9">
        <f t="shared" ref="D247:E247" si="77">D249+D250</f>
        <v>300000</v>
      </c>
      <c r="E247" s="9">
        <f t="shared" si="77"/>
        <v>300000</v>
      </c>
      <c r="F247" s="18">
        <f t="shared" si="75"/>
        <v>100</v>
      </c>
      <c r="G247" s="45" t="s">
        <v>86</v>
      </c>
    </row>
    <row r="248" spans="1:7" s="2" customFormat="1" ht="15.5" x14ac:dyDescent="0.35">
      <c r="A248" s="59"/>
      <c r="B248" s="60" t="s">
        <v>8</v>
      </c>
      <c r="C248" s="10"/>
      <c r="D248" s="18"/>
      <c r="E248" s="18"/>
      <c r="F248" s="18"/>
      <c r="G248" s="45"/>
    </row>
    <row r="249" spans="1:7" s="2" customFormat="1" ht="15.5" x14ac:dyDescent="0.35">
      <c r="A249" s="59"/>
      <c r="B249" s="60" t="s">
        <v>15</v>
      </c>
      <c r="C249" s="10"/>
      <c r="D249" s="18"/>
      <c r="E249" s="18"/>
      <c r="F249" s="18"/>
      <c r="G249" s="45"/>
    </row>
    <row r="250" spans="1:7" s="2" customFormat="1" ht="15.5" x14ac:dyDescent="0.35">
      <c r="A250" s="59"/>
      <c r="B250" s="60" t="s">
        <v>27</v>
      </c>
      <c r="C250" s="10">
        <v>300000</v>
      </c>
      <c r="D250" s="10">
        <v>300000</v>
      </c>
      <c r="E250" s="10">
        <v>300000</v>
      </c>
      <c r="F250" s="18">
        <f t="shared" si="75"/>
        <v>100</v>
      </c>
      <c r="G250" s="45"/>
    </row>
    <row r="251" spans="1:7" s="2" customFormat="1" ht="17" customHeight="1" x14ac:dyDescent="0.35">
      <c r="A251" s="13" t="s">
        <v>29</v>
      </c>
      <c r="B251" s="33" t="s">
        <v>46</v>
      </c>
      <c r="C251" s="15">
        <f>C252+C256+C260+C264+C268+C272+C276</f>
        <v>59912663.82</v>
      </c>
      <c r="D251" s="15">
        <f t="shared" ref="D251:E251" si="78">D252+D256+D260+D264+D268+D272+D276</f>
        <v>5609007.8200000003</v>
      </c>
      <c r="E251" s="15">
        <f t="shared" si="78"/>
        <v>5609007.8200000003</v>
      </c>
      <c r="F251" s="15">
        <f t="shared" si="75"/>
        <v>9.3619736836465037</v>
      </c>
      <c r="G251" s="48"/>
    </row>
    <row r="252" spans="1:7" s="2" customFormat="1" ht="75.5" customHeight="1" x14ac:dyDescent="0.35">
      <c r="A252" s="13"/>
      <c r="B252" s="25" t="s">
        <v>90</v>
      </c>
      <c r="C252" s="18">
        <f>C254+C255</f>
        <v>1000000</v>
      </c>
      <c r="D252" s="18">
        <f t="shared" ref="D252:E252" si="79">D254+D255</f>
        <v>0</v>
      </c>
      <c r="E252" s="18">
        <f t="shared" si="79"/>
        <v>0</v>
      </c>
      <c r="F252" s="18">
        <f>E252/C252*100</f>
        <v>0</v>
      </c>
      <c r="G252" s="45" t="s">
        <v>88</v>
      </c>
    </row>
    <row r="253" spans="1:7" s="2" customFormat="1" x14ac:dyDescent="0.35">
      <c r="A253" s="19"/>
      <c r="B253" s="20" t="s">
        <v>8</v>
      </c>
      <c r="C253" s="18"/>
      <c r="D253" s="18"/>
      <c r="E253" s="9"/>
      <c r="F253" s="18"/>
      <c r="G253" s="48"/>
    </row>
    <row r="254" spans="1:7" s="2" customFormat="1" x14ac:dyDescent="0.35">
      <c r="A254" s="19"/>
      <c r="B254" s="20" t="s">
        <v>15</v>
      </c>
      <c r="C254" s="18"/>
      <c r="D254" s="18"/>
      <c r="E254" s="9"/>
      <c r="F254" s="18"/>
      <c r="G254" s="48"/>
    </row>
    <row r="255" spans="1:7" s="2" customFormat="1" x14ac:dyDescent="0.35">
      <c r="A255" s="19"/>
      <c r="B255" s="20" t="s">
        <v>27</v>
      </c>
      <c r="C255" s="18">
        <v>1000000</v>
      </c>
      <c r="D255" s="18"/>
      <c r="E255" s="9"/>
      <c r="F255" s="18">
        <f t="shared" si="62"/>
        <v>0</v>
      </c>
      <c r="G255" s="48"/>
    </row>
    <row r="256" spans="1:7" s="2" customFormat="1" ht="78" customHeight="1" x14ac:dyDescent="0.35">
      <c r="A256" s="19"/>
      <c r="B256" s="25" t="s">
        <v>28</v>
      </c>
      <c r="C256" s="31">
        <f t="shared" ref="C256:E256" si="80">C258+C259</f>
        <v>2800000</v>
      </c>
      <c r="D256" s="31">
        <f t="shared" si="80"/>
        <v>0</v>
      </c>
      <c r="E256" s="31">
        <f t="shared" si="80"/>
        <v>0</v>
      </c>
      <c r="F256" s="18">
        <f>E256/C256*100</f>
        <v>0</v>
      </c>
      <c r="G256" s="45" t="s">
        <v>88</v>
      </c>
    </row>
    <row r="257" spans="1:7" s="2" customFormat="1" x14ac:dyDescent="0.35">
      <c r="A257" s="19"/>
      <c r="B257" s="20" t="s">
        <v>8</v>
      </c>
      <c r="C257" s="18"/>
      <c r="D257" s="18"/>
      <c r="E257" s="18"/>
      <c r="F257" s="18"/>
      <c r="G257" s="45"/>
    </row>
    <row r="258" spans="1:7" s="2" customFormat="1" x14ac:dyDescent="0.35">
      <c r="A258" s="19"/>
      <c r="B258" s="20" t="s">
        <v>15</v>
      </c>
      <c r="C258" s="18">
        <v>2025441.7</v>
      </c>
      <c r="D258" s="18"/>
      <c r="E258" s="18"/>
      <c r="F258" s="18">
        <f>E258/C258*100</f>
        <v>0</v>
      </c>
      <c r="G258" s="45"/>
    </row>
    <row r="259" spans="1:7" s="2" customFormat="1" x14ac:dyDescent="0.35">
      <c r="A259" s="19"/>
      <c r="B259" s="20" t="s">
        <v>27</v>
      </c>
      <c r="C259" s="18">
        <v>774558.3</v>
      </c>
      <c r="D259" s="18"/>
      <c r="E259" s="18"/>
      <c r="F259" s="18">
        <f>E259/C259*100</f>
        <v>0</v>
      </c>
      <c r="G259" s="45"/>
    </row>
    <row r="260" spans="1:7" s="2" customFormat="1" ht="89.5" customHeight="1" x14ac:dyDescent="0.35">
      <c r="A260" s="19"/>
      <c r="B260" s="25" t="s">
        <v>49</v>
      </c>
      <c r="C260" s="18">
        <f>SUM(C262+C263)</f>
        <v>42767.82</v>
      </c>
      <c r="D260" s="18">
        <f t="shared" ref="D260:E260" si="81">SUM(D262+D263)</f>
        <v>42767.82</v>
      </c>
      <c r="E260" s="18">
        <f t="shared" si="81"/>
        <v>42767.82</v>
      </c>
      <c r="F260" s="18">
        <f t="shared" si="62"/>
        <v>100</v>
      </c>
      <c r="G260" s="45" t="s">
        <v>88</v>
      </c>
    </row>
    <row r="261" spans="1:7" s="2" customFormat="1" x14ac:dyDescent="0.35">
      <c r="A261" s="19"/>
      <c r="B261" s="20" t="s">
        <v>8</v>
      </c>
      <c r="C261" s="18"/>
      <c r="D261" s="18"/>
      <c r="E261" s="18"/>
      <c r="F261" s="18"/>
      <c r="G261" s="45"/>
    </row>
    <row r="262" spans="1:7" s="2" customFormat="1" x14ac:dyDescent="0.35">
      <c r="A262" s="19"/>
      <c r="B262" s="20" t="s">
        <v>15</v>
      </c>
      <c r="C262" s="18">
        <v>29900</v>
      </c>
      <c r="D262" s="18">
        <v>29900</v>
      </c>
      <c r="E262" s="18">
        <v>29900</v>
      </c>
      <c r="F262" s="18">
        <f t="shared" si="62"/>
        <v>100</v>
      </c>
      <c r="G262" s="45"/>
    </row>
    <row r="263" spans="1:7" s="2" customFormat="1" x14ac:dyDescent="0.35">
      <c r="A263" s="19"/>
      <c r="B263" s="20" t="s">
        <v>27</v>
      </c>
      <c r="C263" s="18">
        <v>12867.82</v>
      </c>
      <c r="D263" s="18">
        <v>12867.82</v>
      </c>
      <c r="E263" s="18">
        <v>12867.82</v>
      </c>
      <c r="F263" s="18">
        <f t="shared" si="62"/>
        <v>100</v>
      </c>
      <c r="G263" s="45"/>
    </row>
    <row r="264" spans="1:7" s="2" customFormat="1" ht="72" customHeight="1" x14ac:dyDescent="0.35">
      <c r="A264" s="19"/>
      <c r="B264" s="25" t="s">
        <v>53</v>
      </c>
      <c r="C264" s="18">
        <f>SUM(C266+C267)</f>
        <v>50789896</v>
      </c>
      <c r="D264" s="18">
        <f t="shared" ref="D264:E264" si="82">SUM(D266+D267)</f>
        <v>286240</v>
      </c>
      <c r="E264" s="18">
        <f t="shared" si="82"/>
        <v>286240</v>
      </c>
      <c r="F264" s="18">
        <f t="shared" si="62"/>
        <v>0.56357666099572246</v>
      </c>
      <c r="G264" s="45" t="s">
        <v>88</v>
      </c>
    </row>
    <row r="265" spans="1:7" s="2" customFormat="1" x14ac:dyDescent="0.35">
      <c r="A265" s="19"/>
      <c r="B265" s="20" t="s">
        <v>8</v>
      </c>
      <c r="C265" s="18"/>
      <c r="D265" s="18"/>
      <c r="E265" s="18"/>
      <c r="F265" s="18"/>
      <c r="G265" s="45"/>
    </row>
    <row r="266" spans="1:7" s="2" customFormat="1" x14ac:dyDescent="0.35">
      <c r="A266" s="19"/>
      <c r="B266" s="20" t="s">
        <v>15</v>
      </c>
      <c r="C266" s="18"/>
      <c r="D266" s="18"/>
      <c r="E266" s="18"/>
      <c r="F266" s="18"/>
      <c r="G266" s="45"/>
    </row>
    <row r="267" spans="1:7" s="2" customFormat="1" x14ac:dyDescent="0.35">
      <c r="A267" s="19"/>
      <c r="B267" s="20" t="s">
        <v>27</v>
      </c>
      <c r="C267" s="18">
        <f>62303300-11513404</f>
        <v>50789896</v>
      </c>
      <c r="D267" s="18">
        <v>286240</v>
      </c>
      <c r="E267" s="18">
        <v>286240</v>
      </c>
      <c r="F267" s="18">
        <f t="shared" si="62"/>
        <v>0.56357666099572246</v>
      </c>
      <c r="G267" s="45"/>
    </row>
    <row r="268" spans="1:7" s="2" customFormat="1" ht="72.5" customHeight="1" x14ac:dyDescent="0.35">
      <c r="A268" s="19"/>
      <c r="B268" s="25" t="s">
        <v>54</v>
      </c>
      <c r="C268" s="18">
        <f>SUM(C270+C271)</f>
        <v>5000000</v>
      </c>
      <c r="D268" s="18">
        <f t="shared" ref="D268:E268" si="83">SUM(D270+D271)</f>
        <v>5000000</v>
      </c>
      <c r="E268" s="18">
        <f t="shared" si="83"/>
        <v>5000000</v>
      </c>
      <c r="F268" s="18">
        <f t="shared" si="62"/>
        <v>100</v>
      </c>
      <c r="G268" s="45" t="s">
        <v>88</v>
      </c>
    </row>
    <row r="269" spans="1:7" s="2" customFormat="1" x14ac:dyDescent="0.35">
      <c r="A269" s="19"/>
      <c r="B269" s="20" t="s">
        <v>8</v>
      </c>
      <c r="C269" s="18"/>
      <c r="D269" s="18"/>
      <c r="E269" s="18"/>
      <c r="F269" s="18"/>
      <c r="G269" s="45"/>
    </row>
    <row r="270" spans="1:7" s="2" customFormat="1" x14ac:dyDescent="0.35">
      <c r="A270" s="19"/>
      <c r="B270" s="20" t="s">
        <v>15</v>
      </c>
      <c r="C270" s="18"/>
      <c r="D270" s="18"/>
      <c r="E270" s="18"/>
      <c r="F270" s="18"/>
      <c r="G270" s="45"/>
    </row>
    <row r="271" spans="1:7" s="2" customFormat="1" x14ac:dyDescent="0.35">
      <c r="A271" s="19"/>
      <c r="B271" s="20" t="s">
        <v>27</v>
      </c>
      <c r="C271" s="18">
        <v>5000000</v>
      </c>
      <c r="D271" s="18">
        <v>5000000</v>
      </c>
      <c r="E271" s="18">
        <v>5000000</v>
      </c>
      <c r="F271" s="18">
        <f t="shared" si="62"/>
        <v>100</v>
      </c>
      <c r="G271" s="45"/>
    </row>
    <row r="272" spans="1:7" s="2" customFormat="1" ht="70" x14ac:dyDescent="0.35">
      <c r="A272" s="59"/>
      <c r="B272" s="61" t="s">
        <v>123</v>
      </c>
      <c r="C272" s="18">
        <f>C274+C275</f>
        <v>100000</v>
      </c>
      <c r="D272" s="18">
        <f t="shared" ref="D272:E272" si="84">D274+D275</f>
        <v>100000</v>
      </c>
      <c r="E272" s="18">
        <f t="shared" si="84"/>
        <v>100000</v>
      </c>
      <c r="F272" s="18">
        <f t="shared" si="62"/>
        <v>100</v>
      </c>
      <c r="G272" s="45" t="s">
        <v>88</v>
      </c>
    </row>
    <row r="273" spans="1:8" s="2" customFormat="1" ht="15.5" x14ac:dyDescent="0.35">
      <c r="A273" s="59"/>
      <c r="B273" s="60" t="s">
        <v>8</v>
      </c>
      <c r="C273" s="18"/>
      <c r="D273" s="18"/>
      <c r="E273" s="18"/>
      <c r="F273" s="18"/>
      <c r="G273" s="45"/>
    </row>
    <row r="274" spans="1:8" s="2" customFormat="1" ht="15.5" x14ac:dyDescent="0.35">
      <c r="A274" s="59"/>
      <c r="B274" s="60" t="s">
        <v>15</v>
      </c>
      <c r="C274" s="18"/>
      <c r="D274" s="18"/>
      <c r="E274" s="18"/>
      <c r="F274" s="18"/>
      <c r="G274" s="45"/>
    </row>
    <row r="275" spans="1:8" s="2" customFormat="1" ht="15.5" x14ac:dyDescent="0.35">
      <c r="A275" s="59"/>
      <c r="B275" s="60" t="s">
        <v>124</v>
      </c>
      <c r="C275" s="18">
        <v>100000</v>
      </c>
      <c r="D275" s="18">
        <v>100000</v>
      </c>
      <c r="E275" s="18">
        <v>100000</v>
      </c>
      <c r="F275" s="18">
        <f t="shared" si="62"/>
        <v>100</v>
      </c>
      <c r="G275" s="45"/>
    </row>
    <row r="276" spans="1:8" s="2" customFormat="1" ht="70" x14ac:dyDescent="0.35">
      <c r="A276" s="19"/>
      <c r="B276" s="25" t="s">
        <v>120</v>
      </c>
      <c r="C276" s="18">
        <f>C278+C279</f>
        <v>180000</v>
      </c>
      <c r="D276" s="18">
        <f t="shared" ref="D276:E276" si="85">D278+D279</f>
        <v>180000</v>
      </c>
      <c r="E276" s="18">
        <f t="shared" si="85"/>
        <v>180000</v>
      </c>
      <c r="F276" s="18">
        <f t="shared" si="62"/>
        <v>100</v>
      </c>
      <c r="G276" s="45" t="s">
        <v>88</v>
      </c>
    </row>
    <row r="277" spans="1:8" s="2" customFormat="1" x14ac:dyDescent="0.35">
      <c r="A277" s="19"/>
      <c r="B277" s="20" t="s">
        <v>8</v>
      </c>
      <c r="C277" s="18"/>
      <c r="D277" s="18"/>
      <c r="E277" s="18"/>
      <c r="F277" s="18"/>
      <c r="G277" s="45"/>
    </row>
    <row r="278" spans="1:8" s="2" customFormat="1" x14ac:dyDescent="0.35">
      <c r="A278" s="19"/>
      <c r="B278" s="25" t="s">
        <v>9</v>
      </c>
      <c r="C278" s="18"/>
      <c r="D278" s="18"/>
      <c r="E278" s="18"/>
      <c r="F278" s="18"/>
      <c r="G278" s="45"/>
    </row>
    <row r="279" spans="1:8" s="2" customFormat="1" x14ac:dyDescent="0.35">
      <c r="A279" s="19"/>
      <c r="B279" s="25" t="s">
        <v>121</v>
      </c>
      <c r="C279" s="18">
        <v>180000</v>
      </c>
      <c r="D279" s="18">
        <v>180000</v>
      </c>
      <c r="E279" s="18">
        <v>180000</v>
      </c>
      <c r="F279" s="18">
        <f t="shared" si="62"/>
        <v>100</v>
      </c>
      <c r="G279" s="45"/>
    </row>
    <row r="280" spans="1:8" x14ac:dyDescent="0.35">
      <c r="A280" s="13" t="s">
        <v>48</v>
      </c>
      <c r="B280" s="14" t="s">
        <v>31</v>
      </c>
      <c r="C280" s="36">
        <f t="shared" ref="C280:E280" si="86">C281+C285+C289+C293+C297+C301+C305+C309+C314</f>
        <v>217351585.30000001</v>
      </c>
      <c r="D280" s="36">
        <f t="shared" si="86"/>
        <v>38752846.470000006</v>
      </c>
      <c r="E280" s="36">
        <f t="shared" si="86"/>
        <v>38732077.460000001</v>
      </c>
      <c r="F280" s="15">
        <f>E280/C280*100</f>
        <v>17.820011483486521</v>
      </c>
      <c r="G280" s="51"/>
    </row>
    <row r="281" spans="1:8" ht="198" customHeight="1" x14ac:dyDescent="0.35">
      <c r="A281" s="13"/>
      <c r="B281" s="16" t="s">
        <v>32</v>
      </c>
      <c r="C281" s="18">
        <f t="shared" ref="C281:E281" si="87">C283+C284</f>
        <v>2408000</v>
      </c>
      <c r="D281" s="18">
        <f t="shared" si="87"/>
        <v>818365.6</v>
      </c>
      <c r="E281" s="18">
        <f t="shared" si="87"/>
        <v>818365.6</v>
      </c>
      <c r="F281" s="18">
        <f t="shared" si="62"/>
        <v>33.985282392026576</v>
      </c>
      <c r="G281" s="45" t="s">
        <v>86</v>
      </c>
    </row>
    <row r="282" spans="1:8" x14ac:dyDescent="0.35">
      <c r="A282" s="19"/>
      <c r="B282" s="20" t="s">
        <v>8</v>
      </c>
      <c r="C282" s="18"/>
      <c r="D282" s="18"/>
      <c r="E282" s="18"/>
      <c r="F282" s="18"/>
      <c r="G282" s="45"/>
    </row>
    <row r="283" spans="1:8" x14ac:dyDescent="0.35">
      <c r="A283" s="19"/>
      <c r="B283" s="20" t="s">
        <v>9</v>
      </c>
      <c r="C283" s="18"/>
      <c r="D283" s="18"/>
      <c r="E283" s="18"/>
      <c r="F283" s="18"/>
      <c r="G283" s="45"/>
    </row>
    <row r="284" spans="1:8" x14ac:dyDescent="0.35">
      <c r="A284" s="19"/>
      <c r="B284" s="20" t="s">
        <v>12</v>
      </c>
      <c r="C284" s="18">
        <v>2408000</v>
      </c>
      <c r="D284" s="18">
        <v>818365.6</v>
      </c>
      <c r="E284" s="18">
        <v>818365.6</v>
      </c>
      <c r="F284" s="18">
        <f t="shared" si="62"/>
        <v>33.985282392026576</v>
      </c>
      <c r="G284" s="45"/>
    </row>
    <row r="285" spans="1:8" ht="87.5" customHeight="1" x14ac:dyDescent="0.35">
      <c r="A285" s="19"/>
      <c r="B285" s="23" t="s">
        <v>74</v>
      </c>
      <c r="C285" s="31">
        <f t="shared" ref="C285:E285" si="88">C287+C288</f>
        <v>31062903.810000002</v>
      </c>
      <c r="D285" s="31">
        <f t="shared" si="88"/>
        <v>30528703.270000003</v>
      </c>
      <c r="E285" s="31">
        <f t="shared" si="88"/>
        <v>30509689.509999998</v>
      </c>
      <c r="F285" s="18">
        <f t="shared" si="62"/>
        <v>98.219051562649113</v>
      </c>
      <c r="G285" s="45" t="s">
        <v>83</v>
      </c>
    </row>
    <row r="286" spans="1:8" x14ac:dyDescent="0.35">
      <c r="A286" s="19"/>
      <c r="B286" s="20" t="s">
        <v>8</v>
      </c>
      <c r="C286" s="18"/>
      <c r="D286" s="18"/>
      <c r="E286" s="18"/>
      <c r="F286" s="18"/>
      <c r="G286" s="45"/>
    </row>
    <row r="287" spans="1:8" x14ac:dyDescent="0.35">
      <c r="A287" s="19"/>
      <c r="B287" s="20" t="s">
        <v>9</v>
      </c>
      <c r="C287" s="18">
        <v>18497695.5</v>
      </c>
      <c r="D287" s="18">
        <v>18179583.620000001</v>
      </c>
      <c r="E287" s="18">
        <v>18168261.09</v>
      </c>
      <c r="F287" s="18">
        <f t="shared" si="62"/>
        <v>98.219051611050674</v>
      </c>
      <c r="G287" s="45"/>
      <c r="H287" s="63"/>
    </row>
    <row r="288" spans="1:8" x14ac:dyDescent="0.35">
      <c r="A288" s="19"/>
      <c r="B288" s="20" t="s">
        <v>10</v>
      </c>
      <c r="C288" s="18">
        <v>12565208.310000001</v>
      </c>
      <c r="D288" s="18">
        <v>12349119.65</v>
      </c>
      <c r="E288" s="18">
        <v>12341428.42</v>
      </c>
      <c r="F288" s="18">
        <f t="shared" si="62"/>
        <v>98.219051491395447</v>
      </c>
      <c r="G288" s="45"/>
    </row>
    <row r="289" spans="1:7" ht="197" customHeight="1" x14ac:dyDescent="0.35">
      <c r="A289" s="19"/>
      <c r="B289" s="23" t="s">
        <v>122</v>
      </c>
      <c r="C289" s="31">
        <f t="shared" ref="C289:E289" si="89">C291+C292</f>
        <v>946300</v>
      </c>
      <c r="D289" s="31">
        <f>D291+D292</f>
        <v>662118.54</v>
      </c>
      <c r="E289" s="31">
        <f t="shared" si="89"/>
        <v>662118.54</v>
      </c>
      <c r="F289" s="18">
        <f t="shared" si="62"/>
        <v>69.969200042269904</v>
      </c>
      <c r="G289" s="45" t="s">
        <v>86</v>
      </c>
    </row>
    <row r="290" spans="1:7" x14ac:dyDescent="0.35">
      <c r="A290" s="19"/>
      <c r="B290" s="20" t="s">
        <v>8</v>
      </c>
      <c r="C290" s="18"/>
      <c r="D290" s="18"/>
      <c r="E290" s="18"/>
      <c r="F290" s="18"/>
      <c r="G290" s="45"/>
    </row>
    <row r="291" spans="1:7" x14ac:dyDescent="0.35">
      <c r="A291" s="19"/>
      <c r="B291" s="20" t="s">
        <v>9</v>
      </c>
      <c r="C291" s="18"/>
      <c r="D291" s="18"/>
      <c r="E291" s="18"/>
      <c r="F291" s="18"/>
      <c r="G291" s="45"/>
    </row>
    <row r="292" spans="1:7" x14ac:dyDescent="0.35">
      <c r="A292" s="19"/>
      <c r="B292" s="20" t="s">
        <v>10</v>
      </c>
      <c r="C292" s="18">
        <v>946300</v>
      </c>
      <c r="D292" s="18">
        <v>662118.54</v>
      </c>
      <c r="E292" s="18">
        <v>662118.54</v>
      </c>
      <c r="F292" s="18">
        <f t="shared" si="62"/>
        <v>69.969200042269904</v>
      </c>
      <c r="G292" s="45"/>
    </row>
    <row r="293" spans="1:7" ht="104" customHeight="1" x14ac:dyDescent="0.35">
      <c r="A293" s="19"/>
      <c r="B293" s="23" t="s">
        <v>33</v>
      </c>
      <c r="C293" s="31">
        <f t="shared" ref="C293:E293" si="90">C295+C296</f>
        <v>5475000</v>
      </c>
      <c r="D293" s="31">
        <f t="shared" si="90"/>
        <v>975000</v>
      </c>
      <c r="E293" s="31">
        <f t="shared" si="90"/>
        <v>975000</v>
      </c>
      <c r="F293" s="18">
        <f t="shared" si="62"/>
        <v>17.80821917808219</v>
      </c>
      <c r="G293" s="45" t="s">
        <v>80</v>
      </c>
    </row>
    <row r="294" spans="1:7" x14ac:dyDescent="0.35">
      <c r="A294" s="19"/>
      <c r="B294" s="20" t="s">
        <v>8</v>
      </c>
      <c r="C294" s="18"/>
      <c r="D294" s="18"/>
      <c r="E294" s="18"/>
      <c r="F294" s="18"/>
      <c r="G294" s="45"/>
    </row>
    <row r="295" spans="1:7" x14ac:dyDescent="0.35">
      <c r="A295" s="19"/>
      <c r="B295" s="20" t="s">
        <v>9</v>
      </c>
      <c r="C295" s="18"/>
      <c r="D295" s="18"/>
      <c r="E295" s="18"/>
      <c r="F295" s="18"/>
      <c r="G295" s="45"/>
    </row>
    <row r="296" spans="1:7" x14ac:dyDescent="0.35">
      <c r="A296" s="19"/>
      <c r="B296" s="20" t="s">
        <v>10</v>
      </c>
      <c r="C296" s="18">
        <v>5475000</v>
      </c>
      <c r="D296" s="18">
        <v>975000</v>
      </c>
      <c r="E296" s="18">
        <v>975000</v>
      </c>
      <c r="F296" s="18">
        <f t="shared" si="62"/>
        <v>17.80821917808219</v>
      </c>
      <c r="G296" s="45"/>
    </row>
    <row r="297" spans="1:7" ht="252.5" customHeight="1" x14ac:dyDescent="0.35">
      <c r="A297" s="19"/>
      <c r="B297" s="23" t="s">
        <v>62</v>
      </c>
      <c r="C297" s="31">
        <f t="shared" ref="C297:E297" si="91">C299+C300</f>
        <v>117400</v>
      </c>
      <c r="D297" s="31">
        <f t="shared" si="91"/>
        <v>50859.19</v>
      </c>
      <c r="E297" s="31">
        <f t="shared" si="91"/>
        <v>50859.19</v>
      </c>
      <c r="F297" s="18">
        <f t="shared" si="62"/>
        <v>43.321286201022147</v>
      </c>
      <c r="G297" s="45" t="s">
        <v>88</v>
      </c>
    </row>
    <row r="298" spans="1:7" x14ac:dyDescent="0.35">
      <c r="A298" s="19"/>
      <c r="B298" s="20" t="s">
        <v>8</v>
      </c>
      <c r="C298" s="18"/>
      <c r="D298" s="18"/>
      <c r="E298" s="18"/>
      <c r="F298" s="18"/>
      <c r="G298" s="45"/>
    </row>
    <row r="299" spans="1:7" x14ac:dyDescent="0.35">
      <c r="A299" s="19"/>
      <c r="B299" s="20" t="s">
        <v>9</v>
      </c>
      <c r="C299" s="18"/>
      <c r="D299" s="18"/>
      <c r="E299" s="18"/>
      <c r="F299" s="18"/>
      <c r="G299" s="45"/>
    </row>
    <row r="300" spans="1:7" x14ac:dyDescent="0.35">
      <c r="A300" s="19"/>
      <c r="B300" s="20" t="s">
        <v>10</v>
      </c>
      <c r="C300" s="18">
        <v>117400</v>
      </c>
      <c r="D300" s="18">
        <v>50859.19</v>
      </c>
      <c r="E300" s="18">
        <v>50859.19</v>
      </c>
      <c r="F300" s="18">
        <f t="shared" si="62"/>
        <v>43.321286201022147</v>
      </c>
      <c r="G300" s="45"/>
    </row>
    <row r="301" spans="1:7" ht="85" customHeight="1" x14ac:dyDescent="0.35">
      <c r="A301" s="13"/>
      <c r="B301" s="16" t="s">
        <v>34</v>
      </c>
      <c r="C301" s="18">
        <f t="shared" ref="C301:E301" si="92">C303+C304</f>
        <v>1944400</v>
      </c>
      <c r="D301" s="18">
        <f t="shared" si="92"/>
        <v>1588909.37</v>
      </c>
      <c r="E301" s="18">
        <f t="shared" si="92"/>
        <v>1588909.37</v>
      </c>
      <c r="F301" s="18">
        <f t="shared" si="62"/>
        <v>81.717206850442309</v>
      </c>
      <c r="G301" s="45" t="s">
        <v>80</v>
      </c>
    </row>
    <row r="302" spans="1:7" x14ac:dyDescent="0.35">
      <c r="A302" s="19"/>
      <c r="B302" s="20" t="s">
        <v>8</v>
      </c>
      <c r="C302" s="18"/>
      <c r="D302" s="18"/>
      <c r="E302" s="18"/>
      <c r="F302" s="18"/>
      <c r="G302" s="45"/>
    </row>
    <row r="303" spans="1:7" x14ac:dyDescent="0.35">
      <c r="A303" s="19"/>
      <c r="B303" s="20" t="s">
        <v>9</v>
      </c>
      <c r="C303" s="18">
        <v>1944400</v>
      </c>
      <c r="D303" s="18">
        <v>1588909.37</v>
      </c>
      <c r="E303" s="18">
        <v>1588909.37</v>
      </c>
      <c r="F303" s="18">
        <f t="shared" si="62"/>
        <v>81.717206850442309</v>
      </c>
      <c r="G303" s="45"/>
    </row>
    <row r="304" spans="1:7" x14ac:dyDescent="0.35">
      <c r="A304" s="19"/>
      <c r="B304" s="20" t="s">
        <v>10</v>
      </c>
      <c r="C304" s="18"/>
      <c r="D304" s="18"/>
      <c r="E304" s="18"/>
      <c r="F304" s="18"/>
      <c r="G304" s="45"/>
    </row>
    <row r="305" spans="1:7" ht="131.5" customHeight="1" x14ac:dyDescent="0.35">
      <c r="A305" s="13"/>
      <c r="B305" s="16" t="s">
        <v>35</v>
      </c>
      <c r="C305" s="18">
        <f t="shared" ref="C305:E305" si="93">C307+C308</f>
        <v>13437500</v>
      </c>
      <c r="D305" s="18">
        <f t="shared" si="93"/>
        <v>3916521.89</v>
      </c>
      <c r="E305" s="18">
        <f t="shared" si="93"/>
        <v>3914766.64</v>
      </c>
      <c r="F305" s="18">
        <f t="shared" si="62"/>
        <v>29.133147088372098</v>
      </c>
      <c r="G305" s="45" t="s">
        <v>86</v>
      </c>
    </row>
    <row r="306" spans="1:7" x14ac:dyDescent="0.35">
      <c r="A306" s="19"/>
      <c r="B306" s="20" t="s">
        <v>8</v>
      </c>
      <c r="C306" s="18"/>
      <c r="D306" s="18"/>
      <c r="E306" s="18"/>
      <c r="F306" s="18"/>
      <c r="G306" s="45"/>
    </row>
    <row r="307" spans="1:7" x14ac:dyDescent="0.35">
      <c r="A307" s="19"/>
      <c r="B307" s="20" t="s">
        <v>9</v>
      </c>
      <c r="C307" s="18"/>
      <c r="D307" s="18"/>
      <c r="E307" s="18"/>
      <c r="F307" s="18"/>
      <c r="G307" s="45"/>
    </row>
    <row r="308" spans="1:7" x14ac:dyDescent="0.35">
      <c r="A308" s="19"/>
      <c r="B308" s="20" t="s">
        <v>12</v>
      </c>
      <c r="C308" s="18">
        <v>13437500</v>
      </c>
      <c r="D308" s="18">
        <v>3916521.89</v>
      </c>
      <c r="E308" s="18">
        <v>3914766.64</v>
      </c>
      <c r="F308" s="18">
        <f t="shared" ref="F308:F338" si="94">E308/C308*100</f>
        <v>29.133147088372098</v>
      </c>
      <c r="G308" s="45"/>
    </row>
    <row r="309" spans="1:7" ht="142.5" customHeight="1" x14ac:dyDescent="0.35">
      <c r="A309" s="13"/>
      <c r="B309" s="16" t="s">
        <v>36</v>
      </c>
      <c r="C309" s="18">
        <f>C312+C313+C311</f>
        <v>161634781.49000001</v>
      </c>
      <c r="D309" s="18">
        <f t="shared" ref="D309:E309" si="95">D312+D313+D311</f>
        <v>0</v>
      </c>
      <c r="E309" s="18">
        <f t="shared" si="95"/>
        <v>0</v>
      </c>
      <c r="F309" s="18">
        <f t="shared" si="94"/>
        <v>0</v>
      </c>
      <c r="G309" s="45" t="s">
        <v>89</v>
      </c>
    </row>
    <row r="310" spans="1:7" x14ac:dyDescent="0.35">
      <c r="A310" s="19"/>
      <c r="B310" s="20" t="s">
        <v>8</v>
      </c>
      <c r="C310" s="18"/>
      <c r="D310" s="18"/>
      <c r="E310" s="18"/>
      <c r="F310" s="18"/>
      <c r="G310" s="45"/>
    </row>
    <row r="311" spans="1:7" x14ac:dyDescent="0.35">
      <c r="A311" s="19"/>
      <c r="B311" s="20" t="s">
        <v>9</v>
      </c>
      <c r="C311" s="18">
        <v>81762860.019999996</v>
      </c>
      <c r="D311" s="18"/>
      <c r="E311" s="18"/>
      <c r="F311" s="18">
        <f t="shared" si="94"/>
        <v>0</v>
      </c>
      <c r="G311" s="45"/>
    </row>
    <row r="312" spans="1:7" x14ac:dyDescent="0.35">
      <c r="A312" s="19"/>
      <c r="B312" s="20" t="s">
        <v>12</v>
      </c>
      <c r="C312" s="18">
        <v>79046034</v>
      </c>
      <c r="D312" s="18"/>
      <c r="E312" s="18"/>
      <c r="F312" s="18">
        <f t="shared" si="94"/>
        <v>0</v>
      </c>
      <c r="G312" s="45"/>
    </row>
    <row r="313" spans="1:7" x14ac:dyDescent="0.35">
      <c r="A313" s="19"/>
      <c r="B313" s="20" t="s">
        <v>30</v>
      </c>
      <c r="C313" s="18">
        <v>825887.47</v>
      </c>
      <c r="D313" s="18"/>
      <c r="E313" s="18"/>
      <c r="F313" s="18">
        <f t="shared" si="94"/>
        <v>0</v>
      </c>
      <c r="G313" s="45"/>
    </row>
    <row r="314" spans="1:7" ht="62" customHeight="1" x14ac:dyDescent="0.35">
      <c r="A314" s="13"/>
      <c r="B314" s="16" t="s">
        <v>37</v>
      </c>
      <c r="C314" s="18">
        <f t="shared" ref="C314:E314" si="96">C316+C317</f>
        <v>325300</v>
      </c>
      <c r="D314" s="18">
        <f t="shared" si="96"/>
        <v>212368.61</v>
      </c>
      <c r="E314" s="18">
        <f t="shared" si="96"/>
        <v>212368.61</v>
      </c>
      <c r="F314" s="18">
        <f t="shared" si="94"/>
        <v>65.283925607131877</v>
      </c>
      <c r="G314" s="45" t="s">
        <v>81</v>
      </c>
    </row>
    <row r="315" spans="1:7" x14ac:dyDescent="0.35">
      <c r="A315" s="19"/>
      <c r="B315" s="20" t="s">
        <v>8</v>
      </c>
      <c r="C315" s="18"/>
      <c r="D315" s="18"/>
      <c r="E315" s="18"/>
      <c r="F315" s="18"/>
      <c r="G315" s="45"/>
    </row>
    <row r="316" spans="1:7" x14ac:dyDescent="0.35">
      <c r="A316" s="19"/>
      <c r="B316" s="20" t="s">
        <v>9</v>
      </c>
      <c r="C316" s="18"/>
      <c r="D316" s="18"/>
      <c r="E316" s="18"/>
      <c r="F316" s="18"/>
      <c r="G316" s="45"/>
    </row>
    <row r="317" spans="1:7" x14ac:dyDescent="0.35">
      <c r="A317" s="19"/>
      <c r="B317" s="20" t="s">
        <v>30</v>
      </c>
      <c r="C317" s="18">
        <v>325300</v>
      </c>
      <c r="D317" s="18">
        <v>212368.61</v>
      </c>
      <c r="E317" s="18">
        <v>212368.61</v>
      </c>
      <c r="F317" s="18">
        <f t="shared" si="94"/>
        <v>65.283925607131877</v>
      </c>
      <c r="G317" s="45"/>
    </row>
    <row r="318" spans="1:7" s="2" customFormat="1" x14ac:dyDescent="0.35">
      <c r="A318" s="13" t="s">
        <v>98</v>
      </c>
      <c r="B318" s="33" t="s">
        <v>99</v>
      </c>
      <c r="C318" s="15">
        <f>SUM(C319+C323+C327+C331)</f>
        <v>105720000</v>
      </c>
      <c r="D318" s="15">
        <f t="shared" ref="D318:E318" si="97">SUM(D319+D323+D327+D331)</f>
        <v>14207869.84</v>
      </c>
      <c r="E318" s="15">
        <f t="shared" si="97"/>
        <v>14207869.84</v>
      </c>
      <c r="F318" s="15">
        <f>E318/C318*100</f>
        <v>13.439150435111616</v>
      </c>
      <c r="G318" s="45"/>
    </row>
    <row r="319" spans="1:7" s="2" customFormat="1" ht="77.5" customHeight="1" x14ac:dyDescent="0.35">
      <c r="A319" s="19"/>
      <c r="B319" s="25" t="s">
        <v>104</v>
      </c>
      <c r="C319" s="18">
        <f>C321+C322</f>
        <v>46173300</v>
      </c>
      <c r="D319" s="18">
        <f t="shared" ref="D319:E319" si="98">D321+D322</f>
        <v>0</v>
      </c>
      <c r="E319" s="18">
        <f t="shared" si="98"/>
        <v>0</v>
      </c>
      <c r="F319" s="18">
        <f t="shared" si="94"/>
        <v>0</v>
      </c>
      <c r="G319" s="45" t="s">
        <v>84</v>
      </c>
    </row>
    <row r="320" spans="1:7" s="2" customFormat="1" x14ac:dyDescent="0.35">
      <c r="A320" s="19"/>
      <c r="B320" s="20" t="s">
        <v>8</v>
      </c>
      <c r="C320" s="18"/>
      <c r="D320" s="18"/>
      <c r="E320" s="9"/>
      <c r="F320" s="18"/>
      <c r="G320" s="45"/>
    </row>
    <row r="321" spans="1:7" s="2" customFormat="1" x14ac:dyDescent="0.35">
      <c r="A321" s="19"/>
      <c r="B321" s="20" t="s">
        <v>9</v>
      </c>
      <c r="C321" s="18"/>
      <c r="D321" s="18"/>
      <c r="E321" s="9"/>
      <c r="F321" s="18"/>
      <c r="G321" s="45"/>
    </row>
    <row r="322" spans="1:7" s="2" customFormat="1" x14ac:dyDescent="0.35">
      <c r="A322" s="19"/>
      <c r="B322" s="20" t="s">
        <v>30</v>
      </c>
      <c r="C322" s="18">
        <v>46173300</v>
      </c>
      <c r="D322" s="18"/>
      <c r="E322" s="9"/>
      <c r="F322" s="18">
        <f t="shared" si="94"/>
        <v>0</v>
      </c>
      <c r="G322" s="45"/>
    </row>
    <row r="323" spans="1:7" s="2" customFormat="1" ht="100.5" customHeight="1" x14ac:dyDescent="0.35">
      <c r="A323" s="19"/>
      <c r="B323" s="25" t="s">
        <v>101</v>
      </c>
      <c r="C323" s="18">
        <f>SUM(C325+C326)</f>
        <v>35546700</v>
      </c>
      <c r="D323" s="18">
        <f t="shared" ref="D323:E323" si="99">SUM(D325+D326)</f>
        <v>14207869.84</v>
      </c>
      <c r="E323" s="18">
        <f t="shared" si="99"/>
        <v>14207869.84</v>
      </c>
      <c r="F323" s="18">
        <f t="shared" si="94"/>
        <v>39.969588850723134</v>
      </c>
      <c r="G323" s="45" t="s">
        <v>102</v>
      </c>
    </row>
    <row r="324" spans="1:7" s="2" customFormat="1" x14ac:dyDescent="0.35">
      <c r="A324" s="19"/>
      <c r="B324" s="20" t="s">
        <v>8</v>
      </c>
      <c r="C324" s="18"/>
      <c r="D324" s="18"/>
      <c r="E324" s="9"/>
      <c r="F324" s="18"/>
      <c r="G324" s="45"/>
    </row>
    <row r="325" spans="1:7" s="2" customFormat="1" x14ac:dyDescent="0.35">
      <c r="A325" s="19"/>
      <c r="B325" s="20" t="s">
        <v>9</v>
      </c>
      <c r="C325" s="18"/>
      <c r="D325" s="18"/>
      <c r="E325" s="9"/>
      <c r="F325" s="18"/>
      <c r="G325" s="45"/>
    </row>
    <row r="326" spans="1:7" s="2" customFormat="1" x14ac:dyDescent="0.35">
      <c r="A326" s="19"/>
      <c r="B326" s="20" t="s">
        <v>30</v>
      </c>
      <c r="C326" s="18">
        <v>35546700</v>
      </c>
      <c r="D326" s="18">
        <v>14207869.84</v>
      </c>
      <c r="E326" s="18">
        <v>14207869.84</v>
      </c>
      <c r="F326" s="18">
        <f t="shared" si="94"/>
        <v>39.969588850723134</v>
      </c>
      <c r="G326" s="45"/>
    </row>
    <row r="327" spans="1:7" s="2" customFormat="1" ht="90.5" customHeight="1" x14ac:dyDescent="0.35">
      <c r="A327" s="19"/>
      <c r="B327" s="25" t="s">
        <v>100</v>
      </c>
      <c r="C327" s="18">
        <f>SUM(C329+C330)</f>
        <v>10000000</v>
      </c>
      <c r="D327" s="18">
        <f t="shared" ref="D327:E327" si="100">SUM(D329+D330)</f>
        <v>0</v>
      </c>
      <c r="E327" s="18">
        <f t="shared" si="100"/>
        <v>0</v>
      </c>
      <c r="F327" s="18">
        <f t="shared" si="94"/>
        <v>0</v>
      </c>
      <c r="G327" s="45" t="s">
        <v>102</v>
      </c>
    </row>
    <row r="328" spans="1:7" s="2" customFormat="1" x14ac:dyDescent="0.35">
      <c r="A328" s="19"/>
      <c r="B328" s="20" t="s">
        <v>8</v>
      </c>
      <c r="C328" s="18"/>
      <c r="D328" s="18"/>
      <c r="E328" s="9"/>
      <c r="F328" s="18"/>
      <c r="G328" s="45"/>
    </row>
    <row r="329" spans="1:7" s="2" customFormat="1" x14ac:dyDescent="0.35">
      <c r="A329" s="19"/>
      <c r="B329" s="20" t="s">
        <v>9</v>
      </c>
      <c r="C329" s="18"/>
      <c r="D329" s="18"/>
      <c r="E329" s="9"/>
      <c r="F329" s="18"/>
      <c r="G329" s="45"/>
    </row>
    <row r="330" spans="1:7" s="2" customFormat="1" x14ac:dyDescent="0.35">
      <c r="A330" s="19"/>
      <c r="B330" s="20" t="s">
        <v>30</v>
      </c>
      <c r="C330" s="18">
        <v>10000000</v>
      </c>
      <c r="D330" s="18"/>
      <c r="E330" s="9"/>
      <c r="F330" s="18">
        <f t="shared" si="94"/>
        <v>0</v>
      </c>
      <c r="G330" s="45"/>
    </row>
    <row r="331" spans="1:7" s="2" customFormat="1" ht="70.5" customHeight="1" x14ac:dyDescent="0.35">
      <c r="A331" s="59"/>
      <c r="B331" s="61" t="s">
        <v>129</v>
      </c>
      <c r="C331" s="18">
        <f>C333+C334</f>
        <v>14000000</v>
      </c>
      <c r="D331" s="18">
        <f t="shared" ref="D331:E331" si="101">D333+D334</f>
        <v>0</v>
      </c>
      <c r="E331" s="18">
        <f t="shared" si="101"/>
        <v>0</v>
      </c>
      <c r="F331" s="18">
        <f t="shared" si="94"/>
        <v>0</v>
      </c>
      <c r="G331" s="45" t="s">
        <v>102</v>
      </c>
    </row>
    <row r="332" spans="1:7" s="2" customFormat="1" ht="15.5" x14ac:dyDescent="0.35">
      <c r="A332" s="59"/>
      <c r="B332" s="60" t="s">
        <v>8</v>
      </c>
      <c r="C332" s="18"/>
      <c r="D332" s="18"/>
      <c r="E332" s="9"/>
      <c r="F332" s="18"/>
      <c r="G332" s="45"/>
    </row>
    <row r="333" spans="1:7" s="2" customFormat="1" ht="15.5" x14ac:dyDescent="0.35">
      <c r="A333" s="59"/>
      <c r="B333" s="60" t="s">
        <v>9</v>
      </c>
      <c r="C333" s="18"/>
      <c r="D333" s="18"/>
      <c r="E333" s="9"/>
      <c r="F333" s="18"/>
      <c r="G333" s="45"/>
    </row>
    <row r="334" spans="1:7" s="2" customFormat="1" ht="15.5" x14ac:dyDescent="0.35">
      <c r="A334" s="59"/>
      <c r="B334" s="60" t="s">
        <v>18</v>
      </c>
      <c r="C334" s="18">
        <v>14000000</v>
      </c>
      <c r="D334" s="18"/>
      <c r="E334" s="9"/>
      <c r="F334" s="18">
        <f t="shared" si="94"/>
        <v>0</v>
      </c>
      <c r="G334" s="45"/>
    </row>
    <row r="335" spans="1:7" x14ac:dyDescent="0.35">
      <c r="A335" s="19"/>
      <c r="B335" s="37" t="s">
        <v>38</v>
      </c>
      <c r="C335" s="38">
        <f>C7+C32+C41+C95+C140+C149+C251+C280+C318</f>
        <v>9172326845.9199982</v>
      </c>
      <c r="D335" s="38">
        <f t="shared" ref="D335:E335" si="102">D7+D32+D41+D95+D140+D149+D251+D280+D318</f>
        <v>5021567242.6639996</v>
      </c>
      <c r="E335" s="38">
        <f t="shared" si="102"/>
        <v>5020820867.7039995</v>
      </c>
      <c r="F335" s="15">
        <f>E335/C335*100</f>
        <v>54.738791498008425</v>
      </c>
      <c r="G335" s="38"/>
    </row>
    <row r="336" spans="1:7" s="2" customFormat="1" x14ac:dyDescent="0.35">
      <c r="A336" s="19"/>
      <c r="B336" s="20" t="s">
        <v>8</v>
      </c>
      <c r="C336" s="10"/>
      <c r="D336" s="10"/>
      <c r="E336" s="10"/>
      <c r="F336" s="15"/>
      <c r="G336" s="10"/>
    </row>
    <row r="337" spans="1:7" s="2" customFormat="1" x14ac:dyDescent="0.35">
      <c r="A337" s="19"/>
      <c r="B337" s="39" t="s">
        <v>9</v>
      </c>
      <c r="C337" s="40">
        <f>C10+C14+C18+C22+C26+C30+C35+C46+C52+C56+C57+C61+C65+C69+C73+C77+C81+C85+C89+C98+C102+C110+C114+C122+C126+C130+C134+C138+C143+C147+C152+C156+C160+C164+C168+C172++C176+C180+C184+C188+C192+C196+C200+C205+C209+C213+C217+C221+C225+C229+C233+C237+C241+C254+C262+C266+C270+C258+C283+C287+C291+C295+C299+C303+C307+C311+C316+C321+C325+C329</f>
        <v>2990301162.2899995</v>
      </c>
      <c r="D337" s="40">
        <f>D10+D14+D18+D22+D26+D30+D35+D46+D52+D56+D57+D61+D65+D69+D73+D77+D81+D85+D89+D98+D102+D110+D114+D122+D126+D130+D134+D138+D143+D147+D152+D156+D160+D164+D168+D172++D176+D180+D184+D188+D192+D196+D200+D205+D209+D213+D217+D221+D225+D229+D233+D237+D241+D254+D262+D266+D270+D258+D283+D287+D291+D295+D299+D303+D307+D311+D316+D321+D325+D329</f>
        <v>1173440562.3699999</v>
      </c>
      <c r="E337" s="40">
        <f t="shared" ref="E337" si="103">E10+E14+E18+E22+E26+E30+E35+E46+E52+E56+E57+E61+E65+E69+E73+E77+E81+E85+E89+E98+E102+E110+E114+E122+E126+E130+E134+E138+E143+E147+E152+E156+E160+E164+E168+E172++E176+E180+E184+E188+E192+E196+E200+E205+E209+E213+E217+E221+E225+E229+E233+E237+E241+E254+E262+E266+E270+E258+E283+E287+E291+E295+E299+E303+E307+E311+E316+E321+E325+E329</f>
        <v>1173429239.8399999</v>
      </c>
      <c r="F337" s="15">
        <f t="shared" si="94"/>
        <v>39.241172582810265</v>
      </c>
      <c r="G337" s="40"/>
    </row>
    <row r="338" spans="1:7" s="2" customFormat="1" x14ac:dyDescent="0.35">
      <c r="A338" s="41"/>
      <c r="B338" s="39" t="s">
        <v>10</v>
      </c>
      <c r="C338" s="40">
        <f>C11+C15+C19+C23+C27+C31+C36+C40+C47+C53+C58+C62+C66+C70+C74+C78+C82+C86+C90+C94+C99+C103+C107+C111+C115+C119+C123+C127+C131+C135+C139+C144+C148+C153+C157+C161+C165+C169+C173+C177+C181+C185+C189+C193+C197+C201+C206+C210+C214+C218+C222+C226+C230+C234+C238+C246+C250+C255+C263+C267+C271+C259+C275+C279+C284+C288+C292+C296+C300+C304+C308+C312+C313+C317+C322+C326+C330+C334</f>
        <v>6184002683.6300001</v>
      </c>
      <c r="D338" s="40">
        <f t="shared" ref="D338" si="104">D11+D15+D19+D23+D27+D31+D36+D40+D47+D53+D58+D62+D66+D70+D74+D78+D82+D86+D90+D94+D99+D103+D107+D111+D115+D119+D123+D127+D131+D135+D139+D144+D148+D153+D157+D161+D165+D169+D173+D177+D181+D185+D189+D193+D197+D201+D206+D210+D214+D218+D222+D226+D230+D234+D238+D246+D250+D255+D263+D267+D271+D259+D275+D279+D284+D288+D292+D296+D300+D304+D308+D312+D313+D317+D322+D326+D330+D334</f>
        <v>3848126680.2940006</v>
      </c>
      <c r="E338" s="40">
        <f>E11+E15+E19+E23+E27+E31+E36+E40+E47+E53+E58+E62+E66+E70+E74+E78+E82+E86+E90+E94+E99+E103+E107+E111+E115+E119+E123+E127+E131+E135+E139+E144+E148+E153+E157+E161+E165+E169+E173+E177+E181+E185+E189+E193+E197+E201+E206+E210+E214+E218+E222+E226+E230+E234+E238+E246+E250+E255+E263+E267+E271+E259+E275+E279+E284+E288+E292+E296+E300+E304+E308+E312+E313+E317+E322+E326+E330+E334</f>
        <v>3847391627.8640008</v>
      </c>
      <c r="F338" s="15">
        <f t="shared" si="94"/>
        <v>62.215232183657264</v>
      </c>
      <c r="G338" s="42"/>
    </row>
    <row r="339" spans="1:7" ht="15.5" x14ac:dyDescent="0.35">
      <c r="A339" s="6"/>
      <c r="B339" s="5"/>
      <c r="C339" s="7"/>
      <c r="D339" s="7"/>
      <c r="E339" s="7"/>
      <c r="F339" s="7"/>
      <c r="G339" s="7"/>
    </row>
    <row r="340" spans="1:7" ht="15.5" x14ac:dyDescent="0.35">
      <c r="A340" s="6"/>
      <c r="B340" s="5"/>
      <c r="C340" s="7"/>
      <c r="D340" s="7"/>
      <c r="E340" s="7"/>
      <c r="F340" s="7"/>
      <c r="G340" s="7"/>
    </row>
    <row r="341" spans="1:7" ht="15.5" x14ac:dyDescent="0.35">
      <c r="A341" s="6"/>
      <c r="B341" s="5"/>
      <c r="C341" s="7"/>
      <c r="D341" s="7"/>
      <c r="E341" s="7"/>
      <c r="F341" s="7"/>
      <c r="G341" s="7"/>
    </row>
    <row r="342" spans="1:7" ht="15.5" x14ac:dyDescent="0.35">
      <c r="A342" s="6"/>
      <c r="B342" s="5"/>
      <c r="C342" s="7"/>
      <c r="D342" s="7"/>
      <c r="E342" s="7"/>
      <c r="F342" s="7"/>
      <c r="G342" s="7"/>
    </row>
    <row r="343" spans="1:7" ht="18" x14ac:dyDescent="0.4">
      <c r="A343" s="65"/>
      <c r="B343" s="66"/>
      <c r="C343" s="66"/>
      <c r="D343" s="66"/>
      <c r="E343" s="66"/>
      <c r="F343" s="8"/>
      <c r="G343" s="8"/>
    </row>
    <row r="346" spans="1:7" x14ac:dyDescent="0.35">
      <c r="C346" s="3"/>
      <c r="D346" s="3"/>
      <c r="E346" s="3"/>
      <c r="F346" s="3"/>
      <c r="G346" s="3"/>
    </row>
    <row r="349" spans="1:7" x14ac:dyDescent="0.35">
      <c r="C349" s="3"/>
      <c r="D349" s="3"/>
      <c r="E349" s="3"/>
      <c r="F349" s="3"/>
      <c r="G349" s="3"/>
    </row>
  </sheetData>
  <mergeCells count="2">
    <mergeCell ref="A2:G2"/>
    <mergeCell ref="A343:E343"/>
  </mergeCells>
  <pageMargins left="1.1811023622047245" right="0.39370078740157483" top="0.39370078740157483" bottom="0.39370078740157483" header="0.31496062992125984" footer="0.31496062992125984"/>
  <pageSetup paperSize="9" scale="60" orientation="portrait" r:id="rId1"/>
  <rowBreaks count="5" manualBreakCount="5">
    <brk id="40" max="5" man="1"/>
    <brk id="119" max="5" man="1"/>
    <brk id="177" max="5" man="1"/>
    <brk id="280" max="5" man="1"/>
    <brk id="30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01.10.2020</vt:lpstr>
      <vt:lpstr>'01.10.2020'!Область_печати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Антонова Елена Георгиевна</cp:lastModifiedBy>
  <cp:lastPrinted>2020-01-13T12:34:25Z</cp:lastPrinted>
  <dcterms:created xsi:type="dcterms:W3CDTF">2012-11-06T14:01:18Z</dcterms:created>
  <dcterms:modified xsi:type="dcterms:W3CDTF">2020-10-05T05:26:56Z</dcterms:modified>
</cp:coreProperties>
</file>