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20" windowWidth="19300" windowHeight="7170"/>
  </bookViews>
  <sheets>
    <sheet name="01.10.2017" sheetId="13" r:id="rId1"/>
  </sheets>
  <definedNames>
    <definedName name="_xlnm.Print_Titles" localSheetId="0">'01.10.2017'!$3:$4</definedName>
    <definedName name="_xlnm.Print_Area" localSheetId="0">'01.10.2017'!$A$1:$S$774</definedName>
  </definedNames>
  <calcPr calcId="145621"/>
</workbook>
</file>

<file path=xl/calcChain.xml><?xml version="1.0" encoding="utf-8"?>
<calcChain xmlns="http://schemas.openxmlformats.org/spreadsheetml/2006/main">
  <c r="R770" i="13" l="1"/>
  <c r="P766" i="13"/>
  <c r="O766" i="13"/>
  <c r="N766" i="13"/>
  <c r="M766" i="13"/>
  <c r="L766" i="13"/>
  <c r="K766" i="13"/>
  <c r="J766" i="13"/>
  <c r="I766" i="13"/>
  <c r="H766" i="13"/>
  <c r="R765" i="13"/>
  <c r="P765" i="13"/>
  <c r="O765" i="13"/>
  <c r="O761" i="13" s="1"/>
  <c r="N765" i="13"/>
  <c r="N720" i="13" s="1"/>
  <c r="N716" i="13" s="1"/>
  <c r="M765" i="13"/>
  <c r="L765" i="13"/>
  <c r="K765" i="13"/>
  <c r="K761" i="13" s="1"/>
  <c r="J765" i="13"/>
  <c r="I765" i="13"/>
  <c r="H765" i="13"/>
  <c r="P764" i="13"/>
  <c r="P761" i="13" s="1"/>
  <c r="H764" i="13"/>
  <c r="H761" i="13" s="1"/>
  <c r="P763" i="13"/>
  <c r="O763" i="13"/>
  <c r="N763" i="13"/>
  <c r="M763" i="13"/>
  <c r="M761" i="13" s="1"/>
  <c r="L763" i="13"/>
  <c r="K763" i="13"/>
  <c r="J763" i="13"/>
  <c r="I763" i="13"/>
  <c r="I761" i="13" s="1"/>
  <c r="H763" i="13"/>
  <c r="L761" i="13"/>
  <c r="R760" i="13"/>
  <c r="R756" i="13"/>
  <c r="P756" i="13"/>
  <c r="O756" i="13"/>
  <c r="N756" i="13"/>
  <c r="M756" i="13"/>
  <c r="L756" i="13"/>
  <c r="K756" i="13"/>
  <c r="J756" i="13"/>
  <c r="I756" i="13"/>
  <c r="H756" i="13"/>
  <c r="R751" i="13"/>
  <c r="Q751" i="13"/>
  <c r="P751" i="13"/>
  <c r="O751" i="13"/>
  <c r="N751" i="13"/>
  <c r="M751" i="13"/>
  <c r="L751" i="13"/>
  <c r="K751" i="13"/>
  <c r="J751" i="13"/>
  <c r="I751" i="13"/>
  <c r="H751" i="13"/>
  <c r="P750" i="13"/>
  <c r="O750" i="13"/>
  <c r="N750" i="13"/>
  <c r="M750" i="13"/>
  <c r="L750" i="13"/>
  <c r="L720" i="13" s="1"/>
  <c r="K750" i="13"/>
  <c r="J750" i="13"/>
  <c r="I750" i="13"/>
  <c r="H750" i="13"/>
  <c r="H720" i="13" s="1"/>
  <c r="P749" i="13"/>
  <c r="H749" i="13"/>
  <c r="P748" i="13"/>
  <c r="O748" i="13"/>
  <c r="O746" i="13" s="1"/>
  <c r="N748" i="13"/>
  <c r="N746" i="13" s="1"/>
  <c r="M748" i="13"/>
  <c r="L748" i="13"/>
  <c r="K748" i="13"/>
  <c r="K746" i="13" s="1"/>
  <c r="J748" i="13"/>
  <c r="J746" i="13" s="1"/>
  <c r="I748" i="13"/>
  <c r="H748" i="13"/>
  <c r="R746" i="13"/>
  <c r="P746" i="13"/>
  <c r="M746" i="13"/>
  <c r="L746" i="13"/>
  <c r="I746" i="13"/>
  <c r="H746" i="13"/>
  <c r="R745" i="13"/>
  <c r="P741" i="13"/>
  <c r="O741" i="13"/>
  <c r="N741" i="13"/>
  <c r="M741" i="13"/>
  <c r="L741" i="13"/>
  <c r="K741" i="13"/>
  <c r="J741" i="13"/>
  <c r="I741" i="13"/>
  <c r="H741" i="13"/>
  <c r="R740" i="13"/>
  <c r="P740" i="13"/>
  <c r="O740" i="13"/>
  <c r="N740" i="13"/>
  <c r="M740" i="13"/>
  <c r="L740" i="13"/>
  <c r="K740" i="13"/>
  <c r="J740" i="13"/>
  <c r="J736" i="13" s="1"/>
  <c r="I740" i="13"/>
  <c r="H740" i="13"/>
  <c r="P739" i="13"/>
  <c r="H739" i="13"/>
  <c r="P738" i="13"/>
  <c r="P736" i="13" s="1"/>
  <c r="O738" i="13"/>
  <c r="N738" i="13"/>
  <c r="M738" i="13"/>
  <c r="M736" i="13" s="1"/>
  <c r="L738" i="13"/>
  <c r="L736" i="13" s="1"/>
  <c r="K738" i="13"/>
  <c r="J738" i="13"/>
  <c r="I738" i="13"/>
  <c r="I736" i="13" s="1"/>
  <c r="H738" i="13"/>
  <c r="O736" i="13"/>
  <c r="N736" i="13"/>
  <c r="K736" i="13"/>
  <c r="R735" i="13"/>
  <c r="R731" i="13"/>
  <c r="P731" i="13"/>
  <c r="O731" i="13"/>
  <c r="N731" i="13"/>
  <c r="M731" i="13"/>
  <c r="L731" i="13"/>
  <c r="K731" i="13"/>
  <c r="J731" i="13"/>
  <c r="I731" i="13"/>
  <c r="H731" i="13"/>
  <c r="R730" i="13"/>
  <c r="P726" i="13"/>
  <c r="O726" i="13"/>
  <c r="N726" i="13"/>
  <c r="M726" i="13"/>
  <c r="L726" i="13"/>
  <c r="K726" i="13"/>
  <c r="J726" i="13"/>
  <c r="I726" i="13"/>
  <c r="H726" i="13"/>
  <c r="R725" i="13"/>
  <c r="P725" i="13"/>
  <c r="O725" i="13"/>
  <c r="N725" i="13"/>
  <c r="N721" i="13" s="1"/>
  <c r="M725" i="13"/>
  <c r="M721" i="13" s="1"/>
  <c r="L725" i="13"/>
  <c r="K725" i="13"/>
  <c r="J725" i="13"/>
  <c r="I725" i="13"/>
  <c r="I721" i="13" s="1"/>
  <c r="H725" i="13"/>
  <c r="P724" i="13"/>
  <c r="P719" i="13" s="1"/>
  <c r="H724" i="13"/>
  <c r="P723" i="13"/>
  <c r="O723" i="13"/>
  <c r="N723" i="13"/>
  <c r="N718" i="13" s="1"/>
  <c r="M723" i="13"/>
  <c r="L723" i="13"/>
  <c r="K723" i="13"/>
  <c r="J723" i="13"/>
  <c r="J718" i="13" s="1"/>
  <c r="I723" i="13"/>
  <c r="H723" i="13"/>
  <c r="P721" i="13"/>
  <c r="O721" i="13"/>
  <c r="L721" i="13"/>
  <c r="K721" i="13"/>
  <c r="M720" i="13"/>
  <c r="I720" i="13"/>
  <c r="O719" i="13"/>
  <c r="N719" i="13"/>
  <c r="M719" i="13"/>
  <c r="L719" i="13"/>
  <c r="K719" i="13"/>
  <c r="J719" i="13"/>
  <c r="I719" i="13"/>
  <c r="P718" i="13"/>
  <c r="O718" i="13"/>
  <c r="L718" i="13"/>
  <c r="L716" i="13" s="1"/>
  <c r="K718" i="13"/>
  <c r="H718" i="13"/>
  <c r="R715" i="13"/>
  <c r="R714" i="13"/>
  <c r="R711" i="13"/>
  <c r="P711" i="13"/>
  <c r="O711" i="13"/>
  <c r="N711" i="13"/>
  <c r="M711" i="13"/>
  <c r="L711" i="13"/>
  <c r="K711" i="13"/>
  <c r="J711" i="13"/>
  <c r="I711" i="13"/>
  <c r="H711" i="13"/>
  <c r="P710" i="13"/>
  <c r="H710" i="13"/>
  <c r="P709" i="13"/>
  <c r="H709" i="13"/>
  <c r="R709" i="13" s="1"/>
  <c r="P708" i="13"/>
  <c r="P706" i="13" s="1"/>
  <c r="O708" i="13"/>
  <c r="N708" i="13"/>
  <c r="M708" i="13"/>
  <c r="L708" i="13"/>
  <c r="L706" i="13" s="1"/>
  <c r="K708" i="13"/>
  <c r="J708" i="13"/>
  <c r="I708" i="13"/>
  <c r="H708" i="13"/>
  <c r="O706" i="13"/>
  <c r="N706" i="13"/>
  <c r="K706" i="13"/>
  <c r="J706" i="13"/>
  <c r="R703" i="13"/>
  <c r="R701" i="13"/>
  <c r="P701" i="13"/>
  <c r="O701" i="13"/>
  <c r="N701" i="13"/>
  <c r="M701" i="13"/>
  <c r="L701" i="13"/>
  <c r="K701" i="13"/>
  <c r="J701" i="13"/>
  <c r="I701" i="13"/>
  <c r="H701" i="13"/>
  <c r="P700" i="13"/>
  <c r="H700" i="13"/>
  <c r="P699" i="13"/>
  <c r="H699" i="13"/>
  <c r="P698" i="13"/>
  <c r="O698" i="13"/>
  <c r="O696" i="13" s="1"/>
  <c r="N698" i="13"/>
  <c r="M698" i="13"/>
  <c r="L698" i="13"/>
  <c r="K698" i="13"/>
  <c r="K696" i="13" s="1"/>
  <c r="J698" i="13"/>
  <c r="I698" i="13"/>
  <c r="H698" i="13"/>
  <c r="N696" i="13"/>
  <c r="M696" i="13"/>
  <c r="J696" i="13"/>
  <c r="I696" i="13"/>
  <c r="R695" i="13"/>
  <c r="R691" i="13"/>
  <c r="P691" i="13"/>
  <c r="O691" i="13"/>
  <c r="N691" i="13"/>
  <c r="M691" i="13"/>
  <c r="L691" i="13"/>
  <c r="K691" i="13"/>
  <c r="J691" i="13"/>
  <c r="I691" i="13"/>
  <c r="H691" i="13"/>
  <c r="P690" i="13"/>
  <c r="H690" i="13"/>
  <c r="P689" i="13"/>
  <c r="H689" i="13"/>
  <c r="P688" i="13"/>
  <c r="O688" i="13"/>
  <c r="O686" i="13" s="1"/>
  <c r="N688" i="13"/>
  <c r="M688" i="13"/>
  <c r="L688" i="13"/>
  <c r="K688" i="13"/>
  <c r="K686" i="13" s="1"/>
  <c r="J688" i="13"/>
  <c r="J686" i="13" s="1"/>
  <c r="I688" i="13"/>
  <c r="H688" i="13"/>
  <c r="P686" i="13"/>
  <c r="M686" i="13"/>
  <c r="L686" i="13"/>
  <c r="I686" i="13"/>
  <c r="H686" i="13"/>
  <c r="O685" i="13"/>
  <c r="N685" i="13"/>
  <c r="M685" i="13"/>
  <c r="L685" i="13"/>
  <c r="K685" i="13"/>
  <c r="J685" i="13"/>
  <c r="I685" i="13"/>
  <c r="R684" i="13"/>
  <c r="P684" i="13"/>
  <c r="O684" i="13"/>
  <c r="N684" i="13"/>
  <c r="M684" i="13"/>
  <c r="L684" i="13"/>
  <c r="K684" i="13"/>
  <c r="J684" i="13"/>
  <c r="I684" i="13"/>
  <c r="H684" i="13"/>
  <c r="O683" i="13"/>
  <c r="K683" i="13"/>
  <c r="J683" i="13"/>
  <c r="K682" i="13"/>
  <c r="K681" i="13"/>
  <c r="R680" i="13"/>
  <c r="R676" i="13"/>
  <c r="P676" i="13"/>
  <c r="O676" i="13"/>
  <c r="N676" i="13"/>
  <c r="M676" i="13"/>
  <c r="L676" i="13"/>
  <c r="K676" i="13"/>
  <c r="J676" i="13"/>
  <c r="I676" i="13"/>
  <c r="H676" i="13"/>
  <c r="P675" i="13"/>
  <c r="P671" i="13" s="1"/>
  <c r="O675" i="13"/>
  <c r="N675" i="13"/>
  <c r="M675" i="13"/>
  <c r="M671" i="13" s="1"/>
  <c r="L675" i="13"/>
  <c r="L671" i="13" s="1"/>
  <c r="K675" i="13"/>
  <c r="J675" i="13"/>
  <c r="I675" i="13"/>
  <c r="I671" i="13" s="1"/>
  <c r="H675" i="13"/>
  <c r="H671" i="13" s="1"/>
  <c r="O671" i="13"/>
  <c r="N671" i="13"/>
  <c r="K671" i="13"/>
  <c r="J671" i="13"/>
  <c r="R670" i="13"/>
  <c r="R666" i="13"/>
  <c r="P666" i="13"/>
  <c r="O666" i="13"/>
  <c r="N666" i="13"/>
  <c r="M666" i="13"/>
  <c r="L666" i="13"/>
  <c r="K666" i="13"/>
  <c r="J666" i="13"/>
  <c r="I666" i="13"/>
  <c r="H666" i="13"/>
  <c r="R665" i="13"/>
  <c r="R661" i="13"/>
  <c r="P661" i="13"/>
  <c r="O661" i="13"/>
  <c r="N661" i="13"/>
  <c r="M661" i="13"/>
  <c r="L661" i="13"/>
  <c r="K661" i="13"/>
  <c r="J661" i="13"/>
  <c r="I661" i="13"/>
  <c r="H661" i="13"/>
  <c r="R660" i="13"/>
  <c r="P656" i="13"/>
  <c r="O656" i="13"/>
  <c r="N656" i="13"/>
  <c r="M656" i="13"/>
  <c r="L656" i="13"/>
  <c r="K656" i="13"/>
  <c r="J656" i="13"/>
  <c r="I656" i="13"/>
  <c r="H656" i="13"/>
  <c r="R655" i="13"/>
  <c r="P655" i="13"/>
  <c r="O655" i="13"/>
  <c r="N655" i="13"/>
  <c r="N651" i="13" s="1"/>
  <c r="M655" i="13"/>
  <c r="M625" i="13" s="1"/>
  <c r="L655" i="13"/>
  <c r="K655" i="13"/>
  <c r="J655" i="13"/>
  <c r="I655" i="13"/>
  <c r="H655" i="13"/>
  <c r="P654" i="13"/>
  <c r="H654" i="13"/>
  <c r="P653" i="13"/>
  <c r="P651" i="13" s="1"/>
  <c r="O653" i="13"/>
  <c r="N653" i="13"/>
  <c r="M653" i="13"/>
  <c r="L653" i="13"/>
  <c r="L651" i="13" s="1"/>
  <c r="K653" i="13"/>
  <c r="J653" i="13"/>
  <c r="I653" i="13"/>
  <c r="H653" i="13"/>
  <c r="H651" i="13" s="1"/>
  <c r="O651" i="13"/>
  <c r="K651" i="13"/>
  <c r="J651" i="13"/>
  <c r="P646" i="13"/>
  <c r="O646" i="13"/>
  <c r="N646" i="13"/>
  <c r="M646" i="13"/>
  <c r="L646" i="13"/>
  <c r="K646" i="13"/>
  <c r="J646" i="13"/>
  <c r="I646" i="13"/>
  <c r="H646" i="13"/>
  <c r="P645" i="13"/>
  <c r="H645" i="13"/>
  <c r="P644" i="13"/>
  <c r="H644" i="13"/>
  <c r="P643" i="13"/>
  <c r="P641" i="13" s="1"/>
  <c r="O643" i="13"/>
  <c r="O641" i="13" s="1"/>
  <c r="N643" i="13"/>
  <c r="M643" i="13"/>
  <c r="M641" i="13" s="1"/>
  <c r="L643" i="13"/>
  <c r="L641" i="13" s="1"/>
  <c r="K643" i="13"/>
  <c r="K641" i="13" s="1"/>
  <c r="J643" i="13"/>
  <c r="I643" i="13"/>
  <c r="I641" i="13" s="1"/>
  <c r="H643" i="13"/>
  <c r="N641" i="13"/>
  <c r="J641" i="13"/>
  <c r="R640" i="13"/>
  <c r="P636" i="13"/>
  <c r="O636" i="13"/>
  <c r="N636" i="13"/>
  <c r="M636" i="13"/>
  <c r="L636" i="13"/>
  <c r="K636" i="13"/>
  <c r="J636" i="13"/>
  <c r="I636" i="13"/>
  <c r="H636" i="13"/>
  <c r="R635" i="13"/>
  <c r="P631" i="13"/>
  <c r="O631" i="13"/>
  <c r="N631" i="13"/>
  <c r="M631" i="13"/>
  <c r="L631" i="13"/>
  <c r="K631" i="13"/>
  <c r="J631" i="13"/>
  <c r="I631" i="13"/>
  <c r="H631" i="13"/>
  <c r="R630" i="13"/>
  <c r="P630" i="13"/>
  <c r="O630" i="13"/>
  <c r="N630" i="13"/>
  <c r="N625" i="13" s="1"/>
  <c r="M630" i="13"/>
  <c r="L630" i="13"/>
  <c r="K630" i="13"/>
  <c r="J630" i="13"/>
  <c r="J625" i="13" s="1"/>
  <c r="I630" i="13"/>
  <c r="H630" i="13"/>
  <c r="P629" i="13"/>
  <c r="H629" i="13"/>
  <c r="P628" i="13"/>
  <c r="O628" i="13"/>
  <c r="N628" i="13"/>
  <c r="M628" i="13"/>
  <c r="L628" i="13"/>
  <c r="K628" i="13"/>
  <c r="J628" i="13"/>
  <c r="I628" i="13"/>
  <c r="H628" i="13"/>
  <c r="O626" i="13"/>
  <c r="K626" i="13"/>
  <c r="J626" i="13"/>
  <c r="P625" i="13"/>
  <c r="O625" i="13"/>
  <c r="L625" i="13"/>
  <c r="K625" i="13"/>
  <c r="H625" i="13"/>
  <c r="R625" i="13" s="1"/>
  <c r="P624" i="13"/>
  <c r="O624" i="13"/>
  <c r="N624" i="13"/>
  <c r="M624" i="13"/>
  <c r="L624" i="13"/>
  <c r="K624" i="13"/>
  <c r="J624" i="13"/>
  <c r="I624" i="13"/>
  <c r="O623" i="13"/>
  <c r="O621" i="13" s="1"/>
  <c r="N623" i="13"/>
  <c r="K623" i="13"/>
  <c r="K621" i="13" s="1"/>
  <c r="J623" i="13"/>
  <c r="J621" i="13" s="1"/>
  <c r="R620" i="13"/>
  <c r="P616" i="13"/>
  <c r="O616" i="13"/>
  <c r="N616" i="13"/>
  <c r="M616" i="13"/>
  <c r="L616" i="13"/>
  <c r="K616" i="13"/>
  <c r="J616" i="13"/>
  <c r="I616" i="13"/>
  <c r="H616" i="13"/>
  <c r="P615" i="13"/>
  <c r="H615" i="13"/>
  <c r="P614" i="13"/>
  <c r="P613" i="13"/>
  <c r="P611" i="13" s="1"/>
  <c r="R611" i="13" s="1"/>
  <c r="O613" i="13"/>
  <c r="O611" i="13" s="1"/>
  <c r="N613" i="13"/>
  <c r="N611" i="13" s="1"/>
  <c r="M613" i="13"/>
  <c r="L613" i="13"/>
  <c r="L611" i="13" s="1"/>
  <c r="K613" i="13"/>
  <c r="K611" i="13" s="1"/>
  <c r="J613" i="13"/>
  <c r="J611" i="13" s="1"/>
  <c r="I613" i="13"/>
  <c r="M611" i="13"/>
  <c r="I611" i="13"/>
  <c r="H611" i="13"/>
  <c r="R606" i="13"/>
  <c r="P606" i="13"/>
  <c r="O606" i="13"/>
  <c r="N606" i="13"/>
  <c r="M606" i="13"/>
  <c r="L606" i="13"/>
  <c r="K606" i="13"/>
  <c r="J606" i="13"/>
  <c r="I606" i="13"/>
  <c r="H606" i="13"/>
  <c r="P605" i="13"/>
  <c r="H605" i="13"/>
  <c r="P604" i="13"/>
  <c r="H604" i="13"/>
  <c r="P603" i="13"/>
  <c r="P601" i="13" s="1"/>
  <c r="O603" i="13"/>
  <c r="O601" i="13" s="1"/>
  <c r="N603" i="13"/>
  <c r="M603" i="13"/>
  <c r="L603" i="13"/>
  <c r="L601" i="13" s="1"/>
  <c r="K603" i="13"/>
  <c r="K601" i="13" s="1"/>
  <c r="J603" i="13"/>
  <c r="I603" i="13"/>
  <c r="H603" i="13"/>
  <c r="H601" i="13" s="1"/>
  <c r="N601" i="13"/>
  <c r="M601" i="13"/>
  <c r="J601" i="13"/>
  <c r="I601" i="13"/>
  <c r="R600" i="13"/>
  <c r="P596" i="13"/>
  <c r="O596" i="13"/>
  <c r="N596" i="13"/>
  <c r="M596" i="13"/>
  <c r="L596" i="13"/>
  <c r="K596" i="13"/>
  <c r="J596" i="13"/>
  <c r="I596" i="13"/>
  <c r="H596" i="13"/>
  <c r="P595" i="13"/>
  <c r="H595" i="13"/>
  <c r="R595" i="13" s="1"/>
  <c r="P594" i="13"/>
  <c r="P569" i="13" s="1"/>
  <c r="H594" i="13"/>
  <c r="P593" i="13"/>
  <c r="O593" i="13"/>
  <c r="O591" i="13" s="1"/>
  <c r="N593" i="13"/>
  <c r="M593" i="13"/>
  <c r="L593" i="13"/>
  <c r="K593" i="13"/>
  <c r="K591" i="13" s="1"/>
  <c r="J593" i="13"/>
  <c r="I593" i="13"/>
  <c r="H593" i="13"/>
  <c r="P591" i="13"/>
  <c r="R591" i="13" s="1"/>
  <c r="M591" i="13"/>
  <c r="L591" i="13"/>
  <c r="I591" i="13"/>
  <c r="H591" i="13"/>
  <c r="R590" i="13"/>
  <c r="P586" i="13"/>
  <c r="O586" i="13"/>
  <c r="N586" i="13"/>
  <c r="M586" i="13"/>
  <c r="L586" i="13"/>
  <c r="K586" i="13"/>
  <c r="J586" i="13"/>
  <c r="I586" i="13"/>
  <c r="H586" i="13"/>
  <c r="R585" i="13"/>
  <c r="R581" i="13"/>
  <c r="P581" i="13"/>
  <c r="O581" i="13"/>
  <c r="N581" i="13"/>
  <c r="M581" i="13"/>
  <c r="L581" i="13"/>
  <c r="K581" i="13"/>
  <c r="J581" i="13"/>
  <c r="I581" i="13"/>
  <c r="H581" i="13"/>
  <c r="R580" i="13"/>
  <c r="R576" i="13"/>
  <c r="P576" i="13"/>
  <c r="O576" i="13"/>
  <c r="N576" i="13"/>
  <c r="M576" i="13"/>
  <c r="L576" i="13"/>
  <c r="K576" i="13"/>
  <c r="J576" i="13"/>
  <c r="I576" i="13"/>
  <c r="H576" i="13"/>
  <c r="P575" i="13"/>
  <c r="H575" i="13"/>
  <c r="H570" i="13" s="1"/>
  <c r="P574" i="13"/>
  <c r="H574" i="13"/>
  <c r="P573" i="13"/>
  <c r="P571" i="13" s="1"/>
  <c r="O573" i="13"/>
  <c r="N573" i="13"/>
  <c r="M573" i="13"/>
  <c r="L573" i="13"/>
  <c r="K573" i="13"/>
  <c r="K571" i="13" s="1"/>
  <c r="J573" i="13"/>
  <c r="I573" i="13"/>
  <c r="H573" i="13"/>
  <c r="N571" i="13"/>
  <c r="M571" i="13"/>
  <c r="J571" i="13"/>
  <c r="I571" i="13"/>
  <c r="O570" i="13"/>
  <c r="N570" i="13"/>
  <c r="M570" i="13"/>
  <c r="L570" i="13"/>
  <c r="K570" i="13"/>
  <c r="J570" i="13"/>
  <c r="I570" i="13"/>
  <c r="R569" i="13"/>
  <c r="O569" i="13"/>
  <c r="N569" i="13"/>
  <c r="M569" i="13"/>
  <c r="L569" i="13"/>
  <c r="K569" i="13"/>
  <c r="J569" i="13"/>
  <c r="I569" i="13"/>
  <c r="H569" i="13"/>
  <c r="P568" i="13"/>
  <c r="M568" i="13"/>
  <c r="I568" i="13"/>
  <c r="M566" i="13"/>
  <c r="I566" i="13"/>
  <c r="R565" i="13"/>
  <c r="R561" i="13"/>
  <c r="P561" i="13"/>
  <c r="O561" i="13"/>
  <c r="N561" i="13"/>
  <c r="M561" i="13"/>
  <c r="L561" i="13"/>
  <c r="K561" i="13"/>
  <c r="J561" i="13"/>
  <c r="I561" i="13"/>
  <c r="H561" i="13"/>
  <c r="P560" i="13"/>
  <c r="H560" i="13"/>
  <c r="P559" i="13"/>
  <c r="H559" i="13"/>
  <c r="P558" i="13"/>
  <c r="O558" i="13"/>
  <c r="O556" i="13" s="1"/>
  <c r="N558" i="13"/>
  <c r="N556" i="13" s="1"/>
  <c r="M558" i="13"/>
  <c r="L558" i="13"/>
  <c r="K558" i="13"/>
  <c r="K556" i="13" s="1"/>
  <c r="J558" i="13"/>
  <c r="J556" i="13" s="1"/>
  <c r="I558" i="13"/>
  <c r="H558" i="13"/>
  <c r="P556" i="13"/>
  <c r="M556" i="13"/>
  <c r="L556" i="13"/>
  <c r="I556" i="13"/>
  <c r="R555" i="13"/>
  <c r="P551" i="13"/>
  <c r="O551" i="13"/>
  <c r="N551" i="13"/>
  <c r="M551" i="13"/>
  <c r="L551" i="13"/>
  <c r="K551" i="13"/>
  <c r="J551" i="13"/>
  <c r="I551" i="13"/>
  <c r="H551" i="13"/>
  <c r="R550" i="13"/>
  <c r="R546" i="13"/>
  <c r="P546" i="13"/>
  <c r="O546" i="13"/>
  <c r="N546" i="13"/>
  <c r="M546" i="13"/>
  <c r="L546" i="13"/>
  <c r="K546" i="13"/>
  <c r="J546" i="13"/>
  <c r="I546" i="13"/>
  <c r="H546" i="13"/>
  <c r="P545" i="13"/>
  <c r="O545" i="13"/>
  <c r="N545" i="13"/>
  <c r="M545" i="13"/>
  <c r="L545" i="13"/>
  <c r="L541" i="13" s="1"/>
  <c r="K545" i="13"/>
  <c r="K525" i="13" s="1"/>
  <c r="J545" i="13"/>
  <c r="I545" i="13"/>
  <c r="I541" i="13" s="1"/>
  <c r="H545" i="13"/>
  <c r="H541" i="13" s="1"/>
  <c r="P544" i="13"/>
  <c r="P524" i="13" s="1"/>
  <c r="H544" i="13"/>
  <c r="P543" i="13"/>
  <c r="O543" i="13"/>
  <c r="N543" i="13"/>
  <c r="M543" i="13"/>
  <c r="L543" i="13"/>
  <c r="K543" i="13"/>
  <c r="J543" i="13"/>
  <c r="I543" i="13"/>
  <c r="H543" i="13"/>
  <c r="P541" i="13"/>
  <c r="R541" i="13" s="1"/>
  <c r="M541" i="13"/>
  <c r="R540" i="13"/>
  <c r="R536" i="13"/>
  <c r="P536" i="13"/>
  <c r="O536" i="13"/>
  <c r="N536" i="13"/>
  <c r="M536" i="13"/>
  <c r="L536" i="13"/>
  <c r="K536" i="13"/>
  <c r="J536" i="13"/>
  <c r="I536" i="13"/>
  <c r="H536" i="13"/>
  <c r="R531" i="13"/>
  <c r="P531" i="13"/>
  <c r="O531" i="13"/>
  <c r="N531" i="13"/>
  <c r="M531" i="13"/>
  <c r="L531" i="13"/>
  <c r="K531" i="13"/>
  <c r="J531" i="13"/>
  <c r="I531" i="13"/>
  <c r="H531" i="13"/>
  <c r="R530" i="13"/>
  <c r="P530" i="13"/>
  <c r="O530" i="13"/>
  <c r="N530" i="13"/>
  <c r="M530" i="13"/>
  <c r="M526" i="13" s="1"/>
  <c r="L530" i="13"/>
  <c r="K530" i="13"/>
  <c r="J530" i="13"/>
  <c r="I530" i="13"/>
  <c r="H530" i="13"/>
  <c r="P529" i="13"/>
  <c r="P526" i="13" s="1"/>
  <c r="R526" i="13" s="1"/>
  <c r="O529" i="13"/>
  <c r="N529" i="13"/>
  <c r="N524" i="13" s="1"/>
  <c r="M529" i="13"/>
  <c r="M524" i="13" s="1"/>
  <c r="L529" i="13"/>
  <c r="K529" i="13"/>
  <c r="J529" i="13"/>
  <c r="J524" i="13" s="1"/>
  <c r="I529" i="13"/>
  <c r="H529" i="13"/>
  <c r="P528" i="13"/>
  <c r="O528" i="13"/>
  <c r="O526" i="13" s="1"/>
  <c r="N528" i="13"/>
  <c r="M528" i="13"/>
  <c r="L528" i="13"/>
  <c r="K528" i="13"/>
  <c r="K526" i="13" s="1"/>
  <c r="J528" i="13"/>
  <c r="I528" i="13"/>
  <c r="H528" i="13"/>
  <c r="L526" i="13"/>
  <c r="H526" i="13"/>
  <c r="N525" i="13"/>
  <c r="M525" i="13"/>
  <c r="M521" i="13" s="1"/>
  <c r="J525" i="13"/>
  <c r="O524" i="13"/>
  <c r="L524" i="13"/>
  <c r="K524" i="13"/>
  <c r="I524" i="13"/>
  <c r="H524" i="13"/>
  <c r="P523" i="13"/>
  <c r="M523" i="13"/>
  <c r="L523" i="13"/>
  <c r="I523" i="13"/>
  <c r="H523" i="13"/>
  <c r="R520" i="13"/>
  <c r="P516" i="13"/>
  <c r="O516" i="13"/>
  <c r="N516" i="13"/>
  <c r="M516" i="13"/>
  <c r="L516" i="13"/>
  <c r="K516" i="13"/>
  <c r="J516" i="13"/>
  <c r="I516" i="13"/>
  <c r="H516" i="13"/>
  <c r="P515" i="13"/>
  <c r="R515" i="13" s="1"/>
  <c r="H515" i="13"/>
  <c r="H490" i="13" s="1"/>
  <c r="P514" i="13"/>
  <c r="P489" i="13" s="1"/>
  <c r="H514" i="13"/>
  <c r="P513" i="13"/>
  <c r="O513" i="13"/>
  <c r="O511" i="13" s="1"/>
  <c r="N513" i="13"/>
  <c r="N511" i="13" s="1"/>
  <c r="M513" i="13"/>
  <c r="L513" i="13"/>
  <c r="K513" i="13"/>
  <c r="K511" i="13" s="1"/>
  <c r="J513" i="13"/>
  <c r="J511" i="13" s="1"/>
  <c r="I513" i="13"/>
  <c r="H513" i="13"/>
  <c r="P511" i="13"/>
  <c r="M511" i="13"/>
  <c r="L511" i="13"/>
  <c r="I511" i="13"/>
  <c r="P506" i="13"/>
  <c r="R506" i="13" s="1"/>
  <c r="O506" i="13"/>
  <c r="N506" i="13"/>
  <c r="M506" i="13"/>
  <c r="L506" i="13"/>
  <c r="K506" i="13"/>
  <c r="J506" i="13"/>
  <c r="I506" i="13"/>
  <c r="H506" i="13"/>
  <c r="R505" i="13"/>
  <c r="P505" i="13"/>
  <c r="P490" i="13" s="1"/>
  <c r="H505" i="13"/>
  <c r="P504" i="13"/>
  <c r="H504" i="13"/>
  <c r="H489" i="13" s="1"/>
  <c r="P503" i="13"/>
  <c r="P501" i="13" s="1"/>
  <c r="O503" i="13"/>
  <c r="N503" i="13"/>
  <c r="N488" i="13" s="1"/>
  <c r="M503" i="13"/>
  <c r="L503" i="13"/>
  <c r="L501" i="13" s="1"/>
  <c r="K503" i="13"/>
  <c r="J503" i="13"/>
  <c r="J488" i="13" s="1"/>
  <c r="I503" i="13"/>
  <c r="H503" i="13"/>
  <c r="O501" i="13"/>
  <c r="N501" i="13"/>
  <c r="K501" i="13"/>
  <c r="J501" i="13"/>
  <c r="P496" i="13"/>
  <c r="O496" i="13"/>
  <c r="N496" i="13"/>
  <c r="M496" i="13"/>
  <c r="L496" i="13"/>
  <c r="K496" i="13"/>
  <c r="J496" i="13"/>
  <c r="I496" i="13"/>
  <c r="H496" i="13"/>
  <c r="P491" i="13"/>
  <c r="R491" i="13" s="1"/>
  <c r="O491" i="13"/>
  <c r="N491" i="13"/>
  <c r="M491" i="13"/>
  <c r="L491" i="13"/>
  <c r="K491" i="13"/>
  <c r="J491" i="13"/>
  <c r="I491" i="13"/>
  <c r="H491" i="13"/>
  <c r="R490" i="13"/>
  <c r="Q490" i="13"/>
  <c r="O490" i="13"/>
  <c r="N490" i="13"/>
  <c r="M490" i="13"/>
  <c r="L490" i="13"/>
  <c r="K490" i="13"/>
  <c r="J490" i="13"/>
  <c r="I490" i="13"/>
  <c r="O489" i="13"/>
  <c r="N489" i="13"/>
  <c r="M489" i="13"/>
  <c r="L489" i="13"/>
  <c r="K489" i="13"/>
  <c r="J489" i="13"/>
  <c r="I489" i="13"/>
  <c r="P488" i="13"/>
  <c r="P486" i="13" s="1"/>
  <c r="L488" i="13"/>
  <c r="L486" i="13" s="1"/>
  <c r="K488" i="13"/>
  <c r="K486" i="13" s="1"/>
  <c r="H488" i="13"/>
  <c r="N486" i="13"/>
  <c r="R485" i="13"/>
  <c r="R484" i="13"/>
  <c r="R481" i="13"/>
  <c r="P481" i="13"/>
  <c r="O481" i="13"/>
  <c r="N481" i="13"/>
  <c r="M481" i="13"/>
  <c r="L481" i="13"/>
  <c r="K481" i="13"/>
  <c r="J481" i="13"/>
  <c r="I481" i="13"/>
  <c r="H481" i="13"/>
  <c r="P480" i="13"/>
  <c r="H480" i="13"/>
  <c r="H475" i="13" s="1"/>
  <c r="P479" i="13"/>
  <c r="R479" i="13" s="1"/>
  <c r="H479" i="13"/>
  <c r="H474" i="13" s="1"/>
  <c r="P478" i="13"/>
  <c r="O478" i="13"/>
  <c r="N478" i="13"/>
  <c r="N473" i="13" s="1"/>
  <c r="M478" i="13"/>
  <c r="L478" i="13"/>
  <c r="L476" i="13" s="1"/>
  <c r="K478" i="13"/>
  <c r="J478" i="13"/>
  <c r="J473" i="13" s="1"/>
  <c r="I478" i="13"/>
  <c r="H478" i="13"/>
  <c r="O476" i="13"/>
  <c r="N476" i="13"/>
  <c r="K476" i="13"/>
  <c r="J476" i="13"/>
  <c r="O475" i="13"/>
  <c r="N475" i="13"/>
  <c r="M475" i="13"/>
  <c r="L475" i="13"/>
  <c r="K475" i="13"/>
  <c r="J475" i="13"/>
  <c r="I475" i="13"/>
  <c r="P474" i="13"/>
  <c r="R474" i="13" s="1"/>
  <c r="O474" i="13"/>
  <c r="N474" i="13"/>
  <c r="N471" i="13" s="1"/>
  <c r="M474" i="13"/>
  <c r="L474" i="13"/>
  <c r="K474" i="13"/>
  <c r="J474" i="13"/>
  <c r="I474" i="13"/>
  <c r="O473" i="13"/>
  <c r="L473" i="13"/>
  <c r="L471" i="13" s="1"/>
  <c r="K473" i="13"/>
  <c r="R470" i="13"/>
  <c r="R466" i="13"/>
  <c r="P466" i="13"/>
  <c r="O466" i="13"/>
  <c r="N466" i="13"/>
  <c r="M466" i="13"/>
  <c r="L466" i="13"/>
  <c r="K466" i="13"/>
  <c r="J466" i="13"/>
  <c r="I466" i="13"/>
  <c r="H466" i="13"/>
  <c r="P465" i="13"/>
  <c r="R465" i="13" s="1"/>
  <c r="H465" i="13"/>
  <c r="H461" i="13" s="1"/>
  <c r="P464" i="13"/>
  <c r="H464" i="13"/>
  <c r="P463" i="13"/>
  <c r="O463" i="13"/>
  <c r="O461" i="13" s="1"/>
  <c r="N463" i="13"/>
  <c r="N461" i="13" s="1"/>
  <c r="M463" i="13"/>
  <c r="L463" i="13"/>
  <c r="K463" i="13"/>
  <c r="K461" i="13" s="1"/>
  <c r="J463" i="13"/>
  <c r="J461" i="13" s="1"/>
  <c r="I463" i="13"/>
  <c r="H463" i="13"/>
  <c r="R461" i="13"/>
  <c r="P461" i="13"/>
  <c r="M461" i="13"/>
  <c r="L461" i="13"/>
  <c r="I461" i="13"/>
  <c r="R460" i="13"/>
  <c r="P456" i="13"/>
  <c r="O456" i="13"/>
  <c r="N456" i="13"/>
  <c r="M456" i="13"/>
  <c r="L456" i="13"/>
  <c r="K456" i="13"/>
  <c r="J456" i="13"/>
  <c r="I456" i="13"/>
  <c r="H456" i="13"/>
  <c r="R455" i="13"/>
  <c r="P455" i="13"/>
  <c r="O455" i="13"/>
  <c r="N455" i="13"/>
  <c r="N451" i="13" s="1"/>
  <c r="M455" i="13"/>
  <c r="L455" i="13"/>
  <c r="K455" i="13"/>
  <c r="J455" i="13"/>
  <c r="I455" i="13"/>
  <c r="H455" i="13"/>
  <c r="P454" i="13"/>
  <c r="H454" i="13"/>
  <c r="P453" i="13"/>
  <c r="P451" i="13" s="1"/>
  <c r="O453" i="13"/>
  <c r="N453" i="13"/>
  <c r="M453" i="13"/>
  <c r="L453" i="13"/>
  <c r="L451" i="13" s="1"/>
  <c r="K453" i="13"/>
  <c r="J453" i="13"/>
  <c r="I453" i="13"/>
  <c r="H453" i="13"/>
  <c r="H451" i="13" s="1"/>
  <c r="O451" i="13"/>
  <c r="K451" i="13"/>
  <c r="J451" i="13"/>
  <c r="R450" i="13"/>
  <c r="R446" i="13"/>
  <c r="P446" i="13"/>
  <c r="O446" i="13"/>
  <c r="N446" i="13"/>
  <c r="M446" i="13"/>
  <c r="L446" i="13"/>
  <c r="K446" i="13"/>
  <c r="J446" i="13"/>
  <c r="I446" i="13"/>
  <c r="H446" i="13"/>
  <c r="R445" i="13"/>
  <c r="R441" i="13"/>
  <c r="P441" i="13"/>
  <c r="O441" i="13"/>
  <c r="N441" i="13"/>
  <c r="M441" i="13"/>
  <c r="L441" i="13"/>
  <c r="K441" i="13"/>
  <c r="J441" i="13"/>
  <c r="I441" i="13"/>
  <c r="H441" i="13"/>
  <c r="R440" i="13"/>
  <c r="P436" i="13"/>
  <c r="O436" i="13"/>
  <c r="N436" i="13"/>
  <c r="M436" i="13"/>
  <c r="L436" i="13"/>
  <c r="K436" i="13"/>
  <c r="J436" i="13"/>
  <c r="I436" i="13"/>
  <c r="H436" i="13"/>
  <c r="R435" i="13"/>
  <c r="P431" i="13"/>
  <c r="O431" i="13"/>
  <c r="N431" i="13"/>
  <c r="M431" i="13"/>
  <c r="L431" i="13"/>
  <c r="K431" i="13"/>
  <c r="J431" i="13"/>
  <c r="I431" i="13"/>
  <c r="H431" i="13"/>
  <c r="P430" i="13"/>
  <c r="R430" i="13" s="1"/>
  <c r="O430" i="13"/>
  <c r="N430" i="13"/>
  <c r="M430" i="13"/>
  <c r="L430" i="13"/>
  <c r="K430" i="13"/>
  <c r="J430" i="13"/>
  <c r="I430" i="13"/>
  <c r="H430" i="13"/>
  <c r="P429" i="13"/>
  <c r="H429" i="13"/>
  <c r="P428" i="13"/>
  <c r="O428" i="13"/>
  <c r="N428" i="13"/>
  <c r="M428" i="13"/>
  <c r="L428" i="13"/>
  <c r="K428" i="13"/>
  <c r="K413" i="13" s="1"/>
  <c r="K411" i="13" s="1"/>
  <c r="J428" i="13"/>
  <c r="I428" i="13"/>
  <c r="H428" i="13"/>
  <c r="N426" i="13"/>
  <c r="M426" i="13"/>
  <c r="J426" i="13"/>
  <c r="R425" i="13"/>
  <c r="R421" i="13"/>
  <c r="P421" i="13"/>
  <c r="O421" i="13"/>
  <c r="N421" i="13"/>
  <c r="M421" i="13"/>
  <c r="L421" i="13"/>
  <c r="K421" i="13"/>
  <c r="J421" i="13"/>
  <c r="I421" i="13"/>
  <c r="H421" i="13"/>
  <c r="R420" i="13"/>
  <c r="P416" i="13"/>
  <c r="R416" i="13" s="1"/>
  <c r="O416" i="13"/>
  <c r="N416" i="13"/>
  <c r="M416" i="13"/>
  <c r="L416" i="13"/>
  <c r="K416" i="13"/>
  <c r="J416" i="13"/>
  <c r="I416" i="13"/>
  <c r="H416" i="13"/>
  <c r="R415" i="13"/>
  <c r="P415" i="13"/>
  <c r="O415" i="13"/>
  <c r="O410" i="13" s="1"/>
  <c r="N415" i="13"/>
  <c r="M415" i="13"/>
  <c r="L415" i="13"/>
  <c r="K415" i="13"/>
  <c r="K410" i="13" s="1"/>
  <c r="J415" i="13"/>
  <c r="I415" i="13"/>
  <c r="H415" i="13"/>
  <c r="P414" i="13"/>
  <c r="P409" i="13" s="1"/>
  <c r="H414" i="13"/>
  <c r="H409" i="13" s="1"/>
  <c r="N413" i="13"/>
  <c r="M413" i="13"/>
  <c r="L413" i="13"/>
  <c r="J413" i="13"/>
  <c r="I413" i="13"/>
  <c r="H413" i="13"/>
  <c r="L411" i="13"/>
  <c r="P410" i="13"/>
  <c r="L410" i="13"/>
  <c r="O409" i="13"/>
  <c r="N409" i="13"/>
  <c r="M409" i="13"/>
  <c r="L409" i="13"/>
  <c r="K409" i="13"/>
  <c r="J409" i="13"/>
  <c r="I409" i="13"/>
  <c r="N408" i="13"/>
  <c r="J408" i="13"/>
  <c r="R405" i="13"/>
  <c r="R404" i="13"/>
  <c r="R401" i="13"/>
  <c r="P401" i="13"/>
  <c r="O401" i="13"/>
  <c r="N401" i="13"/>
  <c r="M401" i="13"/>
  <c r="L401" i="13"/>
  <c r="K401" i="13"/>
  <c r="J401" i="13"/>
  <c r="I401" i="13"/>
  <c r="H401" i="13"/>
  <c r="P400" i="13"/>
  <c r="H400" i="13"/>
  <c r="P399" i="13"/>
  <c r="H399" i="13"/>
  <c r="R399" i="13" s="1"/>
  <c r="P398" i="13"/>
  <c r="O398" i="13"/>
  <c r="N398" i="13"/>
  <c r="M398" i="13"/>
  <c r="M396" i="13" s="1"/>
  <c r="L398" i="13"/>
  <c r="K398" i="13"/>
  <c r="J398" i="13"/>
  <c r="I398" i="13"/>
  <c r="I396" i="13" s="1"/>
  <c r="H398" i="13"/>
  <c r="O396" i="13"/>
  <c r="N396" i="13"/>
  <c r="K396" i="13"/>
  <c r="J396" i="13"/>
  <c r="R391" i="13"/>
  <c r="Q391" i="13"/>
  <c r="P391" i="13"/>
  <c r="O391" i="13"/>
  <c r="N391" i="13"/>
  <c r="M391" i="13"/>
  <c r="L391" i="13"/>
  <c r="K391" i="13"/>
  <c r="J391" i="13"/>
  <c r="I391" i="13"/>
  <c r="H391" i="13"/>
  <c r="Q386" i="13"/>
  <c r="P386" i="13"/>
  <c r="O386" i="13"/>
  <c r="N386" i="13"/>
  <c r="M386" i="13"/>
  <c r="L386" i="13"/>
  <c r="K386" i="13"/>
  <c r="J386" i="13"/>
  <c r="I386" i="13"/>
  <c r="H386" i="13"/>
  <c r="R385" i="13"/>
  <c r="R384" i="13"/>
  <c r="P381" i="13"/>
  <c r="R381" i="13" s="1"/>
  <c r="O381" i="13"/>
  <c r="N381" i="13"/>
  <c r="M381" i="13"/>
  <c r="L381" i="13"/>
  <c r="K381" i="13"/>
  <c r="J381" i="13"/>
  <c r="I381" i="13"/>
  <c r="H381" i="13"/>
  <c r="R376" i="13"/>
  <c r="P376" i="13"/>
  <c r="O376" i="13"/>
  <c r="N376" i="13"/>
  <c r="M376" i="13"/>
  <c r="L376" i="13"/>
  <c r="K376" i="13"/>
  <c r="J376" i="13"/>
  <c r="I376" i="13"/>
  <c r="H376" i="13"/>
  <c r="P375" i="13"/>
  <c r="P310" i="13" s="1"/>
  <c r="H375" i="13"/>
  <c r="P374" i="13"/>
  <c r="R374" i="13" s="1"/>
  <c r="H374" i="13"/>
  <c r="P373" i="13"/>
  <c r="O373" i="13"/>
  <c r="N373" i="13"/>
  <c r="N371" i="13" s="1"/>
  <c r="M373" i="13"/>
  <c r="M371" i="13" s="1"/>
  <c r="L373" i="13"/>
  <c r="K373" i="13"/>
  <c r="J373" i="13"/>
  <c r="J371" i="13" s="1"/>
  <c r="I373" i="13"/>
  <c r="I371" i="13" s="1"/>
  <c r="H373" i="13"/>
  <c r="O371" i="13"/>
  <c r="L371" i="13"/>
  <c r="K371" i="13"/>
  <c r="H371" i="13"/>
  <c r="R370" i="13"/>
  <c r="R366" i="13"/>
  <c r="P366" i="13"/>
  <c r="O366" i="13"/>
  <c r="N366" i="13"/>
  <c r="M366" i="13"/>
  <c r="L366" i="13"/>
  <c r="K366" i="13"/>
  <c r="J366" i="13"/>
  <c r="I366" i="13"/>
  <c r="H366" i="13"/>
  <c r="R365" i="13"/>
  <c r="R361" i="13"/>
  <c r="P361" i="13"/>
  <c r="O361" i="13"/>
  <c r="N361" i="13"/>
  <c r="M361" i="13"/>
  <c r="L361" i="13"/>
  <c r="K361" i="13"/>
  <c r="J361" i="13"/>
  <c r="I361" i="13"/>
  <c r="H361" i="13"/>
  <c r="R360" i="13"/>
  <c r="P356" i="13"/>
  <c r="R356" i="13" s="1"/>
  <c r="O356" i="13"/>
  <c r="N356" i="13"/>
  <c r="M356" i="13"/>
  <c r="L356" i="13"/>
  <c r="K356" i="13"/>
  <c r="J356" i="13"/>
  <c r="I356" i="13"/>
  <c r="H356" i="13"/>
  <c r="P355" i="13"/>
  <c r="H355" i="13"/>
  <c r="P354" i="13"/>
  <c r="P351" i="13" s="1"/>
  <c r="R351" i="13" s="1"/>
  <c r="H354" i="13"/>
  <c r="P353" i="13"/>
  <c r="O353" i="13"/>
  <c r="N353" i="13"/>
  <c r="N351" i="13" s="1"/>
  <c r="M353" i="13"/>
  <c r="L353" i="13"/>
  <c r="K353" i="13"/>
  <c r="J353" i="13"/>
  <c r="J351" i="13" s="1"/>
  <c r="I353" i="13"/>
  <c r="H353" i="13"/>
  <c r="M351" i="13"/>
  <c r="L351" i="13"/>
  <c r="I351" i="13"/>
  <c r="H351" i="13"/>
  <c r="R350" i="13"/>
  <c r="P346" i="13"/>
  <c r="O346" i="13"/>
  <c r="N346" i="13"/>
  <c r="M346" i="13"/>
  <c r="L346" i="13"/>
  <c r="K346" i="13"/>
  <c r="J346" i="13"/>
  <c r="I346" i="13"/>
  <c r="H346" i="13"/>
  <c r="R345" i="13"/>
  <c r="R344" i="13"/>
  <c r="R343" i="13"/>
  <c r="P341" i="13"/>
  <c r="R341" i="13" s="1"/>
  <c r="O341" i="13"/>
  <c r="N341" i="13"/>
  <c r="M341" i="13"/>
  <c r="L341" i="13"/>
  <c r="K341" i="13"/>
  <c r="J341" i="13"/>
  <c r="I341" i="13"/>
  <c r="H341" i="13"/>
  <c r="R336" i="13"/>
  <c r="P336" i="13"/>
  <c r="O336" i="13"/>
  <c r="N336" i="13"/>
  <c r="M336" i="13"/>
  <c r="L336" i="13"/>
  <c r="K336" i="13"/>
  <c r="J336" i="13"/>
  <c r="I336" i="13"/>
  <c r="H336" i="13"/>
  <c r="R335" i="13"/>
  <c r="R331" i="13"/>
  <c r="P331" i="13"/>
  <c r="O331" i="13"/>
  <c r="N331" i="13"/>
  <c r="M331" i="13"/>
  <c r="L331" i="13"/>
  <c r="K331" i="13"/>
  <c r="J331" i="13"/>
  <c r="I331" i="13"/>
  <c r="H331" i="13"/>
  <c r="R330" i="13"/>
  <c r="P326" i="13"/>
  <c r="R326" i="13" s="1"/>
  <c r="O326" i="13"/>
  <c r="N326" i="13"/>
  <c r="M326" i="13"/>
  <c r="L326" i="13"/>
  <c r="K326" i="13"/>
  <c r="J326" i="13"/>
  <c r="I326" i="13"/>
  <c r="H326" i="13"/>
  <c r="R325" i="13"/>
  <c r="R324" i="13"/>
  <c r="P321" i="13"/>
  <c r="R321" i="13" s="1"/>
  <c r="O321" i="13"/>
  <c r="N321" i="13"/>
  <c r="M321" i="13"/>
  <c r="L321" i="13"/>
  <c r="K321" i="13"/>
  <c r="J321" i="13"/>
  <c r="I321" i="13"/>
  <c r="H321" i="13"/>
  <c r="R320" i="13"/>
  <c r="P316" i="13"/>
  <c r="O316" i="13"/>
  <c r="N316" i="13"/>
  <c r="M316" i="13"/>
  <c r="L316" i="13"/>
  <c r="K316" i="13"/>
  <c r="J316" i="13"/>
  <c r="I316" i="13"/>
  <c r="H316" i="13"/>
  <c r="R315" i="13"/>
  <c r="P315" i="13"/>
  <c r="O315" i="13"/>
  <c r="N315" i="13"/>
  <c r="N310" i="13" s="1"/>
  <c r="M315" i="13"/>
  <c r="L315" i="13"/>
  <c r="K315" i="13"/>
  <c r="J315" i="13"/>
  <c r="J310" i="13" s="1"/>
  <c r="I315" i="13"/>
  <c r="H315" i="13"/>
  <c r="P314" i="13"/>
  <c r="P309" i="13" s="1"/>
  <c r="O314" i="13"/>
  <c r="O309" i="13" s="1"/>
  <c r="N314" i="13"/>
  <c r="M314" i="13"/>
  <c r="L314" i="13"/>
  <c r="L309" i="13" s="1"/>
  <c r="K314" i="13"/>
  <c r="K311" i="13" s="1"/>
  <c r="J314" i="13"/>
  <c r="I314" i="13"/>
  <c r="H314" i="13"/>
  <c r="H311" i="13" s="1"/>
  <c r="R313" i="13"/>
  <c r="P313" i="13"/>
  <c r="O313" i="13"/>
  <c r="N313" i="13"/>
  <c r="M313" i="13"/>
  <c r="L313" i="13"/>
  <c r="K313" i="13"/>
  <c r="J313" i="13"/>
  <c r="I313" i="13"/>
  <c r="I311" i="13" s="1"/>
  <c r="H313" i="13"/>
  <c r="L311" i="13"/>
  <c r="O310" i="13"/>
  <c r="M310" i="13"/>
  <c r="L310" i="13"/>
  <c r="K310" i="13"/>
  <c r="I310" i="13"/>
  <c r="N309" i="13"/>
  <c r="M309" i="13"/>
  <c r="J309" i="13"/>
  <c r="I309" i="13"/>
  <c r="J308" i="13"/>
  <c r="J306" i="13" s="1"/>
  <c r="R305" i="13"/>
  <c r="R304" i="13"/>
  <c r="P301" i="13"/>
  <c r="O301" i="13"/>
  <c r="N301" i="13"/>
  <c r="M301" i="13"/>
  <c r="L301" i="13"/>
  <c r="K301" i="13"/>
  <c r="J301" i="13"/>
  <c r="I301" i="13"/>
  <c r="H301" i="13"/>
  <c r="R300" i="13"/>
  <c r="P300" i="13"/>
  <c r="P295" i="13" s="1"/>
  <c r="R295" i="13" s="1"/>
  <c r="H300" i="13"/>
  <c r="R299" i="13"/>
  <c r="P299" i="13"/>
  <c r="H299" i="13"/>
  <c r="P298" i="13"/>
  <c r="O298" i="13"/>
  <c r="N298" i="13"/>
  <c r="N296" i="13" s="1"/>
  <c r="M298" i="13"/>
  <c r="L298" i="13"/>
  <c r="K298" i="13"/>
  <c r="J298" i="13"/>
  <c r="J296" i="13" s="1"/>
  <c r="I298" i="13"/>
  <c r="H298" i="13"/>
  <c r="R296" i="13"/>
  <c r="P296" i="13"/>
  <c r="M296" i="13"/>
  <c r="L296" i="13"/>
  <c r="I296" i="13"/>
  <c r="H296" i="13"/>
  <c r="O295" i="13"/>
  <c r="N295" i="13"/>
  <c r="M295" i="13"/>
  <c r="L295" i="13"/>
  <c r="K295" i="13"/>
  <c r="J295" i="13"/>
  <c r="I295" i="13"/>
  <c r="H295" i="13"/>
  <c r="P294" i="13"/>
  <c r="O294" i="13"/>
  <c r="N294" i="13"/>
  <c r="M294" i="13"/>
  <c r="L294" i="13"/>
  <c r="L291" i="13" s="1"/>
  <c r="K294" i="13"/>
  <c r="J294" i="13"/>
  <c r="I294" i="13"/>
  <c r="H294" i="13"/>
  <c r="H291" i="13" s="1"/>
  <c r="P293" i="13"/>
  <c r="N293" i="13"/>
  <c r="M293" i="13"/>
  <c r="M291" i="13" s="1"/>
  <c r="L293" i="13"/>
  <c r="J293" i="13"/>
  <c r="J291" i="13" s="1"/>
  <c r="I293" i="13"/>
  <c r="H293" i="13"/>
  <c r="P291" i="13"/>
  <c r="R290" i="13"/>
  <c r="R286" i="13"/>
  <c r="P286" i="13"/>
  <c r="O286" i="13"/>
  <c r="N286" i="13"/>
  <c r="M286" i="13"/>
  <c r="L286" i="13"/>
  <c r="K286" i="13"/>
  <c r="J286" i="13"/>
  <c r="I286" i="13"/>
  <c r="H286" i="13"/>
  <c r="P285" i="13"/>
  <c r="P250" i="13" s="1"/>
  <c r="H285" i="13"/>
  <c r="P284" i="13"/>
  <c r="H284" i="13"/>
  <c r="P283" i="13"/>
  <c r="P281" i="13" s="1"/>
  <c r="O283" i="13"/>
  <c r="N283" i="13"/>
  <c r="M283" i="13"/>
  <c r="M281" i="13" s="1"/>
  <c r="L283" i="13"/>
  <c r="L281" i="13" s="1"/>
  <c r="K283" i="13"/>
  <c r="J283" i="13"/>
  <c r="I283" i="13"/>
  <c r="I281" i="13" s="1"/>
  <c r="H283" i="13"/>
  <c r="H281" i="13" s="1"/>
  <c r="O281" i="13"/>
  <c r="N281" i="13"/>
  <c r="K281" i="13"/>
  <c r="J281" i="13"/>
  <c r="R280" i="13"/>
  <c r="R276" i="13"/>
  <c r="P276" i="13"/>
  <c r="O276" i="13"/>
  <c r="N276" i="13"/>
  <c r="M276" i="13"/>
  <c r="L276" i="13"/>
  <c r="K276" i="13"/>
  <c r="J276" i="13"/>
  <c r="I276" i="13"/>
  <c r="H276" i="13"/>
  <c r="R275" i="13"/>
  <c r="P271" i="13"/>
  <c r="R271" i="13" s="1"/>
  <c r="O271" i="13"/>
  <c r="N271" i="13"/>
  <c r="M271" i="13"/>
  <c r="L271" i="13"/>
  <c r="K271" i="13"/>
  <c r="J271" i="13"/>
  <c r="I271" i="13"/>
  <c r="H271" i="13"/>
  <c r="P270" i="13"/>
  <c r="H270" i="13"/>
  <c r="P269" i="13"/>
  <c r="H269" i="13"/>
  <c r="P268" i="13"/>
  <c r="O268" i="13"/>
  <c r="N268" i="13"/>
  <c r="M268" i="13"/>
  <c r="L268" i="13"/>
  <c r="K268" i="13"/>
  <c r="J268" i="13"/>
  <c r="I268" i="13"/>
  <c r="H268" i="13"/>
  <c r="P266" i="13"/>
  <c r="M266" i="13"/>
  <c r="L266" i="13"/>
  <c r="I266" i="13"/>
  <c r="R265" i="13"/>
  <c r="R264" i="13"/>
  <c r="R263" i="13"/>
  <c r="R261" i="13"/>
  <c r="P261" i="13"/>
  <c r="O261" i="13"/>
  <c r="N261" i="13"/>
  <c r="M261" i="13"/>
  <c r="L261" i="13"/>
  <c r="K261" i="13"/>
  <c r="J261" i="13"/>
  <c r="I261" i="13"/>
  <c r="H261" i="13"/>
  <c r="R260" i="13"/>
  <c r="R256" i="13"/>
  <c r="P256" i="13"/>
  <c r="O256" i="13"/>
  <c r="N256" i="13"/>
  <c r="M256" i="13"/>
  <c r="L256" i="13"/>
  <c r="K256" i="13"/>
  <c r="J256" i="13"/>
  <c r="I256" i="13"/>
  <c r="H256" i="13"/>
  <c r="P255" i="13"/>
  <c r="H255" i="13"/>
  <c r="R254" i="13"/>
  <c r="P254" i="13"/>
  <c r="P249" i="13" s="1"/>
  <c r="H254" i="13"/>
  <c r="R253" i="13"/>
  <c r="P253" i="13"/>
  <c r="P251" i="13" s="1"/>
  <c r="O253" i="13"/>
  <c r="N253" i="13"/>
  <c r="M253" i="13"/>
  <c r="M251" i="13" s="1"/>
  <c r="L253" i="13"/>
  <c r="K253" i="13"/>
  <c r="J253" i="13"/>
  <c r="I253" i="13"/>
  <c r="H253" i="13"/>
  <c r="O251" i="13"/>
  <c r="N251" i="13"/>
  <c r="K251" i="13"/>
  <c r="J251" i="13"/>
  <c r="O250" i="13"/>
  <c r="N250" i="13"/>
  <c r="M250" i="13"/>
  <c r="L250" i="13"/>
  <c r="K250" i="13"/>
  <c r="J250" i="13"/>
  <c r="I250" i="13"/>
  <c r="O249" i="13"/>
  <c r="N249" i="13"/>
  <c r="M249" i="13"/>
  <c r="L249" i="13"/>
  <c r="K249" i="13"/>
  <c r="J249" i="13"/>
  <c r="I249" i="13"/>
  <c r="P248" i="13"/>
  <c r="R245" i="13"/>
  <c r="R241" i="13"/>
  <c r="P241" i="13"/>
  <c r="O241" i="13"/>
  <c r="N241" i="13"/>
  <c r="M241" i="13"/>
  <c r="L241" i="13"/>
  <c r="K241" i="13"/>
  <c r="J241" i="13"/>
  <c r="I241" i="13"/>
  <c r="H241" i="13"/>
  <c r="P240" i="13"/>
  <c r="R240" i="13" s="1"/>
  <c r="H240" i="13"/>
  <c r="P239" i="13"/>
  <c r="H239" i="13"/>
  <c r="P238" i="13"/>
  <c r="P236" i="13" s="1"/>
  <c r="O238" i="13"/>
  <c r="N238" i="13"/>
  <c r="M238" i="13"/>
  <c r="L238" i="13"/>
  <c r="K238" i="13"/>
  <c r="K236" i="13" s="1"/>
  <c r="J238" i="13"/>
  <c r="I238" i="13"/>
  <c r="H238" i="13"/>
  <c r="N236" i="13"/>
  <c r="M236" i="13"/>
  <c r="J236" i="13"/>
  <c r="I236" i="13"/>
  <c r="R235" i="13"/>
  <c r="R234" i="13"/>
  <c r="R233" i="13"/>
  <c r="R231" i="13"/>
  <c r="P231" i="13"/>
  <c r="O231" i="13"/>
  <c r="N231" i="13"/>
  <c r="M231" i="13"/>
  <c r="L231" i="13"/>
  <c r="K231" i="13"/>
  <c r="J231" i="13"/>
  <c r="I231" i="13"/>
  <c r="H231" i="13"/>
  <c r="R230" i="13"/>
  <c r="R226" i="13"/>
  <c r="P226" i="13"/>
  <c r="O226" i="13"/>
  <c r="N226" i="13"/>
  <c r="M226" i="13"/>
  <c r="L226" i="13"/>
  <c r="K226" i="13"/>
  <c r="J226" i="13"/>
  <c r="I226" i="13"/>
  <c r="H226" i="13"/>
  <c r="P225" i="13"/>
  <c r="O225" i="13"/>
  <c r="N225" i="13"/>
  <c r="M225" i="13"/>
  <c r="L225" i="13"/>
  <c r="L170" i="13" s="1"/>
  <c r="K225" i="13"/>
  <c r="J225" i="13"/>
  <c r="I225" i="13"/>
  <c r="H225" i="13"/>
  <c r="R224" i="13"/>
  <c r="P224" i="13"/>
  <c r="O224" i="13"/>
  <c r="N224" i="13"/>
  <c r="N169" i="13" s="1"/>
  <c r="M224" i="13"/>
  <c r="L224" i="13"/>
  <c r="K224" i="13"/>
  <c r="J224" i="13"/>
  <c r="J169" i="13" s="1"/>
  <c r="I224" i="13"/>
  <c r="I221" i="13" s="1"/>
  <c r="H224" i="13"/>
  <c r="P223" i="13"/>
  <c r="O223" i="13"/>
  <c r="N223" i="13"/>
  <c r="M223" i="13"/>
  <c r="L223" i="13"/>
  <c r="L221" i="13" s="1"/>
  <c r="K223" i="13"/>
  <c r="J223" i="13"/>
  <c r="I223" i="13"/>
  <c r="H223" i="13"/>
  <c r="H221" i="13" s="1"/>
  <c r="N221" i="13"/>
  <c r="M221" i="13"/>
  <c r="J221" i="13"/>
  <c r="P216" i="13"/>
  <c r="O216" i="13"/>
  <c r="N216" i="13"/>
  <c r="M216" i="13"/>
  <c r="L216" i="13"/>
  <c r="K216" i="13"/>
  <c r="J216" i="13"/>
  <c r="I216" i="13"/>
  <c r="H216" i="13"/>
  <c r="R215" i="13"/>
  <c r="R211" i="13"/>
  <c r="P211" i="13"/>
  <c r="O211" i="13"/>
  <c r="N211" i="13"/>
  <c r="M211" i="13"/>
  <c r="L211" i="13"/>
  <c r="K211" i="13"/>
  <c r="J211" i="13"/>
  <c r="I211" i="13"/>
  <c r="H211" i="13"/>
  <c r="R210" i="13"/>
  <c r="R209" i="13"/>
  <c r="R206" i="13"/>
  <c r="P206" i="13"/>
  <c r="O206" i="13"/>
  <c r="N206" i="13"/>
  <c r="M206" i="13"/>
  <c r="L206" i="13"/>
  <c r="K206" i="13"/>
  <c r="J206" i="13"/>
  <c r="I206" i="13"/>
  <c r="H206" i="13"/>
  <c r="R205" i="13"/>
  <c r="R201" i="13"/>
  <c r="P201" i="13"/>
  <c r="O201" i="13"/>
  <c r="N201" i="13"/>
  <c r="M201" i="13"/>
  <c r="L201" i="13"/>
  <c r="K201" i="13"/>
  <c r="J201" i="13"/>
  <c r="I201" i="13"/>
  <c r="H201" i="13"/>
  <c r="R200" i="13"/>
  <c r="P196" i="13"/>
  <c r="O196" i="13"/>
  <c r="N196" i="13"/>
  <c r="M196" i="13"/>
  <c r="L196" i="13"/>
  <c r="K196" i="13"/>
  <c r="J196" i="13"/>
  <c r="I196" i="13"/>
  <c r="H196" i="13"/>
  <c r="R195" i="13"/>
  <c r="P191" i="13"/>
  <c r="O191" i="13"/>
  <c r="N191" i="13"/>
  <c r="M191" i="13"/>
  <c r="L191" i="13"/>
  <c r="K191" i="13"/>
  <c r="J191" i="13"/>
  <c r="I191" i="13"/>
  <c r="H191" i="13"/>
  <c r="R190" i="13"/>
  <c r="R186" i="13"/>
  <c r="P186" i="13"/>
  <c r="O186" i="13"/>
  <c r="N186" i="13"/>
  <c r="M186" i="13"/>
  <c r="L186" i="13"/>
  <c r="K186" i="13"/>
  <c r="J186" i="13"/>
  <c r="I186" i="13"/>
  <c r="H186" i="13"/>
  <c r="R185" i="13"/>
  <c r="R181" i="13"/>
  <c r="P181" i="13"/>
  <c r="O181" i="13"/>
  <c r="N181" i="13"/>
  <c r="M181" i="13"/>
  <c r="L181" i="13"/>
  <c r="K181" i="13"/>
  <c r="J181" i="13"/>
  <c r="I181" i="13"/>
  <c r="H181" i="13"/>
  <c r="H180" i="13"/>
  <c r="R179" i="13"/>
  <c r="R178" i="13"/>
  <c r="P176" i="13"/>
  <c r="R176" i="13" s="1"/>
  <c r="O176" i="13"/>
  <c r="N176" i="13"/>
  <c r="M176" i="13"/>
  <c r="L176" i="13"/>
  <c r="K176" i="13"/>
  <c r="J176" i="13"/>
  <c r="I176" i="13"/>
  <c r="P175" i="13"/>
  <c r="P174" i="13"/>
  <c r="H174" i="13"/>
  <c r="R173" i="13"/>
  <c r="P173" i="13"/>
  <c r="O173" i="13"/>
  <c r="O171" i="13" s="1"/>
  <c r="N173" i="13"/>
  <c r="N171" i="13" s="1"/>
  <c r="M173" i="13"/>
  <c r="L173" i="13"/>
  <c r="K173" i="13"/>
  <c r="K171" i="13" s="1"/>
  <c r="J173" i="13"/>
  <c r="J171" i="13" s="1"/>
  <c r="I173" i="13"/>
  <c r="H173" i="13"/>
  <c r="M171" i="13"/>
  <c r="L171" i="13"/>
  <c r="I171" i="13"/>
  <c r="O170" i="13"/>
  <c r="N170" i="13"/>
  <c r="M170" i="13"/>
  <c r="K170" i="13"/>
  <c r="J170" i="13"/>
  <c r="I170" i="13"/>
  <c r="P169" i="13"/>
  <c r="R169" i="13" s="1"/>
  <c r="O169" i="13"/>
  <c r="M169" i="13"/>
  <c r="M166" i="13" s="1"/>
  <c r="L169" i="13"/>
  <c r="K169" i="13"/>
  <c r="I169" i="13"/>
  <c r="H169" i="13"/>
  <c r="N168" i="13"/>
  <c r="M168" i="13"/>
  <c r="K168" i="13"/>
  <c r="K166" i="13" s="1"/>
  <c r="I168" i="13"/>
  <c r="I166" i="13"/>
  <c r="R164" i="13"/>
  <c r="R163" i="13"/>
  <c r="R161" i="13"/>
  <c r="Q161" i="13"/>
  <c r="P161" i="13"/>
  <c r="O161" i="13"/>
  <c r="N161" i="13"/>
  <c r="M161" i="13"/>
  <c r="L161" i="13"/>
  <c r="K161" i="13"/>
  <c r="J161" i="13"/>
  <c r="I161" i="13"/>
  <c r="H161" i="13"/>
  <c r="P156" i="13"/>
  <c r="O156" i="13"/>
  <c r="N156" i="13"/>
  <c r="M156" i="13"/>
  <c r="L156" i="13"/>
  <c r="K156" i="13"/>
  <c r="J156" i="13"/>
  <c r="I156" i="13"/>
  <c r="H156" i="13"/>
  <c r="P155" i="13"/>
  <c r="P151" i="13" s="1"/>
  <c r="R151" i="13" s="1"/>
  <c r="H155" i="13"/>
  <c r="P154" i="13"/>
  <c r="O154" i="13"/>
  <c r="N154" i="13"/>
  <c r="M154" i="13"/>
  <c r="L154" i="13"/>
  <c r="L139" i="13" s="1"/>
  <c r="K154" i="13"/>
  <c r="K139" i="13" s="1"/>
  <c r="K137" i="13" s="1"/>
  <c r="J154" i="13"/>
  <c r="I154" i="13"/>
  <c r="H154" i="13"/>
  <c r="H139" i="13" s="1"/>
  <c r="R153" i="13"/>
  <c r="Q153" i="13"/>
  <c r="P153" i="13"/>
  <c r="O153" i="13"/>
  <c r="N153" i="13"/>
  <c r="N151" i="13" s="1"/>
  <c r="M153" i="13"/>
  <c r="L153" i="13"/>
  <c r="K153" i="13"/>
  <c r="J153" i="13"/>
  <c r="J151" i="13" s="1"/>
  <c r="I153" i="13"/>
  <c r="H153" i="13"/>
  <c r="M151" i="13"/>
  <c r="L151" i="13"/>
  <c r="I151" i="13"/>
  <c r="H151" i="13"/>
  <c r="R150" i="13"/>
  <c r="R149" i="13"/>
  <c r="P146" i="13"/>
  <c r="R146" i="13" s="1"/>
  <c r="O146" i="13"/>
  <c r="N146" i="13"/>
  <c r="M146" i="13"/>
  <c r="L146" i="13"/>
  <c r="K146" i="13"/>
  <c r="J146" i="13"/>
  <c r="I146" i="13"/>
  <c r="H146" i="13"/>
  <c r="Q145" i="13"/>
  <c r="P145" i="13"/>
  <c r="O145" i="13"/>
  <c r="O140" i="13" s="1"/>
  <c r="N145" i="13"/>
  <c r="N140" i="13" s="1"/>
  <c r="M145" i="13"/>
  <c r="L145" i="13"/>
  <c r="L140" i="13" s="1"/>
  <c r="K145" i="13"/>
  <c r="J145" i="13"/>
  <c r="J140" i="13" s="1"/>
  <c r="I145" i="13"/>
  <c r="H145" i="13"/>
  <c r="H140" i="13" s="1"/>
  <c r="R144" i="13"/>
  <c r="P144" i="13"/>
  <c r="P139" i="13" s="1"/>
  <c r="R139" i="13" s="1"/>
  <c r="H144" i="13"/>
  <c r="P143" i="13"/>
  <c r="O143" i="13"/>
  <c r="O141" i="13" s="1"/>
  <c r="N143" i="13"/>
  <c r="N138" i="13" s="1"/>
  <c r="M143" i="13"/>
  <c r="L143" i="13"/>
  <c r="L141" i="13" s="1"/>
  <c r="K143" i="13"/>
  <c r="K141" i="13" s="1"/>
  <c r="J143" i="13"/>
  <c r="J138" i="13" s="1"/>
  <c r="I143" i="13"/>
  <c r="H143" i="13"/>
  <c r="H141" i="13" s="1"/>
  <c r="N141" i="13"/>
  <c r="M141" i="13"/>
  <c r="J141" i="13"/>
  <c r="I141" i="13"/>
  <c r="Q140" i="13"/>
  <c r="M140" i="13"/>
  <c r="K140" i="13"/>
  <c r="I140" i="13"/>
  <c r="O139" i="13"/>
  <c r="N139" i="13"/>
  <c r="N136" i="13" s="1"/>
  <c r="M139" i="13"/>
  <c r="M136" i="13" s="1"/>
  <c r="J139" i="13"/>
  <c r="I139" i="13"/>
  <c r="O138" i="13"/>
  <c r="O136" i="13" s="1"/>
  <c r="M138" i="13"/>
  <c r="K138" i="13"/>
  <c r="I138" i="13"/>
  <c r="O137" i="13"/>
  <c r="I137" i="13"/>
  <c r="J136" i="13"/>
  <c r="I136" i="13"/>
  <c r="R135" i="13"/>
  <c r="P131" i="13"/>
  <c r="O131" i="13"/>
  <c r="N131" i="13"/>
  <c r="M131" i="13"/>
  <c r="L131" i="13"/>
  <c r="K131" i="13"/>
  <c r="J131" i="13"/>
  <c r="I131" i="13"/>
  <c r="H131" i="13"/>
  <c r="R130" i="13"/>
  <c r="P130" i="13"/>
  <c r="H130" i="13"/>
  <c r="P129" i="13"/>
  <c r="P14" i="13" s="1"/>
  <c r="H129" i="13"/>
  <c r="H126" i="13" s="1"/>
  <c r="P128" i="13"/>
  <c r="O128" i="13"/>
  <c r="N128" i="13"/>
  <c r="N126" i="13" s="1"/>
  <c r="M128" i="13"/>
  <c r="M126" i="13" s="1"/>
  <c r="L128" i="13"/>
  <c r="K128" i="13"/>
  <c r="J128" i="13"/>
  <c r="J126" i="13" s="1"/>
  <c r="I128" i="13"/>
  <c r="I126" i="13" s="1"/>
  <c r="H128" i="13"/>
  <c r="O126" i="13"/>
  <c r="L126" i="13"/>
  <c r="K126" i="13"/>
  <c r="R125" i="13"/>
  <c r="R124" i="13"/>
  <c r="R121" i="13"/>
  <c r="P121" i="13"/>
  <c r="O121" i="13"/>
  <c r="N121" i="13"/>
  <c r="M121" i="13"/>
  <c r="L121" i="13"/>
  <c r="K121" i="13"/>
  <c r="J121" i="13"/>
  <c r="I121" i="13"/>
  <c r="H121" i="13"/>
  <c r="R120" i="13"/>
  <c r="P120" i="13"/>
  <c r="O120" i="13"/>
  <c r="N120" i="13"/>
  <c r="M120" i="13"/>
  <c r="L120" i="13"/>
  <c r="K120" i="13"/>
  <c r="J120" i="13"/>
  <c r="I120" i="13"/>
  <c r="H120" i="13"/>
  <c r="R119" i="13"/>
  <c r="P119" i="13"/>
  <c r="O119" i="13"/>
  <c r="N119" i="13"/>
  <c r="M119" i="13"/>
  <c r="L119" i="13"/>
  <c r="K119" i="13"/>
  <c r="J119" i="13"/>
  <c r="I119" i="13"/>
  <c r="H119" i="13"/>
  <c r="P118" i="13"/>
  <c r="O118" i="13"/>
  <c r="N118" i="13"/>
  <c r="N116" i="13" s="1"/>
  <c r="M118" i="13"/>
  <c r="L118" i="13"/>
  <c r="K118" i="13"/>
  <c r="J118" i="13"/>
  <c r="I118" i="13"/>
  <c r="H118" i="13"/>
  <c r="H116" i="13" s="1"/>
  <c r="P116" i="13"/>
  <c r="R116" i="13" s="1"/>
  <c r="O116" i="13"/>
  <c r="L116" i="13"/>
  <c r="K116" i="13"/>
  <c r="J116" i="13"/>
  <c r="R115" i="13"/>
  <c r="R111" i="13"/>
  <c r="P111" i="13"/>
  <c r="O111" i="13"/>
  <c r="N111" i="13"/>
  <c r="M111" i="13"/>
  <c r="L111" i="13"/>
  <c r="K111" i="13"/>
  <c r="J111" i="13"/>
  <c r="I111" i="13"/>
  <c r="H111" i="13"/>
  <c r="P110" i="13"/>
  <c r="R110" i="13" s="1"/>
  <c r="H110" i="13"/>
  <c r="P109" i="13"/>
  <c r="H109" i="13"/>
  <c r="P108" i="13"/>
  <c r="P106" i="13" s="1"/>
  <c r="O108" i="13"/>
  <c r="N108" i="13"/>
  <c r="M108" i="13"/>
  <c r="L108" i="13"/>
  <c r="L106" i="13" s="1"/>
  <c r="K108" i="13"/>
  <c r="J108" i="13"/>
  <c r="I108" i="13"/>
  <c r="H108" i="13"/>
  <c r="O106" i="13"/>
  <c r="N106" i="13"/>
  <c r="M106" i="13"/>
  <c r="K106" i="13"/>
  <c r="J106" i="13"/>
  <c r="I106" i="13"/>
  <c r="R104" i="13"/>
  <c r="R103" i="13"/>
  <c r="R101" i="13"/>
  <c r="P101" i="13"/>
  <c r="O101" i="13"/>
  <c r="N101" i="13"/>
  <c r="M101" i="13"/>
  <c r="L101" i="13"/>
  <c r="K101" i="13"/>
  <c r="J101" i="13"/>
  <c r="I101" i="13"/>
  <c r="H101" i="13"/>
  <c r="P100" i="13"/>
  <c r="H100" i="13"/>
  <c r="R99" i="13"/>
  <c r="P99" i="13"/>
  <c r="O99" i="13"/>
  <c r="N99" i="13"/>
  <c r="N96" i="13" s="1"/>
  <c r="M99" i="13"/>
  <c r="L99" i="13"/>
  <c r="K99" i="13"/>
  <c r="J99" i="13"/>
  <c r="J96" i="13" s="1"/>
  <c r="I99" i="13"/>
  <c r="I96" i="13" s="1"/>
  <c r="H99" i="13"/>
  <c r="P98" i="13"/>
  <c r="O98" i="13"/>
  <c r="O96" i="13" s="1"/>
  <c r="N98" i="13"/>
  <c r="M98" i="13"/>
  <c r="L98" i="13"/>
  <c r="L96" i="13" s="1"/>
  <c r="K98" i="13"/>
  <c r="J98" i="13"/>
  <c r="I98" i="13"/>
  <c r="H98" i="13"/>
  <c r="H96" i="13" s="1"/>
  <c r="M96" i="13"/>
  <c r="K96" i="13"/>
  <c r="R91" i="13"/>
  <c r="P91" i="13"/>
  <c r="O91" i="13"/>
  <c r="N91" i="13"/>
  <c r="M91" i="13"/>
  <c r="L91" i="13"/>
  <c r="K91" i="13"/>
  <c r="J91" i="13"/>
  <c r="I91" i="13"/>
  <c r="H91" i="13"/>
  <c r="R86" i="13"/>
  <c r="P86" i="13"/>
  <c r="O86" i="13"/>
  <c r="N86" i="13"/>
  <c r="M86" i="13"/>
  <c r="L86" i="13"/>
  <c r="K86" i="13"/>
  <c r="J86" i="13"/>
  <c r="I86" i="13"/>
  <c r="H86" i="13"/>
  <c r="Q85" i="13"/>
  <c r="P85" i="13"/>
  <c r="O85" i="13"/>
  <c r="N85" i="13"/>
  <c r="M85" i="13"/>
  <c r="M81" i="13" s="1"/>
  <c r="L85" i="13"/>
  <c r="K85" i="13"/>
  <c r="J85" i="13"/>
  <c r="I85" i="13"/>
  <c r="I81" i="13" s="1"/>
  <c r="H85" i="13"/>
  <c r="P84" i="13"/>
  <c r="H84" i="13"/>
  <c r="P83" i="13"/>
  <c r="P81" i="13" s="1"/>
  <c r="O83" i="13"/>
  <c r="O81" i="13" s="1"/>
  <c r="N83" i="13"/>
  <c r="M83" i="13"/>
  <c r="L83" i="13"/>
  <c r="K83" i="13"/>
  <c r="K81" i="13" s="1"/>
  <c r="J83" i="13"/>
  <c r="I83" i="13"/>
  <c r="H83" i="13"/>
  <c r="H81" i="13" s="1"/>
  <c r="N81" i="13"/>
  <c r="L81" i="13"/>
  <c r="J81" i="13"/>
  <c r="P80" i="13"/>
  <c r="R80" i="13" s="1"/>
  <c r="H80" i="13"/>
  <c r="R79" i="13"/>
  <c r="R78" i="13"/>
  <c r="R76" i="13"/>
  <c r="R75" i="13"/>
  <c r="R74" i="13"/>
  <c r="R73" i="13"/>
  <c r="R71" i="13"/>
  <c r="P71" i="13"/>
  <c r="O71" i="13"/>
  <c r="N71" i="13"/>
  <c r="M71" i="13"/>
  <c r="L71" i="13"/>
  <c r="K71" i="13"/>
  <c r="J71" i="13"/>
  <c r="I71" i="13"/>
  <c r="H71" i="13"/>
  <c r="R70" i="13"/>
  <c r="P66" i="13"/>
  <c r="O66" i="13"/>
  <c r="N66" i="13"/>
  <c r="M66" i="13"/>
  <c r="L66" i="13"/>
  <c r="K66" i="13"/>
  <c r="J66" i="13"/>
  <c r="I66" i="13"/>
  <c r="H66" i="13"/>
  <c r="P65" i="13"/>
  <c r="H65" i="13"/>
  <c r="R64" i="13"/>
  <c r="P64" i="13"/>
  <c r="O64" i="13"/>
  <c r="N64" i="13"/>
  <c r="M64" i="13"/>
  <c r="L64" i="13"/>
  <c r="K64" i="13"/>
  <c r="J64" i="13"/>
  <c r="I64" i="13"/>
  <c r="H64" i="13"/>
  <c r="H61" i="13" s="1"/>
  <c r="P63" i="13"/>
  <c r="O63" i="13"/>
  <c r="N63" i="13"/>
  <c r="M63" i="13"/>
  <c r="L63" i="13"/>
  <c r="K63" i="13"/>
  <c r="J63" i="13"/>
  <c r="I63" i="13"/>
  <c r="H63" i="13"/>
  <c r="R60" i="13"/>
  <c r="R56" i="13"/>
  <c r="P56" i="13"/>
  <c r="O56" i="13"/>
  <c r="N56" i="13"/>
  <c r="M56" i="13"/>
  <c r="L56" i="13"/>
  <c r="K56" i="13"/>
  <c r="J56" i="13"/>
  <c r="I56" i="13"/>
  <c r="H56" i="13"/>
  <c r="R55" i="13"/>
  <c r="P55" i="13"/>
  <c r="O55" i="13"/>
  <c r="N55" i="13"/>
  <c r="M55" i="13"/>
  <c r="L55" i="13"/>
  <c r="K55" i="13"/>
  <c r="J55" i="13"/>
  <c r="J51" i="13" s="1"/>
  <c r="I55" i="13"/>
  <c r="H55" i="13"/>
  <c r="P54" i="13"/>
  <c r="O54" i="13"/>
  <c r="N54" i="13"/>
  <c r="M54" i="13"/>
  <c r="L54" i="13"/>
  <c r="K54" i="13"/>
  <c r="J54" i="13"/>
  <c r="I54" i="13"/>
  <c r="H54" i="13"/>
  <c r="P53" i="13"/>
  <c r="O53" i="13"/>
  <c r="N53" i="13"/>
  <c r="M53" i="13"/>
  <c r="M51" i="13" s="1"/>
  <c r="L53" i="13"/>
  <c r="K53" i="13"/>
  <c r="J53" i="13"/>
  <c r="I53" i="13"/>
  <c r="H53" i="13"/>
  <c r="N51" i="13"/>
  <c r="I51" i="13"/>
  <c r="R50" i="13"/>
  <c r="R49" i="13"/>
  <c r="R48" i="13"/>
  <c r="P46" i="13"/>
  <c r="O46" i="13"/>
  <c r="N46" i="13"/>
  <c r="M46" i="13"/>
  <c r="L46" i="13"/>
  <c r="K46" i="13"/>
  <c r="J46" i="13"/>
  <c r="I46" i="13"/>
  <c r="H46" i="13"/>
  <c r="R45" i="13"/>
  <c r="P45" i="13"/>
  <c r="O45" i="13"/>
  <c r="N45" i="13"/>
  <c r="M45" i="13"/>
  <c r="L45" i="13"/>
  <c r="K45" i="13"/>
  <c r="J45" i="13"/>
  <c r="I45" i="13"/>
  <c r="H45" i="13"/>
  <c r="P44" i="13"/>
  <c r="O44" i="13"/>
  <c r="O41" i="13" s="1"/>
  <c r="N44" i="13"/>
  <c r="N41" i="13" s="1"/>
  <c r="M44" i="13"/>
  <c r="L44" i="13"/>
  <c r="K44" i="13"/>
  <c r="K41" i="13" s="1"/>
  <c r="J44" i="13"/>
  <c r="I44" i="13"/>
  <c r="H44" i="13"/>
  <c r="R43" i="13"/>
  <c r="P43" i="13"/>
  <c r="O43" i="13"/>
  <c r="N43" i="13"/>
  <c r="M43" i="13"/>
  <c r="M41" i="13" s="1"/>
  <c r="L43" i="13"/>
  <c r="K43" i="13"/>
  <c r="J43" i="13"/>
  <c r="I43" i="13"/>
  <c r="I41" i="13" s="1"/>
  <c r="H43" i="13"/>
  <c r="L41" i="13"/>
  <c r="H41" i="13"/>
  <c r="R36" i="13"/>
  <c r="P36" i="13"/>
  <c r="O36" i="13"/>
  <c r="N36" i="13"/>
  <c r="M36" i="13"/>
  <c r="L36" i="13"/>
  <c r="K36" i="13"/>
  <c r="J36" i="13"/>
  <c r="I36" i="13"/>
  <c r="H36" i="13"/>
  <c r="R35" i="13"/>
  <c r="R31" i="13"/>
  <c r="P31" i="13"/>
  <c r="O31" i="13"/>
  <c r="N31" i="13"/>
  <c r="M31" i="13"/>
  <c r="L31" i="13"/>
  <c r="K31" i="13"/>
  <c r="J31" i="13"/>
  <c r="I31" i="13"/>
  <c r="H31" i="13"/>
  <c r="R30" i="13"/>
  <c r="P30" i="13"/>
  <c r="H30" i="13"/>
  <c r="R29" i="13"/>
  <c r="R28" i="13"/>
  <c r="R26" i="13"/>
  <c r="R25" i="13"/>
  <c r="P21" i="13"/>
  <c r="O21" i="13"/>
  <c r="N21" i="13"/>
  <c r="M21" i="13"/>
  <c r="L21" i="13"/>
  <c r="K21" i="13"/>
  <c r="J21" i="13"/>
  <c r="I21" i="13"/>
  <c r="H21" i="13"/>
  <c r="P20" i="13"/>
  <c r="H20" i="13"/>
  <c r="H15" i="13" s="1"/>
  <c r="P19" i="13"/>
  <c r="O19" i="13"/>
  <c r="N19" i="13"/>
  <c r="N14" i="13" s="1"/>
  <c r="M19" i="13"/>
  <c r="M14" i="13" s="1"/>
  <c r="M9" i="13" s="1"/>
  <c r="L19" i="13"/>
  <c r="K19" i="13"/>
  <c r="J19" i="13"/>
  <c r="J14" i="13" s="1"/>
  <c r="J9" i="13" s="1"/>
  <c r="I19" i="13"/>
  <c r="I14" i="13" s="1"/>
  <c r="I9" i="13" s="1"/>
  <c r="H19" i="13"/>
  <c r="P18" i="13"/>
  <c r="O18" i="13"/>
  <c r="N18" i="13"/>
  <c r="M18" i="13"/>
  <c r="L18" i="13"/>
  <c r="K18" i="13"/>
  <c r="J18" i="13"/>
  <c r="I18" i="13"/>
  <c r="I13" i="13" s="1"/>
  <c r="H18" i="13"/>
  <c r="P16" i="13"/>
  <c r="L14" i="13"/>
  <c r="O13" i="13"/>
  <c r="K13" i="13"/>
  <c r="Q10" i="13"/>
  <c r="Q9" i="13"/>
  <c r="N9" i="13"/>
  <c r="R81" i="13" l="1"/>
  <c r="L306" i="13"/>
  <c r="P9" i="13"/>
  <c r="O306" i="13"/>
  <c r="L9" i="13"/>
  <c r="R20" i="13"/>
  <c r="R46" i="13"/>
  <c r="R65" i="13"/>
  <c r="P15" i="13"/>
  <c r="P96" i="13"/>
  <c r="R96" i="13" s="1"/>
  <c r="R98" i="13"/>
  <c r="H168" i="13"/>
  <c r="H236" i="13"/>
  <c r="R236" i="13" s="1"/>
  <c r="L168" i="13"/>
  <c r="L166" i="13" s="1"/>
  <c r="L236" i="13"/>
  <c r="P246" i="13"/>
  <c r="R248" i="13"/>
  <c r="I251" i="13"/>
  <c r="I248" i="13"/>
  <c r="I246" i="13" s="1"/>
  <c r="R255" i="13"/>
  <c r="H250" i="13"/>
  <c r="R250" i="13" s="1"/>
  <c r="R291" i="13"/>
  <c r="R294" i="13"/>
  <c r="M311" i="13"/>
  <c r="M308" i="13"/>
  <c r="M306" i="13" s="1"/>
  <c r="R316" i="13"/>
  <c r="R451" i="13"/>
  <c r="R516" i="13"/>
  <c r="R568" i="13"/>
  <c r="H14" i="13"/>
  <c r="H16" i="13"/>
  <c r="R16" i="13" s="1"/>
  <c r="R21" i="13"/>
  <c r="P61" i="13"/>
  <c r="R61" i="13" s="1"/>
  <c r="R131" i="13"/>
  <c r="P141" i="13"/>
  <c r="R141" i="13" s="1"/>
  <c r="P138" i="13"/>
  <c r="R145" i="13"/>
  <c r="R281" i="13"/>
  <c r="K309" i="13"/>
  <c r="J311" i="13"/>
  <c r="N311" i="13"/>
  <c r="N308" i="13"/>
  <c r="N306" i="13" s="1"/>
  <c r="J523" i="13"/>
  <c r="J521" i="13" s="1"/>
  <c r="J541" i="13"/>
  <c r="R651" i="13"/>
  <c r="N13" i="13"/>
  <c r="O14" i="13"/>
  <c r="P126" i="13"/>
  <c r="R126" i="13" s="1"/>
  <c r="L138" i="13"/>
  <c r="P170" i="13"/>
  <c r="P171" i="13"/>
  <c r="R180" i="13"/>
  <c r="H175" i="13"/>
  <c r="H248" i="13"/>
  <c r="K266" i="13"/>
  <c r="K248" i="13"/>
  <c r="K246" i="13" s="1"/>
  <c r="O266" i="13"/>
  <c r="O248" i="13"/>
  <c r="O246" i="13" s="1"/>
  <c r="R270" i="13"/>
  <c r="H266" i="13"/>
  <c r="R266" i="13" s="1"/>
  <c r="R285" i="13"/>
  <c r="K293" i="13"/>
  <c r="K291" i="13" s="1"/>
  <c r="K296" i="13"/>
  <c r="O293" i="13"/>
  <c r="O291" i="13" s="1"/>
  <c r="O296" i="13"/>
  <c r="R301" i="13"/>
  <c r="H309" i="13"/>
  <c r="R309" i="13" s="1"/>
  <c r="O311" i="13"/>
  <c r="J411" i="13"/>
  <c r="J410" i="13"/>
  <c r="J406" i="13" s="1"/>
  <c r="N411" i="13"/>
  <c r="N410" i="13"/>
  <c r="N406" i="13" s="1"/>
  <c r="K541" i="13"/>
  <c r="K523" i="13"/>
  <c r="K521" i="13" s="1"/>
  <c r="O541" i="13"/>
  <c r="R545" i="13"/>
  <c r="R601" i="13"/>
  <c r="R766" i="13"/>
  <c r="J681" i="13"/>
  <c r="J682" i="13"/>
  <c r="R686" i="13"/>
  <c r="M13" i="13"/>
  <c r="R66" i="13"/>
  <c r="R314" i="13"/>
  <c r="P311" i="13"/>
  <c r="R311" i="13" s="1"/>
  <c r="P371" i="13"/>
  <c r="R371" i="13" s="1"/>
  <c r="H408" i="13"/>
  <c r="J471" i="13"/>
  <c r="I488" i="13"/>
  <c r="I486" i="13" s="1"/>
  <c r="I501" i="13"/>
  <c r="M488" i="13"/>
  <c r="M486" i="13" s="1"/>
  <c r="M501" i="13"/>
  <c r="N541" i="13"/>
  <c r="N523" i="13"/>
  <c r="N521" i="13" s="1"/>
  <c r="J13" i="13"/>
  <c r="K14" i="13"/>
  <c r="H13" i="13"/>
  <c r="L13" i="13"/>
  <c r="P41" i="13"/>
  <c r="R41" i="13" s="1"/>
  <c r="P13" i="13"/>
  <c r="J41" i="13"/>
  <c r="H51" i="13"/>
  <c r="L51" i="13"/>
  <c r="P51" i="13"/>
  <c r="R51" i="13" s="1"/>
  <c r="K51" i="13"/>
  <c r="O51" i="13"/>
  <c r="H138" i="13"/>
  <c r="H136" i="13" s="1"/>
  <c r="M137" i="13"/>
  <c r="P140" i="13"/>
  <c r="R140" i="13" s="1"/>
  <c r="R175" i="13"/>
  <c r="R196" i="13"/>
  <c r="R223" i="13"/>
  <c r="P168" i="13"/>
  <c r="P221" i="13"/>
  <c r="R221" i="13" s="1"/>
  <c r="O236" i="13"/>
  <c r="O168" i="13"/>
  <c r="O166" i="13" s="1"/>
  <c r="M248" i="13"/>
  <c r="M246" i="13" s="1"/>
  <c r="H251" i="13"/>
  <c r="L251" i="13"/>
  <c r="L248" i="13"/>
  <c r="L246" i="13" s="1"/>
  <c r="R251" i="13"/>
  <c r="I308" i="13"/>
  <c r="I306" i="13" s="1"/>
  <c r="L408" i="13"/>
  <c r="L406" i="13" s="1"/>
  <c r="H521" i="13"/>
  <c r="R44" i="13"/>
  <c r="H106" i="13"/>
  <c r="R106" i="13" s="1"/>
  <c r="J137" i="13"/>
  <c r="N137" i="13"/>
  <c r="R156" i="13"/>
  <c r="N166" i="13"/>
  <c r="R216" i="13"/>
  <c r="H249" i="13"/>
  <c r="K308" i="13"/>
  <c r="K351" i="13"/>
  <c r="O308" i="13"/>
  <c r="O351" i="13"/>
  <c r="R355" i="13"/>
  <c r="H310" i="13"/>
  <c r="R310" i="13" s="1"/>
  <c r="R386" i="13"/>
  <c r="H411" i="13"/>
  <c r="M411" i="13"/>
  <c r="M408" i="13"/>
  <c r="M406" i="13" s="1"/>
  <c r="O413" i="13"/>
  <c r="O426" i="13"/>
  <c r="H410" i="13"/>
  <c r="R410" i="13" s="1"/>
  <c r="R436" i="13"/>
  <c r="I451" i="13"/>
  <c r="I408" i="13"/>
  <c r="M451" i="13"/>
  <c r="R456" i="13"/>
  <c r="O471" i="13"/>
  <c r="J486" i="13"/>
  <c r="O525" i="13"/>
  <c r="O571" i="13"/>
  <c r="O568" i="13"/>
  <c r="O566" i="13" s="1"/>
  <c r="R586" i="13"/>
  <c r="R596" i="13"/>
  <c r="J716" i="13"/>
  <c r="J761" i="13"/>
  <c r="N761" i="13"/>
  <c r="R761" i="13"/>
  <c r="R63" i="13"/>
  <c r="I116" i="13"/>
  <c r="M116" i="13"/>
  <c r="K136" i="13"/>
  <c r="K151" i="13"/>
  <c r="O151" i="13"/>
  <c r="R154" i="13"/>
  <c r="J168" i="13"/>
  <c r="J166" i="13" s="1"/>
  <c r="R174" i="13"/>
  <c r="R191" i="13"/>
  <c r="K221" i="13"/>
  <c r="O221" i="13"/>
  <c r="R225" i="13"/>
  <c r="R249" i="13"/>
  <c r="J266" i="13"/>
  <c r="J248" i="13"/>
  <c r="J246" i="13" s="1"/>
  <c r="N266" i="13"/>
  <c r="N248" i="13"/>
  <c r="N246" i="13" s="1"/>
  <c r="I291" i="13"/>
  <c r="N291" i="13"/>
  <c r="R346" i="13"/>
  <c r="R375" i="13"/>
  <c r="H396" i="13"/>
  <c r="H308" i="13"/>
  <c r="L396" i="13"/>
  <c r="L308" i="13"/>
  <c r="P396" i="13"/>
  <c r="R396" i="13" s="1"/>
  <c r="P308" i="13"/>
  <c r="R308" i="13" s="1"/>
  <c r="R400" i="13"/>
  <c r="K408" i="13"/>
  <c r="K406" i="13" s="1"/>
  <c r="M410" i="13"/>
  <c r="K426" i="13"/>
  <c r="H426" i="13"/>
  <c r="L426" i="13"/>
  <c r="P426" i="13"/>
  <c r="P413" i="13"/>
  <c r="I426" i="13"/>
  <c r="I410" i="13"/>
  <c r="H476" i="13"/>
  <c r="H473" i="13"/>
  <c r="H471" i="13" s="1"/>
  <c r="P476" i="13"/>
  <c r="R476" i="13" s="1"/>
  <c r="P473" i="13"/>
  <c r="R480" i="13"/>
  <c r="P475" i="13"/>
  <c r="R475" i="13" s="1"/>
  <c r="R496" i="13"/>
  <c r="R560" i="13"/>
  <c r="H556" i="13"/>
  <c r="R556" i="13" s="1"/>
  <c r="K568" i="13"/>
  <c r="K566" i="13" s="1"/>
  <c r="R636" i="13"/>
  <c r="O681" i="13"/>
  <c r="O682" i="13"/>
  <c r="N686" i="13"/>
  <c r="N683" i="13"/>
  <c r="K471" i="13"/>
  <c r="H486" i="13"/>
  <c r="R486" i="13" s="1"/>
  <c r="H501" i="13"/>
  <c r="R501" i="13" s="1"/>
  <c r="I526" i="13"/>
  <c r="I525" i="13"/>
  <c r="I521" i="13" s="1"/>
  <c r="R616" i="13"/>
  <c r="I706" i="13"/>
  <c r="I683" i="13"/>
  <c r="M706" i="13"/>
  <c r="M683" i="13"/>
  <c r="R741" i="13"/>
  <c r="I411" i="13"/>
  <c r="R431" i="13"/>
  <c r="I473" i="13"/>
  <c r="I471" i="13" s="1"/>
  <c r="I476" i="13"/>
  <c r="M473" i="13"/>
  <c r="M471" i="13" s="1"/>
  <c r="M476" i="13"/>
  <c r="O488" i="13"/>
  <c r="O486" i="13" s="1"/>
  <c r="H511" i="13"/>
  <c r="R511" i="13" s="1"/>
  <c r="O523" i="13"/>
  <c r="O521" i="13" s="1"/>
  <c r="H571" i="13"/>
  <c r="R571" i="13" s="1"/>
  <c r="H568" i="13"/>
  <c r="H566" i="13" s="1"/>
  <c r="L571" i="13"/>
  <c r="L568" i="13"/>
  <c r="L566" i="13" s="1"/>
  <c r="R575" i="13"/>
  <c r="P570" i="13"/>
  <c r="R570" i="13" s="1"/>
  <c r="H626" i="13"/>
  <c r="H623" i="13"/>
  <c r="L626" i="13"/>
  <c r="L623" i="13"/>
  <c r="L621" i="13" s="1"/>
  <c r="P626" i="13"/>
  <c r="R626" i="13" s="1"/>
  <c r="P623" i="13"/>
  <c r="P621" i="13" s="1"/>
  <c r="I625" i="13"/>
  <c r="H683" i="13"/>
  <c r="H696" i="13"/>
  <c r="L683" i="13"/>
  <c r="L696" i="13"/>
  <c r="R698" i="13"/>
  <c r="P683" i="13"/>
  <c r="P696" i="13"/>
  <c r="R696" i="13" s="1"/>
  <c r="H706" i="13"/>
  <c r="R706" i="13" s="1"/>
  <c r="R710" i="13"/>
  <c r="P685" i="13"/>
  <c r="R685" i="13" s="1"/>
  <c r="I718" i="13"/>
  <c r="I716" i="13" s="1"/>
  <c r="M718" i="13"/>
  <c r="M716" i="13" s="1"/>
  <c r="H719" i="13"/>
  <c r="H721" i="13"/>
  <c r="R721" i="13" s="1"/>
  <c r="J721" i="13"/>
  <c r="J720" i="13"/>
  <c r="R726" i="13"/>
  <c r="J526" i="13"/>
  <c r="N526" i="13"/>
  <c r="H525" i="13"/>
  <c r="L525" i="13"/>
  <c r="L521" i="13" s="1"/>
  <c r="P525" i="13"/>
  <c r="R525" i="13" s="1"/>
  <c r="N621" i="13"/>
  <c r="N626" i="13"/>
  <c r="H641" i="13"/>
  <c r="R675" i="13"/>
  <c r="K716" i="13"/>
  <c r="H736" i="13"/>
  <c r="R736" i="13"/>
  <c r="R750" i="13"/>
  <c r="P720" i="13"/>
  <c r="R720" i="13" s="1"/>
  <c r="R551" i="13"/>
  <c r="J591" i="13"/>
  <c r="J568" i="13"/>
  <c r="J566" i="13" s="1"/>
  <c r="N591" i="13"/>
  <c r="N568" i="13"/>
  <c r="N566" i="13" s="1"/>
  <c r="I626" i="13"/>
  <c r="I623" i="13"/>
  <c r="I621" i="13" s="1"/>
  <c r="M626" i="13"/>
  <c r="M623" i="13"/>
  <c r="M621" i="13" s="1"/>
  <c r="H624" i="13"/>
  <c r="R631" i="13"/>
  <c r="I651" i="13"/>
  <c r="M651" i="13"/>
  <c r="R656" i="13"/>
  <c r="R671" i="13"/>
  <c r="H685" i="13"/>
  <c r="R690" i="13"/>
  <c r="H716" i="13"/>
  <c r="P716" i="13"/>
  <c r="K720" i="13"/>
  <c r="O720" i="13"/>
  <c r="O716" i="13" s="1"/>
  <c r="L682" i="13" l="1"/>
  <c r="L681" i="13"/>
  <c r="H621" i="13"/>
  <c r="J8" i="13"/>
  <c r="O9" i="13"/>
  <c r="P136" i="13"/>
  <c r="R136" i="13" s="1"/>
  <c r="R138" i="13"/>
  <c r="P10" i="13"/>
  <c r="R15" i="13"/>
  <c r="R683" i="13"/>
  <c r="P681" i="13"/>
  <c r="R13" i="13"/>
  <c r="P11" i="13"/>
  <c r="R11" i="13" s="1"/>
  <c r="H246" i="13"/>
  <c r="K306" i="13"/>
  <c r="R246" i="13"/>
  <c r="K8" i="13"/>
  <c r="P306" i="13"/>
  <c r="R306" i="13" s="1"/>
  <c r="H681" i="13"/>
  <c r="M681" i="13"/>
  <c r="M682" i="13"/>
  <c r="R426" i="13"/>
  <c r="I406" i="13"/>
  <c r="H170" i="13"/>
  <c r="H10" i="13" s="1"/>
  <c r="H171" i="13"/>
  <c r="L136" i="13"/>
  <c r="L137" i="13"/>
  <c r="H9" i="13"/>
  <c r="R14" i="13"/>
  <c r="R621" i="13"/>
  <c r="I681" i="13"/>
  <c r="I682" i="13"/>
  <c r="H8" i="13"/>
  <c r="H6" i="13" s="1"/>
  <c r="H11" i="13"/>
  <c r="M8" i="13"/>
  <c r="H306" i="13"/>
  <c r="R171" i="13"/>
  <c r="P521" i="13"/>
  <c r="R521" i="13" s="1"/>
  <c r="P408" i="13"/>
  <c r="P406" i="13" s="1"/>
  <c r="P411" i="13"/>
  <c r="R411" i="13" s="1"/>
  <c r="H406" i="13"/>
  <c r="N8" i="13"/>
  <c r="R716" i="13"/>
  <c r="N681" i="13"/>
  <c r="N682" i="13"/>
  <c r="P471" i="13"/>
  <c r="R471" i="13" s="1"/>
  <c r="O411" i="13"/>
  <c r="O408" i="13"/>
  <c r="O406" i="13" s="1"/>
  <c r="R168" i="13"/>
  <c r="P166" i="13"/>
  <c r="L8" i="13"/>
  <c r="K9" i="13"/>
  <c r="P566" i="13"/>
  <c r="R566" i="13" s="1"/>
  <c r="R9" i="13"/>
  <c r="I8" i="13"/>
  <c r="I7" i="13" l="1"/>
  <c r="M7" i="13"/>
  <c r="L7" i="13"/>
  <c r="K7" i="13"/>
  <c r="R170" i="13"/>
  <c r="P8" i="13"/>
  <c r="R10" i="13"/>
  <c r="O8" i="13"/>
  <c r="N7" i="13"/>
  <c r="R406" i="13"/>
  <c r="H166" i="13"/>
  <c r="R166" i="13" s="1"/>
  <c r="R681" i="13"/>
  <c r="J7" i="13"/>
  <c r="P6" i="13" l="1"/>
  <c r="R6" i="13" s="1"/>
  <c r="R8" i="13"/>
  <c r="O7" i="13"/>
  <c r="M11" i="13"/>
  <c r="K11" i="13"/>
  <c r="L11" i="13"/>
  <c r="N11" i="13"/>
  <c r="J16" i="13"/>
  <c r="I6" i="13"/>
  <c r="N16" i="13"/>
  <c r="J61" i="13"/>
  <c r="M61" i="13"/>
  <c r="K10" i="13"/>
  <c r="K6" i="13"/>
  <c r="L65" i="13"/>
  <c r="L61" i="13"/>
  <c r="J11" i="13"/>
  <c r="I65" i="13"/>
  <c r="I61" i="13"/>
  <c r="O65" i="13"/>
  <c r="O61" i="13"/>
  <c r="L16" i="13"/>
  <c r="J65" i="13"/>
  <c r="M65" i="13"/>
  <c r="I16" i="13"/>
  <c r="K16" i="13"/>
  <c r="K26" i="13"/>
  <c r="K30" i="13"/>
  <c r="K20" i="13"/>
  <c r="K15" i="13"/>
  <c r="O11" i="13"/>
  <c r="M10" i="13"/>
  <c r="M6" i="13"/>
  <c r="M15" i="13"/>
  <c r="M26" i="13"/>
  <c r="M30" i="13"/>
  <c r="M20" i="13"/>
  <c r="M16" i="13"/>
  <c r="J26" i="13"/>
  <c r="J30" i="13"/>
  <c r="J20" i="13"/>
  <c r="J15" i="13"/>
  <c r="J10" i="13"/>
  <c r="J6" i="13"/>
  <c r="N76" i="13"/>
  <c r="N80" i="13"/>
  <c r="N65" i="13"/>
  <c r="N61" i="13"/>
  <c r="L76" i="13"/>
  <c r="L80" i="13"/>
  <c r="N26" i="13"/>
  <c r="N30" i="13"/>
  <c r="N20" i="13"/>
  <c r="N15" i="13"/>
  <c r="N10" i="13"/>
  <c r="N6" i="13"/>
  <c r="O16" i="13"/>
  <c r="J76" i="13"/>
  <c r="J80" i="13"/>
  <c r="M76" i="13"/>
  <c r="M80" i="13"/>
  <c r="I76" i="13"/>
  <c r="I80" i="13"/>
  <c r="I11" i="13"/>
  <c r="I26" i="13"/>
  <c r="I30" i="13"/>
  <c r="I20" i="13"/>
  <c r="I15" i="13"/>
  <c r="I10" i="13"/>
  <c r="O26" i="13"/>
  <c r="O30" i="13"/>
  <c r="O20" i="13"/>
  <c r="O15" i="13"/>
  <c r="O10" i="13"/>
  <c r="O6" i="13"/>
  <c r="K76" i="13"/>
  <c r="K80" i="13"/>
  <c r="K65" i="13"/>
  <c r="K61" i="13"/>
  <c r="O76" i="13"/>
  <c r="O80" i="13"/>
  <c r="L26" i="13"/>
  <c r="L30" i="13"/>
  <c r="L20" i="13"/>
  <c r="L15" i="13"/>
  <c r="L10" i="13"/>
  <c r="L6" i="13"/>
</calcChain>
</file>

<file path=xl/sharedStrings.xml><?xml version="1.0" encoding="utf-8"?>
<sst xmlns="http://schemas.openxmlformats.org/spreadsheetml/2006/main" count="851" uniqueCount="221">
  <si>
    <t>№ п/п</t>
  </si>
  <si>
    <t>Наименование программ, подпрограмм</t>
  </si>
  <si>
    <t>#Н/Д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</si>
  <si>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</si>
  <si>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</si>
  <si>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</si>
  <si>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</si>
  <si>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</si>
  <si>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</si>
  <si>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</si>
  <si>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</si>
  <si>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</si>
  <si>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</si>
  <si>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</si>
  <si>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</si>
  <si>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</si>
  <si>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</si>
  <si>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</si>
  <si>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</si>
  <si>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</si>
  <si>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</si>
  <si>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</si>
  <si>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</si>
  <si>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</si>
  <si>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</si>
  <si>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</si>
  <si>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</si>
  <si>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</si>
  <si>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</si>
  <si>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</si>
  <si>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</si>
  <si>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</si>
  <si>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</si>
  <si>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</si>
  <si>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</si>
  <si>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</si>
  <si>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</si>
  <si>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</si>
  <si>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</si>
  <si>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</si>
  <si>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</si>
  <si>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</si>
  <si>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</si>
  <si>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</si>
  <si>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</si>
  <si>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</si>
  <si>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</si>
  <si>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</si>
  <si>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</si>
  <si>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</si>
  <si>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</si>
  <si>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</si>
  <si>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</si>
  <si>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</si>
  <si>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</si>
  <si>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</si>
  <si>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</si>
  <si>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</si>
  <si>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</si>
  <si>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</si>
  <si>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</si>
  <si>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</si>
  <si>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</si>
  <si>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</si>
  <si>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</si>
  <si>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</si>
  <si>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</si>
  <si>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</si>
  <si>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</si>
  <si>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</si>
  <si>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</si>
  <si>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</si>
  <si>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</si>
  <si>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</si>
  <si>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</si>
  <si>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</si>
  <si>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</si>
  <si>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</si>
  <si>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</si>
  <si>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"Модернизация системы воспитания детей и молодежи в Чувашской Республике"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</si>
  <si>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</si>
  <si>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</si>
  <si>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</si>
  <si>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</si>
  <si>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</si>
  <si>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</si>
  <si>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</si>
  <si>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</si>
  <si>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</si>
  <si>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</si>
  <si>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</si>
  <si>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</si>
  <si>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</si>
  <si>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</si>
  <si>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</si>
  <si>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</si>
  <si>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</si>
  <si>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</si>
  <si>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</si>
  <si>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</si>
  <si>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</si>
  <si>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</si>
  <si>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</si>
  <si>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</si>
  <si>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</si>
  <si>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</si>
  <si>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</si>
  <si>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</si>
  <si>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</si>
  <si>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</si>
  <si>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</si>
  <si>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</si>
  <si>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</si>
  <si>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</si>
  <si>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</si>
  <si>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</si>
  <si>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</si>
  <si>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</si>
  <si>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</si>
  <si>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</si>
  <si>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</si>
  <si>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</si>
  <si>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</si>
  <si>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</si>
  <si>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</si>
  <si>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</si>
  <si>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</si>
  <si>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</si>
  <si>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</si>
  <si>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</si>
  <si>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</si>
  <si>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</si>
  <si>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</si>
  <si>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</si>
  <si>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</si>
  <si>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</si>
  <si>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</si>
  <si>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</si>
  <si>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</si>
  <si>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</si>
  <si>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</si>
  <si>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</si>
  <si>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Основное мероприятие "Строительство систем газоснабжения для населенных пунктов в Чувашской Республике"</t>
  </si>
  <si>
    <t xml:space="preserve">Муниципальная программа города Чебоксары "Социальная поддержка граждан города Чебоксары" </t>
  </si>
  <si>
    <t>Основное мероприятие "Бухгалтерское,финансовое и хозяйственно-эксплуатационное обслуживание муниципальных учреждений""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</si>
  <si>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</si>
  <si>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</si>
  <si>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</si>
  <si>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</si>
  <si>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</si>
  <si>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</si>
  <si>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</si>
  <si>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</si>
  <si>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</si>
  <si>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</si>
  <si>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</si>
  <si>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</si>
  <si>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</si>
  <si>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</si>
  <si>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</si>
  <si>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</si>
  <si>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</si>
  <si>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</si>
  <si>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</si>
  <si>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</si>
  <si>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</si>
  <si>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</si>
  <si>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</si>
  <si>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</si>
  <si>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</si>
  <si>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</si>
  <si>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</si>
  <si>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</si>
  <si>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</si>
  <si>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Муниципальная программа города Чебоксары "Развитие образования 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</si>
  <si>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</si>
  <si>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</si>
  <si>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</si>
  <si>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</si>
  <si>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</si>
  <si>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</si>
  <si>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</si>
  <si>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</si>
  <si>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</si>
  <si>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</si>
  <si>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</si>
  <si>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</si>
  <si>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</si>
  <si>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</si>
  <si>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</si>
  <si>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</si>
  <si>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</si>
  <si>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</si>
  <si>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</si>
  <si>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</si>
  <si>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</si>
  <si>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</si>
  <si>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</si>
  <si>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</si>
  <si>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</si>
  <si>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</si>
  <si>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</si>
  <si>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</si>
  <si>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инвестиций,создания новых рабочих мест"</t>
  </si>
  <si>
    <t>Подпрограмма"Создание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</si>
  <si>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</si>
  <si>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</si>
  <si>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Основное мероприятие "Оказание финансовой поддержки муниципальным образованиям на развитие сферы культуры"</t>
  </si>
  <si>
    <t>Основное мероприятие "Капитальный ремонт зданий муниципальных общеобразовательных организаций с целью создания новых мест"</t>
  </si>
  <si>
    <t>Основное мероприятие "Оснащение вновь созданных мест в общеобразовательных организациях средствами обучения и воспитания,необходимыми для реализации образовательных программ начального общего,основного общего и среднего общего образования, в соответствии с санитарно-эпидемиологическими требованиями и противопожарными нормами,федеральными государственными образовательными стандартами общего образования"</t>
  </si>
  <si>
    <t>Подпрограмма "Совершенствование системы управления экономическим развитием"</t>
  </si>
  <si>
    <t>9.3.</t>
  </si>
  <si>
    <t>12.2</t>
  </si>
  <si>
    <t>Подпрограмма "Повышение эффективности бюджетных расходов"</t>
  </si>
  <si>
    <t>Основное мероприятие "Реализация проектов развития общественной инфраструктуры, основанных на местных инициативах"</t>
  </si>
  <si>
    <t>12.4.</t>
  </si>
  <si>
    <t>%              исполнения           к плану на 2017 год</t>
  </si>
  <si>
    <t>Начальник финасового управления администрации города Чебоксары                                                                       Н.Р.Чижанова</t>
  </si>
  <si>
    <t>Уточненный план                   на 2017 год                           (рублей)</t>
  </si>
  <si>
    <t>Исполнено за 9 месяцев                    2017 года                  (рублей)</t>
  </si>
  <si>
    <t>Расходы, формируемые в рамках программ, по городу Чебоксары                                                                          на 01.10.2017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</si>
</sst>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80">
    <xf numFmtId="0" fontId="0" fillId="15" borderId="0" xfId="0"/>
    <xf numFmtId="0" fontId="2" fillId="15" borderId="0" xfId="0" applyFont="1" applyFill="1"/>
    <xf numFmtId="0" fontId="4" fillId="15" borderId="0" xfId="0" applyFont="1" applyFill="1"/>
    <xf numFmtId="4" fontId="2" fillId="15" borderId="0" xfId="0" applyNumberFormat="1" applyFont="1" applyFill="1"/>
    <xf numFmtId="4" fontId="6" fillId="16" borderId="6" xfId="0" applyNumberFormat="1" applyFont="1" applyFill="1" applyBorder="1" applyAlignment="1">
      <alignment horizontal="right" vertical="top" shrinkToFit="1"/>
    </xf>
    <xf numFmtId="4" fontId="4" fillId="0" borderId="3" xfId="0" applyNumberFormat="1" applyFont="1" applyFill="1" applyBorder="1" applyAlignment="1">
      <alignment horizontal="right" vertical="top" shrinkToFit="1"/>
    </xf>
    <xf numFmtId="4" fontId="6" fillId="0" borderId="3" xfId="0" applyNumberFormat="1" applyFont="1" applyFill="1" applyBorder="1" applyAlignment="1">
      <alignment horizontal="right" vertical="top" shrinkToFit="1"/>
    </xf>
    <xf numFmtId="4" fontId="6" fillId="16" borderId="7" xfId="0" applyNumberFormat="1" applyFont="1" applyFill="1" applyBorder="1" applyAlignment="1">
      <alignment horizontal="right" vertical="top" shrinkToFit="1"/>
    </xf>
    <xf numFmtId="0" fontId="10" fillId="0" borderId="3" xfId="0" applyNumberFormat="1" applyFont="1" applyFill="1" applyBorder="1" applyAlignment="1">
      <alignment horizontal="justify" vertical="top" wrapText="1"/>
    </xf>
    <xf numFmtId="4" fontId="4" fillId="0" borderId="3" xfId="0" applyNumberFormat="1" applyFont="1" applyFill="1" applyBorder="1" applyAlignment="1">
      <alignment horizontal="right" shrinkToFit="1"/>
    </xf>
    <xf numFmtId="0" fontId="9" fillId="0" borderId="3" xfId="0" applyNumberFormat="1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4" fontId="6" fillId="16" borderId="0" xfId="0" applyNumberFormat="1" applyFont="1" applyFill="1" applyBorder="1" applyAlignment="1">
      <alignment horizontal="right" vertical="top" shrinkToFi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justify" vertical="top" wrapText="1"/>
    </xf>
    <xf numFmtId="0" fontId="4" fillId="15" borderId="0" xfId="0" applyFont="1" applyFill="1" applyAlignment="1">
      <alignment horizontal="left" wrapText="1"/>
    </xf>
    <xf numFmtId="4" fontId="6" fillId="17" borderId="6" xfId="0" applyNumberFormat="1" applyFont="1" applyFill="1" applyBorder="1" applyAlignment="1">
      <alignment horizontal="right" vertical="top" shrinkToFit="1"/>
    </xf>
    <xf numFmtId="0" fontId="2" fillId="17" borderId="0" xfId="0" applyFont="1" applyFill="1"/>
    <xf numFmtId="4" fontId="2" fillId="17" borderId="0" xfId="0" applyNumberFormat="1" applyFont="1" applyFill="1"/>
    <xf numFmtId="0" fontId="2" fillId="0" borderId="0" xfId="0" applyFont="1" applyFill="1"/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right" shrinkToFit="1"/>
    </xf>
    <xf numFmtId="49" fontId="2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center" vertical="top" shrinkToFit="1"/>
    </xf>
    <xf numFmtId="164" fontId="6" fillId="0" borderId="3" xfId="0" applyNumberFormat="1" applyFont="1" applyFill="1" applyBorder="1" applyAlignment="1">
      <alignment horizontal="right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9" fontId="5" fillId="0" borderId="3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right" vertical="top" shrinkToFit="1"/>
    </xf>
    <xf numFmtId="49" fontId="6" fillId="0" borderId="3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6" fillId="0" borderId="6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/>
    <xf numFmtId="0" fontId="12" fillId="0" borderId="3" xfId="0" applyFont="1" applyFill="1" applyBorder="1"/>
    <xf numFmtId="4" fontId="6" fillId="17" borderId="3" xfId="0" applyNumberFormat="1" applyFont="1" applyFill="1" applyBorder="1" applyAlignment="1">
      <alignment horizontal="right" vertical="top" shrinkToFit="1"/>
    </xf>
    <xf numFmtId="4" fontId="4" fillId="18" borderId="3" xfId="0" applyNumberFormat="1" applyFont="1" applyFill="1" applyBorder="1" applyAlignment="1">
      <alignment horizontal="right" vertical="top" shrinkToFit="1"/>
    </xf>
    <xf numFmtId="0" fontId="6" fillId="0" borderId="3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justify" vertical="top" wrapText="1"/>
    </xf>
    <xf numFmtId="4" fontId="4" fillId="19" borderId="3" xfId="0" applyNumberFormat="1" applyFont="1" applyFill="1" applyBorder="1" applyAlignment="1">
      <alignment horizontal="right" vertical="top" shrinkToFit="1"/>
    </xf>
    <xf numFmtId="0" fontId="10" fillId="19" borderId="3" xfId="0" applyFont="1" applyFill="1" applyBorder="1" applyAlignment="1">
      <alignment vertical="top" wrapText="1"/>
    </xf>
    <xf numFmtId="0" fontId="10" fillId="19" borderId="3" xfId="0" applyNumberFormat="1" applyFont="1" applyFill="1" applyBorder="1" applyAlignment="1">
      <alignment horizontal="justify" vertical="top" wrapText="1"/>
    </xf>
    <xf numFmtId="0" fontId="4" fillId="19" borderId="3" xfId="0" applyFont="1" applyFill="1" applyBorder="1" applyAlignment="1">
      <alignment horizontal="justify" vertical="top" wrapText="1"/>
    </xf>
    <xf numFmtId="49" fontId="4" fillId="19" borderId="3" xfId="0" applyNumberFormat="1" applyFont="1" applyFill="1" applyBorder="1" applyAlignment="1">
      <alignment horizontal="center" vertical="top" shrinkToFit="1"/>
    </xf>
    <xf numFmtId="49" fontId="3" fillId="0" borderId="0" xfId="0" applyNumberFormat="1" applyFont="1" applyFill="1" applyAlignment="1">
      <alignment horizontal="center" vertical="center" wrapText="1"/>
    </xf>
    <xf numFmtId="0" fontId="4" fillId="15" borderId="0" xfId="0" applyFont="1" applyFill="1" applyBorder="1" applyAlignment="1">
      <alignment horizontal="right"/>
    </xf>
    <xf numFmtId="0" fontId="4" fillId="15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top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0" fillId="15" borderId="0" xfId="0" applyAlignment="1">
      <alignment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6"/>
  <sheetViews>
    <sheetView showGridLines="0" tabSelected="1" view="pageBreakPreview" zoomScaleSheetLayoutView="100" workbookViewId="0">
      <pane ySplit="4" topLeftCell="A251" activePane="bottomLeft" state="frozen"/>
      <selection pane="bottomLeft" sqref="A1:R1"/>
    </sheetView>
  </sheetViews>
  <sheetFormatPr defaultColWidth="9.1796875" defaultRowHeight="15.5" outlineLevelRow="1"/>
  <cols>
    <col min="1" max="1" width="6" style="20" customWidth="1"/>
    <col min="2" max="2" width="65.1796875" style="20" customWidth="1"/>
    <col min="3" max="5" width="12.26953125" style="20" hidden="1" customWidth="1"/>
    <col min="6" max="6" width="15" style="20" hidden="1" customWidth="1"/>
    <col min="7" max="7" width="6.54296875" style="20" hidden="1" customWidth="1"/>
    <col min="8" max="8" width="17.26953125" style="20" customWidth="1"/>
    <col min="9" max="15" width="12.81640625" style="20" hidden="1" customWidth="1"/>
    <col min="16" max="16" width="16.54296875" style="20" customWidth="1"/>
    <col min="17" max="17" width="0.81640625" style="20" hidden="1" customWidth="1"/>
    <col min="18" max="18" width="15.1796875" style="20" customWidth="1"/>
    <col min="19" max="19" width="12.81640625" style="1" hidden="1" customWidth="1"/>
    <col min="20" max="20" width="22" style="1" customWidth="1"/>
    <col min="21" max="21" width="21.7265625" style="1" customWidth="1"/>
    <col min="22" max="22" width="17.26953125" style="1" customWidth="1"/>
    <col min="23" max="24" width="15.453125" style="1" customWidth="1"/>
    <col min="25" max="16384" width="9.1796875" style="1"/>
  </cols>
  <sheetData>
    <row r="1" spans="1:22" ht="40.5" customHeight="1">
      <c r="A1" s="60" t="s">
        <v>220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2"/>
    </row>
    <row r="2" spans="1:22" ht="23.25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22" ht="12" customHeight="1">
      <c r="A3" s="73" t="s">
        <v>0</v>
      </c>
      <c r="B3" s="75" t="s">
        <v>1</v>
      </c>
      <c r="C3" s="63" t="s">
        <v>2</v>
      </c>
      <c r="D3" s="63" t="s">
        <v>2</v>
      </c>
      <c r="E3" s="63" t="s">
        <v>2</v>
      </c>
      <c r="F3" s="63" t="s">
        <v>2</v>
      </c>
      <c r="G3" s="63" t="s">
        <v>2</v>
      </c>
      <c r="H3" s="67" t="s">
        <v>218</v>
      </c>
      <c r="I3" s="63" t="s">
        <v>2</v>
      </c>
      <c r="J3" s="63" t="s">
        <v>2</v>
      </c>
      <c r="K3" s="63" t="s">
        <v>2</v>
      </c>
      <c r="L3" s="63" t="s">
        <v>2</v>
      </c>
      <c r="M3" s="63" t="s">
        <v>2</v>
      </c>
      <c r="N3" s="63" t="s">
        <v>2</v>
      </c>
      <c r="O3" s="63" t="s">
        <v>2</v>
      </c>
      <c r="P3" s="68" t="s">
        <v>219</v>
      </c>
      <c r="Q3" s="52" t="s">
        <v>2</v>
      </c>
      <c r="R3" s="77" t="s">
        <v>216</v>
      </c>
      <c r="S3" s="64" t="s">
        <v>2</v>
      </c>
    </row>
    <row r="4" spans="1:22" ht="49.5" customHeight="1">
      <c r="A4" s="74"/>
      <c r="B4" s="76"/>
      <c r="C4" s="63"/>
      <c r="D4" s="63"/>
      <c r="E4" s="63"/>
      <c r="F4" s="63"/>
      <c r="G4" s="63"/>
      <c r="H4" s="67"/>
      <c r="I4" s="63"/>
      <c r="J4" s="63"/>
      <c r="K4" s="63"/>
      <c r="L4" s="63"/>
      <c r="M4" s="63"/>
      <c r="N4" s="63"/>
      <c r="O4" s="63"/>
      <c r="P4" s="69"/>
      <c r="Q4" s="52"/>
      <c r="R4" s="78"/>
      <c r="S4" s="65"/>
    </row>
    <row r="5" spans="1:22">
      <c r="A5" s="21" t="s">
        <v>3</v>
      </c>
      <c r="B5" s="22">
        <v>2</v>
      </c>
      <c r="C5" s="22"/>
      <c r="D5" s="22"/>
      <c r="E5" s="22"/>
      <c r="F5" s="22"/>
      <c r="G5" s="22"/>
      <c r="H5" s="22">
        <v>3</v>
      </c>
      <c r="I5" s="22"/>
      <c r="J5" s="22"/>
      <c r="K5" s="22"/>
      <c r="L5" s="22"/>
      <c r="M5" s="22"/>
      <c r="N5" s="22"/>
      <c r="O5" s="22"/>
      <c r="P5" s="22">
        <v>4</v>
      </c>
      <c r="Q5" s="22"/>
      <c r="R5" s="22">
        <v>5</v>
      </c>
      <c r="S5" s="53"/>
    </row>
    <row r="6" spans="1:22">
      <c r="A6" s="23"/>
      <c r="B6" s="22" t="s">
        <v>4</v>
      </c>
      <c r="C6" s="24"/>
      <c r="D6" s="24"/>
      <c r="E6" s="24"/>
      <c r="F6" s="24"/>
      <c r="G6" s="24"/>
      <c r="H6" s="25">
        <f>H8+H9+H10</f>
        <v>10379301081.1</v>
      </c>
      <c r="I6" s="25" t="e">
        <f t="shared" ref="I6:O6" ca="1" si="0">I8+I9+I10</f>
        <v>#REF!</v>
      </c>
      <c r="J6" s="25" t="e">
        <f t="shared" ca="1" si="0"/>
        <v>#REF!</v>
      </c>
      <c r="K6" s="25" t="e">
        <f t="shared" ca="1" si="0"/>
        <v>#REF!</v>
      </c>
      <c r="L6" s="25" t="e">
        <f t="shared" ca="1" si="0"/>
        <v>#REF!</v>
      </c>
      <c r="M6" s="25" t="e">
        <f t="shared" ca="1" si="0"/>
        <v>#REF!</v>
      </c>
      <c r="N6" s="25" t="e">
        <f t="shared" ca="1" si="0"/>
        <v>#REF!</v>
      </c>
      <c r="O6" s="25" t="e">
        <f t="shared" ca="1" si="0"/>
        <v>#REF!</v>
      </c>
      <c r="P6" s="25">
        <f>P8+P9+P10</f>
        <v>7363327267.9000006</v>
      </c>
      <c r="Q6" s="26"/>
      <c r="R6" s="34">
        <f>P6/H6*100</f>
        <v>70.94241905467139</v>
      </c>
      <c r="S6" s="53"/>
      <c r="T6" s="3"/>
      <c r="U6" s="3"/>
    </row>
    <row r="7" spans="1:22">
      <c r="A7" s="23"/>
      <c r="B7" s="27" t="s">
        <v>5</v>
      </c>
      <c r="C7" s="24"/>
      <c r="D7" s="24"/>
      <c r="E7" s="24"/>
      <c r="F7" s="24"/>
      <c r="G7" s="24"/>
      <c r="H7" s="28"/>
      <c r="I7" s="28" t="e">
        <f t="shared" ref="I7:O7" si="1">I8+I9</f>
        <v>#REF!</v>
      </c>
      <c r="J7" s="28" t="e">
        <f t="shared" si="1"/>
        <v>#REF!</v>
      </c>
      <c r="K7" s="28" t="e">
        <f t="shared" si="1"/>
        <v>#REF!</v>
      </c>
      <c r="L7" s="28" t="e">
        <f t="shared" si="1"/>
        <v>#REF!</v>
      </c>
      <c r="M7" s="28" t="e">
        <f t="shared" si="1"/>
        <v>#REF!</v>
      </c>
      <c r="N7" s="28" t="e">
        <f t="shared" si="1"/>
        <v>#REF!</v>
      </c>
      <c r="O7" s="28" t="e">
        <f t="shared" si="1"/>
        <v>#REF!</v>
      </c>
      <c r="P7" s="28"/>
      <c r="Q7" s="26"/>
      <c r="R7" s="34"/>
      <c r="S7" s="53"/>
      <c r="T7" s="3"/>
    </row>
    <row r="8" spans="1:22">
      <c r="A8" s="29"/>
      <c r="B8" s="30" t="s">
        <v>6</v>
      </c>
      <c r="C8" s="24"/>
      <c r="D8" s="24"/>
      <c r="E8" s="24"/>
      <c r="F8" s="24"/>
      <c r="G8" s="24"/>
      <c r="H8" s="25">
        <f t="shared" ref="H8:P10" si="2">H13+H138+H168+H248+H293+H308+H408+H473+H488+H523+H568+H623+H683+H718</f>
        <v>1377020268.5999999</v>
      </c>
      <c r="I8" s="25" t="e">
        <f t="shared" si="2"/>
        <v>#REF!</v>
      </c>
      <c r="J8" s="25" t="e">
        <f t="shared" si="2"/>
        <v>#REF!</v>
      </c>
      <c r="K8" s="25" t="e">
        <f t="shared" si="2"/>
        <v>#REF!</v>
      </c>
      <c r="L8" s="25" t="e">
        <f t="shared" si="2"/>
        <v>#REF!</v>
      </c>
      <c r="M8" s="25" t="e">
        <f t="shared" si="2"/>
        <v>#REF!</v>
      </c>
      <c r="N8" s="25" t="e">
        <f t="shared" si="2"/>
        <v>#REF!</v>
      </c>
      <c r="O8" s="25" t="e">
        <f t="shared" si="2"/>
        <v>#REF!</v>
      </c>
      <c r="P8" s="25">
        <f t="shared" si="2"/>
        <v>852388824.62000012</v>
      </c>
      <c r="Q8" s="26"/>
      <c r="R8" s="34">
        <f t="shared" ref="R8:R96" si="3">P8/H8*100</f>
        <v>61.90096428185575</v>
      </c>
      <c r="S8" s="53"/>
      <c r="T8" s="3"/>
      <c r="U8" s="3"/>
    </row>
    <row r="9" spans="1:22">
      <c r="A9" s="29"/>
      <c r="B9" s="30" t="s">
        <v>7</v>
      </c>
      <c r="C9" s="24"/>
      <c r="D9" s="24"/>
      <c r="E9" s="24"/>
      <c r="F9" s="24"/>
      <c r="G9" s="24"/>
      <c r="H9" s="25">
        <f t="shared" si="2"/>
        <v>4987288612.5</v>
      </c>
      <c r="I9" s="25" t="e">
        <f t="shared" si="2"/>
        <v>#REF!</v>
      </c>
      <c r="J9" s="25" t="e">
        <f t="shared" si="2"/>
        <v>#REF!</v>
      </c>
      <c r="K9" s="25" t="e">
        <f t="shared" si="2"/>
        <v>#REF!</v>
      </c>
      <c r="L9" s="25" t="e">
        <f t="shared" si="2"/>
        <v>#REF!</v>
      </c>
      <c r="M9" s="25" t="e">
        <f t="shared" si="2"/>
        <v>#REF!</v>
      </c>
      <c r="N9" s="25" t="e">
        <f t="shared" si="2"/>
        <v>#REF!</v>
      </c>
      <c r="O9" s="25" t="e">
        <f t="shared" si="2"/>
        <v>#REF!</v>
      </c>
      <c r="P9" s="25">
        <f t="shared" si="2"/>
        <v>3575623713.5700002</v>
      </c>
      <c r="Q9" s="25" t="e">
        <f>Q14+Q139+Q169+Q249+Q294+Q309+Q409+Q474+Q489+Q524+Q569+Q624+Q684+Q719+#REF!+#REF!+#REF!</f>
        <v>#REF!</v>
      </c>
      <c r="R9" s="34">
        <f t="shared" si="3"/>
        <v>71.694742201366836</v>
      </c>
      <c r="S9" s="53"/>
      <c r="T9" s="3"/>
      <c r="U9" s="3"/>
      <c r="V9" s="3"/>
    </row>
    <row r="10" spans="1:22">
      <c r="A10" s="29"/>
      <c r="B10" s="30" t="s">
        <v>8</v>
      </c>
      <c r="C10" s="24"/>
      <c r="D10" s="24"/>
      <c r="E10" s="24"/>
      <c r="F10" s="24"/>
      <c r="G10" s="24"/>
      <c r="H10" s="25">
        <f>H15+H140+H170+H250+H295+H310+H410+H475+H490+H525+H570+H625+H685+H720</f>
        <v>4014992200</v>
      </c>
      <c r="I10" s="25">
        <f t="shared" ca="1" si="2"/>
        <v>4014992200</v>
      </c>
      <c r="J10" s="25">
        <f t="shared" ca="1" si="2"/>
        <v>4014992200</v>
      </c>
      <c r="K10" s="25">
        <f t="shared" ca="1" si="2"/>
        <v>4014992200</v>
      </c>
      <c r="L10" s="25">
        <f t="shared" ca="1" si="2"/>
        <v>4014992200</v>
      </c>
      <c r="M10" s="25">
        <f t="shared" ca="1" si="2"/>
        <v>4014992200</v>
      </c>
      <c r="N10" s="25">
        <f t="shared" ca="1" si="2"/>
        <v>4014992200</v>
      </c>
      <c r="O10" s="25">
        <f t="shared" ca="1" si="2"/>
        <v>4014992200</v>
      </c>
      <c r="P10" s="25">
        <f t="shared" si="2"/>
        <v>2935314729.71</v>
      </c>
      <c r="Q10" s="25" t="e">
        <f>Q15+Q140+Q170+Q250+Q295+Q310+Q410+Q490+Q525+Q570+Q625+Q685+Q720+#REF!</f>
        <v>#REF!</v>
      </c>
      <c r="R10" s="34">
        <f t="shared" si="3"/>
        <v>73.108852607733581</v>
      </c>
      <c r="S10" s="53"/>
      <c r="T10" s="3"/>
      <c r="U10" s="3"/>
    </row>
    <row r="11" spans="1:22" s="18" customFormat="1" ht="48" customHeight="1">
      <c r="A11" s="31" t="s">
        <v>9</v>
      </c>
      <c r="B11" s="32" t="s">
        <v>141</v>
      </c>
      <c r="C11" s="33"/>
      <c r="D11" s="33"/>
      <c r="E11" s="33"/>
      <c r="F11" s="33"/>
      <c r="G11" s="6">
        <v>0</v>
      </c>
      <c r="H11" s="6">
        <f>H13+H14+H15</f>
        <v>2227406430.1799998</v>
      </c>
      <c r="I11" s="6">
        <f t="shared" ref="I11:P11" ca="1" si="4">I13+I14+I15</f>
        <v>11100000</v>
      </c>
      <c r="J11" s="6">
        <f t="shared" ca="1" si="4"/>
        <v>11100000</v>
      </c>
      <c r="K11" s="6">
        <f t="shared" ca="1" si="4"/>
        <v>11100000</v>
      </c>
      <c r="L11" s="6">
        <f t="shared" ca="1" si="4"/>
        <v>11100000</v>
      </c>
      <c r="M11" s="6">
        <f t="shared" ca="1" si="4"/>
        <v>11100000</v>
      </c>
      <c r="N11" s="6">
        <f t="shared" ca="1" si="4"/>
        <v>11100000</v>
      </c>
      <c r="O11" s="6">
        <f t="shared" ca="1" si="4"/>
        <v>11100000</v>
      </c>
      <c r="P11" s="6">
        <f t="shared" si="4"/>
        <v>1691774898.6699996</v>
      </c>
      <c r="Q11" s="6">
        <v>328337439.54000002</v>
      </c>
      <c r="R11" s="34">
        <f t="shared" si="3"/>
        <v>75.952680918375776</v>
      </c>
      <c r="S11" s="17">
        <v>0</v>
      </c>
      <c r="T11" s="19"/>
    </row>
    <row r="12" spans="1:22">
      <c r="A12" s="31"/>
      <c r="B12" s="11" t="s">
        <v>5</v>
      </c>
      <c r="C12" s="33"/>
      <c r="D12" s="33"/>
      <c r="E12" s="33"/>
      <c r="F12" s="3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4"/>
      <c r="S12" s="4"/>
    </row>
    <row r="13" spans="1:22">
      <c r="A13" s="31"/>
      <c r="B13" s="32" t="s">
        <v>6</v>
      </c>
      <c r="C13" s="33"/>
      <c r="D13" s="33"/>
      <c r="E13" s="33"/>
      <c r="F13" s="33"/>
      <c r="G13" s="6"/>
      <c r="H13" s="6">
        <f t="shared" ref="H13:P13" si="5">H18+H43+H63+H98+H108+H118+H128+H53+H83</f>
        <v>286734768.60000002</v>
      </c>
      <c r="I13" s="6">
        <f t="shared" si="5"/>
        <v>11100000</v>
      </c>
      <c r="J13" s="6">
        <f t="shared" si="5"/>
        <v>11100000</v>
      </c>
      <c r="K13" s="6">
        <f t="shared" si="5"/>
        <v>11100000</v>
      </c>
      <c r="L13" s="6">
        <f t="shared" si="5"/>
        <v>11100000</v>
      </c>
      <c r="M13" s="6">
        <f t="shared" si="5"/>
        <v>11100000</v>
      </c>
      <c r="N13" s="6">
        <f t="shared" si="5"/>
        <v>11100000</v>
      </c>
      <c r="O13" s="6">
        <f t="shared" si="5"/>
        <v>11100000</v>
      </c>
      <c r="P13" s="6">
        <f t="shared" si="5"/>
        <v>133399963.5</v>
      </c>
      <c r="Q13" s="6"/>
      <c r="R13" s="34">
        <f t="shared" si="3"/>
        <v>46.523818562824957</v>
      </c>
      <c r="S13" s="4"/>
      <c r="T13" s="3"/>
      <c r="U13" s="3"/>
    </row>
    <row r="14" spans="1:22">
      <c r="A14" s="31"/>
      <c r="B14" s="32" t="s">
        <v>7</v>
      </c>
      <c r="C14" s="33"/>
      <c r="D14" s="33"/>
      <c r="E14" s="33"/>
      <c r="F14" s="33"/>
      <c r="G14" s="6"/>
      <c r="H14" s="6">
        <f>H19+H44+H64+H99+H109+H119+H129+H54+H84</f>
        <v>1136697782.4400001</v>
      </c>
      <c r="I14" s="6">
        <f t="shared" ref="I14:O15" si="6">I19+I44+I64+I99+I109+I119+I129+I54</f>
        <v>0</v>
      </c>
      <c r="J14" s="6">
        <f t="shared" si="6"/>
        <v>0</v>
      </c>
      <c r="K14" s="6">
        <f t="shared" si="6"/>
        <v>0</v>
      </c>
      <c r="L14" s="6">
        <f t="shared" si="6"/>
        <v>0</v>
      </c>
      <c r="M14" s="6">
        <f t="shared" si="6"/>
        <v>0</v>
      </c>
      <c r="N14" s="6">
        <f t="shared" si="6"/>
        <v>0</v>
      </c>
      <c r="O14" s="6">
        <f t="shared" si="6"/>
        <v>0</v>
      </c>
      <c r="P14" s="6">
        <f>P19+P44+P64+P99+P109+P119+P129+P54+P84</f>
        <v>1004154438.41</v>
      </c>
      <c r="Q14" s="6"/>
      <c r="R14" s="34">
        <f>P14/H14*100</f>
        <v>88.339614444792289</v>
      </c>
      <c r="S14" s="4"/>
      <c r="T14" s="3"/>
    </row>
    <row r="15" spans="1:22">
      <c r="A15" s="31"/>
      <c r="B15" s="32" t="s">
        <v>8</v>
      </c>
      <c r="C15" s="33"/>
      <c r="D15" s="33"/>
      <c r="E15" s="33"/>
      <c r="F15" s="33"/>
      <c r="G15" s="6"/>
      <c r="H15" s="6">
        <f>H20+H45+H65+H100+H110+H120+H130+H55+H85</f>
        <v>803973879.13999999</v>
      </c>
      <c r="I15" s="6">
        <f t="shared" ca="1" si="6"/>
        <v>0</v>
      </c>
      <c r="J15" s="6">
        <f t="shared" ca="1" si="6"/>
        <v>0</v>
      </c>
      <c r="K15" s="6">
        <f t="shared" ca="1" si="6"/>
        <v>0</v>
      </c>
      <c r="L15" s="6">
        <f t="shared" ca="1" si="6"/>
        <v>0</v>
      </c>
      <c r="M15" s="6">
        <f t="shared" ca="1" si="6"/>
        <v>0</v>
      </c>
      <c r="N15" s="6">
        <f t="shared" ca="1" si="6"/>
        <v>0</v>
      </c>
      <c r="O15" s="6">
        <f t="shared" ca="1" si="6"/>
        <v>0</v>
      </c>
      <c r="P15" s="6">
        <f>P20+P45+P65+P100+P110+P120+P130+P55+P85</f>
        <v>554220496.75999987</v>
      </c>
      <c r="Q15" s="6"/>
      <c r="R15" s="34">
        <f>P15/H15*100</f>
        <v>68.935137215259047</v>
      </c>
      <c r="S15" s="4"/>
      <c r="T15" s="3"/>
    </row>
    <row r="16" spans="1:22" ht="30" customHeight="1" outlineLevel="1">
      <c r="A16" s="29" t="s">
        <v>10</v>
      </c>
      <c r="B16" s="11" t="s">
        <v>11</v>
      </c>
      <c r="C16" s="33"/>
      <c r="D16" s="33"/>
      <c r="E16" s="33"/>
      <c r="F16" s="33"/>
      <c r="G16" s="5">
        <v>0</v>
      </c>
      <c r="H16" s="5">
        <f>H18+H19+H20</f>
        <v>633133768.64999998</v>
      </c>
      <c r="I16" s="5">
        <f t="shared" ref="I16:O16" ca="1" si="7">I18+I19+I20</f>
        <v>11100000</v>
      </c>
      <c r="J16" s="5">
        <f t="shared" ca="1" si="7"/>
        <v>11100000</v>
      </c>
      <c r="K16" s="5">
        <f t="shared" ca="1" si="7"/>
        <v>11100000</v>
      </c>
      <c r="L16" s="5">
        <f t="shared" ca="1" si="7"/>
        <v>11100000</v>
      </c>
      <c r="M16" s="5">
        <f t="shared" ca="1" si="7"/>
        <v>11100000</v>
      </c>
      <c r="N16" s="5">
        <f t="shared" ca="1" si="7"/>
        <v>11100000</v>
      </c>
      <c r="O16" s="5">
        <f t="shared" ca="1" si="7"/>
        <v>11100000</v>
      </c>
      <c r="P16" s="5">
        <f>P18+P19+P20</f>
        <v>338689865.58999991</v>
      </c>
      <c r="Q16" s="6">
        <v>41189.14</v>
      </c>
      <c r="R16" s="35">
        <f t="shared" si="3"/>
        <v>53.494203335919309</v>
      </c>
      <c r="S16" s="4">
        <v>0</v>
      </c>
      <c r="T16" s="3"/>
    </row>
    <row r="17" spans="1:20" outlineLevel="1">
      <c r="A17" s="29"/>
      <c r="B17" s="11" t="s">
        <v>5</v>
      </c>
      <c r="C17" s="33"/>
      <c r="D17" s="33"/>
      <c r="E17" s="33"/>
      <c r="F17" s="33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35"/>
      <c r="S17" s="4"/>
    </row>
    <row r="18" spans="1:20" outlineLevel="1">
      <c r="A18" s="29"/>
      <c r="B18" s="11" t="s">
        <v>6</v>
      </c>
      <c r="C18" s="33"/>
      <c r="D18" s="33"/>
      <c r="E18" s="33"/>
      <c r="F18" s="33"/>
      <c r="G18" s="5"/>
      <c r="H18" s="5">
        <f>H23+H28+H33+H38</f>
        <v>139523775</v>
      </c>
      <c r="I18" s="5">
        <f t="shared" ref="I18:P20" si="8">I23+I28+I33+I38</f>
        <v>11100000</v>
      </c>
      <c r="J18" s="5">
        <f t="shared" si="8"/>
        <v>11100000</v>
      </c>
      <c r="K18" s="5">
        <f t="shared" si="8"/>
        <v>11100000</v>
      </c>
      <c r="L18" s="5">
        <f t="shared" si="8"/>
        <v>11100000</v>
      </c>
      <c r="M18" s="5">
        <f t="shared" si="8"/>
        <v>11100000</v>
      </c>
      <c r="N18" s="5">
        <f t="shared" si="8"/>
        <v>11100000</v>
      </c>
      <c r="O18" s="5">
        <f t="shared" si="8"/>
        <v>11100000</v>
      </c>
      <c r="P18" s="5">
        <f t="shared" si="8"/>
        <v>1463949.16</v>
      </c>
      <c r="Q18" s="6"/>
      <c r="R18" s="35">
        <v>0</v>
      </c>
      <c r="S18" s="4"/>
      <c r="T18" s="3"/>
    </row>
    <row r="19" spans="1:20" outlineLevel="1">
      <c r="A19" s="29"/>
      <c r="B19" s="11" t="s">
        <v>7</v>
      </c>
      <c r="C19" s="33"/>
      <c r="D19" s="33"/>
      <c r="E19" s="33"/>
      <c r="F19" s="33"/>
      <c r="G19" s="5"/>
      <c r="H19" s="5">
        <f t="shared" ref="H19:H20" si="9">H24+H29+H34+H39</f>
        <v>10501788</v>
      </c>
      <c r="I19" s="5">
        <f t="shared" ref="I19:O20" si="10">I24+I29</f>
        <v>0</v>
      </c>
      <c r="J19" s="5">
        <f t="shared" si="10"/>
        <v>0</v>
      </c>
      <c r="K19" s="5">
        <f t="shared" si="10"/>
        <v>0</v>
      </c>
      <c r="L19" s="5">
        <f t="shared" si="10"/>
        <v>0</v>
      </c>
      <c r="M19" s="5">
        <f t="shared" si="10"/>
        <v>0</v>
      </c>
      <c r="N19" s="5">
        <f t="shared" si="10"/>
        <v>0</v>
      </c>
      <c r="O19" s="5">
        <f t="shared" si="10"/>
        <v>0</v>
      </c>
      <c r="P19" s="5">
        <f t="shared" si="8"/>
        <v>110189.72</v>
      </c>
      <c r="Q19" s="6"/>
      <c r="R19" s="35">
        <v>0</v>
      </c>
      <c r="S19" s="4"/>
    </row>
    <row r="20" spans="1:20" outlineLevel="1">
      <c r="A20" s="29"/>
      <c r="B20" s="11" t="s">
        <v>8</v>
      </c>
      <c r="C20" s="33"/>
      <c r="D20" s="33"/>
      <c r="E20" s="33"/>
      <c r="F20" s="33"/>
      <c r="G20" s="5"/>
      <c r="H20" s="5">
        <f t="shared" si="9"/>
        <v>483108205.64999998</v>
      </c>
      <c r="I20" s="5">
        <f t="shared" ca="1" si="10"/>
        <v>0</v>
      </c>
      <c r="J20" s="5">
        <f t="shared" ca="1" si="10"/>
        <v>0</v>
      </c>
      <c r="K20" s="5">
        <f t="shared" ca="1" si="10"/>
        <v>0</v>
      </c>
      <c r="L20" s="5">
        <f t="shared" ca="1" si="10"/>
        <v>0</v>
      </c>
      <c r="M20" s="5">
        <f t="shared" ca="1" si="10"/>
        <v>0</v>
      </c>
      <c r="N20" s="5">
        <f t="shared" ca="1" si="10"/>
        <v>0</v>
      </c>
      <c r="O20" s="5">
        <f t="shared" ca="1" si="10"/>
        <v>0</v>
      </c>
      <c r="P20" s="5">
        <f t="shared" si="8"/>
        <v>337115726.70999992</v>
      </c>
      <c r="Q20" s="6"/>
      <c r="R20" s="35">
        <f t="shared" si="3"/>
        <v>69.780583887294185</v>
      </c>
      <c r="S20" s="4"/>
    </row>
    <row r="21" spans="1:20" ht="62" outlineLevel="1">
      <c r="A21" s="29"/>
      <c r="B21" s="36" t="s">
        <v>12</v>
      </c>
      <c r="C21" s="33"/>
      <c r="D21" s="33"/>
      <c r="E21" s="33"/>
      <c r="F21" s="33"/>
      <c r="G21" s="5"/>
      <c r="H21" s="5">
        <f>H23+H24+H25</f>
        <v>49977745.409999996</v>
      </c>
      <c r="I21" s="5">
        <f t="shared" ref="I21:O21" si="11">I23+I24+I25</f>
        <v>5550000</v>
      </c>
      <c r="J21" s="5">
        <f t="shared" si="11"/>
        <v>5550000</v>
      </c>
      <c r="K21" s="5">
        <f t="shared" si="11"/>
        <v>5550000</v>
      </c>
      <c r="L21" s="5">
        <f t="shared" si="11"/>
        <v>5550000</v>
      </c>
      <c r="M21" s="5">
        <f t="shared" si="11"/>
        <v>5550000</v>
      </c>
      <c r="N21" s="5">
        <f t="shared" si="11"/>
        <v>5550000</v>
      </c>
      <c r="O21" s="5">
        <f t="shared" si="11"/>
        <v>5550000</v>
      </c>
      <c r="P21" s="5">
        <f>P23+P24+P25</f>
        <v>35671271.590000004</v>
      </c>
      <c r="Q21" s="6">
        <v>41189.14</v>
      </c>
      <c r="R21" s="35">
        <f t="shared" si="3"/>
        <v>71.374311300690593</v>
      </c>
      <c r="S21" s="4"/>
    </row>
    <row r="22" spans="1:20" outlineLevel="1">
      <c r="A22" s="29"/>
      <c r="B22" s="11" t="s">
        <v>5</v>
      </c>
      <c r="C22" s="33"/>
      <c r="D22" s="33"/>
      <c r="E22" s="33"/>
      <c r="F22" s="33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35"/>
      <c r="S22" s="4"/>
    </row>
    <row r="23" spans="1:20" outlineLevel="1">
      <c r="A23" s="29"/>
      <c r="B23" s="11" t="s">
        <v>6</v>
      </c>
      <c r="C23" s="33"/>
      <c r="D23" s="33"/>
      <c r="E23" s="33"/>
      <c r="F23" s="33"/>
      <c r="G23" s="5"/>
      <c r="H23" s="5"/>
      <c r="I23" s="5">
        <v>5550000</v>
      </c>
      <c r="J23" s="5">
        <v>5550000</v>
      </c>
      <c r="K23" s="5">
        <v>5550000</v>
      </c>
      <c r="L23" s="5">
        <v>5550000</v>
      </c>
      <c r="M23" s="5">
        <v>5550000</v>
      </c>
      <c r="N23" s="5">
        <v>5550000</v>
      </c>
      <c r="O23" s="5">
        <v>5550000</v>
      </c>
      <c r="P23" s="5"/>
      <c r="Q23" s="6"/>
      <c r="R23" s="35"/>
      <c r="S23" s="4"/>
    </row>
    <row r="24" spans="1:20" outlineLevel="1">
      <c r="A24" s="29"/>
      <c r="B24" s="11" t="s">
        <v>7</v>
      </c>
      <c r="C24" s="33"/>
      <c r="D24" s="33"/>
      <c r="E24" s="33"/>
      <c r="F24" s="33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35"/>
      <c r="S24" s="4"/>
    </row>
    <row r="25" spans="1:20" outlineLevel="1">
      <c r="A25" s="29"/>
      <c r="B25" s="11" t="s">
        <v>8</v>
      </c>
      <c r="C25" s="33"/>
      <c r="D25" s="33"/>
      <c r="E25" s="33"/>
      <c r="F25" s="33"/>
      <c r="G25" s="5"/>
      <c r="H25" s="5">
        <v>49977745.409999996</v>
      </c>
      <c r="I25" s="5"/>
      <c r="J25" s="5"/>
      <c r="K25" s="5"/>
      <c r="L25" s="5"/>
      <c r="M25" s="5"/>
      <c r="N25" s="5"/>
      <c r="O25" s="5"/>
      <c r="P25" s="5">
        <v>35671271.590000004</v>
      </c>
      <c r="Q25" s="6"/>
      <c r="R25" s="35">
        <f t="shared" si="3"/>
        <v>71.374311300690593</v>
      </c>
      <c r="S25" s="4"/>
    </row>
    <row r="26" spans="1:20" ht="31" outlineLevel="1">
      <c r="A26" s="29"/>
      <c r="B26" s="36" t="s">
        <v>13</v>
      </c>
      <c r="C26" s="33"/>
      <c r="D26" s="33"/>
      <c r="E26" s="33"/>
      <c r="F26" s="33"/>
      <c r="G26" s="5"/>
      <c r="H26" s="5">
        <v>582206023.24000001</v>
      </c>
      <c r="I26" s="5">
        <f t="shared" ref="I26:O26" ca="1" si="12">I28+I29+I30</f>
        <v>5550000</v>
      </c>
      <c r="J26" s="5">
        <f t="shared" ca="1" si="12"/>
        <v>5550000</v>
      </c>
      <c r="K26" s="5">
        <f t="shared" ca="1" si="12"/>
        <v>5550000</v>
      </c>
      <c r="L26" s="5">
        <f t="shared" ca="1" si="12"/>
        <v>5550000</v>
      </c>
      <c r="M26" s="5">
        <f t="shared" ca="1" si="12"/>
        <v>5550000</v>
      </c>
      <c r="N26" s="5">
        <f t="shared" ca="1" si="12"/>
        <v>5550000</v>
      </c>
      <c r="O26" s="5">
        <f t="shared" ca="1" si="12"/>
        <v>5550000</v>
      </c>
      <c r="P26" s="5">
        <v>302568594</v>
      </c>
      <c r="Q26" s="6">
        <v>41189.14</v>
      </c>
      <c r="R26" s="35">
        <f t="shared" si="3"/>
        <v>51.969334208566508</v>
      </c>
      <c r="S26" s="4"/>
    </row>
    <row r="27" spans="1:20" outlineLevel="1">
      <c r="A27" s="29"/>
      <c r="B27" s="11" t="s">
        <v>5</v>
      </c>
      <c r="C27" s="33"/>
      <c r="D27" s="33"/>
      <c r="E27" s="33"/>
      <c r="F27" s="33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35"/>
      <c r="S27" s="4"/>
    </row>
    <row r="28" spans="1:20" outlineLevel="1">
      <c r="A28" s="29"/>
      <c r="B28" s="11" t="s">
        <v>6</v>
      </c>
      <c r="C28" s="33"/>
      <c r="D28" s="33"/>
      <c r="E28" s="33"/>
      <c r="F28" s="33"/>
      <c r="G28" s="5"/>
      <c r="H28" s="5">
        <v>139523775</v>
      </c>
      <c r="I28" s="5">
        <v>5550000</v>
      </c>
      <c r="J28" s="5">
        <v>5550000</v>
      </c>
      <c r="K28" s="5">
        <v>5550000</v>
      </c>
      <c r="L28" s="5">
        <v>5550000</v>
      </c>
      <c r="M28" s="5">
        <v>5550000</v>
      </c>
      <c r="N28" s="5">
        <v>5550000</v>
      </c>
      <c r="O28" s="5">
        <v>5550000</v>
      </c>
      <c r="P28" s="5">
        <v>1463949.16</v>
      </c>
      <c r="Q28" s="6"/>
      <c r="R28" s="35">
        <f t="shared" si="3"/>
        <v>1.0492470978512443</v>
      </c>
      <c r="S28" s="4"/>
      <c r="T28" s="3"/>
    </row>
    <row r="29" spans="1:20" outlineLevel="1">
      <c r="A29" s="29"/>
      <c r="B29" s="11" t="s">
        <v>7</v>
      </c>
      <c r="C29" s="33"/>
      <c r="D29" s="33"/>
      <c r="E29" s="33"/>
      <c r="F29" s="33"/>
      <c r="G29" s="5"/>
      <c r="H29" s="5">
        <v>10501788</v>
      </c>
      <c r="I29" s="5"/>
      <c r="J29" s="5"/>
      <c r="K29" s="5"/>
      <c r="L29" s="5"/>
      <c r="M29" s="5"/>
      <c r="N29" s="5"/>
      <c r="O29" s="5"/>
      <c r="P29" s="5">
        <v>110189.72</v>
      </c>
      <c r="Q29" s="6"/>
      <c r="R29" s="35">
        <f t="shared" si="3"/>
        <v>1.0492472329473801</v>
      </c>
      <c r="S29" s="4"/>
      <c r="T29" s="3"/>
    </row>
    <row r="30" spans="1:20" outlineLevel="1">
      <c r="A30" s="29"/>
      <c r="B30" s="11" t="s">
        <v>8</v>
      </c>
      <c r="C30" s="33"/>
      <c r="D30" s="33"/>
      <c r="E30" s="33"/>
      <c r="F30" s="33"/>
      <c r="G30" s="5"/>
      <c r="H30" s="5">
        <f>H26-H28-H29</f>
        <v>432180460.24000001</v>
      </c>
      <c r="I30" s="5">
        <f t="shared" ref="I30:P30" ca="1" si="13">I26-I28-I29</f>
        <v>432180460.24000001</v>
      </c>
      <c r="J30" s="5">
        <f t="shared" ca="1" si="13"/>
        <v>432180460.24000001</v>
      </c>
      <c r="K30" s="5">
        <f t="shared" ca="1" si="13"/>
        <v>432180460.24000001</v>
      </c>
      <c r="L30" s="5">
        <f t="shared" ca="1" si="13"/>
        <v>432180460.24000001</v>
      </c>
      <c r="M30" s="5">
        <f t="shared" ca="1" si="13"/>
        <v>432180460.24000001</v>
      </c>
      <c r="N30" s="5">
        <f t="shared" ca="1" si="13"/>
        <v>432180460.24000001</v>
      </c>
      <c r="O30" s="5">
        <f t="shared" ca="1" si="13"/>
        <v>432180460.24000001</v>
      </c>
      <c r="P30" s="5">
        <f t="shared" si="13"/>
        <v>300994455.11999995</v>
      </c>
      <c r="Q30" s="6"/>
      <c r="R30" s="35">
        <f>P30/H30*100</f>
        <v>69.645549211746101</v>
      </c>
      <c r="S30" s="4"/>
    </row>
    <row r="31" spans="1:20" ht="31" outlineLevel="1">
      <c r="A31" s="29"/>
      <c r="B31" s="36" t="s">
        <v>142</v>
      </c>
      <c r="C31" s="33"/>
      <c r="D31" s="33"/>
      <c r="E31" s="33"/>
      <c r="F31" s="33"/>
      <c r="G31" s="5"/>
      <c r="H31" s="5">
        <f>H33+H34+H35</f>
        <v>500000</v>
      </c>
      <c r="I31" s="5">
        <f t="shared" ref="I31:O31" si="14">I33+I34+I35</f>
        <v>0</v>
      </c>
      <c r="J31" s="5">
        <f t="shared" si="14"/>
        <v>0</v>
      </c>
      <c r="K31" s="5">
        <f t="shared" si="14"/>
        <v>0</v>
      </c>
      <c r="L31" s="5">
        <f t="shared" si="14"/>
        <v>0</v>
      </c>
      <c r="M31" s="5">
        <f t="shared" si="14"/>
        <v>0</v>
      </c>
      <c r="N31" s="5">
        <f t="shared" si="14"/>
        <v>0</v>
      </c>
      <c r="O31" s="5">
        <f t="shared" si="14"/>
        <v>0</v>
      </c>
      <c r="P31" s="5">
        <f>P33+P34+P35</f>
        <v>0</v>
      </c>
      <c r="Q31" s="6">
        <v>41189.14</v>
      </c>
      <c r="R31" s="35">
        <f t="shared" si="3"/>
        <v>0</v>
      </c>
      <c r="S31" s="4"/>
    </row>
    <row r="32" spans="1:20" outlineLevel="1">
      <c r="A32" s="29"/>
      <c r="B32" s="11" t="s">
        <v>5</v>
      </c>
      <c r="C32" s="33"/>
      <c r="D32" s="33"/>
      <c r="E32" s="33"/>
      <c r="F32" s="33"/>
      <c r="G32" s="5"/>
      <c r="H32" s="5"/>
      <c r="I32" s="5"/>
      <c r="J32" s="5"/>
      <c r="K32" s="5"/>
      <c r="L32" s="5"/>
      <c r="M32" s="5"/>
      <c r="N32" s="5"/>
      <c r="O32" s="5"/>
      <c r="P32" s="37"/>
      <c r="Q32" s="6"/>
      <c r="R32" s="35"/>
      <c r="S32" s="4"/>
    </row>
    <row r="33" spans="1:21" outlineLevel="1">
      <c r="A33" s="29"/>
      <c r="B33" s="11" t="s">
        <v>6</v>
      </c>
      <c r="C33" s="33"/>
      <c r="D33" s="33"/>
      <c r="E33" s="33"/>
      <c r="F33" s="33"/>
      <c r="G33" s="5"/>
      <c r="H33" s="5"/>
      <c r="I33" s="5"/>
      <c r="J33" s="5"/>
      <c r="K33" s="5"/>
      <c r="L33" s="5"/>
      <c r="M33" s="5"/>
      <c r="N33" s="5"/>
      <c r="O33" s="5"/>
      <c r="P33" s="37"/>
      <c r="Q33" s="6"/>
      <c r="R33" s="35"/>
      <c r="S33" s="4"/>
    </row>
    <row r="34" spans="1:21" outlineLevel="1">
      <c r="A34" s="29"/>
      <c r="B34" s="11" t="s">
        <v>7</v>
      </c>
      <c r="C34" s="33"/>
      <c r="D34" s="33"/>
      <c r="E34" s="33"/>
      <c r="F34" s="33"/>
      <c r="G34" s="5"/>
      <c r="H34" s="5"/>
      <c r="I34" s="5"/>
      <c r="J34" s="5"/>
      <c r="K34" s="5"/>
      <c r="L34" s="5"/>
      <c r="M34" s="5"/>
      <c r="N34" s="5"/>
      <c r="O34" s="5"/>
      <c r="P34" s="37"/>
      <c r="Q34" s="6"/>
      <c r="R34" s="35"/>
      <c r="S34" s="4"/>
    </row>
    <row r="35" spans="1:21" outlineLevel="1">
      <c r="A35" s="29"/>
      <c r="B35" s="11" t="s">
        <v>8</v>
      </c>
      <c r="C35" s="33"/>
      <c r="D35" s="33"/>
      <c r="E35" s="33"/>
      <c r="F35" s="33"/>
      <c r="G35" s="5"/>
      <c r="H35" s="5">
        <v>500000</v>
      </c>
      <c r="I35" s="5"/>
      <c r="J35" s="5"/>
      <c r="K35" s="5"/>
      <c r="L35" s="5"/>
      <c r="M35" s="5"/>
      <c r="N35" s="5"/>
      <c r="O35" s="5"/>
      <c r="P35" s="37">
        <v>0</v>
      </c>
      <c r="Q35" s="6"/>
      <c r="R35" s="35">
        <f t="shared" si="3"/>
        <v>0</v>
      </c>
      <c r="S35" s="4"/>
    </row>
    <row r="36" spans="1:21" ht="62" outlineLevel="1">
      <c r="A36" s="29"/>
      <c r="B36" s="36" t="s">
        <v>190</v>
      </c>
      <c r="C36" s="33"/>
      <c r="D36" s="33"/>
      <c r="E36" s="33"/>
      <c r="F36" s="33"/>
      <c r="G36" s="5"/>
      <c r="H36" s="5">
        <f>H38+H39+H40</f>
        <v>450000</v>
      </c>
      <c r="I36" s="5">
        <f t="shared" ref="I36:O36" si="15">I38+I39+I40</f>
        <v>0</v>
      </c>
      <c r="J36" s="5">
        <f t="shared" si="15"/>
        <v>0</v>
      </c>
      <c r="K36" s="5">
        <f t="shared" si="15"/>
        <v>0</v>
      </c>
      <c r="L36" s="5">
        <f t="shared" si="15"/>
        <v>0</v>
      </c>
      <c r="M36" s="5">
        <f t="shared" si="15"/>
        <v>0</v>
      </c>
      <c r="N36" s="5">
        <f t="shared" si="15"/>
        <v>0</v>
      </c>
      <c r="O36" s="5">
        <f t="shared" si="15"/>
        <v>0</v>
      </c>
      <c r="P36" s="5">
        <f>P38+P39+P40</f>
        <v>450000</v>
      </c>
      <c r="Q36" s="6">
        <v>41189.14</v>
      </c>
      <c r="R36" s="35">
        <f t="shared" si="3"/>
        <v>100</v>
      </c>
      <c r="S36" s="4"/>
    </row>
    <row r="37" spans="1:21" outlineLevel="1">
      <c r="A37" s="29"/>
      <c r="B37" s="11" t="s">
        <v>5</v>
      </c>
      <c r="C37" s="33"/>
      <c r="D37" s="33"/>
      <c r="E37" s="33"/>
      <c r="F37" s="33"/>
      <c r="G37" s="5"/>
      <c r="H37" s="5"/>
      <c r="I37" s="5"/>
      <c r="J37" s="5"/>
      <c r="K37" s="5"/>
      <c r="L37" s="5"/>
      <c r="M37" s="5"/>
      <c r="N37" s="5"/>
      <c r="O37" s="5"/>
      <c r="P37" s="37"/>
      <c r="Q37" s="6"/>
      <c r="R37" s="35"/>
      <c r="S37" s="4"/>
    </row>
    <row r="38" spans="1:21" outlineLevel="1">
      <c r="A38" s="29"/>
      <c r="B38" s="11" t="s">
        <v>6</v>
      </c>
      <c r="C38" s="33"/>
      <c r="D38" s="33"/>
      <c r="E38" s="33"/>
      <c r="F38" s="33"/>
      <c r="G38" s="5"/>
      <c r="H38" s="5"/>
      <c r="I38" s="5"/>
      <c r="J38" s="5"/>
      <c r="K38" s="5"/>
      <c r="L38" s="5"/>
      <c r="M38" s="5"/>
      <c r="N38" s="5"/>
      <c r="O38" s="5"/>
      <c r="P38" s="37"/>
      <c r="Q38" s="6"/>
      <c r="R38" s="35"/>
      <c r="S38" s="4"/>
    </row>
    <row r="39" spans="1:21" outlineLevel="1">
      <c r="A39" s="29"/>
      <c r="B39" s="11" t="s">
        <v>7</v>
      </c>
      <c r="C39" s="33"/>
      <c r="D39" s="33"/>
      <c r="E39" s="33"/>
      <c r="F39" s="33"/>
      <c r="G39" s="5"/>
      <c r="H39" s="5"/>
      <c r="I39" s="5"/>
      <c r="J39" s="5"/>
      <c r="K39" s="5"/>
      <c r="L39" s="5"/>
      <c r="M39" s="5"/>
      <c r="N39" s="5"/>
      <c r="O39" s="5"/>
      <c r="P39" s="37"/>
      <c r="Q39" s="6"/>
      <c r="R39" s="35"/>
      <c r="S39" s="4"/>
    </row>
    <row r="40" spans="1:21" outlineLevel="1">
      <c r="A40" s="29"/>
      <c r="B40" s="11" t="s">
        <v>8</v>
      </c>
      <c r="C40" s="33"/>
      <c r="D40" s="33"/>
      <c r="E40" s="33"/>
      <c r="F40" s="33"/>
      <c r="G40" s="5"/>
      <c r="H40" s="5">
        <v>450000</v>
      </c>
      <c r="I40" s="5"/>
      <c r="J40" s="5"/>
      <c r="K40" s="5"/>
      <c r="L40" s="5"/>
      <c r="M40" s="5"/>
      <c r="N40" s="5"/>
      <c r="O40" s="5"/>
      <c r="P40" s="37">
        <v>450000</v>
      </c>
      <c r="Q40" s="6"/>
      <c r="R40" s="35">
        <v>0</v>
      </c>
      <c r="S40" s="4"/>
    </row>
    <row r="41" spans="1:21" ht="31" outlineLevel="1">
      <c r="A41" s="29" t="s">
        <v>14</v>
      </c>
      <c r="B41" s="11" t="s">
        <v>15</v>
      </c>
      <c r="C41" s="33"/>
      <c r="D41" s="33"/>
      <c r="E41" s="33"/>
      <c r="F41" s="33"/>
      <c r="G41" s="5">
        <v>0</v>
      </c>
      <c r="H41" s="5">
        <f>H43+H44+H45</f>
        <v>59559900</v>
      </c>
      <c r="I41" s="5">
        <f t="shared" ref="I41:O41" si="16">I43+I44+I45</f>
        <v>0</v>
      </c>
      <c r="J41" s="5">
        <f t="shared" si="16"/>
        <v>0</v>
      </c>
      <c r="K41" s="5">
        <f t="shared" si="16"/>
        <v>0</v>
      </c>
      <c r="L41" s="5">
        <f t="shared" si="16"/>
        <v>0</v>
      </c>
      <c r="M41" s="5">
        <f t="shared" si="16"/>
        <v>0</v>
      </c>
      <c r="N41" s="5">
        <f t="shared" si="16"/>
        <v>0</v>
      </c>
      <c r="O41" s="5">
        <f t="shared" si="16"/>
        <v>0</v>
      </c>
      <c r="P41" s="5">
        <f>P43+P44+P45</f>
        <v>27197621.000000004</v>
      </c>
      <c r="Q41" s="6">
        <v>0</v>
      </c>
      <c r="R41" s="35">
        <f t="shared" si="3"/>
        <v>45.664316091867185</v>
      </c>
      <c r="S41" s="4">
        <v>0</v>
      </c>
    </row>
    <row r="42" spans="1:21" outlineLevel="1">
      <c r="A42" s="29"/>
      <c r="B42" s="11" t="s">
        <v>5</v>
      </c>
      <c r="C42" s="33"/>
      <c r="D42" s="33"/>
      <c r="E42" s="33"/>
      <c r="F42" s="33"/>
      <c r="G42" s="5"/>
      <c r="H42" s="5"/>
      <c r="I42" s="5"/>
      <c r="J42" s="5"/>
      <c r="K42" s="5"/>
      <c r="L42" s="5"/>
      <c r="M42" s="5"/>
      <c r="N42" s="5"/>
      <c r="O42" s="5"/>
      <c r="P42" s="11"/>
      <c r="Q42" s="6"/>
      <c r="R42" s="35"/>
      <c r="S42" s="4"/>
    </row>
    <row r="43" spans="1:21" outlineLevel="1">
      <c r="A43" s="29"/>
      <c r="B43" s="11" t="s">
        <v>6</v>
      </c>
      <c r="C43" s="33"/>
      <c r="D43" s="33"/>
      <c r="E43" s="33"/>
      <c r="F43" s="33"/>
      <c r="G43" s="5"/>
      <c r="H43" s="5">
        <f>H48</f>
        <v>26167600</v>
      </c>
      <c r="I43" s="5">
        <f t="shared" ref="I43:P45" si="17">I48</f>
        <v>0</v>
      </c>
      <c r="J43" s="5">
        <f t="shared" si="17"/>
        <v>0</v>
      </c>
      <c r="K43" s="5">
        <f t="shared" si="17"/>
        <v>0</v>
      </c>
      <c r="L43" s="5">
        <f t="shared" si="17"/>
        <v>0</v>
      </c>
      <c r="M43" s="5">
        <f t="shared" si="17"/>
        <v>0</v>
      </c>
      <c r="N43" s="5">
        <f t="shared" si="17"/>
        <v>0</v>
      </c>
      <c r="O43" s="5">
        <f t="shared" si="17"/>
        <v>0</v>
      </c>
      <c r="P43" s="5">
        <f t="shared" si="17"/>
        <v>11908991.98</v>
      </c>
      <c r="Q43" s="6"/>
      <c r="R43" s="35">
        <f t="shared" si="3"/>
        <v>45.510447958544155</v>
      </c>
      <c r="S43" s="4"/>
      <c r="T43" s="3"/>
      <c r="U43" s="3"/>
    </row>
    <row r="44" spans="1:21" outlineLevel="1">
      <c r="A44" s="29"/>
      <c r="B44" s="11" t="s">
        <v>7</v>
      </c>
      <c r="C44" s="33"/>
      <c r="D44" s="33"/>
      <c r="E44" s="33"/>
      <c r="F44" s="33"/>
      <c r="G44" s="5"/>
      <c r="H44" s="5">
        <f t="shared" ref="H44:H45" si="18">H49</f>
        <v>23599800</v>
      </c>
      <c r="I44" s="5">
        <f t="shared" si="17"/>
        <v>0</v>
      </c>
      <c r="J44" s="5">
        <f t="shared" si="17"/>
        <v>0</v>
      </c>
      <c r="K44" s="5">
        <f t="shared" si="17"/>
        <v>0</v>
      </c>
      <c r="L44" s="5">
        <f t="shared" si="17"/>
        <v>0</v>
      </c>
      <c r="M44" s="5">
        <f t="shared" si="17"/>
        <v>0</v>
      </c>
      <c r="N44" s="5">
        <f t="shared" si="17"/>
        <v>0</v>
      </c>
      <c r="O44" s="5">
        <f t="shared" si="17"/>
        <v>0</v>
      </c>
      <c r="P44" s="5">
        <f t="shared" si="17"/>
        <v>10740289.08</v>
      </c>
      <c r="Q44" s="6"/>
      <c r="R44" s="35">
        <f t="shared" si="3"/>
        <v>45.510085170213301</v>
      </c>
      <c r="S44" s="4"/>
      <c r="T44" s="3"/>
    </row>
    <row r="45" spans="1:21" outlineLevel="1">
      <c r="A45" s="29"/>
      <c r="B45" s="11" t="s">
        <v>8</v>
      </c>
      <c r="C45" s="33"/>
      <c r="D45" s="33"/>
      <c r="E45" s="33"/>
      <c r="F45" s="33"/>
      <c r="G45" s="5"/>
      <c r="H45" s="5">
        <f t="shared" si="18"/>
        <v>9792500</v>
      </c>
      <c r="I45" s="5">
        <f t="shared" si="17"/>
        <v>0</v>
      </c>
      <c r="J45" s="5">
        <f t="shared" si="17"/>
        <v>0</v>
      </c>
      <c r="K45" s="5">
        <f t="shared" si="17"/>
        <v>0</v>
      </c>
      <c r="L45" s="5">
        <f t="shared" si="17"/>
        <v>0</v>
      </c>
      <c r="M45" s="5">
        <f t="shared" si="17"/>
        <v>0</v>
      </c>
      <c r="N45" s="5">
        <f t="shared" si="17"/>
        <v>0</v>
      </c>
      <c r="O45" s="5">
        <f t="shared" si="17"/>
        <v>0</v>
      </c>
      <c r="P45" s="5">
        <f t="shared" si="17"/>
        <v>4548339.9400000004</v>
      </c>
      <c r="Q45" s="6"/>
      <c r="R45" s="35">
        <f t="shared" si="3"/>
        <v>46.447178350778664</v>
      </c>
      <c r="S45" s="4"/>
    </row>
    <row r="46" spans="1:21" ht="77.5" outlineLevel="1">
      <c r="A46" s="29"/>
      <c r="B46" s="36" t="s">
        <v>206</v>
      </c>
      <c r="C46" s="33"/>
      <c r="D46" s="33"/>
      <c r="E46" s="33"/>
      <c r="F46" s="33"/>
      <c r="G46" s="5"/>
      <c r="H46" s="5">
        <f>H48+H49+H50</f>
        <v>59559900</v>
      </c>
      <c r="I46" s="5">
        <f t="shared" ref="I46:O46" si="19">I48+I49+I50</f>
        <v>0</v>
      </c>
      <c r="J46" s="5">
        <f t="shared" si="19"/>
        <v>0</v>
      </c>
      <c r="K46" s="5">
        <f t="shared" si="19"/>
        <v>0</v>
      </c>
      <c r="L46" s="5">
        <f t="shared" si="19"/>
        <v>0</v>
      </c>
      <c r="M46" s="5">
        <f t="shared" si="19"/>
        <v>0</v>
      </c>
      <c r="N46" s="5">
        <f t="shared" si="19"/>
        <v>0</v>
      </c>
      <c r="O46" s="5">
        <f t="shared" si="19"/>
        <v>0</v>
      </c>
      <c r="P46" s="5">
        <f>P48+P49+P50</f>
        <v>27197621.000000004</v>
      </c>
      <c r="Q46" s="6">
        <v>41189.14</v>
      </c>
      <c r="R46" s="35">
        <f t="shared" si="3"/>
        <v>45.664316091867185</v>
      </c>
      <c r="S46" s="4"/>
    </row>
    <row r="47" spans="1:21" outlineLevel="1">
      <c r="A47" s="29"/>
      <c r="B47" s="11" t="s">
        <v>5</v>
      </c>
      <c r="C47" s="33"/>
      <c r="D47" s="33"/>
      <c r="E47" s="33"/>
      <c r="F47" s="33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35"/>
      <c r="S47" s="4"/>
    </row>
    <row r="48" spans="1:21" outlineLevel="1">
      <c r="A48" s="29"/>
      <c r="B48" s="11" t="s">
        <v>6</v>
      </c>
      <c r="C48" s="33"/>
      <c r="D48" s="33"/>
      <c r="E48" s="33"/>
      <c r="F48" s="33"/>
      <c r="G48" s="5"/>
      <c r="H48" s="5">
        <v>26167600</v>
      </c>
      <c r="I48" s="5"/>
      <c r="J48" s="5"/>
      <c r="K48" s="5"/>
      <c r="L48" s="5"/>
      <c r="M48" s="5"/>
      <c r="N48" s="5"/>
      <c r="O48" s="5"/>
      <c r="P48" s="5">
        <v>11908991.98</v>
      </c>
      <c r="Q48" s="6"/>
      <c r="R48" s="35">
        <f t="shared" si="3"/>
        <v>45.510447958544155</v>
      </c>
      <c r="S48" s="4"/>
      <c r="T48" s="3"/>
    </row>
    <row r="49" spans="1:20" outlineLevel="1">
      <c r="A49" s="29"/>
      <c r="B49" s="11" t="s">
        <v>7</v>
      </c>
      <c r="C49" s="33"/>
      <c r="D49" s="33"/>
      <c r="E49" s="33"/>
      <c r="F49" s="33"/>
      <c r="G49" s="5"/>
      <c r="H49" s="5">
        <v>23599800</v>
      </c>
      <c r="I49" s="5"/>
      <c r="J49" s="5"/>
      <c r="K49" s="5"/>
      <c r="L49" s="5"/>
      <c r="M49" s="5"/>
      <c r="N49" s="5"/>
      <c r="O49" s="5"/>
      <c r="P49" s="5">
        <v>10740289.08</v>
      </c>
      <c r="Q49" s="6"/>
      <c r="R49" s="35">
        <f t="shared" si="3"/>
        <v>45.510085170213301</v>
      </c>
      <c r="S49" s="4"/>
      <c r="T49" s="3"/>
    </row>
    <row r="50" spans="1:20" outlineLevel="1">
      <c r="A50" s="29"/>
      <c r="B50" s="11" t="s">
        <v>8</v>
      </c>
      <c r="C50" s="33"/>
      <c r="D50" s="33"/>
      <c r="E50" s="33"/>
      <c r="F50" s="33"/>
      <c r="G50" s="5"/>
      <c r="H50" s="5">
        <v>9792500</v>
      </c>
      <c r="I50" s="5"/>
      <c r="J50" s="5"/>
      <c r="K50" s="5"/>
      <c r="L50" s="5"/>
      <c r="M50" s="5"/>
      <c r="N50" s="5"/>
      <c r="O50" s="5"/>
      <c r="P50" s="5">
        <v>4548339.9400000004</v>
      </c>
      <c r="Q50" s="6"/>
      <c r="R50" s="35">
        <f t="shared" si="3"/>
        <v>46.447178350778664</v>
      </c>
      <c r="S50" s="4"/>
    </row>
    <row r="51" spans="1:20" outlineLevel="1">
      <c r="A51" s="29" t="s">
        <v>16</v>
      </c>
      <c r="B51" s="11" t="s">
        <v>17</v>
      </c>
      <c r="C51" s="33"/>
      <c r="D51" s="33"/>
      <c r="E51" s="33"/>
      <c r="F51" s="33"/>
      <c r="G51" s="5"/>
      <c r="H51" s="5">
        <f>H53+H54+H55</f>
        <v>10764100</v>
      </c>
      <c r="I51" s="5">
        <f t="shared" ref="I51:P51" si="20">I53+I54+I55</f>
        <v>0</v>
      </c>
      <c r="J51" s="5">
        <f t="shared" si="20"/>
        <v>0</v>
      </c>
      <c r="K51" s="5">
        <f t="shared" si="20"/>
        <v>0</v>
      </c>
      <c r="L51" s="5">
        <f t="shared" si="20"/>
        <v>0</v>
      </c>
      <c r="M51" s="5">
        <f t="shared" si="20"/>
        <v>0</v>
      </c>
      <c r="N51" s="5">
        <f t="shared" si="20"/>
        <v>0</v>
      </c>
      <c r="O51" s="5">
        <f t="shared" si="20"/>
        <v>0</v>
      </c>
      <c r="P51" s="5">
        <f t="shared" si="20"/>
        <v>8768764.3499999996</v>
      </c>
      <c r="Q51" s="6">
        <v>41189.14</v>
      </c>
      <c r="R51" s="35">
        <f t="shared" si="3"/>
        <v>81.46305171821146</v>
      </c>
      <c r="S51" s="4"/>
    </row>
    <row r="52" spans="1:20" outlineLevel="1">
      <c r="A52" s="29"/>
      <c r="B52" s="11" t="s">
        <v>5</v>
      </c>
      <c r="C52" s="33"/>
      <c r="D52" s="33"/>
      <c r="E52" s="33"/>
      <c r="F52" s="33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  <c r="R52" s="35"/>
      <c r="S52" s="4"/>
    </row>
    <row r="53" spans="1:20" outlineLevel="1">
      <c r="A53" s="29"/>
      <c r="B53" s="11" t="s">
        <v>6</v>
      </c>
      <c r="C53" s="33"/>
      <c r="D53" s="33"/>
      <c r="E53" s="33"/>
      <c r="F53" s="33"/>
      <c r="G53" s="5"/>
      <c r="H53" s="5">
        <f>H58</f>
        <v>0</v>
      </c>
      <c r="I53" s="5">
        <f t="shared" ref="I53:P55" si="21">I58</f>
        <v>0</v>
      </c>
      <c r="J53" s="5">
        <f t="shared" si="21"/>
        <v>0</v>
      </c>
      <c r="K53" s="5">
        <f t="shared" si="21"/>
        <v>0</v>
      </c>
      <c r="L53" s="5">
        <f t="shared" si="21"/>
        <v>0</v>
      </c>
      <c r="M53" s="5">
        <f t="shared" si="21"/>
        <v>0</v>
      </c>
      <c r="N53" s="5">
        <f t="shared" si="21"/>
        <v>0</v>
      </c>
      <c r="O53" s="5">
        <f t="shared" si="21"/>
        <v>0</v>
      </c>
      <c r="P53" s="5">
        <f t="shared" si="21"/>
        <v>0</v>
      </c>
      <c r="Q53" s="6"/>
      <c r="R53" s="35">
        <v>0</v>
      </c>
      <c r="S53" s="4"/>
    </row>
    <row r="54" spans="1:20" outlineLevel="1">
      <c r="A54" s="29"/>
      <c r="B54" s="11" t="s">
        <v>7</v>
      </c>
      <c r="C54" s="33"/>
      <c r="D54" s="33"/>
      <c r="E54" s="33"/>
      <c r="F54" s="33"/>
      <c r="G54" s="5"/>
      <c r="H54" s="5">
        <f t="shared" ref="H54:H55" si="22">H59</f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6"/>
      <c r="R54" s="35">
        <v>0</v>
      </c>
      <c r="S54" s="4"/>
    </row>
    <row r="55" spans="1:20" outlineLevel="1">
      <c r="A55" s="29"/>
      <c r="B55" s="11" t="s">
        <v>8</v>
      </c>
      <c r="C55" s="33"/>
      <c r="D55" s="33"/>
      <c r="E55" s="33"/>
      <c r="F55" s="33"/>
      <c r="G55" s="5"/>
      <c r="H55" s="5">
        <f t="shared" si="22"/>
        <v>10764100</v>
      </c>
      <c r="I55" s="5">
        <f t="shared" si="21"/>
        <v>0</v>
      </c>
      <c r="J55" s="5">
        <f t="shared" si="21"/>
        <v>0</v>
      </c>
      <c r="K55" s="5">
        <f t="shared" si="21"/>
        <v>0</v>
      </c>
      <c r="L55" s="5">
        <f t="shared" si="21"/>
        <v>0</v>
      </c>
      <c r="M55" s="5">
        <f t="shared" si="21"/>
        <v>0</v>
      </c>
      <c r="N55" s="5">
        <f t="shared" si="21"/>
        <v>0</v>
      </c>
      <c r="O55" s="5">
        <f t="shared" si="21"/>
        <v>0</v>
      </c>
      <c r="P55" s="5">
        <f t="shared" si="21"/>
        <v>8768764.3499999996</v>
      </c>
      <c r="Q55" s="6"/>
      <c r="R55" s="35">
        <f t="shared" si="3"/>
        <v>81.46305171821146</v>
      </c>
      <c r="S55" s="4"/>
    </row>
    <row r="56" spans="1:20" ht="46.5" outlineLevel="1">
      <c r="A56" s="29"/>
      <c r="B56" s="36" t="s">
        <v>18</v>
      </c>
      <c r="C56" s="33"/>
      <c r="D56" s="33"/>
      <c r="E56" s="33"/>
      <c r="F56" s="33"/>
      <c r="G56" s="5"/>
      <c r="H56" s="5">
        <f>H58+H59+H60</f>
        <v>10764100</v>
      </c>
      <c r="I56" s="5">
        <f t="shared" ref="I56:O56" si="23">I58+I59+I60</f>
        <v>0</v>
      </c>
      <c r="J56" s="5">
        <f t="shared" si="23"/>
        <v>0</v>
      </c>
      <c r="K56" s="5">
        <f t="shared" si="23"/>
        <v>0</v>
      </c>
      <c r="L56" s="5">
        <f t="shared" si="23"/>
        <v>0</v>
      </c>
      <c r="M56" s="5">
        <f t="shared" si="23"/>
        <v>0</v>
      </c>
      <c r="N56" s="5">
        <f t="shared" si="23"/>
        <v>0</v>
      </c>
      <c r="O56" s="5">
        <f t="shared" si="23"/>
        <v>0</v>
      </c>
      <c r="P56" s="5">
        <f>P58+P59+P60</f>
        <v>8768764.3499999996</v>
      </c>
      <c r="Q56" s="6">
        <v>41189.14</v>
      </c>
      <c r="R56" s="35">
        <f t="shared" si="3"/>
        <v>81.46305171821146</v>
      </c>
      <c r="S56" s="4"/>
    </row>
    <row r="57" spans="1:20" outlineLevel="1">
      <c r="A57" s="29"/>
      <c r="B57" s="11" t="s">
        <v>5</v>
      </c>
      <c r="C57" s="33"/>
      <c r="D57" s="33"/>
      <c r="E57" s="33"/>
      <c r="F57" s="33"/>
      <c r="G57" s="5"/>
      <c r="H57" s="5"/>
      <c r="I57" s="5"/>
      <c r="J57" s="5"/>
      <c r="K57" s="5"/>
      <c r="L57" s="5"/>
      <c r="M57" s="5"/>
      <c r="N57" s="5"/>
      <c r="O57" s="5"/>
      <c r="P57" s="5"/>
      <c r="Q57" s="6"/>
      <c r="R57" s="35"/>
      <c r="S57" s="4"/>
    </row>
    <row r="58" spans="1:20" outlineLevel="1">
      <c r="A58" s="29"/>
      <c r="B58" s="11" t="s">
        <v>6</v>
      </c>
      <c r="C58" s="33"/>
      <c r="D58" s="33"/>
      <c r="E58" s="33"/>
      <c r="F58" s="33"/>
      <c r="G58" s="5"/>
      <c r="H58" s="5"/>
      <c r="I58" s="5"/>
      <c r="J58" s="5"/>
      <c r="K58" s="5"/>
      <c r="L58" s="5"/>
      <c r="M58" s="5"/>
      <c r="N58" s="5"/>
      <c r="O58" s="5"/>
      <c r="P58" s="5"/>
      <c r="Q58" s="6"/>
      <c r="R58" s="35"/>
      <c r="S58" s="4"/>
    </row>
    <row r="59" spans="1:20" outlineLevel="1">
      <c r="A59" s="29"/>
      <c r="B59" s="11" t="s">
        <v>7</v>
      </c>
      <c r="C59" s="33"/>
      <c r="D59" s="33"/>
      <c r="E59" s="33"/>
      <c r="F59" s="33"/>
      <c r="G59" s="5"/>
      <c r="H59" s="5"/>
      <c r="I59" s="5"/>
      <c r="J59" s="5"/>
      <c r="K59" s="5"/>
      <c r="L59" s="5"/>
      <c r="M59" s="5"/>
      <c r="N59" s="5"/>
      <c r="O59" s="5"/>
      <c r="P59" s="5"/>
      <c r="Q59" s="6"/>
      <c r="R59" s="35"/>
      <c r="S59" s="4"/>
    </row>
    <row r="60" spans="1:20" outlineLevel="1">
      <c r="A60" s="29"/>
      <c r="B60" s="11" t="s">
        <v>8</v>
      </c>
      <c r="C60" s="33"/>
      <c r="D60" s="33"/>
      <c r="E60" s="33"/>
      <c r="F60" s="33"/>
      <c r="G60" s="5"/>
      <c r="H60" s="5">
        <v>10764100</v>
      </c>
      <c r="I60" s="5"/>
      <c r="J60" s="5"/>
      <c r="K60" s="5"/>
      <c r="L60" s="5"/>
      <c r="M60" s="5"/>
      <c r="N60" s="5"/>
      <c r="O60" s="5"/>
      <c r="P60" s="5">
        <v>8768764.3499999996</v>
      </c>
      <c r="Q60" s="6"/>
      <c r="R60" s="35">
        <f t="shared" si="3"/>
        <v>81.46305171821146</v>
      </c>
      <c r="S60" s="4"/>
    </row>
    <row r="61" spans="1:20" outlineLevel="1">
      <c r="A61" s="29" t="s">
        <v>19</v>
      </c>
      <c r="B61" s="11" t="s">
        <v>20</v>
      </c>
      <c r="C61" s="33"/>
      <c r="D61" s="33"/>
      <c r="E61" s="33"/>
      <c r="F61" s="33"/>
      <c r="G61" s="5">
        <v>0</v>
      </c>
      <c r="H61" s="5">
        <f>H63+H64+H65</f>
        <v>189595442.08999997</v>
      </c>
      <c r="I61" s="5">
        <f t="shared" ref="I61:P61" ca="1" si="24">I63+I64+I65</f>
        <v>0</v>
      </c>
      <c r="J61" s="5">
        <f t="shared" ca="1" si="24"/>
        <v>0</v>
      </c>
      <c r="K61" s="5">
        <f t="shared" ca="1" si="24"/>
        <v>0</v>
      </c>
      <c r="L61" s="5">
        <f t="shared" ca="1" si="24"/>
        <v>0</v>
      </c>
      <c r="M61" s="5">
        <f t="shared" ca="1" si="24"/>
        <v>0</v>
      </c>
      <c r="N61" s="5">
        <f t="shared" ca="1" si="24"/>
        <v>0</v>
      </c>
      <c r="O61" s="5">
        <f t="shared" ca="1" si="24"/>
        <v>0</v>
      </c>
      <c r="P61" s="5">
        <f t="shared" si="24"/>
        <v>166860180</v>
      </c>
      <c r="Q61" s="6">
        <v>41189.14</v>
      </c>
      <c r="R61" s="35">
        <f t="shared" si="3"/>
        <v>88.008539741578986</v>
      </c>
      <c r="S61" s="4">
        <v>0</v>
      </c>
    </row>
    <row r="62" spans="1:20" outlineLevel="1">
      <c r="A62" s="29"/>
      <c r="B62" s="11" t="s">
        <v>5</v>
      </c>
      <c r="C62" s="33"/>
      <c r="D62" s="33"/>
      <c r="E62" s="33"/>
      <c r="F62" s="33"/>
      <c r="G62" s="5"/>
      <c r="H62" s="5"/>
      <c r="I62" s="5"/>
      <c r="J62" s="5"/>
      <c r="K62" s="5"/>
      <c r="L62" s="5"/>
      <c r="M62" s="5"/>
      <c r="N62" s="5"/>
      <c r="O62" s="5"/>
      <c r="P62" s="5"/>
      <c r="Q62" s="6"/>
      <c r="R62" s="35"/>
      <c r="S62" s="4"/>
    </row>
    <row r="63" spans="1:20" outlineLevel="1">
      <c r="A63" s="29"/>
      <c r="B63" s="11" t="s">
        <v>6</v>
      </c>
      <c r="C63" s="33"/>
      <c r="D63" s="33"/>
      <c r="E63" s="33"/>
      <c r="F63" s="33"/>
      <c r="G63" s="5"/>
      <c r="H63" s="5">
        <f>H68+H73+H78</f>
        <v>101651393.59999999</v>
      </c>
      <c r="I63" s="5">
        <f t="shared" ref="I63:P65" si="25">I68+I73+I78</f>
        <v>0</v>
      </c>
      <c r="J63" s="5">
        <f t="shared" si="25"/>
        <v>0</v>
      </c>
      <c r="K63" s="5">
        <f t="shared" si="25"/>
        <v>0</v>
      </c>
      <c r="L63" s="5">
        <f t="shared" si="25"/>
        <v>0</v>
      </c>
      <c r="M63" s="5">
        <f t="shared" si="25"/>
        <v>0</v>
      </c>
      <c r="N63" s="5">
        <f t="shared" si="25"/>
        <v>0</v>
      </c>
      <c r="O63" s="5">
        <f t="shared" si="25"/>
        <v>0</v>
      </c>
      <c r="P63" s="5">
        <f t="shared" si="25"/>
        <v>100635022.36</v>
      </c>
      <c r="Q63" s="6"/>
      <c r="R63" s="35">
        <f t="shared" si="3"/>
        <v>99.000140377809842</v>
      </c>
      <c r="S63" s="4"/>
    </row>
    <row r="64" spans="1:20" outlineLevel="1">
      <c r="A64" s="29"/>
      <c r="B64" s="11" t="s">
        <v>7</v>
      </c>
      <c r="C64" s="33"/>
      <c r="D64" s="33"/>
      <c r="E64" s="33"/>
      <c r="F64" s="33"/>
      <c r="G64" s="5"/>
      <c r="H64" s="5">
        <f t="shared" ref="H64:H65" si="26">H69+H74+H79</f>
        <v>30425356</v>
      </c>
      <c r="I64" s="5">
        <f t="shared" si="25"/>
        <v>0</v>
      </c>
      <c r="J64" s="5">
        <f t="shared" si="25"/>
        <v>0</v>
      </c>
      <c r="K64" s="5">
        <f t="shared" si="25"/>
        <v>0</v>
      </c>
      <c r="L64" s="5">
        <f t="shared" si="25"/>
        <v>0</v>
      </c>
      <c r="M64" s="5">
        <f t="shared" si="25"/>
        <v>0</v>
      </c>
      <c r="N64" s="5">
        <f t="shared" si="25"/>
        <v>0</v>
      </c>
      <c r="O64" s="5">
        <f t="shared" si="25"/>
        <v>0</v>
      </c>
      <c r="P64" s="5">
        <f t="shared" si="25"/>
        <v>25141108.43</v>
      </c>
      <c r="Q64" s="6"/>
      <c r="R64" s="35">
        <f>P64/H64*100</f>
        <v>82.632092883317455</v>
      </c>
      <c r="S64" s="4"/>
    </row>
    <row r="65" spans="1:21" outlineLevel="1">
      <c r="A65" s="29"/>
      <c r="B65" s="11" t="s">
        <v>8</v>
      </c>
      <c r="C65" s="33"/>
      <c r="D65" s="33"/>
      <c r="E65" s="33"/>
      <c r="F65" s="33"/>
      <c r="G65" s="5"/>
      <c r="H65" s="5">
        <f t="shared" si="26"/>
        <v>57518692.489999995</v>
      </c>
      <c r="I65" s="5">
        <f t="shared" ca="1" si="25"/>
        <v>0</v>
      </c>
      <c r="J65" s="5">
        <f t="shared" ca="1" si="25"/>
        <v>0</v>
      </c>
      <c r="K65" s="5">
        <f t="shared" ca="1" si="25"/>
        <v>0</v>
      </c>
      <c r="L65" s="5">
        <f t="shared" ca="1" si="25"/>
        <v>0</v>
      </c>
      <c r="M65" s="5">
        <f t="shared" ca="1" si="25"/>
        <v>0</v>
      </c>
      <c r="N65" s="5">
        <f t="shared" ca="1" si="25"/>
        <v>0</v>
      </c>
      <c r="O65" s="5">
        <f t="shared" ca="1" si="25"/>
        <v>0</v>
      </c>
      <c r="P65" s="5">
        <f t="shared" si="25"/>
        <v>41084049.210000008</v>
      </c>
      <c r="Q65" s="6"/>
      <c r="R65" s="35">
        <f>P65/H65*100</f>
        <v>71.427300293974412</v>
      </c>
      <c r="S65" s="4"/>
    </row>
    <row r="66" spans="1:21" ht="31" outlineLevel="1">
      <c r="A66" s="29"/>
      <c r="B66" s="12" t="s">
        <v>21</v>
      </c>
      <c r="C66" s="33"/>
      <c r="D66" s="33"/>
      <c r="E66" s="33"/>
      <c r="F66" s="33"/>
      <c r="G66" s="5"/>
      <c r="H66" s="5">
        <f>H68+H69+H70</f>
        <v>20948992.489999998</v>
      </c>
      <c r="I66" s="5">
        <f t="shared" ref="I66:O66" si="27">I68+I69+I70</f>
        <v>0</v>
      </c>
      <c r="J66" s="5">
        <f t="shared" si="27"/>
        <v>0</v>
      </c>
      <c r="K66" s="5">
        <f t="shared" si="27"/>
        <v>0</v>
      </c>
      <c r="L66" s="5">
        <f t="shared" si="27"/>
        <v>0</v>
      </c>
      <c r="M66" s="5">
        <f t="shared" si="27"/>
        <v>0</v>
      </c>
      <c r="N66" s="5">
        <f t="shared" si="27"/>
        <v>0</v>
      </c>
      <c r="O66" s="5">
        <f t="shared" si="27"/>
        <v>0</v>
      </c>
      <c r="P66" s="5">
        <f>P68+P69+P70</f>
        <v>10804100.689999999</v>
      </c>
      <c r="Q66" s="6">
        <v>41189.14</v>
      </c>
      <c r="R66" s="35">
        <f t="shared" si="3"/>
        <v>51.573366571959667</v>
      </c>
      <c r="S66" s="4"/>
    </row>
    <row r="67" spans="1:21" outlineLevel="1">
      <c r="A67" s="29"/>
      <c r="B67" s="11" t="s">
        <v>5</v>
      </c>
      <c r="C67" s="33"/>
      <c r="D67" s="33"/>
      <c r="E67" s="33"/>
      <c r="F67" s="33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35"/>
      <c r="S67" s="4"/>
    </row>
    <row r="68" spans="1:21" outlineLevel="1">
      <c r="A68" s="29"/>
      <c r="B68" s="11" t="s">
        <v>6</v>
      </c>
      <c r="C68" s="33"/>
      <c r="D68" s="33"/>
      <c r="E68" s="33"/>
      <c r="F68" s="33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35"/>
      <c r="S68" s="4"/>
    </row>
    <row r="69" spans="1:21" outlineLevel="1">
      <c r="A69" s="29"/>
      <c r="B69" s="11" t="s">
        <v>7</v>
      </c>
      <c r="C69" s="33"/>
      <c r="D69" s="33"/>
      <c r="E69" s="33"/>
      <c r="F69" s="33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35"/>
      <c r="S69" s="4"/>
    </row>
    <row r="70" spans="1:21" outlineLevel="1">
      <c r="A70" s="29"/>
      <c r="B70" s="11" t="s">
        <v>8</v>
      </c>
      <c r="C70" s="33"/>
      <c r="D70" s="33"/>
      <c r="E70" s="33"/>
      <c r="F70" s="33"/>
      <c r="G70" s="5"/>
      <c r="H70" s="5">
        <v>20948992.489999998</v>
      </c>
      <c r="I70" s="5"/>
      <c r="J70" s="5"/>
      <c r="K70" s="5"/>
      <c r="L70" s="5"/>
      <c r="M70" s="5"/>
      <c r="N70" s="5"/>
      <c r="O70" s="5"/>
      <c r="P70" s="5">
        <v>10804100.689999999</v>
      </c>
      <c r="Q70" s="6"/>
      <c r="R70" s="35">
        <f t="shared" si="3"/>
        <v>51.573366571959667</v>
      </c>
      <c r="S70" s="4"/>
    </row>
    <row r="71" spans="1:21" ht="31" outlineLevel="1">
      <c r="A71" s="29"/>
      <c r="B71" s="12" t="s">
        <v>22</v>
      </c>
      <c r="C71" s="33"/>
      <c r="D71" s="33"/>
      <c r="E71" s="33"/>
      <c r="F71" s="33"/>
      <c r="G71" s="5"/>
      <c r="H71" s="5">
        <f>H73+H74+H75</f>
        <v>10719993.6</v>
      </c>
      <c r="I71" s="5">
        <f t="shared" ref="I71:O71" si="28">I73+I74+I75</f>
        <v>0</v>
      </c>
      <c r="J71" s="5">
        <f t="shared" si="28"/>
        <v>0</v>
      </c>
      <c r="K71" s="5">
        <f t="shared" si="28"/>
        <v>0</v>
      </c>
      <c r="L71" s="5">
        <f t="shared" si="28"/>
        <v>0</v>
      </c>
      <c r="M71" s="5">
        <f t="shared" si="28"/>
        <v>0</v>
      </c>
      <c r="N71" s="5">
        <f t="shared" si="28"/>
        <v>0</v>
      </c>
      <c r="O71" s="5">
        <f t="shared" si="28"/>
        <v>0</v>
      </c>
      <c r="P71" s="5">
        <f>P73+P74+P75</f>
        <v>7244806.0700000003</v>
      </c>
      <c r="Q71" s="6">
        <v>41189.14</v>
      </c>
      <c r="R71" s="35">
        <f t="shared" si="3"/>
        <v>67.582186522947183</v>
      </c>
      <c r="S71" s="4"/>
    </row>
    <row r="72" spans="1:21" outlineLevel="1">
      <c r="A72" s="29"/>
      <c r="B72" s="11" t="s">
        <v>5</v>
      </c>
      <c r="C72" s="33"/>
      <c r="D72" s="33"/>
      <c r="E72" s="33"/>
      <c r="F72" s="33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35"/>
      <c r="S72" s="4"/>
    </row>
    <row r="73" spans="1:21" outlineLevel="1">
      <c r="A73" s="29"/>
      <c r="B73" s="11" t="s">
        <v>6</v>
      </c>
      <c r="C73" s="33"/>
      <c r="D73" s="33"/>
      <c r="E73" s="33"/>
      <c r="F73" s="33"/>
      <c r="G73" s="5"/>
      <c r="H73" s="5">
        <v>5658793.5999999996</v>
      </c>
      <c r="I73" s="5"/>
      <c r="J73" s="5"/>
      <c r="K73" s="5"/>
      <c r="L73" s="5"/>
      <c r="M73" s="5"/>
      <c r="N73" s="5"/>
      <c r="O73" s="5"/>
      <c r="P73" s="5">
        <v>4642422.3600000003</v>
      </c>
      <c r="Q73" s="6"/>
      <c r="R73" s="35">
        <f t="shared" si="3"/>
        <v>82.039082676562032</v>
      </c>
      <c r="S73" s="4"/>
      <c r="T73" s="3"/>
    </row>
    <row r="74" spans="1:21" outlineLevel="1">
      <c r="A74" s="29"/>
      <c r="B74" s="11" t="s">
        <v>7</v>
      </c>
      <c r="C74" s="33"/>
      <c r="D74" s="33"/>
      <c r="E74" s="33"/>
      <c r="F74" s="33"/>
      <c r="G74" s="5"/>
      <c r="H74" s="5">
        <v>61200</v>
      </c>
      <c r="I74" s="5"/>
      <c r="J74" s="5"/>
      <c r="K74" s="5"/>
      <c r="L74" s="5"/>
      <c r="M74" s="5"/>
      <c r="N74" s="5"/>
      <c r="O74" s="5"/>
      <c r="P74" s="5">
        <v>24470.13</v>
      </c>
      <c r="Q74" s="6"/>
      <c r="R74" s="35">
        <f t="shared" si="3"/>
        <v>39.983872549019608</v>
      </c>
      <c r="S74" s="4"/>
    </row>
    <row r="75" spans="1:21" outlineLevel="1">
      <c r="A75" s="29"/>
      <c r="B75" s="11" t="s">
        <v>8</v>
      </c>
      <c r="C75" s="33"/>
      <c r="D75" s="33"/>
      <c r="E75" s="33"/>
      <c r="F75" s="33"/>
      <c r="G75" s="5"/>
      <c r="H75" s="5">
        <v>5000000</v>
      </c>
      <c r="I75" s="5"/>
      <c r="J75" s="5"/>
      <c r="K75" s="5"/>
      <c r="L75" s="5"/>
      <c r="M75" s="5"/>
      <c r="N75" s="5"/>
      <c r="O75" s="5"/>
      <c r="P75" s="5">
        <v>2577913.58</v>
      </c>
      <c r="Q75" s="6"/>
      <c r="R75" s="35">
        <f>P75/H75*100</f>
        <v>51.558271600000005</v>
      </c>
      <c r="S75" s="4"/>
    </row>
    <row r="76" spans="1:21" ht="46.5" outlineLevel="1">
      <c r="A76" s="29"/>
      <c r="B76" s="12" t="s">
        <v>23</v>
      </c>
      <c r="C76" s="33"/>
      <c r="D76" s="33"/>
      <c r="E76" s="33"/>
      <c r="F76" s="33"/>
      <c r="G76" s="5"/>
      <c r="H76" s="5">
        <v>157926456</v>
      </c>
      <c r="I76" s="5">
        <f t="shared" ref="I76:O76" ca="1" si="29">I78+I79+I80</f>
        <v>0</v>
      </c>
      <c r="J76" s="5">
        <f t="shared" ca="1" si="29"/>
        <v>0</v>
      </c>
      <c r="K76" s="5">
        <f t="shared" ca="1" si="29"/>
        <v>0</v>
      </c>
      <c r="L76" s="5">
        <f t="shared" ca="1" si="29"/>
        <v>0</v>
      </c>
      <c r="M76" s="5">
        <f t="shared" ca="1" si="29"/>
        <v>0</v>
      </c>
      <c r="N76" s="5">
        <f t="shared" ca="1" si="29"/>
        <v>0</v>
      </c>
      <c r="O76" s="5">
        <f t="shared" ca="1" si="29"/>
        <v>0</v>
      </c>
      <c r="P76" s="5">
        <v>148811273.24000001</v>
      </c>
      <c r="Q76" s="6">
        <v>41189.14</v>
      </c>
      <c r="R76" s="35">
        <f t="shared" si="3"/>
        <v>94.228210401935456</v>
      </c>
      <c r="S76" s="4"/>
    </row>
    <row r="77" spans="1:21" outlineLevel="1">
      <c r="A77" s="29"/>
      <c r="B77" s="11" t="s">
        <v>5</v>
      </c>
      <c r="C77" s="33"/>
      <c r="D77" s="33"/>
      <c r="E77" s="33"/>
      <c r="F77" s="33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35"/>
      <c r="S77" s="4"/>
    </row>
    <row r="78" spans="1:21" outlineLevel="1">
      <c r="A78" s="29"/>
      <c r="B78" s="11" t="s">
        <v>6</v>
      </c>
      <c r="C78" s="33"/>
      <c r="D78" s="33"/>
      <c r="E78" s="33"/>
      <c r="F78" s="33"/>
      <c r="G78" s="5"/>
      <c r="H78" s="5">
        <v>95992600</v>
      </c>
      <c r="I78" s="5"/>
      <c r="J78" s="5"/>
      <c r="K78" s="5"/>
      <c r="L78" s="5"/>
      <c r="M78" s="5"/>
      <c r="N78" s="5"/>
      <c r="O78" s="5"/>
      <c r="P78" s="5">
        <v>95992600</v>
      </c>
      <c r="Q78" s="6"/>
      <c r="R78" s="35">
        <f t="shared" si="3"/>
        <v>100</v>
      </c>
      <c r="S78" s="4"/>
      <c r="T78" s="3"/>
      <c r="U78" s="3"/>
    </row>
    <row r="79" spans="1:21" outlineLevel="1">
      <c r="A79" s="29"/>
      <c r="B79" s="11" t="s">
        <v>7</v>
      </c>
      <c r="C79" s="33"/>
      <c r="D79" s="33"/>
      <c r="E79" s="33"/>
      <c r="F79" s="33"/>
      <c r="G79" s="5"/>
      <c r="H79" s="5">
        <v>30364156</v>
      </c>
      <c r="I79" s="5"/>
      <c r="J79" s="5"/>
      <c r="K79" s="5"/>
      <c r="L79" s="5"/>
      <c r="M79" s="5"/>
      <c r="N79" s="5"/>
      <c r="O79" s="5"/>
      <c r="P79" s="5">
        <v>25116638.300000001</v>
      </c>
      <c r="Q79" s="6"/>
      <c r="R79" s="35">
        <f>P79/H79*100</f>
        <v>82.718051837172752</v>
      </c>
      <c r="S79" s="4"/>
      <c r="T79" s="3"/>
    </row>
    <row r="80" spans="1:21" outlineLevel="1">
      <c r="A80" s="29"/>
      <c r="B80" s="11" t="s">
        <v>8</v>
      </c>
      <c r="C80" s="33"/>
      <c r="D80" s="33"/>
      <c r="E80" s="33"/>
      <c r="F80" s="33"/>
      <c r="G80" s="5"/>
      <c r="H80" s="5">
        <f>H76-H78-H79</f>
        <v>31569700</v>
      </c>
      <c r="I80" s="5">
        <f t="shared" ref="I80:P80" ca="1" si="30">I76-I78-I79</f>
        <v>31569700</v>
      </c>
      <c r="J80" s="5">
        <f t="shared" ca="1" si="30"/>
        <v>31569700</v>
      </c>
      <c r="K80" s="5">
        <f t="shared" ca="1" si="30"/>
        <v>31569700</v>
      </c>
      <c r="L80" s="5">
        <f t="shared" ca="1" si="30"/>
        <v>31569700</v>
      </c>
      <c r="M80" s="5">
        <f t="shared" ca="1" si="30"/>
        <v>31569700</v>
      </c>
      <c r="N80" s="5">
        <f t="shared" ca="1" si="30"/>
        <v>31569700</v>
      </c>
      <c r="O80" s="5">
        <f t="shared" ca="1" si="30"/>
        <v>31569700</v>
      </c>
      <c r="P80" s="5">
        <f t="shared" si="30"/>
        <v>27702034.940000009</v>
      </c>
      <c r="Q80" s="6"/>
      <c r="R80" s="35">
        <f>P80/H80*100</f>
        <v>87.748806418813004</v>
      </c>
      <c r="S80" s="4"/>
      <c r="T80" s="3"/>
      <c r="U80" s="3"/>
    </row>
    <row r="81" spans="1:19" ht="31" outlineLevel="1">
      <c r="A81" s="29" t="s">
        <v>24</v>
      </c>
      <c r="B81" s="11" t="s">
        <v>191</v>
      </c>
      <c r="C81" s="33"/>
      <c r="D81" s="33"/>
      <c r="E81" s="33"/>
      <c r="F81" s="33"/>
      <c r="G81" s="5"/>
      <c r="H81" s="5">
        <f>H83+H84+H85</f>
        <v>3153200</v>
      </c>
      <c r="I81" s="5">
        <f t="shared" ref="I81:P81" si="31">I83+I84+I85</f>
        <v>0</v>
      </c>
      <c r="J81" s="5">
        <f t="shared" si="31"/>
        <v>0</v>
      </c>
      <c r="K81" s="5">
        <f t="shared" si="31"/>
        <v>0</v>
      </c>
      <c r="L81" s="5">
        <f t="shared" si="31"/>
        <v>0</v>
      </c>
      <c r="M81" s="5">
        <f t="shared" si="31"/>
        <v>0</v>
      </c>
      <c r="N81" s="5">
        <f t="shared" si="31"/>
        <v>0</v>
      </c>
      <c r="O81" s="5">
        <f t="shared" si="31"/>
        <v>0</v>
      </c>
      <c r="P81" s="5">
        <f t="shared" si="31"/>
        <v>0</v>
      </c>
      <c r="Q81" s="6">
        <v>14901348.9</v>
      </c>
      <c r="R81" s="35">
        <f t="shared" ref="R81" si="32">P81/H81*100</f>
        <v>0</v>
      </c>
      <c r="S81" s="4"/>
    </row>
    <row r="82" spans="1:19" outlineLevel="1">
      <c r="A82" s="29"/>
      <c r="B82" s="11" t="s">
        <v>5</v>
      </c>
      <c r="C82" s="33"/>
      <c r="D82" s="33"/>
      <c r="E82" s="33"/>
      <c r="F82" s="33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35"/>
      <c r="S82" s="4"/>
    </row>
    <row r="83" spans="1:19" outlineLevel="1">
      <c r="A83" s="29"/>
      <c r="B83" s="11" t="s">
        <v>6</v>
      </c>
      <c r="C83" s="33"/>
      <c r="D83" s="33"/>
      <c r="E83" s="33"/>
      <c r="F83" s="33"/>
      <c r="G83" s="5"/>
      <c r="H83" s="5">
        <f>H88</f>
        <v>0</v>
      </c>
      <c r="I83" s="5">
        <f t="shared" ref="I83:P84" si="33">I88</f>
        <v>0</v>
      </c>
      <c r="J83" s="5">
        <f t="shared" si="33"/>
        <v>0</v>
      </c>
      <c r="K83" s="5">
        <f t="shared" si="33"/>
        <v>0</v>
      </c>
      <c r="L83" s="5">
        <f t="shared" si="33"/>
        <v>0</v>
      </c>
      <c r="M83" s="5">
        <f t="shared" si="33"/>
        <v>0</v>
      </c>
      <c r="N83" s="5">
        <f t="shared" si="33"/>
        <v>0</v>
      </c>
      <c r="O83" s="5">
        <f t="shared" si="33"/>
        <v>0</v>
      </c>
      <c r="P83" s="5">
        <f t="shared" si="33"/>
        <v>0</v>
      </c>
      <c r="Q83" s="6"/>
      <c r="R83" s="35">
        <v>0</v>
      </c>
      <c r="S83" s="4"/>
    </row>
    <row r="84" spans="1:19" outlineLevel="1">
      <c r="A84" s="29"/>
      <c r="B84" s="11" t="s">
        <v>7</v>
      </c>
      <c r="C84" s="33"/>
      <c r="D84" s="33"/>
      <c r="E84" s="33"/>
      <c r="F84" s="33"/>
      <c r="G84" s="5"/>
      <c r="H84" s="5">
        <f t="shared" ref="H84" si="34">H89</f>
        <v>0</v>
      </c>
      <c r="I84" s="5"/>
      <c r="J84" s="5"/>
      <c r="K84" s="5"/>
      <c r="L84" s="5"/>
      <c r="M84" s="5"/>
      <c r="N84" s="5"/>
      <c r="O84" s="5"/>
      <c r="P84" s="5">
        <f t="shared" si="33"/>
        <v>0</v>
      </c>
      <c r="Q84" s="6"/>
      <c r="R84" s="35">
        <v>0</v>
      </c>
      <c r="S84" s="4"/>
    </row>
    <row r="85" spans="1:19" outlineLevel="1">
      <c r="A85" s="29"/>
      <c r="B85" s="11" t="s">
        <v>8</v>
      </c>
      <c r="C85" s="33"/>
      <c r="D85" s="33"/>
      <c r="E85" s="33"/>
      <c r="F85" s="33"/>
      <c r="G85" s="5"/>
      <c r="H85" s="5">
        <f>H90+H95</f>
        <v>3153200</v>
      </c>
      <c r="I85" s="5">
        <f t="shared" ref="I85:Q85" si="35">I90+I95</f>
        <v>0</v>
      </c>
      <c r="J85" s="5">
        <f t="shared" si="35"/>
        <v>0</v>
      </c>
      <c r="K85" s="5">
        <f t="shared" si="35"/>
        <v>0</v>
      </c>
      <c r="L85" s="5">
        <f t="shared" si="35"/>
        <v>0</v>
      </c>
      <c r="M85" s="5">
        <f t="shared" si="35"/>
        <v>0</v>
      </c>
      <c r="N85" s="5">
        <f t="shared" si="35"/>
        <v>0</v>
      </c>
      <c r="O85" s="5">
        <f t="shared" si="35"/>
        <v>0</v>
      </c>
      <c r="P85" s="5">
        <f t="shared" si="35"/>
        <v>0</v>
      </c>
      <c r="Q85" s="5">
        <f t="shared" si="35"/>
        <v>0</v>
      </c>
      <c r="R85" s="35">
        <v>0</v>
      </c>
      <c r="S85" s="4"/>
    </row>
    <row r="86" spans="1:19" ht="62" outlineLevel="1">
      <c r="A86" s="29"/>
      <c r="B86" s="36" t="s">
        <v>192</v>
      </c>
      <c r="C86" s="33"/>
      <c r="D86" s="33"/>
      <c r="E86" s="33"/>
      <c r="F86" s="33"/>
      <c r="G86" s="5"/>
      <c r="H86" s="5">
        <f>H88+H89+H90</f>
        <v>2193000</v>
      </c>
      <c r="I86" s="5">
        <f t="shared" ref="I86:O86" si="36">I88+I89+I90</f>
        <v>0</v>
      </c>
      <c r="J86" s="5">
        <f t="shared" si="36"/>
        <v>0</v>
      </c>
      <c r="K86" s="5">
        <f t="shared" si="36"/>
        <v>0</v>
      </c>
      <c r="L86" s="5">
        <f t="shared" si="36"/>
        <v>0</v>
      </c>
      <c r="M86" s="5">
        <f t="shared" si="36"/>
        <v>0</v>
      </c>
      <c r="N86" s="5">
        <f t="shared" si="36"/>
        <v>0</v>
      </c>
      <c r="O86" s="5">
        <f t="shared" si="36"/>
        <v>0</v>
      </c>
      <c r="P86" s="5">
        <f>P88+P89+P90</f>
        <v>0</v>
      </c>
      <c r="Q86" s="6">
        <v>41189.14</v>
      </c>
      <c r="R86" s="35">
        <f t="shared" ref="R86" si="37">P86/H86*100</f>
        <v>0</v>
      </c>
      <c r="S86" s="4"/>
    </row>
    <row r="87" spans="1:19" outlineLevel="1">
      <c r="A87" s="29"/>
      <c r="B87" s="11" t="s">
        <v>5</v>
      </c>
      <c r="C87" s="33"/>
      <c r="D87" s="33"/>
      <c r="E87" s="33"/>
      <c r="F87" s="33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35"/>
      <c r="S87" s="4"/>
    </row>
    <row r="88" spans="1:19" outlineLevel="1">
      <c r="A88" s="29"/>
      <c r="B88" s="11" t="s">
        <v>6</v>
      </c>
      <c r="C88" s="33"/>
      <c r="D88" s="33"/>
      <c r="E88" s="33"/>
      <c r="F88" s="33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35"/>
      <c r="S88" s="4"/>
    </row>
    <row r="89" spans="1:19" outlineLevel="1">
      <c r="A89" s="29"/>
      <c r="B89" s="11" t="s">
        <v>7</v>
      </c>
      <c r="C89" s="33"/>
      <c r="D89" s="33"/>
      <c r="E89" s="33"/>
      <c r="F89" s="33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35"/>
      <c r="S89" s="4"/>
    </row>
    <row r="90" spans="1:19" outlineLevel="1">
      <c r="A90" s="29"/>
      <c r="B90" s="11" t="s">
        <v>8</v>
      </c>
      <c r="C90" s="33"/>
      <c r="D90" s="33"/>
      <c r="E90" s="33"/>
      <c r="F90" s="33"/>
      <c r="G90" s="5"/>
      <c r="H90" s="5">
        <v>2193000</v>
      </c>
      <c r="I90" s="5"/>
      <c r="J90" s="5"/>
      <c r="K90" s="5"/>
      <c r="L90" s="5"/>
      <c r="M90" s="5"/>
      <c r="N90" s="5"/>
      <c r="O90" s="5"/>
      <c r="P90" s="5">
        <v>0</v>
      </c>
      <c r="Q90" s="6"/>
      <c r="R90" s="35">
        <v>0</v>
      </c>
      <c r="S90" s="4"/>
    </row>
    <row r="91" spans="1:19" s="20" customFormat="1" ht="62" outlineLevel="1">
      <c r="A91" s="29"/>
      <c r="B91" s="36" t="s">
        <v>202</v>
      </c>
      <c r="C91" s="33"/>
      <c r="D91" s="33"/>
      <c r="E91" s="33"/>
      <c r="F91" s="33"/>
      <c r="G91" s="5"/>
      <c r="H91" s="5">
        <f>H93+H94+H95</f>
        <v>960200</v>
      </c>
      <c r="I91" s="5">
        <f t="shared" ref="I91:O91" si="38">I93+I94+I95</f>
        <v>0</v>
      </c>
      <c r="J91" s="5">
        <f t="shared" si="38"/>
        <v>0</v>
      </c>
      <c r="K91" s="5">
        <f t="shared" si="38"/>
        <v>0</v>
      </c>
      <c r="L91" s="5">
        <f t="shared" si="38"/>
        <v>0</v>
      </c>
      <c r="M91" s="5">
        <f t="shared" si="38"/>
        <v>0</v>
      </c>
      <c r="N91" s="5">
        <f t="shared" si="38"/>
        <v>0</v>
      </c>
      <c r="O91" s="5">
        <f t="shared" si="38"/>
        <v>0</v>
      </c>
      <c r="P91" s="5">
        <f>P93+P94+P95</f>
        <v>0</v>
      </c>
      <c r="Q91" s="6">
        <v>41189.14</v>
      </c>
      <c r="R91" s="35">
        <f t="shared" ref="R91" si="39">P91/H91*100</f>
        <v>0</v>
      </c>
      <c r="S91" s="47"/>
    </row>
    <row r="92" spans="1:19" s="20" customFormat="1" outlineLevel="1">
      <c r="A92" s="29"/>
      <c r="B92" s="11" t="s">
        <v>5</v>
      </c>
      <c r="C92" s="33"/>
      <c r="D92" s="33"/>
      <c r="E92" s="33"/>
      <c r="F92" s="33"/>
      <c r="G92" s="5"/>
      <c r="H92" s="5"/>
      <c r="I92" s="5"/>
      <c r="J92" s="5"/>
      <c r="K92" s="5"/>
      <c r="L92" s="5"/>
      <c r="M92" s="5"/>
      <c r="N92" s="5"/>
      <c r="O92" s="5"/>
      <c r="P92" s="5"/>
      <c r="Q92" s="6"/>
      <c r="R92" s="35"/>
      <c r="S92" s="47"/>
    </row>
    <row r="93" spans="1:19" s="20" customFormat="1" outlineLevel="1">
      <c r="A93" s="29"/>
      <c r="B93" s="11" t="s">
        <v>6</v>
      </c>
      <c r="C93" s="33"/>
      <c r="D93" s="33"/>
      <c r="E93" s="33"/>
      <c r="F93" s="33"/>
      <c r="G93" s="5"/>
      <c r="H93" s="5"/>
      <c r="I93" s="5"/>
      <c r="J93" s="5"/>
      <c r="K93" s="5"/>
      <c r="L93" s="5"/>
      <c r="M93" s="5"/>
      <c r="N93" s="5"/>
      <c r="O93" s="5"/>
      <c r="P93" s="5"/>
      <c r="Q93" s="6"/>
      <c r="R93" s="35"/>
      <c r="S93" s="47"/>
    </row>
    <row r="94" spans="1:19" s="20" customFormat="1" outlineLevel="1">
      <c r="A94" s="29"/>
      <c r="B94" s="11" t="s">
        <v>7</v>
      </c>
      <c r="C94" s="33"/>
      <c r="D94" s="33"/>
      <c r="E94" s="33"/>
      <c r="F94" s="33"/>
      <c r="G94" s="5"/>
      <c r="H94" s="5"/>
      <c r="I94" s="5"/>
      <c r="J94" s="5"/>
      <c r="K94" s="5"/>
      <c r="L94" s="5"/>
      <c r="M94" s="5"/>
      <c r="N94" s="5"/>
      <c r="O94" s="5"/>
      <c r="P94" s="5"/>
      <c r="Q94" s="6"/>
      <c r="R94" s="35"/>
      <c r="S94" s="47"/>
    </row>
    <row r="95" spans="1:19" s="20" customFormat="1" outlineLevel="1">
      <c r="A95" s="29"/>
      <c r="B95" s="11" t="s">
        <v>8</v>
      </c>
      <c r="C95" s="33"/>
      <c r="D95" s="33"/>
      <c r="E95" s="33"/>
      <c r="F95" s="33"/>
      <c r="G95" s="5"/>
      <c r="H95" s="5">
        <v>960200</v>
      </c>
      <c r="I95" s="5"/>
      <c r="J95" s="5"/>
      <c r="K95" s="5"/>
      <c r="L95" s="5"/>
      <c r="M95" s="5"/>
      <c r="N95" s="5"/>
      <c r="O95" s="5"/>
      <c r="P95" s="5"/>
      <c r="Q95" s="6"/>
      <c r="R95" s="35"/>
      <c r="S95" s="47"/>
    </row>
    <row r="96" spans="1:19" ht="46.5" outlineLevel="1">
      <c r="A96" s="29" t="s">
        <v>27</v>
      </c>
      <c r="B96" s="11" t="s">
        <v>25</v>
      </c>
      <c r="C96" s="33"/>
      <c r="D96" s="33"/>
      <c r="E96" s="33"/>
      <c r="F96" s="33"/>
      <c r="G96" s="5">
        <v>0</v>
      </c>
      <c r="H96" s="5">
        <f>H98+H99+H100</f>
        <v>35925132</v>
      </c>
      <c r="I96" s="5">
        <f t="shared" ref="I96:P96" si="40">I98+I99+I100</f>
        <v>0</v>
      </c>
      <c r="J96" s="5">
        <f t="shared" si="40"/>
        <v>0</v>
      </c>
      <c r="K96" s="5">
        <f t="shared" si="40"/>
        <v>0</v>
      </c>
      <c r="L96" s="5">
        <f t="shared" si="40"/>
        <v>0</v>
      </c>
      <c r="M96" s="5">
        <f t="shared" si="40"/>
        <v>0</v>
      </c>
      <c r="N96" s="5">
        <f t="shared" si="40"/>
        <v>0</v>
      </c>
      <c r="O96" s="5">
        <f t="shared" si="40"/>
        <v>0</v>
      </c>
      <c r="P96" s="5">
        <f t="shared" si="40"/>
        <v>27588297.899999999</v>
      </c>
      <c r="Q96" s="6">
        <v>14901348.9</v>
      </c>
      <c r="R96" s="35">
        <f t="shared" si="3"/>
        <v>76.793866477651349</v>
      </c>
      <c r="S96" s="4">
        <v>0</v>
      </c>
    </row>
    <row r="97" spans="1:21" outlineLevel="1">
      <c r="A97" s="29"/>
      <c r="B97" s="11" t="s">
        <v>5</v>
      </c>
      <c r="C97" s="33"/>
      <c r="D97" s="33"/>
      <c r="E97" s="33"/>
      <c r="F97" s="33"/>
      <c r="G97" s="5"/>
      <c r="H97" s="5"/>
      <c r="I97" s="5"/>
      <c r="J97" s="5"/>
      <c r="K97" s="5"/>
      <c r="L97" s="5"/>
      <c r="M97" s="5"/>
      <c r="N97" s="5"/>
      <c r="O97" s="5"/>
      <c r="P97" s="5"/>
      <c r="Q97" s="6"/>
      <c r="R97" s="35"/>
      <c r="S97" s="4"/>
    </row>
    <row r="98" spans="1:21" outlineLevel="1">
      <c r="A98" s="29"/>
      <c r="B98" s="11" t="s">
        <v>6</v>
      </c>
      <c r="C98" s="33"/>
      <c r="D98" s="33"/>
      <c r="E98" s="33"/>
      <c r="F98" s="33"/>
      <c r="G98" s="5"/>
      <c r="H98" s="5">
        <f>H103</f>
        <v>19392000</v>
      </c>
      <c r="I98" s="5">
        <f t="shared" ref="I98:P100" si="41">I103</f>
        <v>0</v>
      </c>
      <c r="J98" s="5">
        <f t="shared" si="41"/>
        <v>0</v>
      </c>
      <c r="K98" s="5">
        <f t="shared" si="41"/>
        <v>0</v>
      </c>
      <c r="L98" s="5">
        <f t="shared" si="41"/>
        <v>0</v>
      </c>
      <c r="M98" s="5">
        <f t="shared" si="41"/>
        <v>0</v>
      </c>
      <c r="N98" s="5">
        <f t="shared" si="41"/>
        <v>0</v>
      </c>
      <c r="O98" s="5">
        <f t="shared" si="41"/>
        <v>0</v>
      </c>
      <c r="P98" s="5">
        <f t="shared" si="41"/>
        <v>19392000</v>
      </c>
      <c r="Q98" s="6"/>
      <c r="R98" s="35">
        <f t="shared" ref="R98:R156" si="42">P98/H98*100</f>
        <v>100</v>
      </c>
      <c r="S98" s="4"/>
      <c r="T98" s="3"/>
      <c r="U98" s="3"/>
    </row>
    <row r="99" spans="1:21" outlineLevel="1">
      <c r="A99" s="29"/>
      <c r="B99" s="11" t="s">
        <v>7</v>
      </c>
      <c r="C99" s="33"/>
      <c r="D99" s="33"/>
      <c r="E99" s="33"/>
      <c r="F99" s="33"/>
      <c r="G99" s="5"/>
      <c r="H99" s="5">
        <f t="shared" ref="H99:H100" si="43">H104</f>
        <v>16533132</v>
      </c>
      <c r="I99" s="5">
        <f t="shared" si="41"/>
        <v>0</v>
      </c>
      <c r="J99" s="5">
        <f t="shared" si="41"/>
        <v>0</v>
      </c>
      <c r="K99" s="5">
        <f t="shared" si="41"/>
        <v>0</v>
      </c>
      <c r="L99" s="5">
        <f t="shared" si="41"/>
        <v>0</v>
      </c>
      <c r="M99" s="5">
        <f t="shared" si="41"/>
        <v>0</v>
      </c>
      <c r="N99" s="5">
        <f t="shared" si="41"/>
        <v>0</v>
      </c>
      <c r="O99" s="5">
        <f t="shared" si="41"/>
        <v>0</v>
      </c>
      <c r="P99" s="5">
        <f t="shared" si="41"/>
        <v>8196297.9000000004</v>
      </c>
      <c r="Q99" s="6"/>
      <c r="R99" s="35">
        <f t="shared" si="42"/>
        <v>49.57498615507334</v>
      </c>
      <c r="S99" s="4"/>
    </row>
    <row r="100" spans="1:21" outlineLevel="1">
      <c r="A100" s="29"/>
      <c r="B100" s="11" t="s">
        <v>8</v>
      </c>
      <c r="C100" s="33"/>
      <c r="D100" s="33"/>
      <c r="E100" s="33"/>
      <c r="F100" s="33"/>
      <c r="G100" s="5"/>
      <c r="H100" s="5">
        <f t="shared" si="43"/>
        <v>0</v>
      </c>
      <c r="I100" s="5"/>
      <c r="J100" s="5"/>
      <c r="K100" s="5"/>
      <c r="L100" s="5"/>
      <c r="M100" s="5"/>
      <c r="N100" s="5"/>
      <c r="O100" s="5"/>
      <c r="P100" s="5">
        <f t="shared" si="41"/>
        <v>0</v>
      </c>
      <c r="Q100" s="6"/>
      <c r="R100" s="35">
        <v>0</v>
      </c>
      <c r="S100" s="4"/>
    </row>
    <row r="101" spans="1:21" ht="65.25" customHeight="1" outlineLevel="1">
      <c r="A101" s="29"/>
      <c r="B101" s="36" t="s">
        <v>26</v>
      </c>
      <c r="C101" s="33"/>
      <c r="D101" s="33"/>
      <c r="E101" s="33"/>
      <c r="F101" s="33"/>
      <c r="G101" s="5"/>
      <c r="H101" s="5">
        <f>H103+H104+H105</f>
        <v>35925132</v>
      </c>
      <c r="I101" s="5">
        <f t="shared" ref="I101:O101" si="44">I103+I104+I105</f>
        <v>0</v>
      </c>
      <c r="J101" s="5">
        <f t="shared" si="44"/>
        <v>0</v>
      </c>
      <c r="K101" s="5">
        <f t="shared" si="44"/>
        <v>0</v>
      </c>
      <c r="L101" s="5">
        <f t="shared" si="44"/>
        <v>0</v>
      </c>
      <c r="M101" s="5">
        <f t="shared" si="44"/>
        <v>0</v>
      </c>
      <c r="N101" s="5">
        <f t="shared" si="44"/>
        <v>0</v>
      </c>
      <c r="O101" s="5">
        <f t="shared" si="44"/>
        <v>0</v>
      </c>
      <c r="P101" s="5">
        <f>P103+P104+P105</f>
        <v>27588297.899999999</v>
      </c>
      <c r="Q101" s="6">
        <v>41189.14</v>
      </c>
      <c r="R101" s="35">
        <f t="shared" si="42"/>
        <v>76.793866477651349</v>
      </c>
      <c r="S101" s="4"/>
    </row>
    <row r="102" spans="1:21" outlineLevel="1">
      <c r="A102" s="29"/>
      <c r="B102" s="11" t="s">
        <v>5</v>
      </c>
      <c r="C102" s="33"/>
      <c r="D102" s="33"/>
      <c r="E102" s="33"/>
      <c r="F102" s="3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/>
      <c r="R102" s="35"/>
      <c r="S102" s="4"/>
    </row>
    <row r="103" spans="1:21" outlineLevel="1">
      <c r="A103" s="29"/>
      <c r="B103" s="11" t="s">
        <v>6</v>
      </c>
      <c r="C103" s="33"/>
      <c r="D103" s="33"/>
      <c r="E103" s="33"/>
      <c r="F103" s="33"/>
      <c r="G103" s="5"/>
      <c r="H103" s="5">
        <v>19392000</v>
      </c>
      <c r="I103" s="5"/>
      <c r="J103" s="5"/>
      <c r="K103" s="5"/>
      <c r="L103" s="5"/>
      <c r="M103" s="5"/>
      <c r="N103" s="5"/>
      <c r="O103" s="5"/>
      <c r="P103" s="5">
        <v>19392000</v>
      </c>
      <c r="Q103" s="6"/>
      <c r="R103" s="35">
        <f t="shared" si="42"/>
        <v>100</v>
      </c>
      <c r="S103" s="4"/>
      <c r="T103" s="3"/>
    </row>
    <row r="104" spans="1:21" outlineLevel="1">
      <c r="A104" s="29"/>
      <c r="B104" s="11" t="s">
        <v>7</v>
      </c>
      <c r="C104" s="33"/>
      <c r="D104" s="33"/>
      <c r="E104" s="33"/>
      <c r="F104" s="33"/>
      <c r="G104" s="5"/>
      <c r="H104" s="5">
        <v>16533132</v>
      </c>
      <c r="I104" s="5"/>
      <c r="J104" s="5"/>
      <c r="K104" s="5"/>
      <c r="L104" s="5"/>
      <c r="M104" s="5"/>
      <c r="N104" s="5"/>
      <c r="O104" s="5"/>
      <c r="P104" s="5">
        <v>8196297.9000000004</v>
      </c>
      <c r="Q104" s="6"/>
      <c r="R104" s="35">
        <f t="shared" si="42"/>
        <v>49.57498615507334</v>
      </c>
      <c r="S104" s="4"/>
    </row>
    <row r="105" spans="1:21" outlineLevel="1">
      <c r="A105" s="29"/>
      <c r="B105" s="11" t="s">
        <v>8</v>
      </c>
      <c r="C105" s="33"/>
      <c r="D105" s="33"/>
      <c r="E105" s="33"/>
      <c r="F105" s="3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  <c r="R105" s="35"/>
      <c r="S105" s="4"/>
    </row>
    <row r="106" spans="1:21" ht="30.75" customHeight="1" outlineLevel="1">
      <c r="A106" s="29" t="s">
        <v>30</v>
      </c>
      <c r="B106" s="11" t="s">
        <v>28</v>
      </c>
      <c r="C106" s="33"/>
      <c r="D106" s="33"/>
      <c r="E106" s="33"/>
      <c r="F106" s="33"/>
      <c r="G106" s="5">
        <v>0</v>
      </c>
      <c r="H106" s="5">
        <f>H108+H109+H110</f>
        <v>10610000</v>
      </c>
      <c r="I106" s="5">
        <f t="shared" ref="I106:P106" si="45">I108+I109+I110</f>
        <v>0</v>
      </c>
      <c r="J106" s="5">
        <f t="shared" si="45"/>
        <v>0</v>
      </c>
      <c r="K106" s="5">
        <f t="shared" si="45"/>
        <v>0</v>
      </c>
      <c r="L106" s="5">
        <f t="shared" si="45"/>
        <v>0</v>
      </c>
      <c r="M106" s="5">
        <f t="shared" si="45"/>
        <v>0</v>
      </c>
      <c r="N106" s="5">
        <f t="shared" si="45"/>
        <v>0</v>
      </c>
      <c r="O106" s="5">
        <f t="shared" si="45"/>
        <v>0</v>
      </c>
      <c r="P106" s="5">
        <f t="shared" si="45"/>
        <v>1434525</v>
      </c>
      <c r="Q106" s="6">
        <v>0</v>
      </c>
      <c r="R106" s="35">
        <f t="shared" si="42"/>
        <v>13.520499528746466</v>
      </c>
      <c r="S106" s="4">
        <v>0</v>
      </c>
    </row>
    <row r="107" spans="1:21" outlineLevel="1">
      <c r="A107" s="29"/>
      <c r="B107" s="11" t="s">
        <v>5</v>
      </c>
      <c r="C107" s="33"/>
      <c r="D107" s="33"/>
      <c r="E107" s="33"/>
      <c r="F107" s="3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6"/>
      <c r="R107" s="35"/>
      <c r="S107" s="4"/>
    </row>
    <row r="108" spans="1:21" outlineLevel="1">
      <c r="A108" s="29"/>
      <c r="B108" s="11" t="s">
        <v>6</v>
      </c>
      <c r="C108" s="33"/>
      <c r="D108" s="33"/>
      <c r="E108" s="33"/>
      <c r="F108" s="33"/>
      <c r="G108" s="5"/>
      <c r="H108" s="5">
        <f>H113</f>
        <v>0</v>
      </c>
      <c r="I108" s="5">
        <f t="shared" ref="I108:P110" si="46">I113</f>
        <v>0</v>
      </c>
      <c r="J108" s="5">
        <f t="shared" si="46"/>
        <v>0</v>
      </c>
      <c r="K108" s="5">
        <f t="shared" si="46"/>
        <v>0</v>
      </c>
      <c r="L108" s="5">
        <f t="shared" si="46"/>
        <v>0</v>
      </c>
      <c r="M108" s="5">
        <f t="shared" si="46"/>
        <v>0</v>
      </c>
      <c r="N108" s="5">
        <f t="shared" si="46"/>
        <v>0</v>
      </c>
      <c r="O108" s="5">
        <f t="shared" si="46"/>
        <v>0</v>
      </c>
      <c r="P108" s="5">
        <f t="shared" si="46"/>
        <v>0</v>
      </c>
      <c r="Q108" s="6"/>
      <c r="R108" s="35">
        <v>0</v>
      </c>
      <c r="S108" s="4"/>
    </row>
    <row r="109" spans="1:21" outlineLevel="1">
      <c r="A109" s="29"/>
      <c r="B109" s="11" t="s">
        <v>7</v>
      </c>
      <c r="C109" s="33"/>
      <c r="D109" s="33"/>
      <c r="E109" s="33"/>
      <c r="F109" s="33"/>
      <c r="G109" s="5"/>
      <c r="H109" s="5">
        <f t="shared" ref="H109:H110" si="47">H114</f>
        <v>0</v>
      </c>
      <c r="I109" s="5"/>
      <c r="J109" s="5"/>
      <c r="K109" s="5"/>
      <c r="L109" s="5"/>
      <c r="M109" s="5"/>
      <c r="N109" s="5"/>
      <c r="O109" s="5"/>
      <c r="P109" s="5">
        <f t="shared" si="46"/>
        <v>0</v>
      </c>
      <c r="Q109" s="6"/>
      <c r="R109" s="35">
        <v>0</v>
      </c>
      <c r="S109" s="4"/>
    </row>
    <row r="110" spans="1:21" outlineLevel="1">
      <c r="A110" s="29"/>
      <c r="B110" s="11" t="s">
        <v>8</v>
      </c>
      <c r="C110" s="33"/>
      <c r="D110" s="33"/>
      <c r="E110" s="33"/>
      <c r="F110" s="33"/>
      <c r="G110" s="5"/>
      <c r="H110" s="5">
        <f t="shared" si="47"/>
        <v>10610000</v>
      </c>
      <c r="I110" s="5"/>
      <c r="J110" s="5"/>
      <c r="K110" s="5"/>
      <c r="L110" s="5"/>
      <c r="M110" s="5"/>
      <c r="N110" s="5"/>
      <c r="O110" s="5"/>
      <c r="P110" s="5">
        <f t="shared" si="46"/>
        <v>1434525</v>
      </c>
      <c r="Q110" s="6"/>
      <c r="R110" s="35">
        <f t="shared" si="42"/>
        <v>13.520499528746466</v>
      </c>
      <c r="S110" s="4"/>
    </row>
    <row r="111" spans="1:21" ht="31" outlineLevel="1">
      <c r="A111" s="29"/>
      <c r="B111" s="36" t="s">
        <v>29</v>
      </c>
      <c r="C111" s="33"/>
      <c r="D111" s="33"/>
      <c r="E111" s="33"/>
      <c r="F111" s="33"/>
      <c r="G111" s="5"/>
      <c r="H111" s="5">
        <f>H113+H114+H115</f>
        <v>10610000</v>
      </c>
      <c r="I111" s="5">
        <f t="shared" ref="I111:O111" si="48">I113+I114+I115</f>
        <v>0</v>
      </c>
      <c r="J111" s="5">
        <f t="shared" si="48"/>
        <v>0</v>
      </c>
      <c r="K111" s="5">
        <f t="shared" si="48"/>
        <v>0</v>
      </c>
      <c r="L111" s="5">
        <f t="shared" si="48"/>
        <v>0</v>
      </c>
      <c r="M111" s="5">
        <f t="shared" si="48"/>
        <v>0</v>
      </c>
      <c r="N111" s="5">
        <f t="shared" si="48"/>
        <v>0</v>
      </c>
      <c r="O111" s="5">
        <f t="shared" si="48"/>
        <v>0</v>
      </c>
      <c r="P111" s="5">
        <f>P113+P114+P115</f>
        <v>1434525</v>
      </c>
      <c r="Q111" s="6">
        <v>41189.14</v>
      </c>
      <c r="R111" s="35">
        <f t="shared" si="42"/>
        <v>13.520499528746466</v>
      </c>
      <c r="S111" s="4"/>
    </row>
    <row r="112" spans="1:21" outlineLevel="1">
      <c r="A112" s="29"/>
      <c r="B112" s="11" t="s">
        <v>5</v>
      </c>
      <c r="C112" s="33"/>
      <c r="D112" s="33"/>
      <c r="E112" s="33"/>
      <c r="F112" s="3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6"/>
      <c r="R112" s="35"/>
      <c r="S112" s="4"/>
    </row>
    <row r="113" spans="1:21" outlineLevel="1">
      <c r="A113" s="29"/>
      <c r="B113" s="11" t="s">
        <v>6</v>
      </c>
      <c r="C113" s="33"/>
      <c r="D113" s="33"/>
      <c r="E113" s="33"/>
      <c r="F113" s="3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6"/>
      <c r="R113" s="35"/>
      <c r="S113" s="4"/>
    </row>
    <row r="114" spans="1:21" outlineLevel="1">
      <c r="A114" s="29"/>
      <c r="B114" s="11" t="s">
        <v>7</v>
      </c>
      <c r="C114" s="33"/>
      <c r="D114" s="33"/>
      <c r="E114" s="33"/>
      <c r="F114" s="3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6"/>
      <c r="R114" s="35"/>
      <c r="S114" s="4"/>
    </row>
    <row r="115" spans="1:21" outlineLevel="1">
      <c r="A115" s="29"/>
      <c r="B115" s="11" t="s">
        <v>8</v>
      </c>
      <c r="C115" s="33"/>
      <c r="D115" s="33"/>
      <c r="E115" s="33"/>
      <c r="F115" s="33"/>
      <c r="G115" s="5"/>
      <c r="H115" s="5">
        <v>10610000</v>
      </c>
      <c r="I115" s="5"/>
      <c r="J115" s="5"/>
      <c r="K115" s="5"/>
      <c r="L115" s="5"/>
      <c r="M115" s="5"/>
      <c r="N115" s="5"/>
      <c r="O115" s="5"/>
      <c r="P115" s="5">
        <v>1434525</v>
      </c>
      <c r="Q115" s="6"/>
      <c r="R115" s="35">
        <f t="shared" si="42"/>
        <v>13.520499528746466</v>
      </c>
      <c r="S115" s="4"/>
    </row>
    <row r="116" spans="1:21" ht="31" outlineLevel="1">
      <c r="A116" s="29" t="s">
        <v>32</v>
      </c>
      <c r="B116" s="11" t="s">
        <v>31</v>
      </c>
      <c r="C116" s="33"/>
      <c r="D116" s="33"/>
      <c r="E116" s="33"/>
      <c r="F116" s="33"/>
      <c r="G116" s="5">
        <v>0</v>
      </c>
      <c r="H116" s="5">
        <f>H118+H119+H120</f>
        <v>1192391807.6900001</v>
      </c>
      <c r="I116" s="5">
        <f t="shared" ref="I116:P116" si="49">I118+I119+I120</f>
        <v>0</v>
      </c>
      <c r="J116" s="5">
        <f t="shared" si="49"/>
        <v>0</v>
      </c>
      <c r="K116" s="5">
        <f t="shared" si="49"/>
        <v>0</v>
      </c>
      <c r="L116" s="5">
        <f t="shared" si="49"/>
        <v>0</v>
      </c>
      <c r="M116" s="5">
        <f t="shared" si="49"/>
        <v>0</v>
      </c>
      <c r="N116" s="5">
        <f t="shared" si="49"/>
        <v>0</v>
      </c>
      <c r="O116" s="5">
        <f t="shared" si="49"/>
        <v>0</v>
      </c>
      <c r="P116" s="5">
        <f t="shared" si="49"/>
        <v>1054092849.67</v>
      </c>
      <c r="Q116" s="6">
        <v>142531377.84</v>
      </c>
      <c r="R116" s="35">
        <f t="shared" si="42"/>
        <v>88.401550805022367</v>
      </c>
      <c r="S116" s="4">
        <v>0</v>
      </c>
    </row>
    <row r="117" spans="1:21" outlineLevel="1">
      <c r="A117" s="29"/>
      <c r="B117" s="11" t="s">
        <v>5</v>
      </c>
      <c r="C117" s="33"/>
      <c r="D117" s="33"/>
      <c r="E117" s="33"/>
      <c r="F117" s="3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6"/>
      <c r="R117" s="35"/>
      <c r="S117" s="4"/>
    </row>
    <row r="118" spans="1:21" outlineLevel="1">
      <c r="A118" s="29"/>
      <c r="B118" s="11" t="s">
        <v>6</v>
      </c>
      <c r="C118" s="33"/>
      <c r="D118" s="33"/>
      <c r="E118" s="33"/>
      <c r="F118" s="33"/>
      <c r="G118" s="5"/>
      <c r="H118" s="5">
        <f>H123</f>
        <v>0</v>
      </c>
      <c r="I118" s="5">
        <f t="shared" ref="I118:P120" si="50">I123</f>
        <v>0</v>
      </c>
      <c r="J118" s="5">
        <f t="shared" si="50"/>
        <v>0</v>
      </c>
      <c r="K118" s="5">
        <f t="shared" si="50"/>
        <v>0</v>
      </c>
      <c r="L118" s="5">
        <f t="shared" si="50"/>
        <v>0</v>
      </c>
      <c r="M118" s="5">
        <f t="shared" si="50"/>
        <v>0</v>
      </c>
      <c r="N118" s="5">
        <f t="shared" si="50"/>
        <v>0</v>
      </c>
      <c r="O118" s="5">
        <f t="shared" si="50"/>
        <v>0</v>
      </c>
      <c r="P118" s="5">
        <f t="shared" si="50"/>
        <v>0</v>
      </c>
      <c r="Q118" s="6"/>
      <c r="R118" s="35">
        <v>0</v>
      </c>
      <c r="S118" s="4"/>
    </row>
    <row r="119" spans="1:21" outlineLevel="1">
      <c r="A119" s="29"/>
      <c r="B119" s="11" t="s">
        <v>7</v>
      </c>
      <c r="C119" s="33"/>
      <c r="D119" s="33"/>
      <c r="E119" s="33"/>
      <c r="F119" s="33"/>
      <c r="G119" s="5"/>
      <c r="H119" s="5">
        <f t="shared" ref="H119:H120" si="51">H124</f>
        <v>1055637706.4400001</v>
      </c>
      <c r="I119" s="5">
        <f t="shared" si="50"/>
        <v>0</v>
      </c>
      <c r="J119" s="5">
        <f t="shared" si="50"/>
        <v>0</v>
      </c>
      <c r="K119" s="5">
        <f t="shared" si="50"/>
        <v>0</v>
      </c>
      <c r="L119" s="5">
        <f t="shared" si="50"/>
        <v>0</v>
      </c>
      <c r="M119" s="5">
        <f t="shared" si="50"/>
        <v>0</v>
      </c>
      <c r="N119" s="5">
        <f t="shared" si="50"/>
        <v>0</v>
      </c>
      <c r="O119" s="5">
        <f t="shared" si="50"/>
        <v>0</v>
      </c>
      <c r="P119" s="5">
        <f t="shared" si="50"/>
        <v>959966553.27999997</v>
      </c>
      <c r="Q119" s="6"/>
      <c r="R119" s="35">
        <f>P119/H119*100</f>
        <v>90.937122407019871</v>
      </c>
      <c r="S119" s="4"/>
      <c r="T119" s="3"/>
      <c r="U119" s="3"/>
    </row>
    <row r="120" spans="1:21" outlineLevel="1">
      <c r="A120" s="29"/>
      <c r="B120" s="11" t="s">
        <v>8</v>
      </c>
      <c r="C120" s="33"/>
      <c r="D120" s="33"/>
      <c r="E120" s="33"/>
      <c r="F120" s="33"/>
      <c r="G120" s="5"/>
      <c r="H120" s="5">
        <f t="shared" si="51"/>
        <v>136754101.25</v>
      </c>
      <c r="I120" s="5">
        <f t="shared" si="50"/>
        <v>0</v>
      </c>
      <c r="J120" s="5">
        <f t="shared" si="50"/>
        <v>0</v>
      </c>
      <c r="K120" s="5">
        <f t="shared" si="50"/>
        <v>0</v>
      </c>
      <c r="L120" s="5">
        <f t="shared" si="50"/>
        <v>0</v>
      </c>
      <c r="M120" s="5">
        <f t="shared" si="50"/>
        <v>0</v>
      </c>
      <c r="N120" s="5">
        <f t="shared" si="50"/>
        <v>0</v>
      </c>
      <c r="O120" s="5">
        <f t="shared" si="50"/>
        <v>0</v>
      </c>
      <c r="P120" s="5">
        <f t="shared" si="50"/>
        <v>94126296.390000001</v>
      </c>
      <c r="Q120" s="6"/>
      <c r="R120" s="35">
        <f>P120/H120*100</f>
        <v>68.828865481648577</v>
      </c>
      <c r="S120" s="4"/>
    </row>
    <row r="121" spans="1:21" ht="46.5" outlineLevel="1">
      <c r="A121" s="29"/>
      <c r="B121" s="36" t="s">
        <v>193</v>
      </c>
      <c r="C121" s="33"/>
      <c r="D121" s="33"/>
      <c r="E121" s="33"/>
      <c r="F121" s="33"/>
      <c r="G121" s="5"/>
      <c r="H121" s="5">
        <f>H123+H124+H125</f>
        <v>1192391807.6900001</v>
      </c>
      <c r="I121" s="5">
        <f t="shared" ref="I121:O121" si="52">I123+I124+I125</f>
        <v>0</v>
      </c>
      <c r="J121" s="5">
        <f t="shared" si="52"/>
        <v>0</v>
      </c>
      <c r="K121" s="5">
        <f t="shared" si="52"/>
        <v>0</v>
      </c>
      <c r="L121" s="5">
        <f t="shared" si="52"/>
        <v>0</v>
      </c>
      <c r="M121" s="5">
        <f t="shared" si="52"/>
        <v>0</v>
      </c>
      <c r="N121" s="5">
        <f t="shared" si="52"/>
        <v>0</v>
      </c>
      <c r="O121" s="5">
        <f t="shared" si="52"/>
        <v>0</v>
      </c>
      <c r="P121" s="5">
        <f>P123+P124+P125</f>
        <v>1054092849.67</v>
      </c>
      <c r="Q121" s="6">
        <v>41189.14</v>
      </c>
      <c r="R121" s="35">
        <f t="shared" si="42"/>
        <v>88.401550805022367</v>
      </c>
      <c r="S121" s="4"/>
      <c r="T121" s="3"/>
    </row>
    <row r="122" spans="1:21" outlineLevel="1">
      <c r="A122" s="29"/>
      <c r="B122" s="11" t="s">
        <v>5</v>
      </c>
      <c r="C122" s="33"/>
      <c r="D122" s="33"/>
      <c r="E122" s="33"/>
      <c r="F122" s="33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35"/>
      <c r="S122" s="4"/>
      <c r="T122" s="3"/>
    </row>
    <row r="123" spans="1:21" outlineLevel="1">
      <c r="A123" s="29"/>
      <c r="B123" s="11" t="s">
        <v>6</v>
      </c>
      <c r="C123" s="33"/>
      <c r="D123" s="33"/>
      <c r="E123" s="33"/>
      <c r="F123" s="33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35"/>
      <c r="S123" s="4"/>
    </row>
    <row r="124" spans="1:21" outlineLevel="1">
      <c r="A124" s="29"/>
      <c r="B124" s="11" t="s">
        <v>7</v>
      </c>
      <c r="C124" s="33"/>
      <c r="D124" s="33"/>
      <c r="E124" s="33"/>
      <c r="F124" s="33"/>
      <c r="G124" s="5"/>
      <c r="H124" s="5">
        <v>1055637706.4400001</v>
      </c>
      <c r="I124" s="5"/>
      <c r="J124" s="5"/>
      <c r="K124" s="5"/>
      <c r="L124" s="5"/>
      <c r="M124" s="5"/>
      <c r="N124" s="5"/>
      <c r="O124" s="5"/>
      <c r="P124" s="5">
        <v>959966553.27999997</v>
      </c>
      <c r="Q124" s="6"/>
      <c r="R124" s="35">
        <f t="shared" si="42"/>
        <v>90.937122407019871</v>
      </c>
      <c r="S124" s="4"/>
      <c r="T124" s="3"/>
    </row>
    <row r="125" spans="1:21" outlineLevel="1">
      <c r="A125" s="29"/>
      <c r="B125" s="11" t="s">
        <v>8</v>
      </c>
      <c r="C125" s="33"/>
      <c r="D125" s="33"/>
      <c r="E125" s="33"/>
      <c r="F125" s="33"/>
      <c r="G125" s="5"/>
      <c r="H125" s="5">
        <v>136754101.25</v>
      </c>
      <c r="I125" s="5"/>
      <c r="J125" s="5"/>
      <c r="K125" s="5"/>
      <c r="L125" s="5"/>
      <c r="M125" s="5"/>
      <c r="N125" s="5"/>
      <c r="O125" s="5"/>
      <c r="P125" s="5">
        <v>94126296.390000001</v>
      </c>
      <c r="Q125" s="6"/>
      <c r="R125" s="35">
        <f t="shared" si="42"/>
        <v>68.828865481648577</v>
      </c>
      <c r="S125" s="4"/>
      <c r="T125" s="3"/>
      <c r="U125" s="3"/>
    </row>
    <row r="126" spans="1:21" ht="46.5" outlineLevel="1">
      <c r="A126" s="29" t="s">
        <v>194</v>
      </c>
      <c r="B126" s="11" t="s">
        <v>181</v>
      </c>
      <c r="C126" s="33"/>
      <c r="D126" s="33"/>
      <c r="E126" s="33"/>
      <c r="F126" s="33"/>
      <c r="G126" s="5">
        <v>0</v>
      </c>
      <c r="H126" s="5">
        <f>H128+H129+H130</f>
        <v>92273079.75</v>
      </c>
      <c r="I126" s="5">
        <f t="shared" ref="I126:P126" si="53">I128+I129+I130</f>
        <v>0</v>
      </c>
      <c r="J126" s="5">
        <f t="shared" si="53"/>
        <v>0</v>
      </c>
      <c r="K126" s="5">
        <f t="shared" si="53"/>
        <v>0</v>
      </c>
      <c r="L126" s="5">
        <f t="shared" si="53"/>
        <v>0</v>
      </c>
      <c r="M126" s="5">
        <f t="shared" si="53"/>
        <v>0</v>
      </c>
      <c r="N126" s="5">
        <f t="shared" si="53"/>
        <v>0</v>
      </c>
      <c r="O126" s="5">
        <f t="shared" si="53"/>
        <v>0</v>
      </c>
      <c r="P126" s="5">
        <f t="shared" si="53"/>
        <v>67142795.159999996</v>
      </c>
      <c r="Q126" s="6">
        <v>25926157.75</v>
      </c>
      <c r="R126" s="35">
        <f t="shared" si="42"/>
        <v>72.765312853882492</v>
      </c>
      <c r="S126" s="4">
        <v>0</v>
      </c>
    </row>
    <row r="127" spans="1:21" outlineLevel="1">
      <c r="A127" s="29"/>
      <c r="B127" s="11" t="s">
        <v>5</v>
      </c>
      <c r="C127" s="33"/>
      <c r="D127" s="33"/>
      <c r="E127" s="33"/>
      <c r="F127" s="33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/>
      <c r="R127" s="35"/>
      <c r="S127" s="4"/>
    </row>
    <row r="128" spans="1:21" outlineLevel="1">
      <c r="A128" s="29"/>
      <c r="B128" s="11" t="s">
        <v>6</v>
      </c>
      <c r="C128" s="33"/>
      <c r="D128" s="33"/>
      <c r="E128" s="33"/>
      <c r="F128" s="33"/>
      <c r="G128" s="5"/>
      <c r="H128" s="5">
        <f>H133</f>
        <v>0</v>
      </c>
      <c r="I128" s="5">
        <f t="shared" ref="I128:P130" si="54">I133</f>
        <v>0</v>
      </c>
      <c r="J128" s="5">
        <f t="shared" si="54"/>
        <v>0</v>
      </c>
      <c r="K128" s="5">
        <f t="shared" si="54"/>
        <v>0</v>
      </c>
      <c r="L128" s="5">
        <f t="shared" si="54"/>
        <v>0</v>
      </c>
      <c r="M128" s="5">
        <f t="shared" si="54"/>
        <v>0</v>
      </c>
      <c r="N128" s="5">
        <f t="shared" si="54"/>
        <v>0</v>
      </c>
      <c r="O128" s="5">
        <f t="shared" si="54"/>
        <v>0</v>
      </c>
      <c r="P128" s="5">
        <f t="shared" si="54"/>
        <v>0</v>
      </c>
      <c r="Q128" s="6"/>
      <c r="R128" s="35">
        <v>0</v>
      </c>
      <c r="S128" s="4"/>
    </row>
    <row r="129" spans="1:21" outlineLevel="1">
      <c r="A129" s="29"/>
      <c r="B129" s="11" t="s">
        <v>7</v>
      </c>
      <c r="C129" s="33"/>
      <c r="D129" s="33"/>
      <c r="E129" s="33"/>
      <c r="F129" s="33"/>
      <c r="G129" s="5"/>
      <c r="H129" s="5">
        <f t="shared" ref="H129:H130" si="55">H134</f>
        <v>0</v>
      </c>
      <c r="I129" s="5"/>
      <c r="J129" s="5"/>
      <c r="K129" s="5"/>
      <c r="L129" s="5"/>
      <c r="M129" s="5"/>
      <c r="N129" s="5"/>
      <c r="O129" s="5"/>
      <c r="P129" s="5">
        <f t="shared" si="54"/>
        <v>0</v>
      </c>
      <c r="Q129" s="6"/>
      <c r="R129" s="35">
        <v>0</v>
      </c>
      <c r="S129" s="4"/>
    </row>
    <row r="130" spans="1:21" outlineLevel="1">
      <c r="A130" s="29"/>
      <c r="B130" s="11" t="s">
        <v>8</v>
      </c>
      <c r="C130" s="33"/>
      <c r="D130" s="33"/>
      <c r="E130" s="33"/>
      <c r="F130" s="33"/>
      <c r="G130" s="5"/>
      <c r="H130" s="5">
        <f t="shared" si="55"/>
        <v>92273079.75</v>
      </c>
      <c r="I130" s="5"/>
      <c r="J130" s="5"/>
      <c r="K130" s="5"/>
      <c r="L130" s="5"/>
      <c r="M130" s="5"/>
      <c r="N130" s="5"/>
      <c r="O130" s="5"/>
      <c r="P130" s="5">
        <f t="shared" si="54"/>
        <v>67142795.159999996</v>
      </c>
      <c r="Q130" s="6"/>
      <c r="R130" s="35">
        <f t="shared" si="42"/>
        <v>72.765312853882492</v>
      </c>
      <c r="S130" s="4"/>
    </row>
    <row r="131" spans="1:21" outlineLevel="1">
      <c r="A131" s="29"/>
      <c r="B131" s="36" t="s">
        <v>33</v>
      </c>
      <c r="C131" s="33"/>
      <c r="D131" s="33"/>
      <c r="E131" s="33"/>
      <c r="F131" s="33"/>
      <c r="G131" s="5"/>
      <c r="H131" s="5">
        <f>H133+H134+H135</f>
        <v>92273079.75</v>
      </c>
      <c r="I131" s="5">
        <f t="shared" ref="I131:O131" si="56">I133+I134+I135</f>
        <v>0</v>
      </c>
      <c r="J131" s="5">
        <f t="shared" si="56"/>
        <v>0</v>
      </c>
      <c r="K131" s="5">
        <f t="shared" si="56"/>
        <v>0</v>
      </c>
      <c r="L131" s="5">
        <f t="shared" si="56"/>
        <v>0</v>
      </c>
      <c r="M131" s="5">
        <f t="shared" si="56"/>
        <v>0</v>
      </c>
      <c r="N131" s="5">
        <f t="shared" si="56"/>
        <v>0</v>
      </c>
      <c r="O131" s="5">
        <f t="shared" si="56"/>
        <v>0</v>
      </c>
      <c r="P131" s="5">
        <f>P133+P134+P135</f>
        <v>67142795.159999996</v>
      </c>
      <c r="Q131" s="6">
        <v>41189.14</v>
      </c>
      <c r="R131" s="35">
        <f t="shared" si="42"/>
        <v>72.765312853882492</v>
      </c>
      <c r="S131" s="4"/>
    </row>
    <row r="132" spans="1:21" outlineLevel="1">
      <c r="A132" s="29"/>
      <c r="B132" s="11" t="s">
        <v>5</v>
      </c>
      <c r="C132" s="33"/>
      <c r="D132" s="33"/>
      <c r="E132" s="33"/>
      <c r="F132" s="3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35"/>
      <c r="S132" s="4"/>
    </row>
    <row r="133" spans="1:21" outlineLevel="1">
      <c r="A133" s="29"/>
      <c r="B133" s="11" t="s">
        <v>6</v>
      </c>
      <c r="C133" s="33"/>
      <c r="D133" s="33"/>
      <c r="E133" s="33"/>
      <c r="F133" s="33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35"/>
      <c r="S133" s="4"/>
    </row>
    <row r="134" spans="1:21" outlineLevel="1">
      <c r="A134" s="29"/>
      <c r="B134" s="11" t="s">
        <v>7</v>
      </c>
      <c r="C134" s="33"/>
      <c r="D134" s="33"/>
      <c r="E134" s="33"/>
      <c r="F134" s="3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35"/>
      <c r="S134" s="4"/>
    </row>
    <row r="135" spans="1:21" outlineLevel="1">
      <c r="A135" s="29"/>
      <c r="B135" s="11" t="s">
        <v>8</v>
      </c>
      <c r="C135" s="33"/>
      <c r="D135" s="33"/>
      <c r="E135" s="33"/>
      <c r="F135" s="33"/>
      <c r="G135" s="5"/>
      <c r="H135" s="5">
        <v>92273079.75</v>
      </c>
      <c r="I135" s="5"/>
      <c r="J135" s="5"/>
      <c r="K135" s="5"/>
      <c r="L135" s="5"/>
      <c r="M135" s="5"/>
      <c r="N135" s="5"/>
      <c r="O135" s="5"/>
      <c r="P135" s="5">
        <v>67142795.159999996</v>
      </c>
      <c r="Q135" s="6"/>
      <c r="R135" s="35">
        <f t="shared" si="42"/>
        <v>72.765312853882492</v>
      </c>
      <c r="S135" s="4"/>
    </row>
    <row r="136" spans="1:21" s="18" customFormat="1" ht="30">
      <c r="A136" s="38" t="s">
        <v>34</v>
      </c>
      <c r="B136" s="32" t="s">
        <v>143</v>
      </c>
      <c r="C136" s="33"/>
      <c r="D136" s="33"/>
      <c r="E136" s="33"/>
      <c r="F136" s="33"/>
      <c r="G136" s="6">
        <v>0</v>
      </c>
      <c r="H136" s="6">
        <f>H138+H139+H140</f>
        <v>16460670</v>
      </c>
      <c r="I136" s="6" t="e">
        <f t="shared" ref="I136:P136" si="57">I138+I139+I140</f>
        <v>#REF!</v>
      </c>
      <c r="J136" s="6" t="e">
        <f t="shared" si="57"/>
        <v>#REF!</v>
      </c>
      <c r="K136" s="6" t="e">
        <f t="shared" si="57"/>
        <v>#REF!</v>
      </c>
      <c r="L136" s="6" t="e">
        <f t="shared" si="57"/>
        <v>#REF!</v>
      </c>
      <c r="M136" s="6" t="e">
        <f t="shared" si="57"/>
        <v>#REF!</v>
      </c>
      <c r="N136" s="6" t="e">
        <f t="shared" si="57"/>
        <v>#REF!</v>
      </c>
      <c r="O136" s="6" t="e">
        <f t="shared" si="57"/>
        <v>#REF!</v>
      </c>
      <c r="P136" s="6">
        <f t="shared" si="57"/>
        <v>13457995.51</v>
      </c>
      <c r="Q136" s="6">
        <v>2900375.16</v>
      </c>
      <c r="R136" s="34">
        <f t="shared" si="42"/>
        <v>81.758491665284581</v>
      </c>
      <c r="S136" s="17">
        <v>0</v>
      </c>
    </row>
    <row r="137" spans="1:21">
      <c r="A137" s="38"/>
      <c r="B137" s="11" t="s">
        <v>5</v>
      </c>
      <c r="C137" s="33"/>
      <c r="D137" s="33"/>
      <c r="E137" s="33"/>
      <c r="F137" s="33"/>
      <c r="G137" s="6"/>
      <c r="H137" s="6"/>
      <c r="I137" s="6" t="e">
        <f t="shared" ref="I137:O137" si="58">I138+I139+I140</f>
        <v>#REF!</v>
      </c>
      <c r="J137" s="6" t="e">
        <f t="shared" si="58"/>
        <v>#REF!</v>
      </c>
      <c r="K137" s="6" t="e">
        <f t="shared" si="58"/>
        <v>#REF!</v>
      </c>
      <c r="L137" s="6" t="e">
        <f t="shared" si="58"/>
        <v>#REF!</v>
      </c>
      <c r="M137" s="6" t="e">
        <f t="shared" si="58"/>
        <v>#REF!</v>
      </c>
      <c r="N137" s="6" t="e">
        <f t="shared" si="58"/>
        <v>#REF!</v>
      </c>
      <c r="O137" s="6" t="e">
        <f t="shared" si="58"/>
        <v>#REF!</v>
      </c>
      <c r="P137" s="6"/>
      <c r="Q137" s="6"/>
      <c r="R137" s="34"/>
      <c r="S137" s="4"/>
    </row>
    <row r="138" spans="1:21">
      <c r="A138" s="38"/>
      <c r="B138" s="32" t="s">
        <v>6</v>
      </c>
      <c r="C138" s="33"/>
      <c r="D138" s="33"/>
      <c r="E138" s="33"/>
      <c r="F138" s="33"/>
      <c r="G138" s="6"/>
      <c r="H138" s="6">
        <f>H143+H153</f>
        <v>9669900</v>
      </c>
      <c r="I138" s="6">
        <f t="shared" ref="I138:P138" si="59">I143+I153</f>
        <v>0</v>
      </c>
      <c r="J138" s="6">
        <f t="shared" si="59"/>
        <v>0</v>
      </c>
      <c r="K138" s="6">
        <f t="shared" si="59"/>
        <v>0</v>
      </c>
      <c r="L138" s="6">
        <f t="shared" si="59"/>
        <v>0</v>
      </c>
      <c r="M138" s="6">
        <f t="shared" si="59"/>
        <v>0</v>
      </c>
      <c r="N138" s="6">
        <f t="shared" si="59"/>
        <v>0</v>
      </c>
      <c r="O138" s="6">
        <f t="shared" si="59"/>
        <v>0</v>
      </c>
      <c r="P138" s="6">
        <f t="shared" si="59"/>
        <v>9163100</v>
      </c>
      <c r="Q138" s="6"/>
      <c r="R138" s="34">
        <f t="shared" si="42"/>
        <v>94.758994405319598</v>
      </c>
      <c r="S138" s="4"/>
      <c r="T138" s="3"/>
      <c r="U138" s="3"/>
    </row>
    <row r="139" spans="1:21">
      <c r="A139" s="38"/>
      <c r="B139" s="32" t="s">
        <v>7</v>
      </c>
      <c r="C139" s="33"/>
      <c r="D139" s="33"/>
      <c r="E139" s="33"/>
      <c r="F139" s="33"/>
      <c r="G139" s="6"/>
      <c r="H139" s="6">
        <f t="shared" ref="H139:P140" si="60">H144+H154</f>
        <v>2396470</v>
      </c>
      <c r="I139" s="6">
        <f t="shared" si="60"/>
        <v>0</v>
      </c>
      <c r="J139" s="6">
        <f t="shared" si="60"/>
        <v>0</v>
      </c>
      <c r="K139" s="6">
        <f t="shared" si="60"/>
        <v>0</v>
      </c>
      <c r="L139" s="6">
        <f t="shared" si="60"/>
        <v>0</v>
      </c>
      <c r="M139" s="6">
        <f t="shared" si="60"/>
        <v>0</v>
      </c>
      <c r="N139" s="6">
        <f t="shared" si="60"/>
        <v>0</v>
      </c>
      <c r="O139" s="6">
        <f t="shared" si="60"/>
        <v>0</v>
      </c>
      <c r="P139" s="6">
        <f t="shared" si="60"/>
        <v>1506757.5</v>
      </c>
      <c r="Q139" s="6"/>
      <c r="R139" s="34">
        <f t="shared" si="42"/>
        <v>62.874039733441265</v>
      </c>
      <c r="S139" s="4"/>
      <c r="T139" s="3"/>
    </row>
    <row r="140" spans="1:21">
      <c r="A140" s="38"/>
      <c r="B140" s="32" t="s">
        <v>8</v>
      </c>
      <c r="C140" s="33"/>
      <c r="D140" s="33"/>
      <c r="E140" s="33"/>
      <c r="F140" s="33"/>
      <c r="G140" s="6"/>
      <c r="H140" s="6">
        <f t="shared" si="60"/>
        <v>4394300</v>
      </c>
      <c r="I140" s="6" t="e">
        <f>I145+#REF!</f>
        <v>#REF!</v>
      </c>
      <c r="J140" s="6" t="e">
        <f>J145+#REF!</f>
        <v>#REF!</v>
      </c>
      <c r="K140" s="6" t="e">
        <f>K145+#REF!</f>
        <v>#REF!</v>
      </c>
      <c r="L140" s="6" t="e">
        <f>L145+#REF!</f>
        <v>#REF!</v>
      </c>
      <c r="M140" s="6" t="e">
        <f>M145+#REF!</f>
        <v>#REF!</v>
      </c>
      <c r="N140" s="6" t="e">
        <f>N145+#REF!</f>
        <v>#REF!</v>
      </c>
      <c r="O140" s="6" t="e">
        <f>O145+#REF!</f>
        <v>#REF!</v>
      </c>
      <c r="P140" s="6">
        <f t="shared" si="60"/>
        <v>2788138.01</v>
      </c>
      <c r="Q140" s="6" t="e">
        <f t="shared" ref="Q140" si="61">Q145</f>
        <v>#REF!</v>
      </c>
      <c r="R140" s="34">
        <f t="shared" si="42"/>
        <v>63.448968208815955</v>
      </c>
      <c r="S140" s="4"/>
    </row>
    <row r="141" spans="1:21" ht="15" customHeight="1" outlineLevel="1">
      <c r="A141" s="29" t="s">
        <v>35</v>
      </c>
      <c r="B141" s="11" t="s">
        <v>36</v>
      </c>
      <c r="C141" s="33"/>
      <c r="D141" s="33"/>
      <c r="E141" s="33"/>
      <c r="F141" s="33"/>
      <c r="G141" s="5">
        <v>0</v>
      </c>
      <c r="H141" s="5">
        <f>H143+H144+H145</f>
        <v>4663200</v>
      </c>
      <c r="I141" s="5" t="e">
        <f t="shared" ref="I141:P141" si="62">I143+I144+I145</f>
        <v>#REF!</v>
      </c>
      <c r="J141" s="5" t="e">
        <f t="shared" si="62"/>
        <v>#REF!</v>
      </c>
      <c r="K141" s="5" t="e">
        <f t="shared" si="62"/>
        <v>#REF!</v>
      </c>
      <c r="L141" s="5" t="e">
        <f t="shared" si="62"/>
        <v>#REF!</v>
      </c>
      <c r="M141" s="5" t="e">
        <f t="shared" si="62"/>
        <v>#REF!</v>
      </c>
      <c r="N141" s="5" t="e">
        <f t="shared" si="62"/>
        <v>#REF!</v>
      </c>
      <c r="O141" s="5" t="e">
        <f t="shared" si="62"/>
        <v>#REF!</v>
      </c>
      <c r="P141" s="5">
        <f t="shared" si="62"/>
        <v>3605195.51</v>
      </c>
      <c r="Q141" s="6">
        <v>2900375.16</v>
      </c>
      <c r="R141" s="35">
        <f t="shared" si="42"/>
        <v>77.311620989878193</v>
      </c>
      <c r="S141" s="4">
        <v>0</v>
      </c>
    </row>
    <row r="142" spans="1:21" outlineLevel="1">
      <c r="A142" s="29"/>
      <c r="B142" s="11" t="s">
        <v>5</v>
      </c>
      <c r="C142" s="33"/>
      <c r="D142" s="33"/>
      <c r="E142" s="33"/>
      <c r="F142" s="33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35"/>
      <c r="S142" s="4"/>
    </row>
    <row r="143" spans="1:21" outlineLevel="1">
      <c r="A143" s="29"/>
      <c r="B143" s="11" t="s">
        <v>6</v>
      </c>
      <c r="C143" s="33"/>
      <c r="D143" s="33"/>
      <c r="E143" s="33"/>
      <c r="F143" s="33"/>
      <c r="G143" s="5"/>
      <c r="H143" s="5">
        <f>H148</f>
        <v>0</v>
      </c>
      <c r="I143" s="5">
        <f t="shared" ref="I143:P145" si="63">I148</f>
        <v>0</v>
      </c>
      <c r="J143" s="5">
        <f t="shared" si="63"/>
        <v>0</v>
      </c>
      <c r="K143" s="5">
        <f t="shared" si="63"/>
        <v>0</v>
      </c>
      <c r="L143" s="5">
        <f t="shared" si="63"/>
        <v>0</v>
      </c>
      <c r="M143" s="5">
        <f t="shared" si="63"/>
        <v>0</v>
      </c>
      <c r="N143" s="5">
        <f t="shared" si="63"/>
        <v>0</v>
      </c>
      <c r="O143" s="5">
        <f t="shared" si="63"/>
        <v>0</v>
      </c>
      <c r="P143" s="5">
        <f t="shared" si="63"/>
        <v>0</v>
      </c>
      <c r="Q143" s="6"/>
      <c r="R143" s="35">
        <v>0</v>
      </c>
      <c r="S143" s="4"/>
    </row>
    <row r="144" spans="1:21" outlineLevel="1">
      <c r="A144" s="29"/>
      <c r="B144" s="11" t="s">
        <v>7</v>
      </c>
      <c r="C144" s="33"/>
      <c r="D144" s="33"/>
      <c r="E144" s="33"/>
      <c r="F144" s="33"/>
      <c r="G144" s="5"/>
      <c r="H144" s="5">
        <f>H149</f>
        <v>1332600</v>
      </c>
      <c r="I144" s="5"/>
      <c r="J144" s="5"/>
      <c r="K144" s="5"/>
      <c r="L144" s="5"/>
      <c r="M144" s="5"/>
      <c r="N144" s="5"/>
      <c r="O144" s="5"/>
      <c r="P144" s="5">
        <f t="shared" si="63"/>
        <v>817057.5</v>
      </c>
      <c r="Q144" s="6"/>
      <c r="R144" s="35">
        <f t="shared" si="42"/>
        <v>61.313034669067989</v>
      </c>
      <c r="S144" s="4"/>
    </row>
    <row r="145" spans="1:20" outlineLevel="1">
      <c r="A145" s="29"/>
      <c r="B145" s="11" t="s">
        <v>8</v>
      </c>
      <c r="C145" s="33"/>
      <c r="D145" s="33"/>
      <c r="E145" s="33"/>
      <c r="F145" s="33"/>
      <c r="G145" s="5"/>
      <c r="H145" s="5">
        <f t="shared" ref="H145" si="64">H150</f>
        <v>3330600</v>
      </c>
      <c r="I145" s="5" t="e">
        <f>I150+#REF!+#REF!+#REF!</f>
        <v>#REF!</v>
      </c>
      <c r="J145" s="5" t="e">
        <f>J150+#REF!+#REF!+#REF!</f>
        <v>#REF!</v>
      </c>
      <c r="K145" s="5" t="e">
        <f>K150+#REF!+#REF!+#REF!</f>
        <v>#REF!</v>
      </c>
      <c r="L145" s="5" t="e">
        <f>L150+#REF!+#REF!+#REF!</f>
        <v>#REF!</v>
      </c>
      <c r="M145" s="5" t="e">
        <f>M150+#REF!+#REF!+#REF!</f>
        <v>#REF!</v>
      </c>
      <c r="N145" s="5" t="e">
        <f>N150+#REF!+#REF!+#REF!</f>
        <v>#REF!</v>
      </c>
      <c r="O145" s="5" t="e">
        <f>O150+#REF!+#REF!+#REF!</f>
        <v>#REF!</v>
      </c>
      <c r="P145" s="5">
        <f t="shared" si="63"/>
        <v>2788138.01</v>
      </c>
      <c r="Q145" s="5" t="e">
        <f>Q150+#REF!</f>
        <v>#REF!</v>
      </c>
      <c r="R145" s="35">
        <f t="shared" si="42"/>
        <v>83.712784783522494</v>
      </c>
      <c r="S145" s="4"/>
    </row>
    <row r="146" spans="1:20" ht="46.5" outlineLevel="1">
      <c r="A146" s="29"/>
      <c r="B146" s="36" t="s">
        <v>37</v>
      </c>
      <c r="C146" s="33"/>
      <c r="D146" s="33"/>
      <c r="E146" s="33"/>
      <c r="F146" s="33"/>
      <c r="G146" s="5"/>
      <c r="H146" s="5">
        <f>H148+H149+H150</f>
        <v>4663200</v>
      </c>
      <c r="I146" s="5">
        <f t="shared" ref="I146:O146" si="65">I148+I149+I150</f>
        <v>0</v>
      </c>
      <c r="J146" s="5">
        <f t="shared" si="65"/>
        <v>0</v>
      </c>
      <c r="K146" s="5">
        <f t="shared" si="65"/>
        <v>0</v>
      </c>
      <c r="L146" s="5">
        <f t="shared" si="65"/>
        <v>0</v>
      </c>
      <c r="M146" s="5">
        <f t="shared" si="65"/>
        <v>0</v>
      </c>
      <c r="N146" s="5">
        <f t="shared" si="65"/>
        <v>0</v>
      </c>
      <c r="O146" s="5">
        <f t="shared" si="65"/>
        <v>0</v>
      </c>
      <c r="P146" s="5">
        <f>P148+P149+P150</f>
        <v>3605195.51</v>
      </c>
      <c r="Q146" s="6">
        <v>41189.14</v>
      </c>
      <c r="R146" s="35">
        <f t="shared" si="42"/>
        <v>77.311620989878193</v>
      </c>
      <c r="S146" s="4"/>
      <c r="T146" s="3"/>
    </row>
    <row r="147" spans="1:20" outlineLevel="1">
      <c r="A147" s="29"/>
      <c r="B147" s="11" t="s">
        <v>5</v>
      </c>
      <c r="C147" s="33"/>
      <c r="D147" s="33"/>
      <c r="E147" s="33"/>
      <c r="F147" s="3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35"/>
      <c r="S147" s="4"/>
      <c r="T147" s="3"/>
    </row>
    <row r="148" spans="1:20" outlineLevel="1">
      <c r="A148" s="29"/>
      <c r="B148" s="11" t="s">
        <v>6</v>
      </c>
      <c r="C148" s="33"/>
      <c r="D148" s="33"/>
      <c r="E148" s="33"/>
      <c r="F148" s="33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35"/>
      <c r="S148" s="4"/>
    </row>
    <row r="149" spans="1:20" outlineLevel="1">
      <c r="A149" s="29"/>
      <c r="B149" s="11" t="s">
        <v>7</v>
      </c>
      <c r="C149" s="33"/>
      <c r="D149" s="33"/>
      <c r="E149" s="33"/>
      <c r="F149" s="33"/>
      <c r="G149" s="5"/>
      <c r="H149" s="5">
        <v>1332600</v>
      </c>
      <c r="I149" s="5"/>
      <c r="J149" s="5"/>
      <c r="K149" s="5"/>
      <c r="L149" s="5"/>
      <c r="M149" s="5"/>
      <c r="N149" s="5"/>
      <c r="O149" s="5"/>
      <c r="P149" s="5">
        <v>817057.5</v>
      </c>
      <c r="Q149" s="6"/>
      <c r="R149" s="35">
        <f t="shared" si="42"/>
        <v>61.313034669067989</v>
      </c>
      <c r="S149" s="4"/>
      <c r="T149" s="3"/>
    </row>
    <row r="150" spans="1:20" outlineLevel="1">
      <c r="A150" s="29"/>
      <c r="B150" s="11" t="s">
        <v>8</v>
      </c>
      <c r="C150" s="33"/>
      <c r="D150" s="33"/>
      <c r="E150" s="33"/>
      <c r="F150" s="33"/>
      <c r="G150" s="5"/>
      <c r="H150" s="5">
        <v>3330600</v>
      </c>
      <c r="I150" s="5"/>
      <c r="J150" s="5"/>
      <c r="K150" s="5"/>
      <c r="L150" s="5"/>
      <c r="M150" s="5"/>
      <c r="N150" s="5"/>
      <c r="O150" s="5"/>
      <c r="P150" s="5">
        <v>2788138.01</v>
      </c>
      <c r="Q150" s="6"/>
      <c r="R150" s="35">
        <f t="shared" si="42"/>
        <v>83.712784783522494</v>
      </c>
      <c r="S150" s="4"/>
    </row>
    <row r="151" spans="1:20" outlineLevel="1">
      <c r="A151" s="29" t="s">
        <v>187</v>
      </c>
      <c r="B151" s="11" t="s">
        <v>38</v>
      </c>
      <c r="C151" s="33"/>
      <c r="D151" s="33"/>
      <c r="E151" s="33"/>
      <c r="F151" s="33"/>
      <c r="G151" s="5"/>
      <c r="H151" s="5">
        <f>H153+H154+H155</f>
        <v>11797470</v>
      </c>
      <c r="I151" s="5">
        <f t="shared" ref="I151:P151" si="66">I153+I154+I155</f>
        <v>0</v>
      </c>
      <c r="J151" s="5">
        <f t="shared" si="66"/>
        <v>0</v>
      </c>
      <c r="K151" s="5">
        <f t="shared" si="66"/>
        <v>0</v>
      </c>
      <c r="L151" s="5">
        <f t="shared" si="66"/>
        <v>0</v>
      </c>
      <c r="M151" s="5">
        <f t="shared" si="66"/>
        <v>0</v>
      </c>
      <c r="N151" s="5">
        <f t="shared" si="66"/>
        <v>0</v>
      </c>
      <c r="O151" s="5">
        <f t="shared" si="66"/>
        <v>0</v>
      </c>
      <c r="P151" s="5">
        <f t="shared" si="66"/>
        <v>9852800</v>
      </c>
      <c r="Q151" s="6"/>
      <c r="R151" s="35">
        <f t="shared" si="42"/>
        <v>83.516211526708702</v>
      </c>
      <c r="S151" s="4"/>
    </row>
    <row r="152" spans="1:20" outlineLevel="1">
      <c r="A152" s="29"/>
      <c r="B152" s="11" t="s">
        <v>5</v>
      </c>
      <c r="C152" s="33"/>
      <c r="D152" s="33"/>
      <c r="E152" s="33"/>
      <c r="F152" s="33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35"/>
      <c r="S152" s="4"/>
    </row>
    <row r="153" spans="1:20" outlineLevel="1">
      <c r="A153" s="29"/>
      <c r="B153" s="11" t="s">
        <v>6</v>
      </c>
      <c r="C153" s="33"/>
      <c r="D153" s="33"/>
      <c r="E153" s="33"/>
      <c r="F153" s="33"/>
      <c r="G153" s="5"/>
      <c r="H153" s="5">
        <f>H158+H163</f>
        <v>9669900</v>
      </c>
      <c r="I153" s="5">
        <f t="shared" ref="I153:P155" si="67">I158+I163</f>
        <v>0</v>
      </c>
      <c r="J153" s="5">
        <f t="shared" si="67"/>
        <v>0</v>
      </c>
      <c r="K153" s="5">
        <f t="shared" si="67"/>
        <v>0</v>
      </c>
      <c r="L153" s="5">
        <f t="shared" si="67"/>
        <v>0</v>
      </c>
      <c r="M153" s="5">
        <f t="shared" si="67"/>
        <v>0</v>
      </c>
      <c r="N153" s="5">
        <f t="shared" si="67"/>
        <v>0</v>
      </c>
      <c r="O153" s="5">
        <f t="shared" si="67"/>
        <v>0</v>
      </c>
      <c r="P153" s="5">
        <f t="shared" si="67"/>
        <v>9163100</v>
      </c>
      <c r="Q153" s="5">
        <f t="shared" ref="Q153" si="68">Q158</f>
        <v>0</v>
      </c>
      <c r="R153" s="35">
        <f t="shared" si="42"/>
        <v>94.758994405319598</v>
      </c>
      <c r="S153" s="4"/>
    </row>
    <row r="154" spans="1:20" outlineLevel="1">
      <c r="A154" s="29"/>
      <c r="B154" s="11" t="s">
        <v>7</v>
      </c>
      <c r="C154" s="33"/>
      <c r="D154" s="33"/>
      <c r="E154" s="33"/>
      <c r="F154" s="33"/>
      <c r="G154" s="5"/>
      <c r="H154" s="5">
        <f>H159+H164</f>
        <v>1063870</v>
      </c>
      <c r="I154" s="5">
        <f t="shared" si="67"/>
        <v>0</v>
      </c>
      <c r="J154" s="5">
        <f t="shared" si="67"/>
        <v>0</v>
      </c>
      <c r="K154" s="5">
        <f t="shared" si="67"/>
        <v>0</v>
      </c>
      <c r="L154" s="5">
        <f t="shared" si="67"/>
        <v>0</v>
      </c>
      <c r="M154" s="5">
        <f t="shared" si="67"/>
        <v>0</v>
      </c>
      <c r="N154" s="5">
        <f t="shared" si="67"/>
        <v>0</v>
      </c>
      <c r="O154" s="5">
        <f t="shared" si="67"/>
        <v>0</v>
      </c>
      <c r="P154" s="5">
        <f t="shared" si="67"/>
        <v>689700</v>
      </c>
      <c r="Q154" s="6"/>
      <c r="R154" s="35">
        <f t="shared" si="42"/>
        <v>64.829349450590769</v>
      </c>
      <c r="S154" s="4"/>
    </row>
    <row r="155" spans="1:20" outlineLevel="1">
      <c r="A155" s="29"/>
      <c r="B155" s="11" t="s">
        <v>8</v>
      </c>
      <c r="C155" s="33"/>
      <c r="D155" s="33"/>
      <c r="E155" s="33"/>
      <c r="F155" s="33"/>
      <c r="G155" s="5"/>
      <c r="H155" s="5">
        <f t="shared" ref="H155" si="69">H160+H165</f>
        <v>1063700</v>
      </c>
      <c r="I155" s="5"/>
      <c r="J155" s="5"/>
      <c r="K155" s="5"/>
      <c r="L155" s="5"/>
      <c r="M155" s="5"/>
      <c r="N155" s="5"/>
      <c r="O155" s="5"/>
      <c r="P155" s="5">
        <f t="shared" si="67"/>
        <v>0</v>
      </c>
      <c r="Q155" s="6"/>
      <c r="R155" s="35">
        <v>0</v>
      </c>
      <c r="S155" s="4"/>
    </row>
    <row r="156" spans="1:20" ht="46.5" outlineLevel="1">
      <c r="A156" s="29"/>
      <c r="B156" s="54" t="s">
        <v>39</v>
      </c>
      <c r="C156" s="33"/>
      <c r="D156" s="33"/>
      <c r="E156" s="33"/>
      <c r="F156" s="33"/>
      <c r="G156" s="5"/>
      <c r="H156" s="5">
        <f>H158+H159+H160</f>
        <v>8616500</v>
      </c>
      <c r="I156" s="5">
        <f t="shared" ref="I156:O156" si="70">I158+I159+I160</f>
        <v>0</v>
      </c>
      <c r="J156" s="5">
        <f t="shared" si="70"/>
        <v>0</v>
      </c>
      <c r="K156" s="5">
        <f t="shared" si="70"/>
        <v>0</v>
      </c>
      <c r="L156" s="5">
        <f t="shared" si="70"/>
        <v>0</v>
      </c>
      <c r="M156" s="5">
        <f t="shared" si="70"/>
        <v>0</v>
      </c>
      <c r="N156" s="5">
        <f t="shared" si="70"/>
        <v>0</v>
      </c>
      <c r="O156" s="5">
        <f t="shared" si="70"/>
        <v>0</v>
      </c>
      <c r="P156" s="5">
        <f>P158+P159+P160</f>
        <v>8052800</v>
      </c>
      <c r="Q156" s="6">
        <v>41189.14</v>
      </c>
      <c r="R156" s="35">
        <f t="shared" si="42"/>
        <v>93.457900539662276</v>
      </c>
      <c r="S156" s="4"/>
    </row>
    <row r="157" spans="1:20" outlineLevel="1">
      <c r="A157" s="29"/>
      <c r="B157" s="11" t="s">
        <v>5</v>
      </c>
      <c r="C157" s="33"/>
      <c r="D157" s="33"/>
      <c r="E157" s="33"/>
      <c r="F157" s="33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35"/>
      <c r="S157" s="4"/>
    </row>
    <row r="158" spans="1:20" outlineLevel="1">
      <c r="A158" s="29"/>
      <c r="B158" s="11" t="s">
        <v>6</v>
      </c>
      <c r="C158" s="33"/>
      <c r="D158" s="33"/>
      <c r="E158" s="33"/>
      <c r="F158" s="33"/>
      <c r="G158" s="5"/>
      <c r="H158" s="5">
        <v>7489100</v>
      </c>
      <c r="I158" s="5"/>
      <c r="J158" s="5"/>
      <c r="K158" s="5"/>
      <c r="L158" s="5"/>
      <c r="M158" s="5"/>
      <c r="N158" s="5"/>
      <c r="O158" s="5"/>
      <c r="P158" s="5">
        <v>7489100</v>
      </c>
      <c r="Q158" s="6"/>
      <c r="R158" s="35">
        <v>0</v>
      </c>
      <c r="S158" s="4"/>
    </row>
    <row r="159" spans="1:20" outlineLevel="1">
      <c r="A159" s="29"/>
      <c r="B159" s="11" t="s">
        <v>7</v>
      </c>
      <c r="C159" s="33"/>
      <c r="D159" s="33"/>
      <c r="E159" s="33"/>
      <c r="F159" s="33"/>
      <c r="G159" s="5"/>
      <c r="H159" s="5">
        <v>563700</v>
      </c>
      <c r="I159" s="5"/>
      <c r="J159" s="5"/>
      <c r="K159" s="5"/>
      <c r="L159" s="5"/>
      <c r="M159" s="5"/>
      <c r="N159" s="5"/>
      <c r="O159" s="5"/>
      <c r="P159" s="5">
        <v>563700</v>
      </c>
      <c r="Q159" s="6"/>
      <c r="R159" s="35">
        <v>0</v>
      </c>
      <c r="S159" s="4"/>
    </row>
    <row r="160" spans="1:20" outlineLevel="1">
      <c r="A160" s="29"/>
      <c r="B160" s="11" t="s">
        <v>8</v>
      </c>
      <c r="C160" s="33"/>
      <c r="D160" s="33"/>
      <c r="E160" s="33"/>
      <c r="F160" s="33"/>
      <c r="G160" s="5"/>
      <c r="H160" s="5">
        <v>563700</v>
      </c>
      <c r="I160" s="5"/>
      <c r="J160" s="5"/>
      <c r="K160" s="5"/>
      <c r="L160" s="5"/>
      <c r="M160" s="5"/>
      <c r="N160" s="5"/>
      <c r="O160" s="5"/>
      <c r="P160" s="5">
        <v>0</v>
      </c>
      <c r="Q160" s="6"/>
      <c r="R160" s="35">
        <v>0</v>
      </c>
      <c r="S160" s="4"/>
    </row>
    <row r="161" spans="1:21" ht="78.75" customHeight="1" outlineLevel="1">
      <c r="A161" s="29"/>
      <c r="B161" s="54" t="s">
        <v>40</v>
      </c>
      <c r="C161" s="33"/>
      <c r="D161" s="33"/>
      <c r="E161" s="33"/>
      <c r="F161" s="33"/>
      <c r="G161" s="5"/>
      <c r="H161" s="5">
        <f>H163+H164+H165</f>
        <v>3180970</v>
      </c>
      <c r="I161" s="5">
        <f t="shared" ref="I161:Q161" si="71">I163+I164+I165</f>
        <v>0</v>
      </c>
      <c r="J161" s="5">
        <f t="shared" si="71"/>
        <v>0</v>
      </c>
      <c r="K161" s="5">
        <f t="shared" si="71"/>
        <v>0</v>
      </c>
      <c r="L161" s="5">
        <f t="shared" si="71"/>
        <v>0</v>
      </c>
      <c r="M161" s="5">
        <f t="shared" si="71"/>
        <v>0</v>
      </c>
      <c r="N161" s="5">
        <f t="shared" si="71"/>
        <v>0</v>
      </c>
      <c r="O161" s="5">
        <f t="shared" si="71"/>
        <v>0</v>
      </c>
      <c r="P161" s="5">
        <f t="shared" si="71"/>
        <v>1800000</v>
      </c>
      <c r="Q161" s="5">
        <f t="shared" si="71"/>
        <v>0</v>
      </c>
      <c r="R161" s="35">
        <f t="shared" ref="R161:R226" si="72">P161/H161*100</f>
        <v>56.586512919015263</v>
      </c>
      <c r="S161" s="4"/>
    </row>
    <row r="162" spans="1:21" outlineLevel="1">
      <c r="A162" s="29"/>
      <c r="B162" s="11" t="s">
        <v>5</v>
      </c>
      <c r="C162" s="33"/>
      <c r="D162" s="33"/>
      <c r="E162" s="33"/>
      <c r="F162" s="33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35"/>
      <c r="S162" s="4"/>
    </row>
    <row r="163" spans="1:21" outlineLevel="1">
      <c r="A163" s="29"/>
      <c r="B163" s="11" t="s">
        <v>6</v>
      </c>
      <c r="C163" s="33"/>
      <c r="D163" s="33"/>
      <c r="E163" s="33"/>
      <c r="F163" s="33"/>
      <c r="G163" s="5"/>
      <c r="H163" s="5">
        <v>2180800</v>
      </c>
      <c r="I163" s="5"/>
      <c r="J163" s="5"/>
      <c r="K163" s="5"/>
      <c r="L163" s="5"/>
      <c r="M163" s="5"/>
      <c r="N163" s="5"/>
      <c r="O163" s="5"/>
      <c r="P163" s="55">
        <v>1674000</v>
      </c>
      <c r="Q163" s="6"/>
      <c r="R163" s="35">
        <f t="shared" si="72"/>
        <v>76.760821716801175</v>
      </c>
      <c r="S163" s="4"/>
      <c r="T163" s="3"/>
    </row>
    <row r="164" spans="1:21" outlineLevel="1">
      <c r="A164" s="29"/>
      <c r="B164" s="11" t="s">
        <v>7</v>
      </c>
      <c r="C164" s="33"/>
      <c r="D164" s="33"/>
      <c r="E164" s="33"/>
      <c r="F164" s="33"/>
      <c r="G164" s="5"/>
      <c r="H164" s="5">
        <v>500170</v>
      </c>
      <c r="I164" s="5"/>
      <c r="J164" s="5"/>
      <c r="K164" s="5"/>
      <c r="L164" s="5"/>
      <c r="M164" s="5"/>
      <c r="N164" s="5"/>
      <c r="O164" s="5"/>
      <c r="P164" s="5">
        <v>126000</v>
      </c>
      <c r="Q164" s="6"/>
      <c r="R164" s="35">
        <f t="shared" si="72"/>
        <v>25.191434912129871</v>
      </c>
      <c r="S164" s="4"/>
    </row>
    <row r="165" spans="1:21" outlineLevel="1">
      <c r="A165" s="29"/>
      <c r="B165" s="11" t="s">
        <v>8</v>
      </c>
      <c r="C165" s="33"/>
      <c r="D165" s="33"/>
      <c r="E165" s="33"/>
      <c r="F165" s="33"/>
      <c r="G165" s="5"/>
      <c r="H165" s="5">
        <v>500000</v>
      </c>
      <c r="I165" s="5"/>
      <c r="J165" s="5"/>
      <c r="K165" s="5"/>
      <c r="L165" s="5"/>
      <c r="M165" s="5"/>
      <c r="N165" s="5"/>
      <c r="O165" s="5"/>
      <c r="P165" s="5"/>
      <c r="Q165" s="6"/>
      <c r="R165" s="35"/>
      <c r="S165" s="4"/>
    </row>
    <row r="166" spans="1:21" s="18" customFormat="1" ht="30">
      <c r="A166" s="38" t="s">
        <v>41</v>
      </c>
      <c r="B166" s="32" t="s">
        <v>182</v>
      </c>
      <c r="C166" s="33"/>
      <c r="D166" s="33"/>
      <c r="E166" s="33"/>
      <c r="F166" s="33"/>
      <c r="G166" s="6">
        <v>0</v>
      </c>
      <c r="H166" s="40">
        <f>H168+H169+H170</f>
        <v>800073857.72000003</v>
      </c>
      <c r="I166" s="40">
        <f t="shared" ref="I166:P166" si="73">I168+I169+I170</f>
        <v>0</v>
      </c>
      <c r="J166" s="40">
        <f t="shared" si="73"/>
        <v>0</v>
      </c>
      <c r="K166" s="40">
        <f t="shared" si="73"/>
        <v>0</v>
      </c>
      <c r="L166" s="40">
        <f t="shared" si="73"/>
        <v>0</v>
      </c>
      <c r="M166" s="40">
        <f t="shared" si="73"/>
        <v>0</v>
      </c>
      <c r="N166" s="40">
        <f t="shared" si="73"/>
        <v>0</v>
      </c>
      <c r="O166" s="40">
        <f t="shared" si="73"/>
        <v>0</v>
      </c>
      <c r="P166" s="40">
        <f t="shared" si="73"/>
        <v>415253684.66000003</v>
      </c>
      <c r="Q166" s="6">
        <v>153230817.34</v>
      </c>
      <c r="R166" s="34">
        <f t="shared" si="72"/>
        <v>51.901918885759343</v>
      </c>
      <c r="S166" s="17">
        <v>0</v>
      </c>
    </row>
    <row r="167" spans="1:21">
      <c r="A167" s="38"/>
      <c r="B167" s="11" t="s">
        <v>5</v>
      </c>
      <c r="C167" s="33"/>
      <c r="D167" s="33"/>
      <c r="E167" s="33"/>
      <c r="F167" s="33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4"/>
      <c r="S167" s="4"/>
    </row>
    <row r="168" spans="1:21">
      <c r="A168" s="38"/>
      <c r="B168" s="32" t="s">
        <v>6</v>
      </c>
      <c r="C168" s="33"/>
      <c r="D168" s="33"/>
      <c r="E168" s="33"/>
      <c r="F168" s="33"/>
      <c r="G168" s="6"/>
      <c r="H168" s="6">
        <f>H173+H238+H223</f>
        <v>200139500</v>
      </c>
      <c r="I168" s="6">
        <f t="shared" ref="I168:O168" si="74">I173+I238</f>
        <v>0</v>
      </c>
      <c r="J168" s="6">
        <f t="shared" si="74"/>
        <v>0</v>
      </c>
      <c r="K168" s="6">
        <f t="shared" si="74"/>
        <v>0</v>
      </c>
      <c r="L168" s="6">
        <f t="shared" si="74"/>
        <v>0</v>
      </c>
      <c r="M168" s="6">
        <f t="shared" si="74"/>
        <v>0</v>
      </c>
      <c r="N168" s="6">
        <f t="shared" si="74"/>
        <v>0</v>
      </c>
      <c r="O168" s="6">
        <f t="shared" si="74"/>
        <v>0</v>
      </c>
      <c r="P168" s="6">
        <f>+P223+P173+P238</f>
        <v>99688540.730000004</v>
      </c>
      <c r="Q168" s="6"/>
      <c r="R168" s="34">
        <f t="shared" si="72"/>
        <v>49.809528219067204</v>
      </c>
      <c r="S168" s="4"/>
      <c r="T168" s="3"/>
      <c r="U168" s="3"/>
    </row>
    <row r="169" spans="1:21">
      <c r="A169" s="38"/>
      <c r="B169" s="32" t="s">
        <v>7</v>
      </c>
      <c r="C169" s="33"/>
      <c r="D169" s="33"/>
      <c r="E169" s="33"/>
      <c r="F169" s="33"/>
      <c r="G169" s="6"/>
      <c r="H169" s="6">
        <f t="shared" ref="H169:P170" si="75">H174+H224+H239</f>
        <v>200753857.72</v>
      </c>
      <c r="I169" s="6">
        <f t="shared" si="75"/>
        <v>0</v>
      </c>
      <c r="J169" s="6">
        <f t="shared" si="75"/>
        <v>0</v>
      </c>
      <c r="K169" s="6">
        <f t="shared" si="75"/>
        <v>0</v>
      </c>
      <c r="L169" s="6">
        <f t="shared" si="75"/>
        <v>0</v>
      </c>
      <c r="M169" s="6">
        <f t="shared" si="75"/>
        <v>0</v>
      </c>
      <c r="N169" s="6">
        <f t="shared" si="75"/>
        <v>0</v>
      </c>
      <c r="O169" s="6">
        <f t="shared" si="75"/>
        <v>0</v>
      </c>
      <c r="P169" s="6">
        <f t="shared" si="75"/>
        <v>18390011.689999998</v>
      </c>
      <c r="Q169" s="6"/>
      <c r="R169" s="34">
        <f t="shared" si="72"/>
        <v>9.1604773621084448</v>
      </c>
      <c r="S169" s="4"/>
    </row>
    <row r="170" spans="1:21">
      <c r="A170" s="38"/>
      <c r="B170" s="32" t="s">
        <v>8</v>
      </c>
      <c r="C170" s="33"/>
      <c r="D170" s="33"/>
      <c r="E170" s="33"/>
      <c r="F170" s="33"/>
      <c r="G170" s="6"/>
      <c r="H170" s="6">
        <f t="shared" si="75"/>
        <v>399180499.99999994</v>
      </c>
      <c r="I170" s="6">
        <f t="shared" si="75"/>
        <v>0</v>
      </c>
      <c r="J170" s="6">
        <f t="shared" si="75"/>
        <v>0</v>
      </c>
      <c r="K170" s="6">
        <f t="shared" si="75"/>
        <v>0</v>
      </c>
      <c r="L170" s="6">
        <f t="shared" si="75"/>
        <v>0</v>
      </c>
      <c r="M170" s="6">
        <f t="shared" si="75"/>
        <v>0</v>
      </c>
      <c r="N170" s="6">
        <f t="shared" si="75"/>
        <v>0</v>
      </c>
      <c r="O170" s="6">
        <f t="shared" si="75"/>
        <v>0</v>
      </c>
      <c r="P170" s="6">
        <f t="shared" si="75"/>
        <v>297175132.24000001</v>
      </c>
      <c r="Q170" s="6"/>
      <c r="R170" s="34">
        <f t="shared" si="72"/>
        <v>74.446304927219657</v>
      </c>
      <c r="S170" s="4"/>
    </row>
    <row r="171" spans="1:21" s="20" customFormat="1" outlineLevel="1">
      <c r="A171" s="29" t="s">
        <v>42</v>
      </c>
      <c r="B171" s="11" t="s">
        <v>43</v>
      </c>
      <c r="C171" s="33"/>
      <c r="D171" s="33"/>
      <c r="E171" s="33"/>
      <c r="F171" s="33"/>
      <c r="G171" s="5">
        <v>0</v>
      </c>
      <c r="H171" s="5">
        <f>H173+H174+H175</f>
        <v>505877085.71999991</v>
      </c>
      <c r="I171" s="5">
        <f t="shared" ref="I171:P171" si="76">I173+I174+I175</f>
        <v>0</v>
      </c>
      <c r="J171" s="5">
        <f t="shared" si="76"/>
        <v>0</v>
      </c>
      <c r="K171" s="5">
        <f t="shared" si="76"/>
        <v>0</v>
      </c>
      <c r="L171" s="5">
        <f t="shared" si="76"/>
        <v>0</v>
      </c>
      <c r="M171" s="5">
        <f t="shared" si="76"/>
        <v>0</v>
      </c>
      <c r="N171" s="5">
        <f t="shared" si="76"/>
        <v>0</v>
      </c>
      <c r="O171" s="5">
        <f t="shared" si="76"/>
        <v>0</v>
      </c>
      <c r="P171" s="5">
        <f t="shared" si="76"/>
        <v>291682459.26000005</v>
      </c>
      <c r="Q171" s="6">
        <v>145137055.84999999</v>
      </c>
      <c r="R171" s="35">
        <f t="shared" si="72"/>
        <v>57.658760891463793</v>
      </c>
      <c r="S171" s="47">
        <v>0</v>
      </c>
    </row>
    <row r="172" spans="1:21" outlineLevel="1">
      <c r="A172" s="29"/>
      <c r="B172" s="11" t="s">
        <v>5</v>
      </c>
      <c r="C172" s="33"/>
      <c r="D172" s="33"/>
      <c r="E172" s="33"/>
      <c r="F172" s="33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35"/>
      <c r="S172" s="4"/>
    </row>
    <row r="173" spans="1:21" outlineLevel="1">
      <c r="A173" s="29"/>
      <c r="B173" s="11" t="s">
        <v>6</v>
      </c>
      <c r="C173" s="33"/>
      <c r="D173" s="33"/>
      <c r="E173" s="33"/>
      <c r="F173" s="33"/>
      <c r="G173" s="5"/>
      <c r="H173" s="5">
        <f>H178+H183+H188+H193+H198+H203+H208+H213+H218</f>
        <v>139500</v>
      </c>
      <c r="I173" s="5">
        <f t="shared" ref="I173:P175" si="77">I178+I183+I188+I193+I198+I203+I208+I213+I218</f>
        <v>0</v>
      </c>
      <c r="J173" s="5">
        <f t="shared" si="77"/>
        <v>0</v>
      </c>
      <c r="K173" s="5">
        <f t="shared" si="77"/>
        <v>0</v>
      </c>
      <c r="L173" s="5">
        <f t="shared" si="77"/>
        <v>0</v>
      </c>
      <c r="M173" s="5">
        <f t="shared" si="77"/>
        <v>0</v>
      </c>
      <c r="N173" s="5">
        <f t="shared" si="77"/>
        <v>0</v>
      </c>
      <c r="O173" s="5">
        <f t="shared" si="77"/>
        <v>0</v>
      </c>
      <c r="P173" s="5">
        <f t="shared" si="77"/>
        <v>139500</v>
      </c>
      <c r="Q173" s="6"/>
      <c r="R173" s="35">
        <f t="shared" si="72"/>
        <v>100</v>
      </c>
      <c r="S173" s="4"/>
      <c r="T173" s="3"/>
    </row>
    <row r="174" spans="1:21" outlineLevel="1">
      <c r="A174" s="29"/>
      <c r="B174" s="11" t="s">
        <v>7</v>
      </c>
      <c r="C174" s="33"/>
      <c r="D174" s="33"/>
      <c r="E174" s="33"/>
      <c r="F174" s="33"/>
      <c r="G174" s="5"/>
      <c r="H174" s="5">
        <f t="shared" ref="H174:H175" si="78">H179+H184+H189+H194+H199+H204+H209+H214+H219</f>
        <v>131659485.72</v>
      </c>
      <c r="I174" s="5"/>
      <c r="J174" s="5"/>
      <c r="K174" s="5"/>
      <c r="L174" s="5"/>
      <c r="M174" s="5"/>
      <c r="N174" s="5"/>
      <c r="O174" s="5"/>
      <c r="P174" s="5">
        <f t="shared" si="77"/>
        <v>59785.72</v>
      </c>
      <c r="Q174" s="6"/>
      <c r="R174" s="35">
        <f t="shared" si="72"/>
        <v>4.5409352522571896E-2</v>
      </c>
      <c r="S174" s="4"/>
    </row>
    <row r="175" spans="1:21" outlineLevel="1">
      <c r="A175" s="29"/>
      <c r="B175" s="11" t="s">
        <v>8</v>
      </c>
      <c r="C175" s="33"/>
      <c r="D175" s="33"/>
      <c r="E175" s="33"/>
      <c r="F175" s="33"/>
      <c r="G175" s="5"/>
      <c r="H175" s="5">
        <f t="shared" si="78"/>
        <v>374078099.99999994</v>
      </c>
      <c r="I175" s="5"/>
      <c r="J175" s="5"/>
      <c r="K175" s="5"/>
      <c r="L175" s="5"/>
      <c r="M175" s="5"/>
      <c r="N175" s="5"/>
      <c r="O175" s="5"/>
      <c r="P175" s="5">
        <f t="shared" si="77"/>
        <v>291483173.54000002</v>
      </c>
      <c r="Q175" s="6"/>
      <c r="R175" s="35">
        <f t="shared" si="72"/>
        <v>77.920405802959351</v>
      </c>
      <c r="S175" s="4"/>
    </row>
    <row r="176" spans="1:21" outlineLevel="1">
      <c r="A176" s="29"/>
      <c r="B176" s="36" t="s">
        <v>44</v>
      </c>
      <c r="C176" s="33"/>
      <c r="D176" s="33"/>
      <c r="E176" s="33"/>
      <c r="F176" s="33"/>
      <c r="G176" s="5"/>
      <c r="H176" s="5">
        <v>43777006.719999999</v>
      </c>
      <c r="I176" s="5">
        <f t="shared" ref="I176:O176" si="79">I178+I179+I180</f>
        <v>0</v>
      </c>
      <c r="J176" s="5">
        <f t="shared" si="79"/>
        <v>0</v>
      </c>
      <c r="K176" s="5">
        <f t="shared" si="79"/>
        <v>0</v>
      </c>
      <c r="L176" s="5">
        <f t="shared" si="79"/>
        <v>0</v>
      </c>
      <c r="M176" s="5">
        <f t="shared" si="79"/>
        <v>0</v>
      </c>
      <c r="N176" s="5">
        <f t="shared" si="79"/>
        <v>0</v>
      </c>
      <c r="O176" s="5">
        <f t="shared" si="79"/>
        <v>0</v>
      </c>
      <c r="P176" s="5">
        <f>P178+P179+P180</f>
        <v>34434588.719999999</v>
      </c>
      <c r="Q176" s="6">
        <v>41189.14</v>
      </c>
      <c r="R176" s="35">
        <f t="shared" si="72"/>
        <v>78.659075391438734</v>
      </c>
      <c r="S176" s="4"/>
      <c r="T176" s="3"/>
    </row>
    <row r="177" spans="1:20" outlineLevel="1">
      <c r="A177" s="29"/>
      <c r="B177" s="11" t="s">
        <v>5</v>
      </c>
      <c r="C177" s="33"/>
      <c r="D177" s="33"/>
      <c r="E177" s="33"/>
      <c r="F177" s="33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35"/>
      <c r="S177" s="4"/>
      <c r="T177" s="3"/>
    </row>
    <row r="178" spans="1:20" outlineLevel="1">
      <c r="A178" s="29"/>
      <c r="B178" s="11" t="s">
        <v>6</v>
      </c>
      <c r="C178" s="33"/>
      <c r="D178" s="33"/>
      <c r="E178" s="33"/>
      <c r="F178" s="33"/>
      <c r="G178" s="5"/>
      <c r="H178" s="5">
        <v>139500</v>
      </c>
      <c r="I178" s="5"/>
      <c r="J178" s="5"/>
      <c r="K178" s="5"/>
      <c r="L178" s="5"/>
      <c r="M178" s="5"/>
      <c r="N178" s="5"/>
      <c r="O178" s="5"/>
      <c r="P178" s="5">
        <v>139500</v>
      </c>
      <c r="Q178" s="6"/>
      <c r="R178" s="35">
        <f t="shared" si="72"/>
        <v>100</v>
      </c>
      <c r="S178" s="4"/>
    </row>
    <row r="179" spans="1:20" outlineLevel="1">
      <c r="A179" s="29"/>
      <c r="B179" s="11" t="s">
        <v>7</v>
      </c>
      <c r="C179" s="33"/>
      <c r="D179" s="33"/>
      <c r="E179" s="33"/>
      <c r="F179" s="33"/>
      <c r="G179" s="5"/>
      <c r="H179" s="5">
        <v>59785.72</v>
      </c>
      <c r="I179" s="5"/>
      <c r="J179" s="5"/>
      <c r="K179" s="5"/>
      <c r="L179" s="5"/>
      <c r="M179" s="5"/>
      <c r="N179" s="5"/>
      <c r="O179" s="5"/>
      <c r="P179" s="5">
        <v>59785.72</v>
      </c>
      <c r="Q179" s="6"/>
      <c r="R179" s="35">
        <f t="shared" si="72"/>
        <v>100</v>
      </c>
      <c r="S179" s="4"/>
    </row>
    <row r="180" spans="1:20" outlineLevel="1">
      <c r="A180" s="29"/>
      <c r="B180" s="11" t="s">
        <v>8</v>
      </c>
      <c r="C180" s="33"/>
      <c r="D180" s="33"/>
      <c r="E180" s="33"/>
      <c r="F180" s="33"/>
      <c r="G180" s="5"/>
      <c r="H180" s="5">
        <f>H176-H178-H179</f>
        <v>43577721</v>
      </c>
      <c r="I180" s="5"/>
      <c r="J180" s="5"/>
      <c r="K180" s="5"/>
      <c r="L180" s="5"/>
      <c r="M180" s="5"/>
      <c r="N180" s="5"/>
      <c r="O180" s="5"/>
      <c r="P180" s="5">
        <v>34235303</v>
      </c>
      <c r="Q180" s="6"/>
      <c r="R180" s="35">
        <f t="shared" si="72"/>
        <v>78.561480991628727</v>
      </c>
      <c r="S180" s="4"/>
      <c r="T180" s="3"/>
    </row>
    <row r="181" spans="1:20" outlineLevel="1">
      <c r="A181" s="29"/>
      <c r="B181" s="36" t="s">
        <v>45</v>
      </c>
      <c r="C181" s="33"/>
      <c r="D181" s="33"/>
      <c r="E181" s="33"/>
      <c r="F181" s="33"/>
      <c r="G181" s="5"/>
      <c r="H181" s="5">
        <f>H183+H184+H185</f>
        <v>7746960</v>
      </c>
      <c r="I181" s="5">
        <f t="shared" ref="I181:O181" si="80">I183+I184+I185</f>
        <v>0</v>
      </c>
      <c r="J181" s="5">
        <f t="shared" si="80"/>
        <v>0</v>
      </c>
      <c r="K181" s="5">
        <f t="shared" si="80"/>
        <v>0</v>
      </c>
      <c r="L181" s="5">
        <f t="shared" si="80"/>
        <v>0</v>
      </c>
      <c r="M181" s="5">
        <f t="shared" si="80"/>
        <v>0</v>
      </c>
      <c r="N181" s="5">
        <f t="shared" si="80"/>
        <v>0</v>
      </c>
      <c r="O181" s="5">
        <f t="shared" si="80"/>
        <v>0</v>
      </c>
      <c r="P181" s="5">
        <f>P183+P184+P185</f>
        <v>5756187</v>
      </c>
      <c r="Q181" s="6">
        <v>41189.14</v>
      </c>
      <c r="R181" s="35">
        <f t="shared" si="72"/>
        <v>74.302526410359675</v>
      </c>
      <c r="S181" s="4"/>
    </row>
    <row r="182" spans="1:20" outlineLevel="1">
      <c r="A182" s="29"/>
      <c r="B182" s="11" t="s">
        <v>5</v>
      </c>
      <c r="C182" s="33"/>
      <c r="D182" s="33"/>
      <c r="E182" s="33"/>
      <c r="F182" s="33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35"/>
      <c r="S182" s="4"/>
    </row>
    <row r="183" spans="1:20" outlineLevel="1">
      <c r="A183" s="29"/>
      <c r="B183" s="11" t="s">
        <v>6</v>
      </c>
      <c r="C183" s="33"/>
      <c r="D183" s="33"/>
      <c r="E183" s="33"/>
      <c r="F183" s="33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35"/>
      <c r="S183" s="4"/>
    </row>
    <row r="184" spans="1:20" outlineLevel="1">
      <c r="A184" s="29"/>
      <c r="B184" s="11" t="s">
        <v>7</v>
      </c>
      <c r="C184" s="33"/>
      <c r="D184" s="33"/>
      <c r="E184" s="33"/>
      <c r="F184" s="33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35"/>
      <c r="S184" s="4"/>
    </row>
    <row r="185" spans="1:20" outlineLevel="1">
      <c r="A185" s="29"/>
      <c r="B185" s="11" t="s">
        <v>8</v>
      </c>
      <c r="C185" s="33"/>
      <c r="D185" s="33"/>
      <c r="E185" s="33"/>
      <c r="F185" s="33"/>
      <c r="G185" s="5"/>
      <c r="H185" s="5">
        <v>7746960</v>
      </c>
      <c r="I185" s="5"/>
      <c r="J185" s="5"/>
      <c r="K185" s="5"/>
      <c r="L185" s="5"/>
      <c r="M185" s="5"/>
      <c r="N185" s="5"/>
      <c r="O185" s="5"/>
      <c r="P185" s="5">
        <v>5756187</v>
      </c>
      <c r="Q185" s="6"/>
      <c r="R185" s="35">
        <f t="shared" si="72"/>
        <v>74.302526410359675</v>
      </c>
      <c r="S185" s="4"/>
    </row>
    <row r="186" spans="1:20" outlineLevel="1">
      <c r="A186" s="29"/>
      <c r="B186" s="36" t="s">
        <v>46</v>
      </c>
      <c r="C186" s="33"/>
      <c r="D186" s="33"/>
      <c r="E186" s="33"/>
      <c r="F186" s="33"/>
      <c r="G186" s="5"/>
      <c r="H186" s="5">
        <f>H188+H189+H190</f>
        <v>11553740</v>
      </c>
      <c r="I186" s="5">
        <f t="shared" ref="I186:O186" si="81">I188+I189+I190</f>
        <v>0</v>
      </c>
      <c r="J186" s="5">
        <f t="shared" si="81"/>
        <v>0</v>
      </c>
      <c r="K186" s="5">
        <f t="shared" si="81"/>
        <v>0</v>
      </c>
      <c r="L186" s="5">
        <f t="shared" si="81"/>
        <v>0</v>
      </c>
      <c r="M186" s="5">
        <f t="shared" si="81"/>
        <v>0</v>
      </c>
      <c r="N186" s="5">
        <f t="shared" si="81"/>
        <v>0</v>
      </c>
      <c r="O186" s="5">
        <f t="shared" si="81"/>
        <v>0</v>
      </c>
      <c r="P186" s="5">
        <f>P188+P189+P190</f>
        <v>8512382</v>
      </c>
      <c r="Q186" s="6">
        <v>41189.14</v>
      </c>
      <c r="R186" s="35">
        <f t="shared" si="72"/>
        <v>73.676419929823595</v>
      </c>
      <c r="S186" s="4"/>
    </row>
    <row r="187" spans="1:20" outlineLevel="1">
      <c r="A187" s="29"/>
      <c r="B187" s="11" t="s">
        <v>5</v>
      </c>
      <c r="C187" s="33"/>
      <c r="D187" s="33"/>
      <c r="E187" s="33"/>
      <c r="F187" s="33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6"/>
      <c r="R187" s="35"/>
      <c r="S187" s="4"/>
    </row>
    <row r="188" spans="1:20" outlineLevel="1">
      <c r="A188" s="29"/>
      <c r="B188" s="11" t="s">
        <v>6</v>
      </c>
      <c r="C188" s="33"/>
      <c r="D188" s="33"/>
      <c r="E188" s="33"/>
      <c r="F188" s="33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6"/>
      <c r="R188" s="35"/>
      <c r="S188" s="4"/>
    </row>
    <row r="189" spans="1:20" outlineLevel="1">
      <c r="A189" s="29"/>
      <c r="B189" s="11" t="s">
        <v>7</v>
      </c>
      <c r="C189" s="33"/>
      <c r="D189" s="33"/>
      <c r="E189" s="33"/>
      <c r="F189" s="33"/>
      <c r="G189" s="5"/>
      <c r="H189" s="5">
        <v>100000</v>
      </c>
      <c r="I189" s="5"/>
      <c r="J189" s="5"/>
      <c r="K189" s="5"/>
      <c r="L189" s="5"/>
      <c r="M189" s="5"/>
      <c r="N189" s="5"/>
      <c r="O189" s="5"/>
      <c r="P189" s="5"/>
      <c r="Q189" s="6"/>
      <c r="R189" s="35"/>
      <c r="S189" s="4"/>
    </row>
    <row r="190" spans="1:20" outlineLevel="1">
      <c r="A190" s="29"/>
      <c r="B190" s="11" t="s">
        <v>8</v>
      </c>
      <c r="C190" s="33"/>
      <c r="D190" s="33"/>
      <c r="E190" s="33"/>
      <c r="F190" s="33"/>
      <c r="G190" s="5"/>
      <c r="H190" s="5">
        <v>11453740</v>
      </c>
      <c r="I190" s="5"/>
      <c r="J190" s="5"/>
      <c r="K190" s="5"/>
      <c r="L190" s="5"/>
      <c r="M190" s="5"/>
      <c r="N190" s="5"/>
      <c r="O190" s="5"/>
      <c r="P190" s="5">
        <v>8512382</v>
      </c>
      <c r="Q190" s="6"/>
      <c r="R190" s="35">
        <f t="shared" si="72"/>
        <v>74.319672002332865</v>
      </c>
      <c r="S190" s="4"/>
    </row>
    <row r="191" spans="1:20" ht="31" outlineLevel="1">
      <c r="A191" s="29"/>
      <c r="B191" s="36" t="s">
        <v>47</v>
      </c>
      <c r="C191" s="33"/>
      <c r="D191" s="33"/>
      <c r="E191" s="33"/>
      <c r="F191" s="33"/>
      <c r="G191" s="5"/>
      <c r="H191" s="5">
        <f>H193+H194+H195</f>
        <v>162249400.03999999</v>
      </c>
      <c r="I191" s="5">
        <f t="shared" ref="I191:O191" si="82">I193+I194+I195</f>
        <v>0</v>
      </c>
      <c r="J191" s="5">
        <f t="shared" si="82"/>
        <v>0</v>
      </c>
      <c r="K191" s="5">
        <f t="shared" si="82"/>
        <v>0</v>
      </c>
      <c r="L191" s="5">
        <f t="shared" si="82"/>
        <v>0</v>
      </c>
      <c r="M191" s="5">
        <f t="shared" si="82"/>
        <v>0</v>
      </c>
      <c r="N191" s="5">
        <f t="shared" si="82"/>
        <v>0</v>
      </c>
      <c r="O191" s="5">
        <f t="shared" si="82"/>
        <v>0</v>
      </c>
      <c r="P191" s="5">
        <f>P193+P194+P195</f>
        <v>123163032.7</v>
      </c>
      <c r="Q191" s="6">
        <v>41189.14</v>
      </c>
      <c r="R191" s="35">
        <f t="shared" si="72"/>
        <v>75.909699924706118</v>
      </c>
      <c r="S191" s="4"/>
    </row>
    <row r="192" spans="1:20" outlineLevel="1">
      <c r="A192" s="29"/>
      <c r="B192" s="11" t="s">
        <v>5</v>
      </c>
      <c r="C192" s="33"/>
      <c r="D192" s="33"/>
      <c r="E192" s="33"/>
      <c r="F192" s="33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6"/>
      <c r="R192" s="35"/>
      <c r="S192" s="4"/>
    </row>
    <row r="193" spans="1:19" outlineLevel="1">
      <c r="A193" s="29"/>
      <c r="B193" s="11" t="s">
        <v>6</v>
      </c>
      <c r="C193" s="33"/>
      <c r="D193" s="33"/>
      <c r="E193" s="33"/>
      <c r="F193" s="33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6"/>
      <c r="R193" s="35"/>
      <c r="S193" s="4"/>
    </row>
    <row r="194" spans="1:19" outlineLevel="1">
      <c r="A194" s="29"/>
      <c r="B194" s="11" t="s">
        <v>7</v>
      </c>
      <c r="C194" s="33"/>
      <c r="D194" s="33"/>
      <c r="E194" s="33"/>
      <c r="F194" s="33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6"/>
      <c r="R194" s="35"/>
      <c r="S194" s="4"/>
    </row>
    <row r="195" spans="1:19" outlineLevel="1">
      <c r="A195" s="29"/>
      <c r="B195" s="11" t="s">
        <v>8</v>
      </c>
      <c r="C195" s="33"/>
      <c r="D195" s="33"/>
      <c r="E195" s="33"/>
      <c r="F195" s="33"/>
      <c r="G195" s="5"/>
      <c r="H195" s="5">
        <v>162249400.03999999</v>
      </c>
      <c r="I195" s="5"/>
      <c r="J195" s="5"/>
      <c r="K195" s="5"/>
      <c r="L195" s="5"/>
      <c r="M195" s="5"/>
      <c r="N195" s="5"/>
      <c r="O195" s="5"/>
      <c r="P195" s="5">
        <v>123163032.7</v>
      </c>
      <c r="Q195" s="6"/>
      <c r="R195" s="35">
        <f t="shared" si="72"/>
        <v>75.909699924706118</v>
      </c>
      <c r="S195" s="4"/>
    </row>
    <row r="196" spans="1:19" ht="18.75" customHeight="1" outlineLevel="1">
      <c r="A196" s="29"/>
      <c r="B196" s="36" t="s">
        <v>48</v>
      </c>
      <c r="C196" s="33"/>
      <c r="D196" s="33"/>
      <c r="E196" s="33"/>
      <c r="F196" s="33"/>
      <c r="G196" s="5"/>
      <c r="H196" s="5">
        <f>H198+H199+H200</f>
        <v>65007479</v>
      </c>
      <c r="I196" s="5">
        <f t="shared" ref="I196:O196" si="83">I198+I199+I200</f>
        <v>0</v>
      </c>
      <c r="J196" s="5">
        <f t="shared" si="83"/>
        <v>0</v>
      </c>
      <c r="K196" s="5">
        <f t="shared" si="83"/>
        <v>0</v>
      </c>
      <c r="L196" s="5">
        <f t="shared" si="83"/>
        <v>0</v>
      </c>
      <c r="M196" s="5">
        <f t="shared" si="83"/>
        <v>0</v>
      </c>
      <c r="N196" s="5">
        <f t="shared" si="83"/>
        <v>0</v>
      </c>
      <c r="O196" s="5">
        <f t="shared" si="83"/>
        <v>0</v>
      </c>
      <c r="P196" s="5">
        <f>P198+P199+P200</f>
        <v>45668186.649999999</v>
      </c>
      <c r="Q196" s="6">
        <v>41189.14</v>
      </c>
      <c r="R196" s="35">
        <f t="shared" si="72"/>
        <v>70.250665542652399</v>
      </c>
      <c r="S196" s="4"/>
    </row>
    <row r="197" spans="1:19" outlineLevel="1">
      <c r="A197" s="29"/>
      <c r="B197" s="11" t="s">
        <v>5</v>
      </c>
      <c r="C197" s="33"/>
      <c r="D197" s="33"/>
      <c r="E197" s="33"/>
      <c r="F197" s="33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6"/>
      <c r="R197" s="35"/>
      <c r="S197" s="4"/>
    </row>
    <row r="198" spans="1:19" outlineLevel="1">
      <c r="A198" s="29"/>
      <c r="B198" s="11" t="s">
        <v>6</v>
      </c>
      <c r="C198" s="33"/>
      <c r="D198" s="33"/>
      <c r="E198" s="33"/>
      <c r="F198" s="33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6"/>
      <c r="R198" s="35"/>
      <c r="S198" s="4"/>
    </row>
    <row r="199" spans="1:19" outlineLevel="1">
      <c r="A199" s="29"/>
      <c r="B199" s="11" t="s">
        <v>7</v>
      </c>
      <c r="C199" s="33"/>
      <c r="D199" s="33"/>
      <c r="E199" s="33"/>
      <c r="F199" s="33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6"/>
      <c r="R199" s="35"/>
      <c r="S199" s="4"/>
    </row>
    <row r="200" spans="1:19" outlineLevel="1">
      <c r="A200" s="29"/>
      <c r="B200" s="11" t="s">
        <v>8</v>
      </c>
      <c r="C200" s="33"/>
      <c r="D200" s="33"/>
      <c r="E200" s="33"/>
      <c r="F200" s="33"/>
      <c r="G200" s="5"/>
      <c r="H200" s="5">
        <v>65007479</v>
      </c>
      <c r="I200" s="5"/>
      <c r="J200" s="5"/>
      <c r="K200" s="5"/>
      <c r="L200" s="5"/>
      <c r="M200" s="5"/>
      <c r="N200" s="5"/>
      <c r="O200" s="5"/>
      <c r="P200" s="5">
        <v>45668186.649999999</v>
      </c>
      <c r="Q200" s="6"/>
      <c r="R200" s="35">
        <f t="shared" si="72"/>
        <v>70.250665542652399</v>
      </c>
      <c r="S200" s="4"/>
    </row>
    <row r="201" spans="1:19" ht="31" outlineLevel="1">
      <c r="A201" s="29"/>
      <c r="B201" s="36" t="s">
        <v>49</v>
      </c>
      <c r="C201" s="33"/>
      <c r="D201" s="33"/>
      <c r="E201" s="33"/>
      <c r="F201" s="33"/>
      <c r="G201" s="5"/>
      <c r="H201" s="5">
        <f>H203+H204+H205</f>
        <v>33253100</v>
      </c>
      <c r="I201" s="5">
        <f t="shared" ref="I201:O201" si="84">I203+I204+I205</f>
        <v>0</v>
      </c>
      <c r="J201" s="5">
        <f t="shared" si="84"/>
        <v>0</v>
      </c>
      <c r="K201" s="5">
        <f t="shared" si="84"/>
        <v>0</v>
      </c>
      <c r="L201" s="5">
        <f t="shared" si="84"/>
        <v>0</v>
      </c>
      <c r="M201" s="5">
        <f t="shared" si="84"/>
        <v>0</v>
      </c>
      <c r="N201" s="5">
        <f t="shared" si="84"/>
        <v>0</v>
      </c>
      <c r="O201" s="5">
        <f t="shared" si="84"/>
        <v>0</v>
      </c>
      <c r="P201" s="5">
        <f>P203+P204+P205</f>
        <v>31243805.260000002</v>
      </c>
      <c r="Q201" s="6">
        <v>41189.14</v>
      </c>
      <c r="R201" s="35">
        <f t="shared" si="72"/>
        <v>93.95757165497352</v>
      </c>
      <c r="S201" s="4"/>
    </row>
    <row r="202" spans="1:19" outlineLevel="1">
      <c r="A202" s="29"/>
      <c r="B202" s="11" t="s">
        <v>5</v>
      </c>
      <c r="C202" s="33"/>
      <c r="D202" s="33"/>
      <c r="E202" s="33"/>
      <c r="F202" s="33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6"/>
      <c r="R202" s="35"/>
      <c r="S202" s="4"/>
    </row>
    <row r="203" spans="1:19" outlineLevel="1">
      <c r="A203" s="29"/>
      <c r="B203" s="11" t="s">
        <v>6</v>
      </c>
      <c r="C203" s="33"/>
      <c r="D203" s="33"/>
      <c r="E203" s="33"/>
      <c r="F203" s="33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6"/>
      <c r="R203" s="35"/>
      <c r="S203" s="4"/>
    </row>
    <row r="204" spans="1:19" outlineLevel="1">
      <c r="A204" s="29"/>
      <c r="B204" s="11" t="s">
        <v>7</v>
      </c>
      <c r="C204" s="33"/>
      <c r="D204" s="33"/>
      <c r="E204" s="33"/>
      <c r="F204" s="33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6"/>
      <c r="R204" s="35"/>
      <c r="S204" s="4"/>
    </row>
    <row r="205" spans="1:19" outlineLevel="1">
      <c r="A205" s="29"/>
      <c r="B205" s="11" t="s">
        <v>8</v>
      </c>
      <c r="C205" s="33"/>
      <c r="D205" s="33"/>
      <c r="E205" s="33"/>
      <c r="F205" s="33"/>
      <c r="G205" s="5"/>
      <c r="H205" s="5">
        <v>33253100</v>
      </c>
      <c r="I205" s="5"/>
      <c r="J205" s="5"/>
      <c r="K205" s="5"/>
      <c r="L205" s="5"/>
      <c r="M205" s="5"/>
      <c r="N205" s="5"/>
      <c r="O205" s="5"/>
      <c r="P205" s="5">
        <v>31243805.260000002</v>
      </c>
      <c r="Q205" s="6"/>
      <c r="R205" s="35">
        <f t="shared" si="72"/>
        <v>93.95757165497352</v>
      </c>
      <c r="S205" s="4"/>
    </row>
    <row r="206" spans="1:19" ht="33" customHeight="1" outlineLevel="1">
      <c r="A206" s="29"/>
      <c r="B206" s="56" t="s">
        <v>50</v>
      </c>
      <c r="C206" s="33"/>
      <c r="D206" s="33"/>
      <c r="E206" s="33"/>
      <c r="F206" s="33"/>
      <c r="G206" s="5"/>
      <c r="H206" s="5">
        <f>H208+H209+H210</f>
        <v>159243447.62</v>
      </c>
      <c r="I206" s="5">
        <f t="shared" ref="I206:O206" si="85">I208+I209+I210</f>
        <v>0</v>
      </c>
      <c r="J206" s="5">
        <f t="shared" si="85"/>
        <v>0</v>
      </c>
      <c r="K206" s="5">
        <f t="shared" si="85"/>
        <v>0</v>
      </c>
      <c r="L206" s="5">
        <f t="shared" si="85"/>
        <v>0</v>
      </c>
      <c r="M206" s="5">
        <f t="shared" si="85"/>
        <v>0</v>
      </c>
      <c r="N206" s="5">
        <f t="shared" si="85"/>
        <v>0</v>
      </c>
      <c r="O206" s="5">
        <f t="shared" si="85"/>
        <v>0</v>
      </c>
      <c r="P206" s="5">
        <f>P208+P209+P210</f>
        <v>27623480.690000001</v>
      </c>
      <c r="Q206" s="6">
        <v>41189.14</v>
      </c>
      <c r="R206" s="35">
        <f t="shared" si="72"/>
        <v>17.346698468823316</v>
      </c>
      <c r="S206" s="4"/>
    </row>
    <row r="207" spans="1:19" outlineLevel="1">
      <c r="A207" s="29"/>
      <c r="B207" s="11" t="s">
        <v>5</v>
      </c>
      <c r="C207" s="33"/>
      <c r="D207" s="33"/>
      <c r="E207" s="33"/>
      <c r="F207" s="3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35"/>
      <c r="S207" s="4"/>
    </row>
    <row r="208" spans="1:19" outlineLevel="1">
      <c r="A208" s="29"/>
      <c r="B208" s="11" t="s">
        <v>6</v>
      </c>
      <c r="C208" s="33"/>
      <c r="D208" s="33"/>
      <c r="E208" s="33"/>
      <c r="F208" s="33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35"/>
      <c r="S208" s="4"/>
    </row>
    <row r="209" spans="1:20" outlineLevel="1">
      <c r="A209" s="29"/>
      <c r="B209" s="11" t="s">
        <v>7</v>
      </c>
      <c r="C209" s="33"/>
      <c r="D209" s="33"/>
      <c r="E209" s="33"/>
      <c r="F209" s="33"/>
      <c r="G209" s="5"/>
      <c r="H209" s="5">
        <v>128634200</v>
      </c>
      <c r="I209" s="5"/>
      <c r="J209" s="5"/>
      <c r="K209" s="5"/>
      <c r="L209" s="5"/>
      <c r="M209" s="5"/>
      <c r="N209" s="5"/>
      <c r="O209" s="5"/>
      <c r="P209" s="5">
        <v>0</v>
      </c>
      <c r="Q209" s="6"/>
      <c r="R209" s="35">
        <f t="shared" si="72"/>
        <v>0</v>
      </c>
      <c r="S209" s="4"/>
      <c r="T209" s="3"/>
    </row>
    <row r="210" spans="1:20" outlineLevel="1">
      <c r="A210" s="29"/>
      <c r="B210" s="11" t="s">
        <v>8</v>
      </c>
      <c r="C210" s="33"/>
      <c r="D210" s="33"/>
      <c r="E210" s="33"/>
      <c r="F210" s="33"/>
      <c r="G210" s="5"/>
      <c r="H210" s="5">
        <v>30609247.620000001</v>
      </c>
      <c r="I210" s="5"/>
      <c r="J210" s="5"/>
      <c r="K210" s="5"/>
      <c r="L210" s="5"/>
      <c r="M210" s="5"/>
      <c r="N210" s="5"/>
      <c r="O210" s="5"/>
      <c r="P210" s="5">
        <v>27623480.690000001</v>
      </c>
      <c r="Q210" s="6"/>
      <c r="R210" s="35">
        <f t="shared" si="72"/>
        <v>90.245539625583262</v>
      </c>
      <c r="S210" s="4"/>
    </row>
    <row r="211" spans="1:20" ht="31.5" customHeight="1" outlineLevel="1">
      <c r="A211" s="29"/>
      <c r="B211" s="39" t="s">
        <v>144</v>
      </c>
      <c r="C211" s="33"/>
      <c r="D211" s="33"/>
      <c r="E211" s="33"/>
      <c r="F211" s="33"/>
      <c r="G211" s="5"/>
      <c r="H211" s="5">
        <f>H213+H214+H215</f>
        <v>20180452.34</v>
      </c>
      <c r="I211" s="5">
        <f t="shared" ref="I211:O211" si="86">I213+I214+I215</f>
        <v>0</v>
      </c>
      <c r="J211" s="5">
        <f t="shared" si="86"/>
        <v>0</v>
      </c>
      <c r="K211" s="5">
        <f t="shared" si="86"/>
        <v>0</v>
      </c>
      <c r="L211" s="5">
        <f t="shared" si="86"/>
        <v>0</v>
      </c>
      <c r="M211" s="5">
        <f t="shared" si="86"/>
        <v>0</v>
      </c>
      <c r="N211" s="5">
        <f t="shared" si="86"/>
        <v>0</v>
      </c>
      <c r="O211" s="5">
        <f t="shared" si="86"/>
        <v>0</v>
      </c>
      <c r="P211" s="5">
        <f>P213+P214+P215</f>
        <v>15280796.24</v>
      </c>
      <c r="Q211" s="6">
        <v>41189.14</v>
      </c>
      <c r="R211" s="35">
        <f t="shared" si="72"/>
        <v>75.720781588783765</v>
      </c>
      <c r="S211" s="4"/>
    </row>
    <row r="212" spans="1:20" outlineLevel="1">
      <c r="A212" s="29"/>
      <c r="B212" s="11" t="s">
        <v>5</v>
      </c>
      <c r="C212" s="33"/>
      <c r="D212" s="33"/>
      <c r="E212" s="33"/>
      <c r="F212" s="33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35"/>
      <c r="S212" s="4"/>
    </row>
    <row r="213" spans="1:20" outlineLevel="1">
      <c r="A213" s="29"/>
      <c r="B213" s="11" t="s">
        <v>6</v>
      </c>
      <c r="C213" s="33"/>
      <c r="D213" s="33"/>
      <c r="E213" s="33"/>
      <c r="F213" s="3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35"/>
      <c r="S213" s="4"/>
    </row>
    <row r="214" spans="1:20" outlineLevel="1">
      <c r="A214" s="29"/>
      <c r="B214" s="11" t="s">
        <v>7</v>
      </c>
      <c r="C214" s="33"/>
      <c r="D214" s="33"/>
      <c r="E214" s="33"/>
      <c r="F214" s="3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35"/>
      <c r="S214" s="4"/>
    </row>
    <row r="215" spans="1:20" outlineLevel="1">
      <c r="A215" s="29"/>
      <c r="B215" s="11" t="s">
        <v>8</v>
      </c>
      <c r="C215" s="33"/>
      <c r="D215" s="33"/>
      <c r="E215" s="33"/>
      <c r="F215" s="33"/>
      <c r="G215" s="5"/>
      <c r="H215" s="5">
        <v>20180452.34</v>
      </c>
      <c r="I215" s="5"/>
      <c r="J215" s="5"/>
      <c r="K215" s="5"/>
      <c r="L215" s="5"/>
      <c r="M215" s="5"/>
      <c r="N215" s="5"/>
      <c r="O215" s="5"/>
      <c r="P215" s="5">
        <v>15280796.24</v>
      </c>
      <c r="Q215" s="6"/>
      <c r="R215" s="35">
        <f t="shared" si="72"/>
        <v>75.720781588783765</v>
      </c>
      <c r="S215" s="4"/>
    </row>
    <row r="216" spans="1:20" ht="31" outlineLevel="1">
      <c r="A216" s="29"/>
      <c r="B216" s="54" t="s">
        <v>207</v>
      </c>
      <c r="C216" s="33"/>
      <c r="D216" s="33"/>
      <c r="E216" s="33"/>
      <c r="F216" s="33"/>
      <c r="G216" s="5"/>
      <c r="H216" s="5">
        <f>H218+H219+H220</f>
        <v>2865500</v>
      </c>
      <c r="I216" s="5">
        <f t="shared" ref="I216:O216" si="87">I218+I219+I220</f>
        <v>0</v>
      </c>
      <c r="J216" s="5">
        <f t="shared" si="87"/>
        <v>0</v>
      </c>
      <c r="K216" s="5">
        <f t="shared" si="87"/>
        <v>0</v>
      </c>
      <c r="L216" s="5">
        <f t="shared" si="87"/>
        <v>0</v>
      </c>
      <c r="M216" s="5">
        <f t="shared" si="87"/>
        <v>0</v>
      </c>
      <c r="N216" s="5">
        <f t="shared" si="87"/>
        <v>0</v>
      </c>
      <c r="O216" s="5">
        <f t="shared" si="87"/>
        <v>0</v>
      </c>
      <c r="P216" s="5">
        <f>P218+P219+P220</f>
        <v>0</v>
      </c>
      <c r="Q216" s="6">
        <v>41189.14</v>
      </c>
      <c r="R216" s="35">
        <f t="shared" si="72"/>
        <v>0</v>
      </c>
      <c r="S216" s="4"/>
    </row>
    <row r="217" spans="1:20" outlineLevel="1">
      <c r="A217" s="29"/>
      <c r="B217" s="11" t="s">
        <v>5</v>
      </c>
      <c r="C217" s="33"/>
      <c r="D217" s="33"/>
      <c r="E217" s="33"/>
      <c r="F217" s="33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35"/>
      <c r="S217" s="4"/>
    </row>
    <row r="218" spans="1:20" outlineLevel="1">
      <c r="A218" s="29"/>
      <c r="B218" s="11" t="s">
        <v>6</v>
      </c>
      <c r="C218" s="33"/>
      <c r="D218" s="33"/>
      <c r="E218" s="33"/>
      <c r="F218" s="33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35"/>
      <c r="S218" s="4"/>
    </row>
    <row r="219" spans="1:20" outlineLevel="1">
      <c r="A219" s="29"/>
      <c r="B219" s="11" t="s">
        <v>7</v>
      </c>
      <c r="C219" s="33"/>
      <c r="D219" s="33"/>
      <c r="E219" s="33"/>
      <c r="F219" s="33"/>
      <c r="G219" s="5"/>
      <c r="H219" s="5">
        <v>2865500</v>
      </c>
      <c r="I219" s="5"/>
      <c r="J219" s="5"/>
      <c r="K219" s="5"/>
      <c r="L219" s="5"/>
      <c r="M219" s="5"/>
      <c r="N219" s="5"/>
      <c r="O219" s="5"/>
      <c r="P219" s="5"/>
      <c r="Q219" s="6"/>
      <c r="R219" s="35"/>
      <c r="S219" s="4"/>
    </row>
    <row r="220" spans="1:20" outlineLevel="1">
      <c r="A220" s="29"/>
      <c r="B220" s="11" t="s">
        <v>8</v>
      </c>
      <c r="C220" s="33"/>
      <c r="D220" s="33"/>
      <c r="E220" s="33"/>
      <c r="F220" s="33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35"/>
      <c r="S220" s="4"/>
    </row>
    <row r="221" spans="1:20" outlineLevel="1">
      <c r="A221" s="29" t="s">
        <v>51</v>
      </c>
      <c r="B221" s="11" t="s">
        <v>52</v>
      </c>
      <c r="C221" s="33"/>
      <c r="D221" s="33"/>
      <c r="E221" s="33"/>
      <c r="F221" s="33"/>
      <c r="G221" s="5"/>
      <c r="H221" s="5">
        <f>H223+H224+H225</f>
        <v>292151272</v>
      </c>
      <c r="I221" s="5">
        <f t="shared" ref="I221:P221" si="88">I223+I224+I225</f>
        <v>0</v>
      </c>
      <c r="J221" s="5">
        <f t="shared" si="88"/>
        <v>0</v>
      </c>
      <c r="K221" s="5">
        <f t="shared" si="88"/>
        <v>0</v>
      </c>
      <c r="L221" s="5">
        <f t="shared" si="88"/>
        <v>0</v>
      </c>
      <c r="M221" s="5">
        <f t="shared" si="88"/>
        <v>0</v>
      </c>
      <c r="N221" s="5">
        <f t="shared" si="88"/>
        <v>0</v>
      </c>
      <c r="O221" s="5">
        <f t="shared" si="88"/>
        <v>0</v>
      </c>
      <c r="P221" s="5">
        <f t="shared" si="88"/>
        <v>122262783.66</v>
      </c>
      <c r="Q221" s="6"/>
      <c r="R221" s="35">
        <f t="shared" si="72"/>
        <v>41.849136176275145</v>
      </c>
      <c r="S221" s="4"/>
    </row>
    <row r="222" spans="1:20" outlineLevel="1">
      <c r="A222" s="29"/>
      <c r="B222" s="11" t="s">
        <v>5</v>
      </c>
      <c r="C222" s="33"/>
      <c r="D222" s="33"/>
      <c r="E222" s="33"/>
      <c r="F222" s="33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35"/>
      <c r="S222" s="4"/>
      <c r="T222" s="3"/>
    </row>
    <row r="223" spans="1:20" outlineLevel="1">
      <c r="A223" s="29"/>
      <c r="B223" s="11" t="s">
        <v>6</v>
      </c>
      <c r="C223" s="33"/>
      <c r="D223" s="33"/>
      <c r="E223" s="33"/>
      <c r="F223" s="33"/>
      <c r="G223" s="5"/>
      <c r="H223" s="5">
        <f>H233+H228</f>
        <v>200000000</v>
      </c>
      <c r="I223" s="5">
        <f t="shared" ref="I223:P223" si="89">I233+I228</f>
        <v>0</v>
      </c>
      <c r="J223" s="5">
        <f t="shared" si="89"/>
        <v>0</v>
      </c>
      <c r="K223" s="5">
        <f t="shared" si="89"/>
        <v>0</v>
      </c>
      <c r="L223" s="5">
        <f t="shared" si="89"/>
        <v>0</v>
      </c>
      <c r="M223" s="5">
        <f t="shared" si="89"/>
        <v>0</v>
      </c>
      <c r="N223" s="5">
        <f t="shared" si="89"/>
        <v>0</v>
      </c>
      <c r="O223" s="5">
        <f t="shared" si="89"/>
        <v>0</v>
      </c>
      <c r="P223" s="5">
        <f t="shared" si="89"/>
        <v>99549040.730000004</v>
      </c>
      <c r="Q223" s="6"/>
      <c r="R223" s="35">
        <f t="shared" si="72"/>
        <v>49.774520365000001</v>
      </c>
      <c r="S223" s="4"/>
      <c r="T223" s="3"/>
    </row>
    <row r="224" spans="1:20" outlineLevel="1">
      <c r="A224" s="29"/>
      <c r="B224" s="11" t="s">
        <v>7</v>
      </c>
      <c r="C224" s="33"/>
      <c r="D224" s="33"/>
      <c r="E224" s="33"/>
      <c r="F224" s="33"/>
      <c r="G224" s="5"/>
      <c r="H224" s="5">
        <f t="shared" ref="H224:P225" si="90">H234+H229</f>
        <v>69094372</v>
      </c>
      <c r="I224" s="5">
        <f t="shared" si="90"/>
        <v>0</v>
      </c>
      <c r="J224" s="5">
        <f t="shared" si="90"/>
        <v>0</v>
      </c>
      <c r="K224" s="5">
        <f t="shared" si="90"/>
        <v>0</v>
      </c>
      <c r="L224" s="5">
        <f t="shared" si="90"/>
        <v>0</v>
      </c>
      <c r="M224" s="5">
        <f t="shared" si="90"/>
        <v>0</v>
      </c>
      <c r="N224" s="5">
        <f t="shared" si="90"/>
        <v>0</v>
      </c>
      <c r="O224" s="5">
        <f t="shared" si="90"/>
        <v>0</v>
      </c>
      <c r="P224" s="5">
        <f t="shared" si="90"/>
        <v>18330225.969999999</v>
      </c>
      <c r="Q224" s="6"/>
      <c r="R224" s="35">
        <f t="shared" si="72"/>
        <v>26.529260545272777</v>
      </c>
      <c r="S224" s="4"/>
    </row>
    <row r="225" spans="1:20" outlineLevel="1">
      <c r="A225" s="29"/>
      <c r="B225" s="11" t="s">
        <v>8</v>
      </c>
      <c r="C225" s="33"/>
      <c r="D225" s="33"/>
      <c r="E225" s="33"/>
      <c r="F225" s="33"/>
      <c r="G225" s="5"/>
      <c r="H225" s="5">
        <f t="shared" si="90"/>
        <v>23056900</v>
      </c>
      <c r="I225" s="5">
        <f t="shared" si="90"/>
        <v>0</v>
      </c>
      <c r="J225" s="5">
        <f t="shared" si="90"/>
        <v>0</v>
      </c>
      <c r="K225" s="5">
        <f t="shared" si="90"/>
        <v>0</v>
      </c>
      <c r="L225" s="5">
        <f t="shared" si="90"/>
        <v>0</v>
      </c>
      <c r="M225" s="5">
        <f t="shared" si="90"/>
        <v>0</v>
      </c>
      <c r="N225" s="5">
        <f t="shared" si="90"/>
        <v>0</v>
      </c>
      <c r="O225" s="5">
        <f t="shared" si="90"/>
        <v>0</v>
      </c>
      <c r="P225" s="5">
        <f t="shared" si="90"/>
        <v>4383516.96</v>
      </c>
      <c r="Q225" s="6"/>
      <c r="R225" s="35">
        <f t="shared" si="72"/>
        <v>19.011736009611006</v>
      </c>
      <c r="S225" s="4"/>
    </row>
    <row r="226" spans="1:20" ht="31" outlineLevel="1">
      <c r="A226" s="29"/>
      <c r="B226" s="36" t="s">
        <v>53</v>
      </c>
      <c r="C226" s="33"/>
      <c r="D226" s="33"/>
      <c r="E226" s="33"/>
      <c r="F226" s="33"/>
      <c r="G226" s="5"/>
      <c r="H226" s="5">
        <f>H228+H229+H230</f>
        <v>4000000</v>
      </c>
      <c r="I226" s="5">
        <f t="shared" ref="I226:O226" si="91">I228+I229+I230</f>
        <v>0</v>
      </c>
      <c r="J226" s="5">
        <f t="shared" si="91"/>
        <v>0</v>
      </c>
      <c r="K226" s="5">
        <f t="shared" si="91"/>
        <v>0</v>
      </c>
      <c r="L226" s="5">
        <f t="shared" si="91"/>
        <v>0</v>
      </c>
      <c r="M226" s="5">
        <f t="shared" si="91"/>
        <v>0</v>
      </c>
      <c r="N226" s="5">
        <f t="shared" si="91"/>
        <v>0</v>
      </c>
      <c r="O226" s="5">
        <f t="shared" si="91"/>
        <v>0</v>
      </c>
      <c r="P226" s="5">
        <f>P228+P229+P230</f>
        <v>4000000</v>
      </c>
      <c r="Q226" s="6">
        <v>41189.14</v>
      </c>
      <c r="R226" s="35">
        <f t="shared" si="72"/>
        <v>100</v>
      </c>
      <c r="S226" s="4"/>
    </row>
    <row r="227" spans="1:20" outlineLevel="1">
      <c r="A227" s="29"/>
      <c r="B227" s="11" t="s">
        <v>5</v>
      </c>
      <c r="C227" s="33"/>
      <c r="D227" s="33"/>
      <c r="E227" s="33"/>
      <c r="F227" s="33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35"/>
      <c r="S227" s="4"/>
    </row>
    <row r="228" spans="1:20" outlineLevel="1">
      <c r="A228" s="29"/>
      <c r="B228" s="11" t="s">
        <v>6</v>
      </c>
      <c r="C228" s="33"/>
      <c r="D228" s="33"/>
      <c r="E228" s="33"/>
      <c r="F228" s="33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35"/>
      <c r="S228" s="4"/>
    </row>
    <row r="229" spans="1:20" outlineLevel="1">
      <c r="A229" s="29"/>
      <c r="B229" s="11" t="s">
        <v>7</v>
      </c>
      <c r="C229" s="33"/>
      <c r="D229" s="33"/>
      <c r="E229" s="33"/>
      <c r="F229" s="33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35"/>
      <c r="S229" s="4"/>
    </row>
    <row r="230" spans="1:20" outlineLevel="1">
      <c r="A230" s="29"/>
      <c r="B230" s="11" t="s">
        <v>8</v>
      </c>
      <c r="C230" s="33"/>
      <c r="D230" s="33"/>
      <c r="E230" s="33"/>
      <c r="F230" s="33"/>
      <c r="G230" s="5"/>
      <c r="H230" s="5">
        <v>4000000</v>
      </c>
      <c r="I230" s="5"/>
      <c r="J230" s="5"/>
      <c r="K230" s="5"/>
      <c r="L230" s="5"/>
      <c r="M230" s="5"/>
      <c r="N230" s="5"/>
      <c r="O230" s="5"/>
      <c r="P230" s="5">
        <v>4000000</v>
      </c>
      <c r="Q230" s="6"/>
      <c r="R230" s="35">
        <f t="shared" ref="R230:R296" si="92">P230/H230*100</f>
        <v>100</v>
      </c>
      <c r="S230" s="4"/>
    </row>
    <row r="231" spans="1:20" ht="31" outlineLevel="1">
      <c r="A231" s="29"/>
      <c r="B231" s="36" t="s">
        <v>54</v>
      </c>
      <c r="C231" s="33"/>
      <c r="D231" s="33"/>
      <c r="E231" s="33"/>
      <c r="F231" s="33"/>
      <c r="G231" s="5"/>
      <c r="H231" s="5">
        <f>H233+H234+H235</f>
        <v>288151272</v>
      </c>
      <c r="I231" s="5">
        <f t="shared" ref="I231:O231" si="93">I233+I234+I235</f>
        <v>0</v>
      </c>
      <c r="J231" s="5">
        <f t="shared" si="93"/>
        <v>0</v>
      </c>
      <c r="K231" s="5">
        <f t="shared" si="93"/>
        <v>0</v>
      </c>
      <c r="L231" s="5">
        <f t="shared" si="93"/>
        <v>0</v>
      </c>
      <c r="M231" s="5">
        <f t="shared" si="93"/>
        <v>0</v>
      </c>
      <c r="N231" s="5">
        <f t="shared" si="93"/>
        <v>0</v>
      </c>
      <c r="O231" s="5">
        <f t="shared" si="93"/>
        <v>0</v>
      </c>
      <c r="P231" s="5">
        <f>P233+P234+P235</f>
        <v>118262783.66</v>
      </c>
      <c r="Q231" s="6">
        <v>41189.14</v>
      </c>
      <c r="R231" s="35">
        <f t="shared" si="92"/>
        <v>41.041909285758763</v>
      </c>
      <c r="S231" s="4"/>
      <c r="T231" s="3"/>
    </row>
    <row r="232" spans="1:20" outlineLevel="1">
      <c r="A232" s="29"/>
      <c r="B232" s="11" t="s">
        <v>5</v>
      </c>
      <c r="C232" s="33"/>
      <c r="D232" s="33"/>
      <c r="E232" s="33"/>
      <c r="F232" s="33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35"/>
      <c r="S232" s="4"/>
    </row>
    <row r="233" spans="1:20" outlineLevel="1">
      <c r="A233" s="29"/>
      <c r="B233" s="11" t="s">
        <v>6</v>
      </c>
      <c r="C233" s="33"/>
      <c r="D233" s="33"/>
      <c r="E233" s="33"/>
      <c r="F233" s="33"/>
      <c r="G233" s="5"/>
      <c r="H233" s="5">
        <v>200000000</v>
      </c>
      <c r="I233" s="5"/>
      <c r="J233" s="5"/>
      <c r="K233" s="5"/>
      <c r="L233" s="5"/>
      <c r="M233" s="5"/>
      <c r="N233" s="5"/>
      <c r="O233" s="5"/>
      <c r="P233" s="5">
        <v>99549040.730000004</v>
      </c>
      <c r="Q233" s="6"/>
      <c r="R233" s="35">
        <f t="shared" si="92"/>
        <v>49.774520365000001</v>
      </c>
      <c r="S233" s="4"/>
      <c r="T233" s="3"/>
    </row>
    <row r="234" spans="1:20" outlineLevel="1">
      <c r="A234" s="29"/>
      <c r="B234" s="11" t="s">
        <v>7</v>
      </c>
      <c r="C234" s="33"/>
      <c r="D234" s="33"/>
      <c r="E234" s="33"/>
      <c r="F234" s="33"/>
      <c r="G234" s="5"/>
      <c r="H234" s="5">
        <v>69094372</v>
      </c>
      <c r="I234" s="5"/>
      <c r="J234" s="5"/>
      <c r="K234" s="5"/>
      <c r="L234" s="5"/>
      <c r="M234" s="5"/>
      <c r="N234" s="5"/>
      <c r="O234" s="5"/>
      <c r="P234" s="5">
        <v>18330225.969999999</v>
      </c>
      <c r="Q234" s="6"/>
      <c r="R234" s="35">
        <f t="shared" si="92"/>
        <v>26.529260545272777</v>
      </c>
      <c r="S234" s="4"/>
      <c r="T234" s="3"/>
    </row>
    <row r="235" spans="1:20" outlineLevel="1">
      <c r="A235" s="29"/>
      <c r="B235" s="11" t="s">
        <v>8</v>
      </c>
      <c r="C235" s="33"/>
      <c r="D235" s="33"/>
      <c r="E235" s="33"/>
      <c r="F235" s="33"/>
      <c r="G235" s="5"/>
      <c r="H235" s="5">
        <v>19056900</v>
      </c>
      <c r="I235" s="5"/>
      <c r="J235" s="5"/>
      <c r="K235" s="5"/>
      <c r="L235" s="5"/>
      <c r="M235" s="5"/>
      <c r="N235" s="5"/>
      <c r="O235" s="5"/>
      <c r="P235" s="5">
        <v>383516.96</v>
      </c>
      <c r="Q235" s="6"/>
      <c r="R235" s="35">
        <f t="shared" si="92"/>
        <v>2.0124834574353647</v>
      </c>
      <c r="S235" s="4"/>
    </row>
    <row r="236" spans="1:20" ht="31" outlineLevel="1">
      <c r="A236" s="29" t="s">
        <v>55</v>
      </c>
      <c r="B236" s="11" t="s">
        <v>183</v>
      </c>
      <c r="C236" s="33"/>
      <c r="D236" s="33"/>
      <c r="E236" s="33"/>
      <c r="F236" s="33"/>
      <c r="G236" s="5">
        <v>0</v>
      </c>
      <c r="H236" s="5">
        <f>H238+H239+H240</f>
        <v>2045500</v>
      </c>
      <c r="I236" s="5">
        <f t="shared" ref="I236:P236" si="94">I238+I239+I240</f>
        <v>0</v>
      </c>
      <c r="J236" s="5">
        <f t="shared" si="94"/>
        <v>0</v>
      </c>
      <c r="K236" s="5">
        <f t="shared" si="94"/>
        <v>0</v>
      </c>
      <c r="L236" s="5">
        <f t="shared" si="94"/>
        <v>0</v>
      </c>
      <c r="M236" s="5">
        <f t="shared" si="94"/>
        <v>0</v>
      </c>
      <c r="N236" s="5">
        <f t="shared" si="94"/>
        <v>0</v>
      </c>
      <c r="O236" s="5">
        <f t="shared" si="94"/>
        <v>0</v>
      </c>
      <c r="P236" s="5">
        <f t="shared" si="94"/>
        <v>1308441.74</v>
      </c>
      <c r="Q236" s="6">
        <v>8093761.4900000002</v>
      </c>
      <c r="R236" s="35">
        <f t="shared" si="92"/>
        <v>63.966841359080902</v>
      </c>
      <c r="S236" s="4">
        <v>0</v>
      </c>
    </row>
    <row r="237" spans="1:20" outlineLevel="1">
      <c r="A237" s="29"/>
      <c r="B237" s="11" t="s">
        <v>5</v>
      </c>
      <c r="C237" s="33"/>
      <c r="D237" s="33"/>
      <c r="E237" s="33"/>
      <c r="F237" s="33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35"/>
      <c r="S237" s="4"/>
    </row>
    <row r="238" spans="1:20" outlineLevel="1">
      <c r="A238" s="29"/>
      <c r="B238" s="11" t="s">
        <v>6</v>
      </c>
      <c r="C238" s="33"/>
      <c r="D238" s="33"/>
      <c r="E238" s="33"/>
      <c r="F238" s="33"/>
      <c r="G238" s="5"/>
      <c r="H238" s="5">
        <f>H243</f>
        <v>0</v>
      </c>
      <c r="I238" s="5">
        <f t="shared" ref="I238:P240" si="95">I243</f>
        <v>0</v>
      </c>
      <c r="J238" s="5">
        <f t="shared" si="95"/>
        <v>0</v>
      </c>
      <c r="K238" s="5">
        <f t="shared" si="95"/>
        <v>0</v>
      </c>
      <c r="L238" s="5">
        <f t="shared" si="95"/>
        <v>0</v>
      </c>
      <c r="M238" s="5">
        <f t="shared" si="95"/>
        <v>0</v>
      </c>
      <c r="N238" s="5">
        <f t="shared" si="95"/>
        <v>0</v>
      </c>
      <c r="O238" s="5">
        <f t="shared" si="95"/>
        <v>0</v>
      </c>
      <c r="P238" s="5">
        <f t="shared" si="95"/>
        <v>0</v>
      </c>
      <c r="Q238" s="6"/>
      <c r="R238" s="35">
        <v>0</v>
      </c>
      <c r="S238" s="4"/>
    </row>
    <row r="239" spans="1:20" outlineLevel="1">
      <c r="A239" s="29"/>
      <c r="B239" s="11" t="s">
        <v>7</v>
      </c>
      <c r="C239" s="33"/>
      <c r="D239" s="33"/>
      <c r="E239" s="33"/>
      <c r="F239" s="33"/>
      <c r="G239" s="5"/>
      <c r="H239" s="5">
        <f t="shared" ref="H239" si="96">H244</f>
        <v>0</v>
      </c>
      <c r="I239" s="5"/>
      <c r="J239" s="5"/>
      <c r="K239" s="5"/>
      <c r="L239" s="5"/>
      <c r="M239" s="5"/>
      <c r="N239" s="5"/>
      <c r="O239" s="5"/>
      <c r="P239" s="5">
        <f t="shared" si="95"/>
        <v>0</v>
      </c>
      <c r="Q239" s="6"/>
      <c r="R239" s="35">
        <v>0</v>
      </c>
      <c r="S239" s="4"/>
    </row>
    <row r="240" spans="1:20" outlineLevel="1">
      <c r="A240" s="29"/>
      <c r="B240" s="11" t="s">
        <v>8</v>
      </c>
      <c r="C240" s="33"/>
      <c r="D240" s="33"/>
      <c r="E240" s="33"/>
      <c r="F240" s="33"/>
      <c r="G240" s="5"/>
      <c r="H240" s="5">
        <f>H245</f>
        <v>2045500</v>
      </c>
      <c r="I240" s="5"/>
      <c r="J240" s="5"/>
      <c r="K240" s="5"/>
      <c r="L240" s="5"/>
      <c r="M240" s="5"/>
      <c r="N240" s="5"/>
      <c r="O240" s="5"/>
      <c r="P240" s="5">
        <f t="shared" si="95"/>
        <v>1308441.74</v>
      </c>
      <c r="Q240" s="6"/>
      <c r="R240" s="35">
        <f t="shared" si="92"/>
        <v>63.966841359080902</v>
      </c>
      <c r="S240" s="4"/>
    </row>
    <row r="241" spans="1:21" outlineLevel="1">
      <c r="A241" s="29"/>
      <c r="B241" s="36" t="s">
        <v>33</v>
      </c>
      <c r="C241" s="33"/>
      <c r="D241" s="33"/>
      <c r="E241" s="33"/>
      <c r="F241" s="33"/>
      <c r="G241" s="5"/>
      <c r="H241" s="5">
        <f>H243+H244+H245</f>
        <v>2045500</v>
      </c>
      <c r="I241" s="5">
        <f t="shared" ref="I241:O241" si="97">I243+I244+I245</f>
        <v>0</v>
      </c>
      <c r="J241" s="5">
        <f t="shared" si="97"/>
        <v>0</v>
      </c>
      <c r="K241" s="5">
        <f t="shared" si="97"/>
        <v>0</v>
      </c>
      <c r="L241" s="5">
        <f t="shared" si="97"/>
        <v>0</v>
      </c>
      <c r="M241" s="5">
        <f t="shared" si="97"/>
        <v>0</v>
      </c>
      <c r="N241" s="5">
        <f t="shared" si="97"/>
        <v>0</v>
      </c>
      <c r="O241" s="5">
        <f t="shared" si="97"/>
        <v>0</v>
      </c>
      <c r="P241" s="5">
        <f>P243+P244+P245</f>
        <v>1308441.74</v>
      </c>
      <c r="Q241" s="6">
        <v>41189.14</v>
      </c>
      <c r="R241" s="35">
        <f t="shared" si="92"/>
        <v>63.966841359080902</v>
      </c>
      <c r="S241" s="4"/>
    </row>
    <row r="242" spans="1:21" outlineLevel="1">
      <c r="A242" s="29"/>
      <c r="B242" s="11" t="s">
        <v>5</v>
      </c>
      <c r="C242" s="33"/>
      <c r="D242" s="33"/>
      <c r="E242" s="33"/>
      <c r="F242" s="33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35"/>
      <c r="S242" s="4"/>
    </row>
    <row r="243" spans="1:21" outlineLevel="1">
      <c r="A243" s="29"/>
      <c r="B243" s="11" t="s">
        <v>6</v>
      </c>
      <c r="C243" s="33"/>
      <c r="D243" s="33"/>
      <c r="E243" s="33"/>
      <c r="F243" s="33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35"/>
      <c r="S243" s="4"/>
    </row>
    <row r="244" spans="1:21" outlineLevel="1">
      <c r="A244" s="29"/>
      <c r="B244" s="11" t="s">
        <v>7</v>
      </c>
      <c r="C244" s="33"/>
      <c r="D244" s="33"/>
      <c r="E244" s="33"/>
      <c r="F244" s="33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35"/>
      <c r="S244" s="4"/>
    </row>
    <row r="245" spans="1:21" outlineLevel="1">
      <c r="A245" s="29"/>
      <c r="B245" s="11" t="s">
        <v>8</v>
      </c>
      <c r="C245" s="33"/>
      <c r="D245" s="33"/>
      <c r="E245" s="33"/>
      <c r="F245" s="33"/>
      <c r="G245" s="5"/>
      <c r="H245" s="5">
        <v>2045500</v>
      </c>
      <c r="I245" s="5"/>
      <c r="J245" s="5"/>
      <c r="K245" s="5"/>
      <c r="L245" s="5"/>
      <c r="M245" s="5"/>
      <c r="N245" s="5"/>
      <c r="O245" s="5"/>
      <c r="P245" s="5">
        <v>1308441.74</v>
      </c>
      <c r="Q245" s="6"/>
      <c r="R245" s="35">
        <f t="shared" si="92"/>
        <v>63.966841359080902</v>
      </c>
      <c r="S245" s="4"/>
    </row>
    <row r="246" spans="1:21" s="18" customFormat="1" ht="30">
      <c r="A246" s="38" t="s">
        <v>56</v>
      </c>
      <c r="B246" s="32" t="s">
        <v>145</v>
      </c>
      <c r="C246" s="33"/>
      <c r="D246" s="33"/>
      <c r="E246" s="33"/>
      <c r="F246" s="33"/>
      <c r="G246" s="6">
        <v>0</v>
      </c>
      <c r="H246" s="6">
        <f>H248+H249+H250</f>
        <v>306717300</v>
      </c>
      <c r="I246" s="6">
        <f t="shared" ref="I246:P246" si="98">I248+I249+I250</f>
        <v>0</v>
      </c>
      <c r="J246" s="6">
        <f t="shared" si="98"/>
        <v>0</v>
      </c>
      <c r="K246" s="6">
        <f t="shared" si="98"/>
        <v>0</v>
      </c>
      <c r="L246" s="6">
        <f t="shared" si="98"/>
        <v>0</v>
      </c>
      <c r="M246" s="6">
        <f t="shared" si="98"/>
        <v>0</v>
      </c>
      <c r="N246" s="6">
        <f t="shared" si="98"/>
        <v>0</v>
      </c>
      <c r="O246" s="6">
        <f t="shared" si="98"/>
        <v>0</v>
      </c>
      <c r="P246" s="6">
        <f t="shared" si="98"/>
        <v>227666916.62999997</v>
      </c>
      <c r="Q246" s="6">
        <v>94969526.689999998</v>
      </c>
      <c r="R246" s="34">
        <f t="shared" si="92"/>
        <v>74.226956428607053</v>
      </c>
      <c r="S246" s="17">
        <v>0</v>
      </c>
    </row>
    <row r="247" spans="1:21">
      <c r="A247" s="38"/>
      <c r="B247" s="11" t="s">
        <v>5</v>
      </c>
      <c r="C247" s="33"/>
      <c r="D247" s="33"/>
      <c r="E247" s="33"/>
      <c r="F247" s="33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34"/>
      <c r="S247" s="4"/>
    </row>
    <row r="248" spans="1:21">
      <c r="A248" s="38"/>
      <c r="B248" s="32" t="s">
        <v>6</v>
      </c>
      <c r="C248" s="33"/>
      <c r="D248" s="33"/>
      <c r="E248" s="33"/>
      <c r="F248" s="33"/>
      <c r="G248" s="6"/>
      <c r="H248" s="6">
        <f t="shared" ref="H248:P250" si="99">H253+H268+H283</f>
        <v>62137500</v>
      </c>
      <c r="I248" s="6">
        <f t="shared" si="99"/>
        <v>0</v>
      </c>
      <c r="J248" s="6">
        <f t="shared" si="99"/>
        <v>0</v>
      </c>
      <c r="K248" s="6">
        <f t="shared" si="99"/>
        <v>0</v>
      </c>
      <c r="L248" s="6">
        <f t="shared" si="99"/>
        <v>0</v>
      </c>
      <c r="M248" s="6">
        <f t="shared" si="99"/>
        <v>0</v>
      </c>
      <c r="N248" s="6">
        <f t="shared" si="99"/>
        <v>0</v>
      </c>
      <c r="O248" s="6">
        <f t="shared" si="99"/>
        <v>0</v>
      </c>
      <c r="P248" s="6">
        <f t="shared" si="99"/>
        <v>34958131.880000003</v>
      </c>
      <c r="Q248" s="6"/>
      <c r="R248" s="34">
        <f t="shared" si="92"/>
        <v>56.259315035204196</v>
      </c>
      <c r="S248" s="4"/>
      <c r="T248" s="3"/>
      <c r="U248" s="3"/>
    </row>
    <row r="249" spans="1:21">
      <c r="A249" s="38"/>
      <c r="B249" s="32" t="s">
        <v>7</v>
      </c>
      <c r="C249" s="33"/>
      <c r="D249" s="33"/>
      <c r="E249" s="33"/>
      <c r="F249" s="33"/>
      <c r="G249" s="6"/>
      <c r="H249" s="6">
        <f t="shared" si="99"/>
        <v>5850000</v>
      </c>
      <c r="I249" s="6">
        <f t="shared" si="99"/>
        <v>0</v>
      </c>
      <c r="J249" s="6">
        <f t="shared" si="99"/>
        <v>0</v>
      </c>
      <c r="K249" s="6">
        <f t="shared" si="99"/>
        <v>0</v>
      </c>
      <c r="L249" s="6">
        <f t="shared" si="99"/>
        <v>0</v>
      </c>
      <c r="M249" s="6">
        <f t="shared" si="99"/>
        <v>0</v>
      </c>
      <c r="N249" s="6">
        <f t="shared" si="99"/>
        <v>0</v>
      </c>
      <c r="O249" s="6">
        <f t="shared" si="99"/>
        <v>0</v>
      </c>
      <c r="P249" s="6">
        <f t="shared" si="99"/>
        <v>3286668.84</v>
      </c>
      <c r="Q249" s="6"/>
      <c r="R249" s="34">
        <f t="shared" si="92"/>
        <v>56.182373333333338</v>
      </c>
      <c r="S249" s="4"/>
    </row>
    <row r="250" spans="1:21">
      <c r="A250" s="38"/>
      <c r="B250" s="32" t="s">
        <v>8</v>
      </c>
      <c r="C250" s="33"/>
      <c r="D250" s="33"/>
      <c r="E250" s="33"/>
      <c r="F250" s="33"/>
      <c r="G250" s="6"/>
      <c r="H250" s="6">
        <f t="shared" si="99"/>
        <v>238729800</v>
      </c>
      <c r="I250" s="6">
        <f t="shared" si="99"/>
        <v>0</v>
      </c>
      <c r="J250" s="6">
        <f t="shared" si="99"/>
        <v>0</v>
      </c>
      <c r="K250" s="6">
        <f t="shared" si="99"/>
        <v>0</v>
      </c>
      <c r="L250" s="6">
        <f t="shared" si="99"/>
        <v>0</v>
      </c>
      <c r="M250" s="6">
        <f t="shared" si="99"/>
        <v>0</v>
      </c>
      <c r="N250" s="6">
        <f t="shared" si="99"/>
        <v>0</v>
      </c>
      <c r="O250" s="6">
        <f t="shared" si="99"/>
        <v>0</v>
      </c>
      <c r="P250" s="6">
        <f t="shared" si="99"/>
        <v>189422115.90999997</v>
      </c>
      <c r="Q250" s="6"/>
      <c r="R250" s="34">
        <f t="shared" si="92"/>
        <v>79.345819378225912</v>
      </c>
      <c r="S250" s="4"/>
    </row>
    <row r="251" spans="1:21" ht="19.5" customHeight="1" outlineLevel="1">
      <c r="A251" s="29" t="s">
        <v>57</v>
      </c>
      <c r="B251" s="11" t="s">
        <v>58</v>
      </c>
      <c r="C251" s="33"/>
      <c r="D251" s="33"/>
      <c r="E251" s="33"/>
      <c r="F251" s="33"/>
      <c r="G251" s="5">
        <v>0</v>
      </c>
      <c r="H251" s="5">
        <f>H253+H254+H255</f>
        <v>120651145.25</v>
      </c>
      <c r="I251" s="5">
        <f t="shared" ref="I251:P251" si="100">I253+I254+I255</f>
        <v>0</v>
      </c>
      <c r="J251" s="5">
        <f t="shared" si="100"/>
        <v>0</v>
      </c>
      <c r="K251" s="5">
        <f t="shared" si="100"/>
        <v>0</v>
      </c>
      <c r="L251" s="5">
        <f t="shared" si="100"/>
        <v>0</v>
      </c>
      <c r="M251" s="5">
        <f t="shared" si="100"/>
        <v>0</v>
      </c>
      <c r="N251" s="5">
        <f t="shared" si="100"/>
        <v>0</v>
      </c>
      <c r="O251" s="5">
        <f t="shared" si="100"/>
        <v>0</v>
      </c>
      <c r="P251" s="5">
        <f t="shared" si="100"/>
        <v>78392336.349999994</v>
      </c>
      <c r="Q251" s="6">
        <v>24988113.43</v>
      </c>
      <c r="R251" s="35">
        <f t="shared" si="92"/>
        <v>64.974382288343833</v>
      </c>
      <c r="S251" s="4">
        <v>0</v>
      </c>
    </row>
    <row r="252" spans="1:21" outlineLevel="1">
      <c r="A252" s="29"/>
      <c r="B252" s="11" t="s">
        <v>5</v>
      </c>
      <c r="C252" s="33"/>
      <c r="D252" s="33"/>
      <c r="E252" s="33"/>
      <c r="F252" s="3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35"/>
      <c r="S252" s="4"/>
    </row>
    <row r="253" spans="1:21" outlineLevel="1">
      <c r="A253" s="29"/>
      <c r="B253" s="11" t="s">
        <v>6</v>
      </c>
      <c r="C253" s="33"/>
      <c r="D253" s="33"/>
      <c r="E253" s="33"/>
      <c r="F253" s="33"/>
      <c r="G253" s="5"/>
      <c r="H253" s="5">
        <f>H258+H263</f>
        <v>62137500</v>
      </c>
      <c r="I253" s="5">
        <f t="shared" ref="I253:P255" si="101">I258+I263</f>
        <v>0</v>
      </c>
      <c r="J253" s="5">
        <f t="shared" si="101"/>
        <v>0</v>
      </c>
      <c r="K253" s="5">
        <f t="shared" si="101"/>
        <v>0</v>
      </c>
      <c r="L253" s="5">
        <f t="shared" si="101"/>
        <v>0</v>
      </c>
      <c r="M253" s="5">
        <f t="shared" si="101"/>
        <v>0</v>
      </c>
      <c r="N253" s="5">
        <f t="shared" si="101"/>
        <v>0</v>
      </c>
      <c r="O253" s="5">
        <f t="shared" si="101"/>
        <v>0</v>
      </c>
      <c r="P253" s="5">
        <f t="shared" si="101"/>
        <v>34958131.880000003</v>
      </c>
      <c r="Q253" s="6"/>
      <c r="R253" s="35">
        <f t="shared" si="92"/>
        <v>56.259315035204196</v>
      </c>
      <c r="S253" s="4"/>
      <c r="T253" s="3"/>
    </row>
    <row r="254" spans="1:21" outlineLevel="1">
      <c r="A254" s="29"/>
      <c r="B254" s="11" t="s">
        <v>7</v>
      </c>
      <c r="C254" s="33"/>
      <c r="D254" s="33"/>
      <c r="E254" s="33"/>
      <c r="F254" s="33"/>
      <c r="G254" s="5"/>
      <c r="H254" s="5">
        <f t="shared" ref="H254" si="102">H259+H264</f>
        <v>5850000</v>
      </c>
      <c r="I254" s="5"/>
      <c r="J254" s="5"/>
      <c r="K254" s="5"/>
      <c r="L254" s="5"/>
      <c r="M254" s="5"/>
      <c r="N254" s="5"/>
      <c r="O254" s="5"/>
      <c r="P254" s="5">
        <f t="shared" si="101"/>
        <v>3286668.84</v>
      </c>
      <c r="Q254" s="6"/>
      <c r="R254" s="35">
        <f t="shared" si="92"/>
        <v>56.182373333333338</v>
      </c>
      <c r="S254" s="4"/>
      <c r="T254" s="3"/>
    </row>
    <row r="255" spans="1:21" outlineLevel="1">
      <c r="A255" s="29"/>
      <c r="B255" s="11" t="s">
        <v>8</v>
      </c>
      <c r="C255" s="33"/>
      <c r="D255" s="33"/>
      <c r="E255" s="33"/>
      <c r="F255" s="33"/>
      <c r="G255" s="5"/>
      <c r="H255" s="5">
        <f>H260+H265</f>
        <v>52663645.25</v>
      </c>
      <c r="I255" s="5"/>
      <c r="J255" s="5"/>
      <c r="K255" s="5"/>
      <c r="L255" s="5"/>
      <c r="M255" s="5"/>
      <c r="N255" s="5"/>
      <c r="O255" s="5"/>
      <c r="P255" s="5">
        <f t="shared" si="101"/>
        <v>40147535.630000003</v>
      </c>
      <c r="Q255" s="6"/>
      <c r="R255" s="35">
        <f t="shared" si="92"/>
        <v>76.233871467528175</v>
      </c>
      <c r="S255" s="4"/>
    </row>
    <row r="256" spans="1:21" ht="31" outlineLevel="1">
      <c r="A256" s="29"/>
      <c r="B256" s="36" t="s">
        <v>59</v>
      </c>
      <c r="C256" s="33"/>
      <c r="D256" s="33"/>
      <c r="E256" s="33"/>
      <c r="F256" s="33"/>
      <c r="G256" s="5"/>
      <c r="H256" s="5">
        <f>H258+H259+H260</f>
        <v>38832945.25</v>
      </c>
      <c r="I256" s="5">
        <f t="shared" ref="I256:O256" si="103">I258+I259+I260</f>
        <v>0</v>
      </c>
      <c r="J256" s="5">
        <f t="shared" si="103"/>
        <v>0</v>
      </c>
      <c r="K256" s="5">
        <f t="shared" si="103"/>
        <v>0</v>
      </c>
      <c r="L256" s="5">
        <f t="shared" si="103"/>
        <v>0</v>
      </c>
      <c r="M256" s="5">
        <f t="shared" si="103"/>
        <v>0</v>
      </c>
      <c r="N256" s="5">
        <f t="shared" si="103"/>
        <v>0</v>
      </c>
      <c r="O256" s="5">
        <f t="shared" si="103"/>
        <v>0</v>
      </c>
      <c r="P256" s="5">
        <f>P258+P259+P260</f>
        <v>32751908.16</v>
      </c>
      <c r="Q256" s="6">
        <v>41189.14</v>
      </c>
      <c r="R256" s="35">
        <f t="shared" si="92"/>
        <v>84.340520527476599</v>
      </c>
      <c r="S256" s="4"/>
    </row>
    <row r="257" spans="1:21" outlineLevel="1">
      <c r="A257" s="29"/>
      <c r="B257" s="11" t="s">
        <v>5</v>
      </c>
      <c r="C257" s="33"/>
      <c r="D257" s="33"/>
      <c r="E257" s="33"/>
      <c r="F257" s="33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35"/>
      <c r="S257" s="4"/>
    </row>
    <row r="258" spans="1:21" outlineLevel="1">
      <c r="A258" s="29"/>
      <c r="B258" s="11" t="s">
        <v>6</v>
      </c>
      <c r="C258" s="33"/>
      <c r="D258" s="33"/>
      <c r="E258" s="33"/>
      <c r="F258" s="33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35"/>
      <c r="S258" s="4"/>
    </row>
    <row r="259" spans="1:21" outlineLevel="1">
      <c r="A259" s="29"/>
      <c r="B259" s="11" t="s">
        <v>7</v>
      </c>
      <c r="C259" s="33"/>
      <c r="D259" s="33"/>
      <c r="E259" s="33"/>
      <c r="F259" s="33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35"/>
      <c r="S259" s="4"/>
    </row>
    <row r="260" spans="1:21" outlineLevel="1">
      <c r="A260" s="29"/>
      <c r="B260" s="11" t="s">
        <v>8</v>
      </c>
      <c r="C260" s="33"/>
      <c r="D260" s="33"/>
      <c r="E260" s="33"/>
      <c r="F260" s="33"/>
      <c r="G260" s="5"/>
      <c r="H260" s="5">
        <v>38832945.25</v>
      </c>
      <c r="I260" s="5"/>
      <c r="J260" s="5"/>
      <c r="K260" s="5"/>
      <c r="L260" s="5"/>
      <c r="M260" s="5"/>
      <c r="N260" s="5"/>
      <c r="O260" s="5"/>
      <c r="P260" s="5">
        <v>32751908.16</v>
      </c>
      <c r="Q260" s="6"/>
      <c r="R260" s="35">
        <f t="shared" si="92"/>
        <v>84.340520527476599</v>
      </c>
      <c r="S260" s="4"/>
    </row>
    <row r="261" spans="1:21" ht="46.5" outlineLevel="1">
      <c r="A261" s="29"/>
      <c r="B261" s="36" t="s">
        <v>60</v>
      </c>
      <c r="C261" s="33"/>
      <c r="D261" s="33"/>
      <c r="E261" s="33"/>
      <c r="F261" s="33"/>
      <c r="G261" s="5"/>
      <c r="H261" s="5">
        <f>H263+H264+H265</f>
        <v>81818200</v>
      </c>
      <c r="I261" s="5">
        <f t="shared" ref="I261:O261" si="104">I263+I264+I265</f>
        <v>0</v>
      </c>
      <c r="J261" s="5">
        <f t="shared" si="104"/>
        <v>0</v>
      </c>
      <c r="K261" s="5">
        <f t="shared" si="104"/>
        <v>0</v>
      </c>
      <c r="L261" s="5">
        <f t="shared" si="104"/>
        <v>0</v>
      </c>
      <c r="M261" s="5">
        <f t="shared" si="104"/>
        <v>0</v>
      </c>
      <c r="N261" s="5">
        <f t="shared" si="104"/>
        <v>0</v>
      </c>
      <c r="O261" s="5">
        <f t="shared" si="104"/>
        <v>0</v>
      </c>
      <c r="P261" s="5">
        <f>P263+P264+P265</f>
        <v>45640428.189999998</v>
      </c>
      <c r="Q261" s="6">
        <v>41189.14</v>
      </c>
      <c r="R261" s="35">
        <f t="shared" si="92"/>
        <v>55.782733169392628</v>
      </c>
      <c r="S261" s="4"/>
      <c r="T261" s="3"/>
    </row>
    <row r="262" spans="1:21" outlineLevel="1">
      <c r="A262" s="29"/>
      <c r="B262" s="11" t="s">
        <v>5</v>
      </c>
      <c r="C262" s="33"/>
      <c r="D262" s="33"/>
      <c r="E262" s="33"/>
      <c r="F262" s="33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35"/>
      <c r="S262" s="4"/>
      <c r="T262" s="3"/>
    </row>
    <row r="263" spans="1:21" outlineLevel="1">
      <c r="A263" s="29"/>
      <c r="B263" s="11" t="s">
        <v>6</v>
      </c>
      <c r="C263" s="33"/>
      <c r="D263" s="33"/>
      <c r="E263" s="33"/>
      <c r="F263" s="33"/>
      <c r="G263" s="5"/>
      <c r="H263" s="5">
        <v>62137500</v>
      </c>
      <c r="I263" s="5"/>
      <c r="J263" s="5"/>
      <c r="K263" s="5"/>
      <c r="L263" s="5"/>
      <c r="M263" s="5"/>
      <c r="N263" s="5"/>
      <c r="O263" s="5"/>
      <c r="P263" s="5">
        <v>34958131.880000003</v>
      </c>
      <c r="Q263" s="6"/>
      <c r="R263" s="35">
        <f t="shared" si="92"/>
        <v>56.259315035204196</v>
      </c>
      <c r="S263" s="4"/>
      <c r="T263" s="3"/>
      <c r="U263" s="3"/>
    </row>
    <row r="264" spans="1:21" outlineLevel="1">
      <c r="A264" s="29"/>
      <c r="B264" s="11" t="s">
        <v>7</v>
      </c>
      <c r="C264" s="33"/>
      <c r="D264" s="33"/>
      <c r="E264" s="33"/>
      <c r="F264" s="33"/>
      <c r="G264" s="5"/>
      <c r="H264" s="5">
        <v>5850000</v>
      </c>
      <c r="I264" s="5"/>
      <c r="J264" s="5"/>
      <c r="K264" s="5"/>
      <c r="L264" s="5"/>
      <c r="M264" s="5"/>
      <c r="N264" s="5"/>
      <c r="O264" s="5"/>
      <c r="P264" s="5">
        <v>3286668.84</v>
      </c>
      <c r="Q264" s="6"/>
      <c r="R264" s="35">
        <f t="shared" si="92"/>
        <v>56.182373333333338</v>
      </c>
      <c r="S264" s="4"/>
    </row>
    <row r="265" spans="1:21" outlineLevel="1">
      <c r="A265" s="29"/>
      <c r="B265" s="11" t="s">
        <v>8</v>
      </c>
      <c r="C265" s="33"/>
      <c r="D265" s="33"/>
      <c r="E265" s="33"/>
      <c r="F265" s="33"/>
      <c r="G265" s="5"/>
      <c r="H265" s="5">
        <v>13830700</v>
      </c>
      <c r="I265" s="5"/>
      <c r="J265" s="5"/>
      <c r="K265" s="5"/>
      <c r="L265" s="5"/>
      <c r="M265" s="5"/>
      <c r="N265" s="5"/>
      <c r="O265" s="5"/>
      <c r="P265" s="5">
        <v>7395627.4699999997</v>
      </c>
      <c r="Q265" s="6"/>
      <c r="R265" s="35">
        <f t="shared" si="92"/>
        <v>53.472546364247656</v>
      </c>
      <c r="S265" s="4"/>
    </row>
    <row r="266" spans="1:21" ht="31" outlineLevel="1">
      <c r="A266" s="29" t="s">
        <v>61</v>
      </c>
      <c r="B266" s="11" t="s">
        <v>62</v>
      </c>
      <c r="C266" s="33"/>
      <c r="D266" s="33"/>
      <c r="E266" s="33"/>
      <c r="F266" s="33"/>
      <c r="G266" s="5">
        <v>0</v>
      </c>
      <c r="H266" s="5">
        <f>H268+H269+H270</f>
        <v>169563900</v>
      </c>
      <c r="I266" s="5">
        <f t="shared" ref="I266:P266" si="105">I268+I269+I270</f>
        <v>0</v>
      </c>
      <c r="J266" s="5">
        <f t="shared" si="105"/>
        <v>0</v>
      </c>
      <c r="K266" s="5">
        <f t="shared" si="105"/>
        <v>0</v>
      </c>
      <c r="L266" s="5">
        <f t="shared" si="105"/>
        <v>0</v>
      </c>
      <c r="M266" s="5">
        <f t="shared" si="105"/>
        <v>0</v>
      </c>
      <c r="N266" s="5">
        <f t="shared" si="105"/>
        <v>0</v>
      </c>
      <c r="O266" s="5">
        <f t="shared" si="105"/>
        <v>0</v>
      </c>
      <c r="P266" s="5">
        <f t="shared" si="105"/>
        <v>136550830.66999999</v>
      </c>
      <c r="Q266" s="6">
        <v>64342984.299999997</v>
      </c>
      <c r="R266" s="35">
        <f t="shared" si="92"/>
        <v>80.5306027226314</v>
      </c>
      <c r="S266" s="4">
        <v>0</v>
      </c>
    </row>
    <row r="267" spans="1:21" outlineLevel="1">
      <c r="A267" s="29"/>
      <c r="B267" s="11" t="s">
        <v>5</v>
      </c>
      <c r="C267" s="33"/>
      <c r="D267" s="33"/>
      <c r="E267" s="33"/>
      <c r="F267" s="33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35"/>
      <c r="S267" s="4"/>
    </row>
    <row r="268" spans="1:21" outlineLevel="1">
      <c r="A268" s="29"/>
      <c r="B268" s="11" t="s">
        <v>6</v>
      </c>
      <c r="C268" s="33"/>
      <c r="D268" s="33"/>
      <c r="E268" s="33"/>
      <c r="F268" s="33"/>
      <c r="G268" s="5"/>
      <c r="H268" s="5">
        <f>H273+H278</f>
        <v>0</v>
      </c>
      <c r="I268" s="5">
        <f t="shared" ref="I268:P270" si="106">I273+I278</f>
        <v>0</v>
      </c>
      <c r="J268" s="5">
        <f t="shared" si="106"/>
        <v>0</v>
      </c>
      <c r="K268" s="5">
        <f t="shared" si="106"/>
        <v>0</v>
      </c>
      <c r="L268" s="5">
        <f t="shared" si="106"/>
        <v>0</v>
      </c>
      <c r="M268" s="5">
        <f t="shared" si="106"/>
        <v>0</v>
      </c>
      <c r="N268" s="5">
        <f t="shared" si="106"/>
        <v>0</v>
      </c>
      <c r="O268" s="5">
        <f t="shared" si="106"/>
        <v>0</v>
      </c>
      <c r="P268" s="5">
        <f t="shared" si="106"/>
        <v>0</v>
      </c>
      <c r="Q268" s="6"/>
      <c r="R268" s="35">
        <v>0</v>
      </c>
      <c r="S268" s="4"/>
    </row>
    <row r="269" spans="1:21" outlineLevel="1">
      <c r="A269" s="29"/>
      <c r="B269" s="11" t="s">
        <v>7</v>
      </c>
      <c r="C269" s="33"/>
      <c r="D269" s="33"/>
      <c r="E269" s="33"/>
      <c r="F269" s="33"/>
      <c r="G269" s="5"/>
      <c r="H269" s="5">
        <f t="shared" ref="H269:H270" si="107">H274+H279</f>
        <v>0</v>
      </c>
      <c r="I269" s="5"/>
      <c r="J269" s="5"/>
      <c r="K269" s="5"/>
      <c r="L269" s="5"/>
      <c r="M269" s="5"/>
      <c r="N269" s="5"/>
      <c r="O269" s="5"/>
      <c r="P269" s="5">
        <f t="shared" si="106"/>
        <v>0</v>
      </c>
      <c r="Q269" s="6"/>
      <c r="R269" s="35">
        <v>0</v>
      </c>
      <c r="S269" s="4"/>
    </row>
    <row r="270" spans="1:21" outlineLevel="1">
      <c r="A270" s="29"/>
      <c r="B270" s="11" t="s">
        <v>8</v>
      </c>
      <c r="C270" s="33"/>
      <c r="D270" s="33"/>
      <c r="E270" s="33"/>
      <c r="F270" s="33"/>
      <c r="G270" s="5"/>
      <c r="H270" s="5">
        <f t="shared" si="107"/>
        <v>169563900</v>
      </c>
      <c r="I270" s="5"/>
      <c r="J270" s="5"/>
      <c r="K270" s="5"/>
      <c r="L270" s="5"/>
      <c r="M270" s="5"/>
      <c r="N270" s="5"/>
      <c r="O270" s="5"/>
      <c r="P270" s="5">
        <f t="shared" si="106"/>
        <v>136550830.66999999</v>
      </c>
      <c r="Q270" s="6"/>
      <c r="R270" s="35">
        <f t="shared" si="92"/>
        <v>80.5306027226314</v>
      </c>
      <c r="S270" s="4"/>
    </row>
    <row r="271" spans="1:21" ht="22.5" customHeight="1" outlineLevel="1">
      <c r="A271" s="29"/>
      <c r="B271" s="36" t="s">
        <v>63</v>
      </c>
      <c r="C271" s="33"/>
      <c r="D271" s="33"/>
      <c r="E271" s="33"/>
      <c r="F271" s="33"/>
      <c r="G271" s="5"/>
      <c r="H271" s="5">
        <f>H273+H274+H275</f>
        <v>169203900</v>
      </c>
      <c r="I271" s="5">
        <f t="shared" ref="I271:O271" si="108">I273+I274+I275</f>
        <v>0</v>
      </c>
      <c r="J271" s="5">
        <f t="shared" si="108"/>
        <v>0</v>
      </c>
      <c r="K271" s="5">
        <f t="shared" si="108"/>
        <v>0</v>
      </c>
      <c r="L271" s="5">
        <f t="shared" si="108"/>
        <v>0</v>
      </c>
      <c r="M271" s="5">
        <f t="shared" si="108"/>
        <v>0</v>
      </c>
      <c r="N271" s="5">
        <f t="shared" si="108"/>
        <v>0</v>
      </c>
      <c r="O271" s="5">
        <f t="shared" si="108"/>
        <v>0</v>
      </c>
      <c r="P271" s="5">
        <f>P273+P274+P275</f>
        <v>136280830.66999999</v>
      </c>
      <c r="Q271" s="6">
        <v>41189.14</v>
      </c>
      <c r="R271" s="35">
        <f t="shared" si="92"/>
        <v>80.542369691242328</v>
      </c>
      <c r="S271" s="4"/>
    </row>
    <row r="272" spans="1:21" outlineLevel="1">
      <c r="A272" s="29"/>
      <c r="B272" s="11" t="s">
        <v>5</v>
      </c>
      <c r="C272" s="33"/>
      <c r="D272" s="33"/>
      <c r="E272" s="33"/>
      <c r="F272" s="33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35"/>
      <c r="S272" s="4"/>
    </row>
    <row r="273" spans="1:19" outlineLevel="1">
      <c r="A273" s="29"/>
      <c r="B273" s="11" t="s">
        <v>6</v>
      </c>
      <c r="C273" s="33"/>
      <c r="D273" s="33"/>
      <c r="E273" s="33"/>
      <c r="F273" s="33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35"/>
      <c r="S273" s="4"/>
    </row>
    <row r="274" spans="1:19" outlineLevel="1">
      <c r="A274" s="29"/>
      <c r="B274" s="11" t="s">
        <v>7</v>
      </c>
      <c r="C274" s="33"/>
      <c r="D274" s="33"/>
      <c r="E274" s="33"/>
      <c r="F274" s="33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35"/>
      <c r="S274" s="4"/>
    </row>
    <row r="275" spans="1:19" outlineLevel="1">
      <c r="A275" s="29"/>
      <c r="B275" s="11" t="s">
        <v>8</v>
      </c>
      <c r="C275" s="33"/>
      <c r="D275" s="33"/>
      <c r="E275" s="33"/>
      <c r="F275" s="33"/>
      <c r="G275" s="5"/>
      <c r="H275" s="5">
        <v>169203900</v>
      </c>
      <c r="I275" s="5"/>
      <c r="J275" s="5"/>
      <c r="K275" s="5"/>
      <c r="L275" s="5"/>
      <c r="M275" s="5"/>
      <c r="N275" s="5"/>
      <c r="O275" s="5"/>
      <c r="P275" s="5">
        <v>136280830.66999999</v>
      </c>
      <c r="Q275" s="6"/>
      <c r="R275" s="35">
        <f t="shared" si="92"/>
        <v>80.542369691242328</v>
      </c>
      <c r="S275" s="4"/>
    </row>
    <row r="276" spans="1:19" ht="62" outlineLevel="1">
      <c r="A276" s="29"/>
      <c r="B276" s="36" t="s">
        <v>64</v>
      </c>
      <c r="C276" s="33"/>
      <c r="D276" s="33"/>
      <c r="E276" s="33"/>
      <c r="F276" s="33"/>
      <c r="G276" s="5"/>
      <c r="H276" s="5">
        <f>H278+H279+H280</f>
        <v>360000</v>
      </c>
      <c r="I276" s="5">
        <f t="shared" ref="I276:O276" si="109">I278+I279+I280</f>
        <v>0</v>
      </c>
      <c r="J276" s="5">
        <f t="shared" si="109"/>
        <v>0</v>
      </c>
      <c r="K276" s="5">
        <f t="shared" si="109"/>
        <v>0</v>
      </c>
      <c r="L276" s="5">
        <f t="shared" si="109"/>
        <v>0</v>
      </c>
      <c r="M276" s="5">
        <f t="shared" si="109"/>
        <v>0</v>
      </c>
      <c r="N276" s="5">
        <f t="shared" si="109"/>
        <v>0</v>
      </c>
      <c r="O276" s="5">
        <f t="shared" si="109"/>
        <v>0</v>
      </c>
      <c r="P276" s="5">
        <f>P278+P279+P280</f>
        <v>270000</v>
      </c>
      <c r="Q276" s="6">
        <v>41189.14</v>
      </c>
      <c r="R276" s="35">
        <f t="shared" si="92"/>
        <v>75</v>
      </c>
      <c r="S276" s="4"/>
    </row>
    <row r="277" spans="1:19" outlineLevel="1">
      <c r="A277" s="29"/>
      <c r="B277" s="11" t="s">
        <v>5</v>
      </c>
      <c r="C277" s="33"/>
      <c r="D277" s="33"/>
      <c r="E277" s="33"/>
      <c r="F277" s="33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35"/>
      <c r="S277" s="4"/>
    </row>
    <row r="278" spans="1:19" outlineLevel="1">
      <c r="A278" s="29"/>
      <c r="B278" s="11" t="s">
        <v>6</v>
      </c>
      <c r="C278" s="33"/>
      <c r="D278" s="33"/>
      <c r="E278" s="33"/>
      <c r="F278" s="33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35"/>
      <c r="S278" s="4"/>
    </row>
    <row r="279" spans="1:19" outlineLevel="1">
      <c r="A279" s="29"/>
      <c r="B279" s="11" t="s">
        <v>7</v>
      </c>
      <c r="C279" s="33"/>
      <c r="D279" s="33"/>
      <c r="E279" s="33"/>
      <c r="F279" s="33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35"/>
      <c r="S279" s="4"/>
    </row>
    <row r="280" spans="1:19" outlineLevel="1">
      <c r="A280" s="29"/>
      <c r="B280" s="11" t="s">
        <v>8</v>
      </c>
      <c r="C280" s="33"/>
      <c r="D280" s="33"/>
      <c r="E280" s="33"/>
      <c r="F280" s="33"/>
      <c r="G280" s="5"/>
      <c r="H280" s="5">
        <v>360000</v>
      </c>
      <c r="I280" s="5"/>
      <c r="J280" s="5"/>
      <c r="K280" s="5"/>
      <c r="L280" s="5"/>
      <c r="M280" s="5"/>
      <c r="N280" s="5"/>
      <c r="O280" s="5"/>
      <c r="P280" s="5">
        <v>270000</v>
      </c>
      <c r="Q280" s="6"/>
      <c r="R280" s="35">
        <f t="shared" si="92"/>
        <v>75</v>
      </c>
      <c r="S280" s="4"/>
    </row>
    <row r="281" spans="1:19" ht="35.25" customHeight="1" outlineLevel="1">
      <c r="A281" s="29" t="s">
        <v>65</v>
      </c>
      <c r="B281" s="11" t="s">
        <v>146</v>
      </c>
      <c r="C281" s="33"/>
      <c r="D281" s="33"/>
      <c r="E281" s="33"/>
      <c r="F281" s="33"/>
      <c r="G281" s="5">
        <v>0</v>
      </c>
      <c r="H281" s="5">
        <f>H283+H284+H285</f>
        <v>16502254.75</v>
      </c>
      <c r="I281" s="5">
        <f t="shared" ref="I281:P281" si="110">I283+I284+I285</f>
        <v>0</v>
      </c>
      <c r="J281" s="5">
        <f t="shared" si="110"/>
        <v>0</v>
      </c>
      <c r="K281" s="5">
        <f t="shared" si="110"/>
        <v>0</v>
      </c>
      <c r="L281" s="5">
        <f t="shared" si="110"/>
        <v>0</v>
      </c>
      <c r="M281" s="5">
        <f t="shared" si="110"/>
        <v>0</v>
      </c>
      <c r="N281" s="5">
        <f t="shared" si="110"/>
        <v>0</v>
      </c>
      <c r="O281" s="5">
        <f t="shared" si="110"/>
        <v>0</v>
      </c>
      <c r="P281" s="5">
        <f t="shared" si="110"/>
        <v>12723749.609999999</v>
      </c>
      <c r="Q281" s="6">
        <v>5638428.96</v>
      </c>
      <c r="R281" s="35">
        <f t="shared" si="92"/>
        <v>77.103097744870283</v>
      </c>
      <c r="S281" s="4">
        <v>0</v>
      </c>
    </row>
    <row r="282" spans="1:19" outlineLevel="1">
      <c r="A282" s="29"/>
      <c r="B282" s="11" t="s">
        <v>5</v>
      </c>
      <c r="C282" s="33"/>
      <c r="D282" s="33"/>
      <c r="E282" s="33"/>
      <c r="F282" s="33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35"/>
      <c r="S282" s="4"/>
    </row>
    <row r="283" spans="1:19" outlineLevel="1">
      <c r="A283" s="29"/>
      <c r="B283" s="11" t="s">
        <v>6</v>
      </c>
      <c r="C283" s="33"/>
      <c r="D283" s="33"/>
      <c r="E283" s="33"/>
      <c r="F283" s="33"/>
      <c r="G283" s="5"/>
      <c r="H283" s="5">
        <f>H288</f>
        <v>0</v>
      </c>
      <c r="I283" s="5">
        <f t="shared" ref="I283:P285" si="111">I288</f>
        <v>0</v>
      </c>
      <c r="J283" s="5">
        <f t="shared" si="111"/>
        <v>0</v>
      </c>
      <c r="K283" s="5">
        <f t="shared" si="111"/>
        <v>0</v>
      </c>
      <c r="L283" s="5">
        <f t="shared" si="111"/>
        <v>0</v>
      </c>
      <c r="M283" s="5">
        <f t="shared" si="111"/>
        <v>0</v>
      </c>
      <c r="N283" s="5">
        <f t="shared" si="111"/>
        <v>0</v>
      </c>
      <c r="O283" s="5">
        <f t="shared" si="111"/>
        <v>0</v>
      </c>
      <c r="P283" s="5">
        <f t="shared" si="111"/>
        <v>0</v>
      </c>
      <c r="Q283" s="6"/>
      <c r="R283" s="35">
        <v>0</v>
      </c>
      <c r="S283" s="4"/>
    </row>
    <row r="284" spans="1:19" outlineLevel="1">
      <c r="A284" s="29"/>
      <c r="B284" s="11" t="s">
        <v>7</v>
      </c>
      <c r="C284" s="33"/>
      <c r="D284" s="33"/>
      <c r="E284" s="33"/>
      <c r="F284" s="33"/>
      <c r="G284" s="5"/>
      <c r="H284" s="5">
        <f t="shared" ref="H284" si="112">H289</f>
        <v>0</v>
      </c>
      <c r="I284" s="5"/>
      <c r="J284" s="5"/>
      <c r="K284" s="5"/>
      <c r="L284" s="5"/>
      <c r="M284" s="5"/>
      <c r="N284" s="5"/>
      <c r="O284" s="5"/>
      <c r="P284" s="5">
        <f t="shared" si="111"/>
        <v>0</v>
      </c>
      <c r="Q284" s="6"/>
      <c r="R284" s="35">
        <v>0</v>
      </c>
      <c r="S284" s="4"/>
    </row>
    <row r="285" spans="1:19" outlineLevel="1">
      <c r="A285" s="29"/>
      <c r="B285" s="11" t="s">
        <v>8</v>
      </c>
      <c r="C285" s="33"/>
      <c r="D285" s="33"/>
      <c r="E285" s="33"/>
      <c r="F285" s="33"/>
      <c r="G285" s="5"/>
      <c r="H285" s="5">
        <f>H290</f>
        <v>16502254.75</v>
      </c>
      <c r="I285" s="5"/>
      <c r="J285" s="5"/>
      <c r="K285" s="5"/>
      <c r="L285" s="5"/>
      <c r="M285" s="5"/>
      <c r="N285" s="5"/>
      <c r="O285" s="5"/>
      <c r="P285" s="5">
        <f t="shared" si="111"/>
        <v>12723749.609999999</v>
      </c>
      <c r="Q285" s="6"/>
      <c r="R285" s="35">
        <f t="shared" si="92"/>
        <v>77.103097744870283</v>
      </c>
      <c r="S285" s="4"/>
    </row>
    <row r="286" spans="1:19" outlineLevel="1">
      <c r="A286" s="29"/>
      <c r="B286" s="36" t="s">
        <v>33</v>
      </c>
      <c r="C286" s="33"/>
      <c r="D286" s="33"/>
      <c r="E286" s="33"/>
      <c r="F286" s="33"/>
      <c r="G286" s="5"/>
      <c r="H286" s="5">
        <f>H288+H289+H290</f>
        <v>16502254.75</v>
      </c>
      <c r="I286" s="5">
        <f t="shared" ref="I286:O286" si="113">I288+I289+I290</f>
        <v>0</v>
      </c>
      <c r="J286" s="5">
        <f t="shared" si="113"/>
        <v>0</v>
      </c>
      <c r="K286" s="5">
        <f t="shared" si="113"/>
        <v>0</v>
      </c>
      <c r="L286" s="5">
        <f t="shared" si="113"/>
        <v>0</v>
      </c>
      <c r="M286" s="5">
        <f t="shared" si="113"/>
        <v>0</v>
      </c>
      <c r="N286" s="5">
        <f t="shared" si="113"/>
        <v>0</v>
      </c>
      <c r="O286" s="5">
        <f t="shared" si="113"/>
        <v>0</v>
      </c>
      <c r="P286" s="5">
        <f>P288+P289+P290</f>
        <v>12723749.609999999</v>
      </c>
      <c r="Q286" s="6">
        <v>41189.14</v>
      </c>
      <c r="R286" s="35">
        <f t="shared" si="92"/>
        <v>77.103097744870283</v>
      </c>
      <c r="S286" s="4"/>
    </row>
    <row r="287" spans="1:19" outlineLevel="1">
      <c r="A287" s="29"/>
      <c r="B287" s="11" t="s">
        <v>5</v>
      </c>
      <c r="C287" s="33"/>
      <c r="D287" s="33"/>
      <c r="E287" s="33"/>
      <c r="F287" s="33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35"/>
      <c r="S287" s="4"/>
    </row>
    <row r="288" spans="1:19" outlineLevel="1">
      <c r="A288" s="29"/>
      <c r="B288" s="11" t="s">
        <v>6</v>
      </c>
      <c r="C288" s="33"/>
      <c r="D288" s="33"/>
      <c r="E288" s="33"/>
      <c r="F288" s="33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35"/>
      <c r="S288" s="4"/>
    </row>
    <row r="289" spans="1:21" outlineLevel="1">
      <c r="A289" s="29"/>
      <c r="B289" s="11" t="s">
        <v>7</v>
      </c>
      <c r="C289" s="33"/>
      <c r="D289" s="33"/>
      <c r="E289" s="33"/>
      <c r="F289" s="33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35"/>
      <c r="S289" s="4"/>
    </row>
    <row r="290" spans="1:21" outlineLevel="1">
      <c r="A290" s="29"/>
      <c r="B290" s="11" t="s">
        <v>8</v>
      </c>
      <c r="C290" s="33"/>
      <c r="D290" s="33"/>
      <c r="E290" s="33"/>
      <c r="F290" s="33"/>
      <c r="G290" s="5"/>
      <c r="H290" s="5">
        <v>16502254.75</v>
      </c>
      <c r="I290" s="5"/>
      <c r="J290" s="5"/>
      <c r="K290" s="5"/>
      <c r="L290" s="5"/>
      <c r="M290" s="5"/>
      <c r="N290" s="5"/>
      <c r="O290" s="5"/>
      <c r="P290" s="5">
        <v>12723749.609999999</v>
      </c>
      <c r="Q290" s="6"/>
      <c r="R290" s="35">
        <f t="shared" si="92"/>
        <v>77.103097744870283</v>
      </c>
      <c r="S290" s="4"/>
    </row>
    <row r="291" spans="1:21" s="18" customFormat="1" ht="30">
      <c r="A291" s="38" t="s">
        <v>66</v>
      </c>
      <c r="B291" s="32" t="s">
        <v>184</v>
      </c>
      <c r="C291" s="33"/>
      <c r="D291" s="33"/>
      <c r="E291" s="33"/>
      <c r="F291" s="33"/>
      <c r="G291" s="6">
        <v>0</v>
      </c>
      <c r="H291" s="6">
        <f>H293+H294+H295</f>
        <v>497500</v>
      </c>
      <c r="I291" s="6">
        <f t="shared" ref="I291:P291" si="114">I293+I294+I295</f>
        <v>0</v>
      </c>
      <c r="J291" s="6">
        <f t="shared" si="114"/>
        <v>0</v>
      </c>
      <c r="K291" s="6">
        <f t="shared" si="114"/>
        <v>0</v>
      </c>
      <c r="L291" s="6">
        <f t="shared" si="114"/>
        <v>0</v>
      </c>
      <c r="M291" s="6">
        <f t="shared" si="114"/>
        <v>0</v>
      </c>
      <c r="N291" s="6">
        <f t="shared" si="114"/>
        <v>0</v>
      </c>
      <c r="O291" s="6">
        <f t="shared" si="114"/>
        <v>0</v>
      </c>
      <c r="P291" s="6">
        <f t="shared" si="114"/>
        <v>322858.5</v>
      </c>
      <c r="Q291" s="6">
        <v>85677.48</v>
      </c>
      <c r="R291" s="34">
        <f t="shared" si="92"/>
        <v>64.896180904522609</v>
      </c>
      <c r="S291" s="17">
        <v>0</v>
      </c>
    </row>
    <row r="292" spans="1:21">
      <c r="A292" s="38"/>
      <c r="B292" s="11" t="s">
        <v>5</v>
      </c>
      <c r="C292" s="33"/>
      <c r="D292" s="33"/>
      <c r="E292" s="33"/>
      <c r="F292" s="33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34"/>
      <c r="S292" s="4"/>
    </row>
    <row r="293" spans="1:21">
      <c r="A293" s="38"/>
      <c r="B293" s="32" t="s">
        <v>6</v>
      </c>
      <c r="C293" s="33"/>
      <c r="D293" s="33"/>
      <c r="E293" s="33"/>
      <c r="F293" s="33"/>
      <c r="G293" s="6"/>
      <c r="H293" s="6">
        <f>H298</f>
        <v>0</v>
      </c>
      <c r="I293" s="6">
        <f t="shared" ref="I293:P295" si="115">I298</f>
        <v>0</v>
      </c>
      <c r="J293" s="6">
        <f t="shared" si="115"/>
        <v>0</v>
      </c>
      <c r="K293" s="6">
        <f t="shared" si="115"/>
        <v>0</v>
      </c>
      <c r="L293" s="6">
        <f t="shared" si="115"/>
        <v>0</v>
      </c>
      <c r="M293" s="6">
        <f t="shared" si="115"/>
        <v>0</v>
      </c>
      <c r="N293" s="6">
        <f t="shared" si="115"/>
        <v>0</v>
      </c>
      <c r="O293" s="6">
        <f t="shared" si="115"/>
        <v>0</v>
      </c>
      <c r="P293" s="6">
        <f t="shared" si="115"/>
        <v>0</v>
      </c>
      <c r="Q293" s="6"/>
      <c r="R293" s="34">
        <v>0</v>
      </c>
      <c r="S293" s="4"/>
    </row>
    <row r="294" spans="1:21">
      <c r="A294" s="38"/>
      <c r="B294" s="32" t="s">
        <v>7</v>
      </c>
      <c r="C294" s="33"/>
      <c r="D294" s="33"/>
      <c r="E294" s="33"/>
      <c r="F294" s="33"/>
      <c r="G294" s="6"/>
      <c r="H294" s="6">
        <f>H299</f>
        <v>298500</v>
      </c>
      <c r="I294" s="6">
        <f t="shared" si="115"/>
        <v>0</v>
      </c>
      <c r="J294" s="6">
        <f t="shared" si="115"/>
        <v>0</v>
      </c>
      <c r="K294" s="6">
        <f t="shared" si="115"/>
        <v>0</v>
      </c>
      <c r="L294" s="6">
        <f t="shared" si="115"/>
        <v>0</v>
      </c>
      <c r="M294" s="6">
        <f t="shared" si="115"/>
        <v>0</v>
      </c>
      <c r="N294" s="6">
        <f t="shared" si="115"/>
        <v>0</v>
      </c>
      <c r="O294" s="6">
        <f t="shared" si="115"/>
        <v>0</v>
      </c>
      <c r="P294" s="6">
        <f t="shared" si="115"/>
        <v>223858.5</v>
      </c>
      <c r="Q294" s="6"/>
      <c r="R294" s="34">
        <f t="shared" si="92"/>
        <v>74.994472361809045</v>
      </c>
      <c r="S294" s="4"/>
    </row>
    <row r="295" spans="1:21">
      <c r="A295" s="38"/>
      <c r="B295" s="32" t="s">
        <v>8</v>
      </c>
      <c r="C295" s="33"/>
      <c r="D295" s="33"/>
      <c r="E295" s="33"/>
      <c r="F295" s="33"/>
      <c r="G295" s="6"/>
      <c r="H295" s="6">
        <f>H300</f>
        <v>199000</v>
      </c>
      <c r="I295" s="6">
        <f t="shared" si="115"/>
        <v>0</v>
      </c>
      <c r="J295" s="6">
        <f t="shared" si="115"/>
        <v>0</v>
      </c>
      <c r="K295" s="6">
        <f t="shared" si="115"/>
        <v>0</v>
      </c>
      <c r="L295" s="6">
        <f t="shared" si="115"/>
        <v>0</v>
      </c>
      <c r="M295" s="6">
        <f t="shared" si="115"/>
        <v>0</v>
      </c>
      <c r="N295" s="6">
        <f t="shared" si="115"/>
        <v>0</v>
      </c>
      <c r="O295" s="6">
        <f t="shared" si="115"/>
        <v>0</v>
      </c>
      <c r="P295" s="6">
        <f t="shared" si="115"/>
        <v>99000</v>
      </c>
      <c r="Q295" s="6"/>
      <c r="R295" s="34">
        <f t="shared" si="92"/>
        <v>49.748743718592962</v>
      </c>
      <c r="S295" s="4"/>
    </row>
    <row r="296" spans="1:21" ht="31" outlineLevel="1">
      <c r="A296" s="29" t="s">
        <v>67</v>
      </c>
      <c r="B296" s="11" t="s">
        <v>147</v>
      </c>
      <c r="C296" s="33"/>
      <c r="D296" s="33"/>
      <c r="E296" s="33"/>
      <c r="F296" s="33"/>
      <c r="G296" s="6">
        <v>0</v>
      </c>
      <c r="H296" s="5">
        <f>H298+H299+H300</f>
        <v>497500</v>
      </c>
      <c r="I296" s="6">
        <f t="shared" ref="I296:P296" si="116">I298+I299+I300</f>
        <v>0</v>
      </c>
      <c r="J296" s="6">
        <f t="shared" si="116"/>
        <v>0</v>
      </c>
      <c r="K296" s="6">
        <f t="shared" si="116"/>
        <v>0</v>
      </c>
      <c r="L296" s="6">
        <f t="shared" si="116"/>
        <v>0</v>
      </c>
      <c r="M296" s="6">
        <f t="shared" si="116"/>
        <v>0</v>
      </c>
      <c r="N296" s="6">
        <f t="shared" si="116"/>
        <v>0</v>
      </c>
      <c r="O296" s="6">
        <f t="shared" si="116"/>
        <v>0</v>
      </c>
      <c r="P296" s="5">
        <f t="shared" si="116"/>
        <v>322858.5</v>
      </c>
      <c r="Q296" s="6">
        <v>85677.48</v>
      </c>
      <c r="R296" s="35">
        <f t="shared" si="92"/>
        <v>64.896180904522609</v>
      </c>
      <c r="S296" s="4">
        <v>0</v>
      </c>
    </row>
    <row r="297" spans="1:21" outlineLevel="1">
      <c r="A297" s="29"/>
      <c r="B297" s="11" t="s">
        <v>5</v>
      </c>
      <c r="C297" s="33"/>
      <c r="D297" s="33"/>
      <c r="E297" s="33"/>
      <c r="F297" s="33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35"/>
      <c r="S297" s="4"/>
    </row>
    <row r="298" spans="1:21" outlineLevel="1">
      <c r="A298" s="29"/>
      <c r="B298" s="11" t="s">
        <v>6</v>
      </c>
      <c r="C298" s="33"/>
      <c r="D298" s="33"/>
      <c r="E298" s="33"/>
      <c r="F298" s="33"/>
      <c r="G298" s="6"/>
      <c r="H298" s="5">
        <f>H303</f>
        <v>0</v>
      </c>
      <c r="I298" s="5">
        <f t="shared" ref="I298:P300" si="117">I303</f>
        <v>0</v>
      </c>
      <c r="J298" s="5">
        <f t="shared" si="117"/>
        <v>0</v>
      </c>
      <c r="K298" s="5">
        <f t="shared" si="117"/>
        <v>0</v>
      </c>
      <c r="L298" s="5">
        <f t="shared" si="117"/>
        <v>0</v>
      </c>
      <c r="M298" s="5">
        <f t="shared" si="117"/>
        <v>0</v>
      </c>
      <c r="N298" s="5">
        <f t="shared" si="117"/>
        <v>0</v>
      </c>
      <c r="O298" s="5">
        <f t="shared" si="117"/>
        <v>0</v>
      </c>
      <c r="P298" s="5">
        <f t="shared" si="117"/>
        <v>0</v>
      </c>
      <c r="Q298" s="6"/>
      <c r="R298" s="35">
        <v>0</v>
      </c>
      <c r="S298" s="4"/>
    </row>
    <row r="299" spans="1:21" outlineLevel="1">
      <c r="A299" s="29"/>
      <c r="B299" s="11" t="s">
        <v>7</v>
      </c>
      <c r="C299" s="33"/>
      <c r="D299" s="33"/>
      <c r="E299" s="33"/>
      <c r="F299" s="33"/>
      <c r="G299" s="6"/>
      <c r="H299" s="5">
        <f t="shared" ref="H299" si="118">H304</f>
        <v>298500</v>
      </c>
      <c r="I299" s="5"/>
      <c r="J299" s="5"/>
      <c r="K299" s="5"/>
      <c r="L299" s="5"/>
      <c r="M299" s="5"/>
      <c r="N299" s="5"/>
      <c r="O299" s="5"/>
      <c r="P299" s="5">
        <f t="shared" si="117"/>
        <v>223858.5</v>
      </c>
      <c r="Q299" s="6"/>
      <c r="R299" s="35">
        <f t="shared" ref="R299:R361" si="119">P299/H299*100</f>
        <v>74.994472361809045</v>
      </c>
      <c r="S299" s="4"/>
      <c r="U299" s="3"/>
    </row>
    <row r="300" spans="1:21" outlineLevel="1">
      <c r="A300" s="29"/>
      <c r="B300" s="11" t="s">
        <v>8</v>
      </c>
      <c r="C300" s="33"/>
      <c r="D300" s="33"/>
      <c r="E300" s="33"/>
      <c r="F300" s="33"/>
      <c r="G300" s="6"/>
      <c r="H300" s="5">
        <f>H305</f>
        <v>199000</v>
      </c>
      <c r="I300" s="5"/>
      <c r="J300" s="5"/>
      <c r="K300" s="5"/>
      <c r="L300" s="5"/>
      <c r="M300" s="5"/>
      <c r="N300" s="5"/>
      <c r="O300" s="5"/>
      <c r="P300" s="5">
        <f t="shared" si="117"/>
        <v>99000</v>
      </c>
      <c r="Q300" s="6"/>
      <c r="R300" s="35">
        <f t="shared" si="119"/>
        <v>49.748743718592962</v>
      </c>
      <c r="S300" s="4"/>
    </row>
    <row r="301" spans="1:21" ht="31" outlineLevel="1">
      <c r="A301" s="29"/>
      <c r="B301" s="36" t="s">
        <v>68</v>
      </c>
      <c r="C301" s="33"/>
      <c r="D301" s="33"/>
      <c r="E301" s="33"/>
      <c r="F301" s="33"/>
      <c r="G301" s="5"/>
      <c r="H301" s="5">
        <f>H303+H304+H305</f>
        <v>497500</v>
      </c>
      <c r="I301" s="5">
        <f t="shared" ref="I301:O301" si="120">I303+I304+I305</f>
        <v>0</v>
      </c>
      <c r="J301" s="5">
        <f t="shared" si="120"/>
        <v>0</v>
      </c>
      <c r="K301" s="5">
        <f t="shared" si="120"/>
        <v>0</v>
      </c>
      <c r="L301" s="5">
        <f t="shared" si="120"/>
        <v>0</v>
      </c>
      <c r="M301" s="5">
        <f t="shared" si="120"/>
        <v>0</v>
      </c>
      <c r="N301" s="5">
        <f t="shared" si="120"/>
        <v>0</v>
      </c>
      <c r="O301" s="5">
        <f t="shared" si="120"/>
        <v>0</v>
      </c>
      <c r="P301" s="5">
        <f>P303+P304+P305</f>
        <v>322858.5</v>
      </c>
      <c r="Q301" s="6">
        <v>41189.14</v>
      </c>
      <c r="R301" s="35">
        <f t="shared" si="119"/>
        <v>64.896180904522609</v>
      </c>
      <c r="S301" s="4"/>
    </row>
    <row r="302" spans="1:21" outlineLevel="1">
      <c r="A302" s="29"/>
      <c r="B302" s="11" t="s">
        <v>5</v>
      </c>
      <c r="C302" s="33"/>
      <c r="D302" s="33"/>
      <c r="E302" s="33"/>
      <c r="F302" s="33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35"/>
      <c r="S302" s="4"/>
    </row>
    <row r="303" spans="1:21" outlineLevel="1">
      <c r="A303" s="29"/>
      <c r="B303" s="11" t="s">
        <v>6</v>
      </c>
      <c r="C303" s="33"/>
      <c r="D303" s="33"/>
      <c r="E303" s="33"/>
      <c r="F303" s="33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35"/>
      <c r="S303" s="4"/>
    </row>
    <row r="304" spans="1:21" outlineLevel="1">
      <c r="A304" s="29"/>
      <c r="B304" s="11" t="s">
        <v>7</v>
      </c>
      <c r="C304" s="33"/>
      <c r="D304" s="33"/>
      <c r="E304" s="33"/>
      <c r="F304" s="33"/>
      <c r="G304" s="5"/>
      <c r="H304" s="5">
        <v>298500</v>
      </c>
      <c r="I304" s="5"/>
      <c r="J304" s="5"/>
      <c r="K304" s="5"/>
      <c r="L304" s="5"/>
      <c r="M304" s="5"/>
      <c r="N304" s="5"/>
      <c r="O304" s="5"/>
      <c r="P304" s="5">
        <v>223858.5</v>
      </c>
      <c r="Q304" s="6"/>
      <c r="R304" s="35">
        <f t="shared" si="119"/>
        <v>74.994472361809045</v>
      </c>
      <c r="S304" s="4"/>
    </row>
    <row r="305" spans="1:22" outlineLevel="1">
      <c r="A305" s="29"/>
      <c r="B305" s="11" t="s">
        <v>8</v>
      </c>
      <c r="C305" s="33"/>
      <c r="D305" s="33"/>
      <c r="E305" s="33"/>
      <c r="F305" s="33"/>
      <c r="G305" s="5"/>
      <c r="H305" s="5">
        <v>199000</v>
      </c>
      <c r="I305" s="5"/>
      <c r="J305" s="5"/>
      <c r="K305" s="5"/>
      <c r="L305" s="5"/>
      <c r="M305" s="5"/>
      <c r="N305" s="5"/>
      <c r="O305" s="5"/>
      <c r="P305" s="5">
        <v>99000</v>
      </c>
      <c r="Q305" s="6"/>
      <c r="R305" s="35">
        <f t="shared" si="119"/>
        <v>49.748743718592962</v>
      </c>
      <c r="S305" s="4"/>
    </row>
    <row r="306" spans="1:22" s="18" customFormat="1" ht="18" customHeight="1">
      <c r="A306" s="38" t="s">
        <v>69</v>
      </c>
      <c r="B306" s="32" t="s">
        <v>174</v>
      </c>
      <c r="C306" s="33"/>
      <c r="D306" s="33"/>
      <c r="E306" s="33"/>
      <c r="F306" s="33"/>
      <c r="G306" s="6">
        <v>0</v>
      </c>
      <c r="H306" s="6">
        <f>H309+H308+H310</f>
        <v>4166797582.3400002</v>
      </c>
      <c r="I306" s="6" t="e">
        <f t="shared" ref="I306:P306" si="121">I309+I308+I310</f>
        <v>#REF!</v>
      </c>
      <c r="J306" s="6" t="e">
        <f t="shared" si="121"/>
        <v>#REF!</v>
      </c>
      <c r="K306" s="6" t="e">
        <f t="shared" si="121"/>
        <v>#REF!</v>
      </c>
      <c r="L306" s="6" t="e">
        <f t="shared" si="121"/>
        <v>#REF!</v>
      </c>
      <c r="M306" s="6" t="e">
        <f t="shared" si="121"/>
        <v>#REF!</v>
      </c>
      <c r="N306" s="6" t="e">
        <f t="shared" si="121"/>
        <v>#REF!</v>
      </c>
      <c r="O306" s="6" t="e">
        <f t="shared" si="121"/>
        <v>#REF!</v>
      </c>
      <c r="P306" s="6">
        <f t="shared" si="121"/>
        <v>3105973147.0900002</v>
      </c>
      <c r="Q306" s="6">
        <v>2338181119.6599998</v>
      </c>
      <c r="R306" s="34">
        <f t="shared" si="119"/>
        <v>74.541013469287378</v>
      </c>
      <c r="S306" s="17">
        <v>0</v>
      </c>
      <c r="T306" s="19"/>
      <c r="U306" s="19"/>
      <c r="V306" s="19"/>
    </row>
    <row r="307" spans="1:22">
      <c r="A307" s="38"/>
      <c r="B307" s="11" t="s">
        <v>5</v>
      </c>
      <c r="C307" s="33"/>
      <c r="D307" s="33"/>
      <c r="E307" s="33"/>
      <c r="F307" s="33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34"/>
      <c r="S307" s="4"/>
    </row>
    <row r="308" spans="1:22">
      <c r="A308" s="38"/>
      <c r="B308" s="32" t="s">
        <v>6</v>
      </c>
      <c r="C308" s="33"/>
      <c r="D308" s="33"/>
      <c r="E308" s="33"/>
      <c r="F308" s="33"/>
      <c r="G308" s="6"/>
      <c r="H308" s="6">
        <f>H313+H353+H373+H398</f>
        <v>1187400</v>
      </c>
      <c r="I308" s="6">
        <f t="shared" ref="I308:P310" si="122">I313+I353+I373+I398</f>
        <v>0</v>
      </c>
      <c r="J308" s="6">
        <f t="shared" si="122"/>
        <v>0</v>
      </c>
      <c r="K308" s="6">
        <f t="shared" si="122"/>
        <v>0</v>
      </c>
      <c r="L308" s="6">
        <f t="shared" si="122"/>
        <v>0</v>
      </c>
      <c r="M308" s="6">
        <f t="shared" si="122"/>
        <v>0</v>
      </c>
      <c r="N308" s="6">
        <f t="shared" si="122"/>
        <v>0</v>
      </c>
      <c r="O308" s="6">
        <f t="shared" si="122"/>
        <v>0</v>
      </c>
      <c r="P308" s="6">
        <f t="shared" si="122"/>
        <v>1168222.32</v>
      </c>
      <c r="Q308" s="6"/>
      <c r="R308" s="34">
        <f t="shared" si="119"/>
        <v>98.384901465386562</v>
      </c>
      <c r="S308" s="4"/>
      <c r="T308" s="3"/>
      <c r="U308" s="3"/>
    </row>
    <row r="309" spans="1:22">
      <c r="A309" s="38"/>
      <c r="B309" s="32" t="s">
        <v>7</v>
      </c>
      <c r="C309" s="33"/>
      <c r="D309" s="33"/>
      <c r="E309" s="33"/>
      <c r="F309" s="33"/>
      <c r="G309" s="6"/>
      <c r="H309" s="6">
        <f>H314+H354+H374+H399</f>
        <v>3120222916.3400002</v>
      </c>
      <c r="I309" s="6" t="e">
        <f>#REF!+I314+I354+I374+I399</f>
        <v>#REF!</v>
      </c>
      <c r="J309" s="6" t="e">
        <f>#REF!+J314+J354+J374+J399</f>
        <v>#REF!</v>
      </c>
      <c r="K309" s="6" t="e">
        <f>#REF!+K314+K354+K374+K399</f>
        <v>#REF!</v>
      </c>
      <c r="L309" s="6" t="e">
        <f>#REF!+L314+L354+L374+L399</f>
        <v>#REF!</v>
      </c>
      <c r="M309" s="6" t="e">
        <f>#REF!+M314+M354+M374+M399</f>
        <v>#REF!</v>
      </c>
      <c r="N309" s="6" t="e">
        <f>#REF!+N314+N354+N374+N399</f>
        <v>#REF!</v>
      </c>
      <c r="O309" s="6" t="e">
        <f>#REF!+O314+O354+O374+O399</f>
        <v>#REF!</v>
      </c>
      <c r="P309" s="6">
        <f t="shared" si="122"/>
        <v>2301998708.8199997</v>
      </c>
      <c r="Q309" s="6"/>
      <c r="R309" s="34">
        <f t="shared" si="119"/>
        <v>73.776738731225905</v>
      </c>
      <c r="S309" s="4"/>
      <c r="U309" s="3"/>
    </row>
    <row r="310" spans="1:22">
      <c r="A310" s="38"/>
      <c r="B310" s="32" t="s">
        <v>8</v>
      </c>
      <c r="C310" s="33"/>
      <c r="D310" s="33"/>
      <c r="E310" s="33"/>
      <c r="F310" s="33"/>
      <c r="G310" s="6"/>
      <c r="H310" s="6">
        <f>H315+H355+H375+H400</f>
        <v>1045387266</v>
      </c>
      <c r="I310" s="6" t="e">
        <f>#REF!+I315+I355+I375+I400</f>
        <v>#REF!</v>
      </c>
      <c r="J310" s="6" t="e">
        <f>#REF!+J315+J355+J375+J400</f>
        <v>#REF!</v>
      </c>
      <c r="K310" s="6" t="e">
        <f>#REF!+K315+K355+K375+K400</f>
        <v>#REF!</v>
      </c>
      <c r="L310" s="6" t="e">
        <f>#REF!+L315+L355+L375+L400</f>
        <v>#REF!</v>
      </c>
      <c r="M310" s="6" t="e">
        <f>#REF!+M315+M355+M375+M400</f>
        <v>#REF!</v>
      </c>
      <c r="N310" s="6" t="e">
        <f>#REF!+N315+N355+N375+N400</f>
        <v>#REF!</v>
      </c>
      <c r="O310" s="6" t="e">
        <f>#REF!+O315+O355+O375+O400</f>
        <v>#REF!</v>
      </c>
      <c r="P310" s="6">
        <f t="shared" si="122"/>
        <v>802806215.95000005</v>
      </c>
      <c r="Q310" s="6"/>
      <c r="R310" s="34">
        <f t="shared" si="119"/>
        <v>76.795101878541544</v>
      </c>
      <c r="S310" s="4"/>
      <c r="U310" s="3"/>
    </row>
    <row r="311" spans="1:22" outlineLevel="1">
      <c r="A311" s="29" t="s">
        <v>70</v>
      </c>
      <c r="B311" s="11" t="s">
        <v>71</v>
      </c>
      <c r="C311" s="33"/>
      <c r="D311" s="33"/>
      <c r="E311" s="33"/>
      <c r="F311" s="33"/>
      <c r="G311" s="5">
        <v>0</v>
      </c>
      <c r="H311" s="5">
        <f>H313+H314+H315</f>
        <v>4022740324.5300002</v>
      </c>
      <c r="I311" s="5">
        <f t="shared" ref="I311:P311" si="123">I313+I314+I315</f>
        <v>0</v>
      </c>
      <c r="J311" s="5">
        <f t="shared" si="123"/>
        <v>0</v>
      </c>
      <c r="K311" s="5">
        <f t="shared" si="123"/>
        <v>0</v>
      </c>
      <c r="L311" s="5">
        <f t="shared" si="123"/>
        <v>0</v>
      </c>
      <c r="M311" s="5">
        <f t="shared" si="123"/>
        <v>0</v>
      </c>
      <c r="N311" s="5">
        <f t="shared" si="123"/>
        <v>0</v>
      </c>
      <c r="O311" s="5">
        <f t="shared" si="123"/>
        <v>0</v>
      </c>
      <c r="P311" s="5">
        <f t="shared" si="123"/>
        <v>3022010148.7799997</v>
      </c>
      <c r="Q311" s="5">
        <v>2274881288.48</v>
      </c>
      <c r="R311" s="35">
        <f t="shared" si="119"/>
        <v>75.123172389534702</v>
      </c>
      <c r="S311" s="4">
        <v>0</v>
      </c>
      <c r="T311" s="3"/>
      <c r="U311" s="3"/>
    </row>
    <row r="312" spans="1:22" outlineLevel="1">
      <c r="A312" s="29"/>
      <c r="B312" s="11" t="s">
        <v>5</v>
      </c>
      <c r="C312" s="33"/>
      <c r="D312" s="33"/>
      <c r="E312" s="33"/>
      <c r="F312" s="33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35"/>
      <c r="S312" s="4"/>
      <c r="T312" s="3"/>
      <c r="U312" s="3"/>
    </row>
    <row r="313" spans="1:22" outlineLevel="1">
      <c r="A313" s="29"/>
      <c r="B313" s="11" t="s">
        <v>6</v>
      </c>
      <c r="C313" s="33"/>
      <c r="D313" s="33"/>
      <c r="E313" s="33"/>
      <c r="F313" s="33"/>
      <c r="G313" s="5"/>
      <c r="H313" s="5">
        <f>H318+H323+H328+H333+H343+H348+H338</f>
        <v>1187400</v>
      </c>
      <c r="I313" s="5">
        <f t="shared" ref="I313:P315" si="124">I318+I323+I328+I333+I343+I348+I338</f>
        <v>0</v>
      </c>
      <c r="J313" s="5">
        <f t="shared" si="124"/>
        <v>0</v>
      </c>
      <c r="K313" s="5">
        <f t="shared" si="124"/>
        <v>0</v>
      </c>
      <c r="L313" s="5">
        <f t="shared" si="124"/>
        <v>0</v>
      </c>
      <c r="M313" s="5">
        <f t="shared" si="124"/>
        <v>0</v>
      </c>
      <c r="N313" s="5">
        <f t="shared" si="124"/>
        <v>0</v>
      </c>
      <c r="O313" s="5">
        <f t="shared" si="124"/>
        <v>0</v>
      </c>
      <c r="P313" s="5">
        <f t="shared" si="124"/>
        <v>1168222.32</v>
      </c>
      <c r="Q313" s="5"/>
      <c r="R313" s="35">
        <f t="shared" si="119"/>
        <v>98.384901465386562</v>
      </c>
      <c r="S313" s="4"/>
      <c r="T313" s="3"/>
      <c r="U313" s="3"/>
    </row>
    <row r="314" spans="1:22" outlineLevel="1">
      <c r="A314" s="29"/>
      <c r="B314" s="11" t="s">
        <v>7</v>
      </c>
      <c r="C314" s="33"/>
      <c r="D314" s="33"/>
      <c r="E314" s="33"/>
      <c r="F314" s="33"/>
      <c r="G314" s="5"/>
      <c r="H314" s="5">
        <f t="shared" ref="H314:H315" si="125">H319+H324+H329+H334+H344+H349+H339</f>
        <v>3064601616.3400002</v>
      </c>
      <c r="I314" s="5">
        <f t="shared" ref="I314:O315" si="126">I319+I324+I329+I334+I344+I349</f>
        <v>0</v>
      </c>
      <c r="J314" s="5">
        <f t="shared" si="126"/>
        <v>0</v>
      </c>
      <c r="K314" s="5">
        <f t="shared" si="126"/>
        <v>0</v>
      </c>
      <c r="L314" s="5">
        <f t="shared" si="126"/>
        <v>0</v>
      </c>
      <c r="M314" s="5">
        <f t="shared" si="126"/>
        <v>0</v>
      </c>
      <c r="N314" s="5">
        <f t="shared" si="126"/>
        <v>0</v>
      </c>
      <c r="O314" s="5">
        <f t="shared" si="126"/>
        <v>0</v>
      </c>
      <c r="P314" s="5">
        <f t="shared" si="124"/>
        <v>2294000186.1499996</v>
      </c>
      <c r="Q314" s="5"/>
      <c r="R314" s="35">
        <f t="shared" si="119"/>
        <v>74.854760041851179</v>
      </c>
      <c r="S314" s="4"/>
      <c r="T314" s="3"/>
      <c r="U314" s="3"/>
    </row>
    <row r="315" spans="1:22" outlineLevel="1">
      <c r="A315" s="29"/>
      <c r="B315" s="11" t="s">
        <v>8</v>
      </c>
      <c r="C315" s="33"/>
      <c r="D315" s="33"/>
      <c r="E315" s="33"/>
      <c r="F315" s="33"/>
      <c r="G315" s="5"/>
      <c r="H315" s="5">
        <f t="shared" si="125"/>
        <v>956951308.19000006</v>
      </c>
      <c r="I315" s="5">
        <f t="shared" si="126"/>
        <v>0</v>
      </c>
      <c r="J315" s="5">
        <f t="shared" si="126"/>
        <v>0</v>
      </c>
      <c r="K315" s="5">
        <f t="shared" si="126"/>
        <v>0</v>
      </c>
      <c r="L315" s="5">
        <f t="shared" si="126"/>
        <v>0</v>
      </c>
      <c r="M315" s="5">
        <f t="shared" si="126"/>
        <v>0</v>
      </c>
      <c r="N315" s="5">
        <f t="shared" si="126"/>
        <v>0</v>
      </c>
      <c r="O315" s="5">
        <f t="shared" si="126"/>
        <v>0</v>
      </c>
      <c r="P315" s="5">
        <f t="shared" si="124"/>
        <v>726841740.31000006</v>
      </c>
      <c r="Q315" s="5"/>
      <c r="R315" s="35">
        <f t="shared" si="119"/>
        <v>75.953889616888176</v>
      </c>
      <c r="S315" s="4"/>
      <c r="T315" s="3"/>
      <c r="U315" s="3"/>
    </row>
    <row r="316" spans="1:22" ht="31" outlineLevel="1">
      <c r="A316" s="29"/>
      <c r="B316" s="8" t="s">
        <v>75</v>
      </c>
      <c r="C316" s="33"/>
      <c r="D316" s="33"/>
      <c r="E316" s="33"/>
      <c r="F316" s="33"/>
      <c r="G316" s="5"/>
      <c r="H316" s="5">
        <f>H318+H319+H320</f>
        <v>682558583.24000001</v>
      </c>
      <c r="I316" s="5">
        <f t="shared" ref="I316:O316" si="127">I318+I319+I320</f>
        <v>0</v>
      </c>
      <c r="J316" s="5">
        <f t="shared" si="127"/>
        <v>0</v>
      </c>
      <c r="K316" s="5">
        <f t="shared" si="127"/>
        <v>0</v>
      </c>
      <c r="L316" s="5">
        <f t="shared" si="127"/>
        <v>0</v>
      </c>
      <c r="M316" s="5">
        <f t="shared" si="127"/>
        <v>0</v>
      </c>
      <c r="N316" s="5">
        <f t="shared" si="127"/>
        <v>0</v>
      </c>
      <c r="O316" s="5">
        <f t="shared" si="127"/>
        <v>0</v>
      </c>
      <c r="P316" s="5">
        <f>P318+P319+P320</f>
        <v>551232385.69000006</v>
      </c>
      <c r="Q316" s="6">
        <v>41189.14</v>
      </c>
      <c r="R316" s="35">
        <f t="shared" si="119"/>
        <v>80.759717806695093</v>
      </c>
      <c r="S316" s="4"/>
      <c r="T316" s="3"/>
      <c r="U316" s="3"/>
    </row>
    <row r="317" spans="1:22" outlineLevel="1">
      <c r="A317" s="29"/>
      <c r="B317" s="11" t="s">
        <v>5</v>
      </c>
      <c r="C317" s="33"/>
      <c r="D317" s="33"/>
      <c r="E317" s="33"/>
      <c r="F317" s="33"/>
      <c r="G317" s="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35"/>
      <c r="S317" s="4"/>
      <c r="T317" s="3"/>
      <c r="U317" s="3"/>
    </row>
    <row r="318" spans="1:22" outlineLevel="1">
      <c r="A318" s="29"/>
      <c r="B318" s="11" t="s">
        <v>6</v>
      </c>
      <c r="C318" s="33"/>
      <c r="D318" s="33"/>
      <c r="E318" s="33"/>
      <c r="F318" s="33"/>
      <c r="G318" s="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35"/>
      <c r="S318" s="4"/>
      <c r="T318" s="3"/>
      <c r="U318" s="3"/>
    </row>
    <row r="319" spans="1:22" outlineLevel="1">
      <c r="A319" s="29"/>
      <c r="B319" s="11" t="s">
        <v>7</v>
      </c>
      <c r="C319" s="33"/>
      <c r="D319" s="33"/>
      <c r="E319" s="33"/>
      <c r="F319" s="33"/>
      <c r="G319" s="5"/>
      <c r="H319" s="5">
        <v>3088600</v>
      </c>
      <c r="I319" s="6"/>
      <c r="J319" s="6"/>
      <c r="K319" s="6"/>
      <c r="L319" s="6"/>
      <c r="M319" s="6"/>
      <c r="N319" s="6"/>
      <c r="O319" s="6"/>
      <c r="P319" s="6"/>
      <c r="Q319" s="6"/>
      <c r="R319" s="35"/>
      <c r="S319" s="4"/>
      <c r="T319" s="3"/>
      <c r="U319" s="3"/>
    </row>
    <row r="320" spans="1:22" outlineLevel="1">
      <c r="A320" s="29"/>
      <c r="B320" s="11" t="s">
        <v>8</v>
      </c>
      <c r="C320" s="33"/>
      <c r="D320" s="33"/>
      <c r="E320" s="33"/>
      <c r="F320" s="33"/>
      <c r="G320" s="5"/>
      <c r="H320" s="5">
        <v>679469983.24000001</v>
      </c>
      <c r="I320" s="6"/>
      <c r="J320" s="6"/>
      <c r="K320" s="6"/>
      <c r="L320" s="6"/>
      <c r="M320" s="6"/>
      <c r="N320" s="6"/>
      <c r="O320" s="6"/>
      <c r="P320" s="5">
        <v>551232385.69000006</v>
      </c>
      <c r="Q320" s="6"/>
      <c r="R320" s="35">
        <f t="shared" si="119"/>
        <v>81.126819327837126</v>
      </c>
      <c r="S320" s="4"/>
      <c r="T320" s="3"/>
      <c r="U320" s="3"/>
    </row>
    <row r="321" spans="1:21" ht="46.5" outlineLevel="1">
      <c r="A321" s="29"/>
      <c r="B321" s="8" t="s">
        <v>76</v>
      </c>
      <c r="C321" s="33"/>
      <c r="D321" s="33"/>
      <c r="E321" s="33"/>
      <c r="F321" s="33"/>
      <c r="G321" s="5"/>
      <c r="H321" s="5">
        <f>H323+H324+H325</f>
        <v>3040095000</v>
      </c>
      <c r="I321" s="5">
        <f t="shared" ref="I321:O321" si="128">I323+I324+I325</f>
        <v>0</v>
      </c>
      <c r="J321" s="5">
        <f t="shared" si="128"/>
        <v>0</v>
      </c>
      <c r="K321" s="5">
        <f t="shared" si="128"/>
        <v>0</v>
      </c>
      <c r="L321" s="5">
        <f t="shared" si="128"/>
        <v>0</v>
      </c>
      <c r="M321" s="5">
        <f t="shared" si="128"/>
        <v>0</v>
      </c>
      <c r="N321" s="5">
        <f t="shared" si="128"/>
        <v>0</v>
      </c>
      <c r="O321" s="5">
        <f t="shared" si="128"/>
        <v>0</v>
      </c>
      <c r="P321" s="5">
        <f>P323+P324+P325</f>
        <v>2285545990.04</v>
      </c>
      <c r="Q321" s="6">
        <v>41189.14</v>
      </c>
      <c r="R321" s="35">
        <f t="shared" si="119"/>
        <v>75.180084505253944</v>
      </c>
      <c r="S321" s="4"/>
      <c r="T321" s="3"/>
      <c r="U321" s="3"/>
    </row>
    <row r="322" spans="1:21" outlineLevel="1">
      <c r="A322" s="29"/>
      <c r="B322" s="11" t="s">
        <v>5</v>
      </c>
      <c r="C322" s="33"/>
      <c r="D322" s="33"/>
      <c r="E322" s="33"/>
      <c r="F322" s="33"/>
      <c r="G322" s="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35"/>
      <c r="S322" s="4"/>
      <c r="T322" s="3"/>
      <c r="U322" s="3"/>
    </row>
    <row r="323" spans="1:21" outlineLevel="1">
      <c r="A323" s="29"/>
      <c r="B323" s="11" t="s">
        <v>6</v>
      </c>
      <c r="C323" s="33"/>
      <c r="D323" s="33"/>
      <c r="E323" s="33"/>
      <c r="F323" s="33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35"/>
      <c r="S323" s="4"/>
      <c r="T323" s="3"/>
      <c r="U323" s="3"/>
    </row>
    <row r="324" spans="1:21" outlineLevel="1">
      <c r="A324" s="29"/>
      <c r="B324" s="11" t="s">
        <v>7</v>
      </c>
      <c r="C324" s="33"/>
      <c r="D324" s="33"/>
      <c r="E324" s="33"/>
      <c r="F324" s="33"/>
      <c r="G324" s="5"/>
      <c r="H324" s="9">
        <v>3037847600</v>
      </c>
      <c r="I324" s="9"/>
      <c r="J324" s="9"/>
      <c r="K324" s="9"/>
      <c r="L324" s="9"/>
      <c r="M324" s="9"/>
      <c r="N324" s="9"/>
      <c r="O324" s="9"/>
      <c r="P324" s="9">
        <v>2285191082.6599998</v>
      </c>
      <c r="Q324" s="6"/>
      <c r="R324" s="35">
        <f t="shared" si="119"/>
        <v>75.224019883683425</v>
      </c>
      <c r="S324" s="4"/>
      <c r="T324" s="3"/>
      <c r="U324" s="3"/>
    </row>
    <row r="325" spans="1:21" outlineLevel="1">
      <c r="A325" s="29"/>
      <c r="B325" s="11" t="s">
        <v>8</v>
      </c>
      <c r="C325" s="33"/>
      <c r="D325" s="33"/>
      <c r="E325" s="33"/>
      <c r="F325" s="33"/>
      <c r="G325" s="5"/>
      <c r="H325" s="5">
        <v>2247400</v>
      </c>
      <c r="I325" s="6"/>
      <c r="J325" s="6"/>
      <c r="K325" s="6"/>
      <c r="L325" s="6"/>
      <c r="M325" s="6"/>
      <c r="N325" s="6"/>
      <c r="O325" s="6"/>
      <c r="P325" s="5">
        <v>354907.38</v>
      </c>
      <c r="Q325" s="6"/>
      <c r="R325" s="35">
        <f t="shared" si="119"/>
        <v>15.791909762392098</v>
      </c>
      <c r="S325" s="4"/>
      <c r="T325" s="3"/>
      <c r="U325" s="3"/>
    </row>
    <row r="326" spans="1:21" ht="31" outlineLevel="1">
      <c r="A326" s="29"/>
      <c r="B326" s="8" t="s">
        <v>77</v>
      </c>
      <c r="C326" s="33"/>
      <c r="D326" s="33"/>
      <c r="E326" s="33"/>
      <c r="F326" s="33"/>
      <c r="G326" s="5"/>
      <c r="H326" s="5">
        <f>H328+H329+H330</f>
        <v>210227631.83000001</v>
      </c>
      <c r="I326" s="5">
        <f t="shared" ref="I326:O326" si="129">I328+I329+I330</f>
        <v>0</v>
      </c>
      <c r="J326" s="5">
        <f t="shared" si="129"/>
        <v>0</v>
      </c>
      <c r="K326" s="5">
        <f t="shared" si="129"/>
        <v>0</v>
      </c>
      <c r="L326" s="5">
        <f t="shared" si="129"/>
        <v>0</v>
      </c>
      <c r="M326" s="5">
        <f t="shared" si="129"/>
        <v>0</v>
      </c>
      <c r="N326" s="5">
        <f t="shared" si="129"/>
        <v>0</v>
      </c>
      <c r="O326" s="5">
        <f t="shared" si="129"/>
        <v>0</v>
      </c>
      <c r="P326" s="5">
        <f>P328+P329+P330</f>
        <v>125205125.5</v>
      </c>
      <c r="Q326" s="6">
        <v>41189.14</v>
      </c>
      <c r="R326" s="35">
        <f t="shared" si="119"/>
        <v>59.556930937245575</v>
      </c>
      <c r="S326" s="4"/>
      <c r="T326" s="3"/>
      <c r="U326" s="3"/>
    </row>
    <row r="327" spans="1:21" outlineLevel="1">
      <c r="A327" s="29"/>
      <c r="B327" s="11" t="s">
        <v>5</v>
      </c>
      <c r="C327" s="33"/>
      <c r="D327" s="33"/>
      <c r="E327" s="33"/>
      <c r="F327" s="33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35"/>
      <c r="S327" s="4"/>
      <c r="T327" s="3"/>
      <c r="U327" s="3"/>
    </row>
    <row r="328" spans="1:21" outlineLevel="1">
      <c r="A328" s="29"/>
      <c r="B328" s="11" t="s">
        <v>6</v>
      </c>
      <c r="C328" s="33"/>
      <c r="D328" s="33"/>
      <c r="E328" s="33"/>
      <c r="F328" s="33"/>
      <c r="G328" s="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35"/>
      <c r="S328" s="4"/>
      <c r="T328" s="3"/>
      <c r="U328" s="3"/>
    </row>
    <row r="329" spans="1:21" outlineLevel="1">
      <c r="A329" s="29"/>
      <c r="B329" s="11" t="s">
        <v>7</v>
      </c>
      <c r="C329" s="33"/>
      <c r="D329" s="33"/>
      <c r="E329" s="33"/>
      <c r="F329" s="33"/>
      <c r="G329" s="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35"/>
      <c r="S329" s="4"/>
      <c r="T329" s="3"/>
      <c r="U329" s="3"/>
    </row>
    <row r="330" spans="1:21" s="20" customFormat="1" outlineLevel="1">
      <c r="A330" s="29"/>
      <c r="B330" s="11" t="s">
        <v>8</v>
      </c>
      <c r="C330" s="33"/>
      <c r="D330" s="33"/>
      <c r="E330" s="33"/>
      <c r="F330" s="33"/>
      <c r="G330" s="5"/>
      <c r="H330" s="5">
        <v>210227631.83000001</v>
      </c>
      <c r="I330" s="6"/>
      <c r="J330" s="6"/>
      <c r="K330" s="6"/>
      <c r="L330" s="6"/>
      <c r="M330" s="6"/>
      <c r="N330" s="6"/>
      <c r="O330" s="6"/>
      <c r="P330" s="5">
        <v>125205125.5</v>
      </c>
      <c r="Q330" s="6"/>
      <c r="R330" s="35">
        <f t="shared" si="119"/>
        <v>59.556930937245575</v>
      </c>
      <c r="S330" s="47"/>
      <c r="T330" s="48"/>
      <c r="U330" s="48"/>
    </row>
    <row r="331" spans="1:21" ht="30" customHeight="1" outlineLevel="1">
      <c r="A331" s="29"/>
      <c r="B331" s="8" t="s">
        <v>78</v>
      </c>
      <c r="C331" s="33"/>
      <c r="D331" s="33"/>
      <c r="E331" s="33"/>
      <c r="F331" s="33"/>
      <c r="G331" s="5"/>
      <c r="H331" s="5">
        <f>H333+H334+H335</f>
        <v>3569000</v>
      </c>
      <c r="I331" s="5">
        <f t="shared" ref="I331:O331" si="130">I333+I334+I335</f>
        <v>0</v>
      </c>
      <c r="J331" s="5">
        <f t="shared" si="130"/>
        <v>0</v>
      </c>
      <c r="K331" s="5">
        <f t="shared" si="130"/>
        <v>0</v>
      </c>
      <c r="L331" s="5">
        <f t="shared" si="130"/>
        <v>0</v>
      </c>
      <c r="M331" s="5">
        <f t="shared" si="130"/>
        <v>0</v>
      </c>
      <c r="N331" s="5">
        <f t="shared" si="130"/>
        <v>0</v>
      </c>
      <c r="O331" s="5">
        <f t="shared" si="130"/>
        <v>0</v>
      </c>
      <c r="P331" s="5">
        <f>P333+P334+P335</f>
        <v>947000</v>
      </c>
      <c r="Q331" s="6">
        <v>41189.14</v>
      </c>
      <c r="R331" s="35">
        <f t="shared" si="119"/>
        <v>26.534043149341553</v>
      </c>
      <c r="S331" s="4"/>
      <c r="T331" s="3"/>
      <c r="U331" s="3"/>
    </row>
    <row r="332" spans="1:21" outlineLevel="1">
      <c r="A332" s="29"/>
      <c r="B332" s="11" t="s">
        <v>5</v>
      </c>
      <c r="C332" s="33"/>
      <c r="D332" s="33"/>
      <c r="E332" s="33"/>
      <c r="F332" s="33"/>
      <c r="G332" s="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35"/>
      <c r="S332" s="4"/>
      <c r="T332" s="3"/>
      <c r="U332" s="3"/>
    </row>
    <row r="333" spans="1:21" outlineLevel="1">
      <c r="A333" s="29"/>
      <c r="B333" s="11" t="s">
        <v>6</v>
      </c>
      <c r="C333" s="33"/>
      <c r="D333" s="33"/>
      <c r="E333" s="33"/>
      <c r="F333" s="33"/>
      <c r="G333" s="5"/>
      <c r="H333" s="5"/>
      <c r="I333" s="6"/>
      <c r="J333" s="6"/>
      <c r="K333" s="6"/>
      <c r="L333" s="6"/>
      <c r="M333" s="6"/>
      <c r="N333" s="6"/>
      <c r="O333" s="6"/>
      <c r="P333" s="5"/>
      <c r="Q333" s="6"/>
      <c r="R333" s="35"/>
      <c r="S333" s="4"/>
      <c r="T333" s="3"/>
      <c r="U333" s="3"/>
    </row>
    <row r="334" spans="1:21" outlineLevel="1">
      <c r="A334" s="29"/>
      <c r="B334" s="11" t="s">
        <v>7</v>
      </c>
      <c r="C334" s="33"/>
      <c r="D334" s="33"/>
      <c r="E334" s="33"/>
      <c r="F334" s="33"/>
      <c r="G334" s="5"/>
      <c r="H334" s="5">
        <v>2545000</v>
      </c>
      <c r="I334" s="6"/>
      <c r="J334" s="6"/>
      <c r="K334" s="6"/>
      <c r="L334" s="6"/>
      <c r="M334" s="6"/>
      <c r="N334" s="6"/>
      <c r="O334" s="6"/>
      <c r="P334" s="5"/>
      <c r="Q334" s="6"/>
      <c r="R334" s="35"/>
      <c r="S334" s="4"/>
      <c r="T334" s="3"/>
      <c r="U334" s="3"/>
    </row>
    <row r="335" spans="1:21" outlineLevel="1">
      <c r="A335" s="29"/>
      <c r="B335" s="11" t="s">
        <v>8</v>
      </c>
      <c r="C335" s="33"/>
      <c r="D335" s="33"/>
      <c r="E335" s="33"/>
      <c r="F335" s="33"/>
      <c r="G335" s="5"/>
      <c r="H335" s="5">
        <v>1024000</v>
      </c>
      <c r="I335" s="6"/>
      <c r="J335" s="6"/>
      <c r="K335" s="6"/>
      <c r="L335" s="6"/>
      <c r="M335" s="6"/>
      <c r="N335" s="6"/>
      <c r="O335" s="6"/>
      <c r="P335" s="5">
        <v>947000</v>
      </c>
      <c r="Q335" s="6"/>
      <c r="R335" s="35">
        <f t="shared" si="119"/>
        <v>92.48046875</v>
      </c>
      <c r="S335" s="4"/>
      <c r="T335" s="3"/>
      <c r="U335" s="3"/>
    </row>
    <row r="336" spans="1:21" ht="31" outlineLevel="1">
      <c r="A336" s="29"/>
      <c r="B336" s="36" t="s">
        <v>79</v>
      </c>
      <c r="C336" s="33"/>
      <c r="D336" s="33"/>
      <c r="E336" s="33"/>
      <c r="F336" s="33"/>
      <c r="G336" s="5"/>
      <c r="H336" s="5">
        <f>H338+H339+H340</f>
        <v>1072816.3400000001</v>
      </c>
      <c r="I336" s="5">
        <f t="shared" ref="I336:O336" si="131">I338+I339+I340</f>
        <v>0</v>
      </c>
      <c r="J336" s="5">
        <f t="shared" si="131"/>
        <v>0</v>
      </c>
      <c r="K336" s="5">
        <f t="shared" si="131"/>
        <v>0</v>
      </c>
      <c r="L336" s="5">
        <f t="shared" si="131"/>
        <v>0</v>
      </c>
      <c r="M336" s="5">
        <f t="shared" si="131"/>
        <v>0</v>
      </c>
      <c r="N336" s="5">
        <f t="shared" si="131"/>
        <v>0</v>
      </c>
      <c r="O336" s="5">
        <f t="shared" si="131"/>
        <v>0</v>
      </c>
      <c r="P336" s="5">
        <f>P338+P339+P340</f>
        <v>0</v>
      </c>
      <c r="Q336" s="6">
        <v>41189.14</v>
      </c>
      <c r="R336" s="35">
        <f t="shared" si="119"/>
        <v>0</v>
      </c>
      <c r="S336" s="4"/>
      <c r="T336" s="3"/>
      <c r="U336" s="3"/>
    </row>
    <row r="337" spans="1:21" outlineLevel="1">
      <c r="A337" s="29"/>
      <c r="B337" s="11" t="s">
        <v>5</v>
      </c>
      <c r="C337" s="33"/>
      <c r="D337" s="33"/>
      <c r="E337" s="33"/>
      <c r="F337" s="33"/>
      <c r="G337" s="5"/>
      <c r="H337" s="5"/>
      <c r="I337" s="6"/>
      <c r="J337" s="6"/>
      <c r="K337" s="6"/>
      <c r="L337" s="6"/>
      <c r="M337" s="6"/>
      <c r="N337" s="6"/>
      <c r="O337" s="6"/>
      <c r="P337" s="5"/>
      <c r="Q337" s="6"/>
      <c r="R337" s="35"/>
      <c r="S337" s="4"/>
      <c r="T337" s="3"/>
      <c r="U337" s="3"/>
    </row>
    <row r="338" spans="1:21" outlineLevel="1">
      <c r="A338" s="29"/>
      <c r="B338" s="11" t="s">
        <v>6</v>
      </c>
      <c r="C338" s="33"/>
      <c r="D338" s="33"/>
      <c r="E338" s="33"/>
      <c r="F338" s="33"/>
      <c r="G338" s="5"/>
      <c r="H338" s="5"/>
      <c r="I338" s="6"/>
      <c r="J338" s="6"/>
      <c r="K338" s="6"/>
      <c r="L338" s="6"/>
      <c r="M338" s="6"/>
      <c r="N338" s="6"/>
      <c r="O338" s="6"/>
      <c r="P338" s="5"/>
      <c r="Q338" s="6"/>
      <c r="R338" s="35"/>
      <c r="S338" s="4"/>
      <c r="T338" s="3"/>
      <c r="U338" s="3"/>
    </row>
    <row r="339" spans="1:21" outlineLevel="1">
      <c r="A339" s="29"/>
      <c r="B339" s="11" t="s">
        <v>7</v>
      </c>
      <c r="C339" s="33"/>
      <c r="D339" s="33"/>
      <c r="E339" s="33"/>
      <c r="F339" s="33"/>
      <c r="G339" s="5"/>
      <c r="H339" s="5">
        <v>1072816.3400000001</v>
      </c>
      <c r="I339" s="6"/>
      <c r="J339" s="6"/>
      <c r="K339" s="6"/>
      <c r="L339" s="6"/>
      <c r="M339" s="6"/>
      <c r="N339" s="6"/>
      <c r="O339" s="6"/>
      <c r="P339" s="5"/>
      <c r="Q339" s="6"/>
      <c r="R339" s="35"/>
      <c r="S339" s="4"/>
      <c r="T339" s="3"/>
      <c r="U339" s="3"/>
    </row>
    <row r="340" spans="1:21" outlineLevel="1">
      <c r="A340" s="29"/>
      <c r="B340" s="11" t="s">
        <v>8</v>
      </c>
      <c r="C340" s="33"/>
      <c r="D340" s="33"/>
      <c r="E340" s="33"/>
      <c r="F340" s="33"/>
      <c r="G340" s="5"/>
      <c r="H340" s="5"/>
      <c r="I340" s="6"/>
      <c r="J340" s="6"/>
      <c r="K340" s="6"/>
      <c r="L340" s="6"/>
      <c r="M340" s="6"/>
      <c r="N340" s="6"/>
      <c r="O340" s="6"/>
      <c r="P340" s="5"/>
      <c r="Q340" s="6"/>
      <c r="R340" s="35"/>
      <c r="S340" s="4"/>
      <c r="T340" s="3"/>
      <c r="U340" s="3"/>
    </row>
    <row r="341" spans="1:21" outlineLevel="1">
      <c r="A341" s="29"/>
      <c r="B341" s="8" t="s">
        <v>72</v>
      </c>
      <c r="C341" s="33"/>
      <c r="D341" s="33"/>
      <c r="E341" s="33"/>
      <c r="F341" s="33"/>
      <c r="G341" s="5"/>
      <c r="H341" s="5">
        <f>H343+H344+H345</f>
        <v>84407293.120000005</v>
      </c>
      <c r="I341" s="5">
        <f t="shared" ref="I341:O341" si="132">I343+I344+I345</f>
        <v>0</v>
      </c>
      <c r="J341" s="5">
        <f t="shared" si="132"/>
        <v>0</v>
      </c>
      <c r="K341" s="5">
        <f t="shared" si="132"/>
        <v>0</v>
      </c>
      <c r="L341" s="5">
        <f t="shared" si="132"/>
        <v>0</v>
      </c>
      <c r="M341" s="5">
        <f t="shared" si="132"/>
        <v>0</v>
      </c>
      <c r="N341" s="5">
        <f t="shared" si="132"/>
        <v>0</v>
      </c>
      <c r="O341" s="5">
        <f t="shared" si="132"/>
        <v>0</v>
      </c>
      <c r="P341" s="5">
        <f>P343+P344+P345</f>
        <v>59079647.550000004</v>
      </c>
      <c r="Q341" s="6">
        <v>41189.14</v>
      </c>
      <c r="R341" s="35">
        <f t="shared" si="119"/>
        <v>69.993534167726196</v>
      </c>
      <c r="S341" s="4"/>
      <c r="T341" s="3"/>
      <c r="U341" s="3"/>
    </row>
    <row r="342" spans="1:21" outlineLevel="1">
      <c r="A342" s="29"/>
      <c r="B342" s="11" t="s">
        <v>5</v>
      </c>
      <c r="C342" s="33"/>
      <c r="D342" s="33"/>
      <c r="E342" s="33"/>
      <c r="F342" s="33"/>
      <c r="G342" s="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35"/>
      <c r="S342" s="4"/>
      <c r="T342" s="3"/>
      <c r="U342" s="3"/>
    </row>
    <row r="343" spans="1:21" outlineLevel="1">
      <c r="A343" s="29"/>
      <c r="B343" s="11" t="s">
        <v>6</v>
      </c>
      <c r="C343" s="33"/>
      <c r="D343" s="33"/>
      <c r="E343" s="33"/>
      <c r="F343" s="33"/>
      <c r="G343" s="5"/>
      <c r="H343" s="5">
        <v>1187400</v>
      </c>
      <c r="I343" s="6"/>
      <c r="J343" s="6"/>
      <c r="K343" s="6"/>
      <c r="L343" s="6"/>
      <c r="M343" s="6"/>
      <c r="N343" s="6"/>
      <c r="O343" s="6"/>
      <c r="P343" s="5">
        <v>1168222.32</v>
      </c>
      <c r="Q343" s="6"/>
      <c r="R343" s="35">
        <f t="shared" si="119"/>
        <v>98.384901465386562</v>
      </c>
      <c r="S343" s="4"/>
      <c r="T343" s="3"/>
      <c r="U343" s="3"/>
    </row>
    <row r="344" spans="1:21" outlineLevel="1">
      <c r="A344" s="29"/>
      <c r="B344" s="11" t="s">
        <v>7</v>
      </c>
      <c r="C344" s="33"/>
      <c r="D344" s="33"/>
      <c r="E344" s="33"/>
      <c r="F344" s="33"/>
      <c r="G344" s="5"/>
      <c r="H344" s="5">
        <v>20047600</v>
      </c>
      <c r="I344" s="6"/>
      <c r="J344" s="6"/>
      <c r="K344" s="6"/>
      <c r="L344" s="6"/>
      <c r="M344" s="6"/>
      <c r="N344" s="6"/>
      <c r="O344" s="6"/>
      <c r="P344" s="5">
        <v>8809103.4900000002</v>
      </c>
      <c r="Q344" s="6"/>
      <c r="R344" s="35">
        <f t="shared" si="119"/>
        <v>43.940938017518306</v>
      </c>
      <c r="S344" s="4"/>
      <c r="T344" s="3"/>
      <c r="U344" s="3"/>
    </row>
    <row r="345" spans="1:21" outlineLevel="1">
      <c r="A345" s="29"/>
      <c r="B345" s="11" t="s">
        <v>8</v>
      </c>
      <c r="C345" s="33"/>
      <c r="D345" s="33"/>
      <c r="E345" s="33"/>
      <c r="F345" s="33"/>
      <c r="G345" s="5"/>
      <c r="H345" s="5">
        <v>63172293.119999997</v>
      </c>
      <c r="I345" s="6"/>
      <c r="J345" s="6"/>
      <c r="K345" s="6"/>
      <c r="L345" s="6"/>
      <c r="M345" s="6"/>
      <c r="N345" s="6"/>
      <c r="O345" s="6"/>
      <c r="P345" s="5">
        <v>49102321.740000002</v>
      </c>
      <c r="Q345" s="6"/>
      <c r="R345" s="35">
        <f t="shared" si="119"/>
        <v>77.727622846818079</v>
      </c>
      <c r="S345" s="4"/>
      <c r="T345" s="3"/>
      <c r="U345" s="3"/>
    </row>
    <row r="346" spans="1:21" ht="46.5" outlineLevel="1">
      <c r="A346" s="29"/>
      <c r="B346" s="10" t="s">
        <v>80</v>
      </c>
      <c r="C346" s="33"/>
      <c r="D346" s="33"/>
      <c r="E346" s="33"/>
      <c r="F346" s="33"/>
      <c r="G346" s="5"/>
      <c r="H346" s="5">
        <f>H348+H349+H350</f>
        <v>810000</v>
      </c>
      <c r="I346" s="5">
        <f t="shared" ref="I346:O346" si="133">I348+I349+I350</f>
        <v>0</v>
      </c>
      <c r="J346" s="5">
        <f t="shared" si="133"/>
        <v>0</v>
      </c>
      <c r="K346" s="5">
        <f t="shared" si="133"/>
        <v>0</v>
      </c>
      <c r="L346" s="5">
        <f t="shared" si="133"/>
        <v>0</v>
      </c>
      <c r="M346" s="5">
        <f t="shared" si="133"/>
        <v>0</v>
      </c>
      <c r="N346" s="5">
        <f t="shared" si="133"/>
        <v>0</v>
      </c>
      <c r="O346" s="5">
        <f t="shared" si="133"/>
        <v>0</v>
      </c>
      <c r="P346" s="5">
        <f>P348+P349+P350</f>
        <v>0</v>
      </c>
      <c r="Q346" s="6">
        <v>41189.14</v>
      </c>
      <c r="R346" s="35">
        <f t="shared" si="119"/>
        <v>0</v>
      </c>
      <c r="S346" s="4"/>
      <c r="T346" s="3"/>
      <c r="U346" s="3"/>
    </row>
    <row r="347" spans="1:21" outlineLevel="1">
      <c r="A347" s="29"/>
      <c r="B347" s="11" t="s">
        <v>5</v>
      </c>
      <c r="C347" s="33"/>
      <c r="D347" s="33"/>
      <c r="E347" s="33"/>
      <c r="F347" s="33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35"/>
      <c r="S347" s="4"/>
      <c r="T347" s="3"/>
      <c r="U347" s="3"/>
    </row>
    <row r="348" spans="1:21" outlineLevel="1">
      <c r="A348" s="29"/>
      <c r="B348" s="11" t="s">
        <v>6</v>
      </c>
      <c r="C348" s="33"/>
      <c r="D348" s="33"/>
      <c r="E348" s="33"/>
      <c r="F348" s="33"/>
      <c r="G348" s="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35"/>
      <c r="S348" s="4"/>
      <c r="T348" s="3"/>
      <c r="U348" s="3"/>
    </row>
    <row r="349" spans="1:21" outlineLevel="1">
      <c r="A349" s="29"/>
      <c r="B349" s="11" t="s">
        <v>7</v>
      </c>
      <c r="C349" s="33"/>
      <c r="D349" s="33"/>
      <c r="E349" s="33"/>
      <c r="F349" s="33"/>
      <c r="G349" s="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35"/>
      <c r="S349" s="4"/>
      <c r="T349" s="3"/>
      <c r="U349" s="3"/>
    </row>
    <row r="350" spans="1:21" outlineLevel="1">
      <c r="A350" s="29"/>
      <c r="B350" s="11" t="s">
        <v>8</v>
      </c>
      <c r="C350" s="33"/>
      <c r="D350" s="33"/>
      <c r="E350" s="33"/>
      <c r="F350" s="33"/>
      <c r="G350" s="5"/>
      <c r="H350" s="5">
        <v>810000</v>
      </c>
      <c r="I350" s="6"/>
      <c r="J350" s="6"/>
      <c r="K350" s="6"/>
      <c r="L350" s="6"/>
      <c r="M350" s="6"/>
      <c r="N350" s="6"/>
      <c r="O350" s="6"/>
      <c r="P350" s="5">
        <v>0</v>
      </c>
      <c r="Q350" s="6"/>
      <c r="R350" s="35">
        <f t="shared" si="119"/>
        <v>0</v>
      </c>
      <c r="S350" s="4"/>
      <c r="T350" s="3"/>
      <c r="U350" s="3"/>
    </row>
    <row r="351" spans="1:21" ht="31" outlineLevel="1">
      <c r="A351" s="29" t="s">
        <v>148</v>
      </c>
      <c r="B351" s="11" t="s">
        <v>82</v>
      </c>
      <c r="C351" s="33"/>
      <c r="D351" s="33"/>
      <c r="E351" s="33"/>
      <c r="F351" s="33"/>
      <c r="G351" s="5">
        <v>0</v>
      </c>
      <c r="H351" s="5">
        <f>H353+H354+H355</f>
        <v>38486891.810000002</v>
      </c>
      <c r="I351" s="5">
        <f t="shared" ref="I351:P351" si="134">I353+I354+I355</f>
        <v>0</v>
      </c>
      <c r="J351" s="5">
        <f t="shared" si="134"/>
        <v>0</v>
      </c>
      <c r="K351" s="5">
        <f t="shared" si="134"/>
        <v>0</v>
      </c>
      <c r="L351" s="5">
        <f t="shared" si="134"/>
        <v>0</v>
      </c>
      <c r="M351" s="5">
        <f t="shared" si="134"/>
        <v>0</v>
      </c>
      <c r="N351" s="5">
        <f t="shared" si="134"/>
        <v>0</v>
      </c>
      <c r="O351" s="5">
        <f t="shared" si="134"/>
        <v>0</v>
      </c>
      <c r="P351" s="5">
        <f t="shared" si="134"/>
        <v>37993656.510000005</v>
      </c>
      <c r="Q351" s="5">
        <v>6680221.0999999996</v>
      </c>
      <c r="R351" s="35">
        <f t="shared" si="119"/>
        <v>98.718433012374774</v>
      </c>
      <c r="S351" s="4">
        <v>0</v>
      </c>
    </row>
    <row r="352" spans="1:21" outlineLevel="1">
      <c r="A352" s="29"/>
      <c r="B352" s="11" t="s">
        <v>5</v>
      </c>
      <c r="C352" s="33"/>
      <c r="D352" s="33"/>
      <c r="E352" s="33"/>
      <c r="F352" s="33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35"/>
      <c r="S352" s="4"/>
    </row>
    <row r="353" spans="1:19" outlineLevel="1">
      <c r="A353" s="29"/>
      <c r="B353" s="11" t="s">
        <v>6</v>
      </c>
      <c r="C353" s="33"/>
      <c r="D353" s="33"/>
      <c r="E353" s="33"/>
      <c r="F353" s="33"/>
      <c r="G353" s="5"/>
      <c r="H353" s="5">
        <f>H358+H363+H368</f>
        <v>0</v>
      </c>
      <c r="I353" s="5">
        <f t="shared" ref="I353:O353" si="135">I358+I363+I368</f>
        <v>0</v>
      </c>
      <c r="J353" s="5">
        <f t="shared" si="135"/>
        <v>0</v>
      </c>
      <c r="K353" s="5">
        <f t="shared" si="135"/>
        <v>0</v>
      </c>
      <c r="L353" s="5">
        <f t="shared" si="135"/>
        <v>0</v>
      </c>
      <c r="M353" s="5">
        <f t="shared" si="135"/>
        <v>0</v>
      </c>
      <c r="N353" s="5">
        <f t="shared" si="135"/>
        <v>0</v>
      </c>
      <c r="O353" s="5">
        <f t="shared" si="135"/>
        <v>0</v>
      </c>
      <c r="P353" s="5">
        <f>P358+P363+P368</f>
        <v>0</v>
      </c>
      <c r="Q353" s="5"/>
      <c r="R353" s="35">
        <v>0</v>
      </c>
      <c r="S353" s="4"/>
    </row>
    <row r="354" spans="1:19" outlineLevel="1">
      <c r="A354" s="29"/>
      <c r="B354" s="11" t="s">
        <v>7</v>
      </c>
      <c r="C354" s="33"/>
      <c r="D354" s="33"/>
      <c r="E354" s="33"/>
      <c r="F354" s="33"/>
      <c r="G354" s="5"/>
      <c r="H354" s="5">
        <f>H359+H364+H369</f>
        <v>0</v>
      </c>
      <c r="I354" s="5"/>
      <c r="J354" s="5"/>
      <c r="K354" s="5"/>
      <c r="L354" s="5"/>
      <c r="M354" s="5"/>
      <c r="N354" s="5"/>
      <c r="O354" s="5"/>
      <c r="P354" s="5">
        <f>P359+P364+P369</f>
        <v>0</v>
      </c>
      <c r="Q354" s="5"/>
      <c r="R354" s="35">
        <v>0</v>
      </c>
      <c r="S354" s="4"/>
    </row>
    <row r="355" spans="1:19" outlineLevel="1">
      <c r="A355" s="29"/>
      <c r="B355" s="11" t="s">
        <v>8</v>
      </c>
      <c r="C355" s="33"/>
      <c r="D355" s="33"/>
      <c r="E355" s="33"/>
      <c r="F355" s="33"/>
      <c r="G355" s="5"/>
      <c r="H355" s="5">
        <f t="shared" ref="H355" si="136">H360+H365+H370</f>
        <v>38486891.810000002</v>
      </c>
      <c r="I355" s="5"/>
      <c r="J355" s="5"/>
      <c r="K355" s="5"/>
      <c r="L355" s="5"/>
      <c r="M355" s="5"/>
      <c r="N355" s="5"/>
      <c r="O355" s="5"/>
      <c r="P355" s="5">
        <f t="shared" ref="P355" si="137">P360+P365+P370</f>
        <v>37993656.510000005</v>
      </c>
      <c r="Q355" s="5"/>
      <c r="R355" s="35">
        <f t="shared" si="119"/>
        <v>98.718433012374774</v>
      </c>
      <c r="S355" s="4"/>
    </row>
    <row r="356" spans="1:19" ht="30" customHeight="1" outlineLevel="1">
      <c r="A356" s="29"/>
      <c r="B356" s="8" t="s">
        <v>83</v>
      </c>
      <c r="C356" s="33"/>
      <c r="D356" s="33"/>
      <c r="E356" s="33"/>
      <c r="F356" s="33"/>
      <c r="G356" s="5"/>
      <c r="H356" s="5">
        <f>H358+H359+H360</f>
        <v>582200</v>
      </c>
      <c r="I356" s="5">
        <f t="shared" ref="I356:O356" si="138">I358+I359+I360</f>
        <v>0</v>
      </c>
      <c r="J356" s="5">
        <f t="shared" si="138"/>
        <v>0</v>
      </c>
      <c r="K356" s="5">
        <f t="shared" si="138"/>
        <v>0</v>
      </c>
      <c r="L356" s="5">
        <f t="shared" si="138"/>
        <v>0</v>
      </c>
      <c r="M356" s="5">
        <f t="shared" si="138"/>
        <v>0</v>
      </c>
      <c r="N356" s="5">
        <f t="shared" si="138"/>
        <v>0</v>
      </c>
      <c r="O356" s="5">
        <f t="shared" si="138"/>
        <v>0</v>
      </c>
      <c r="P356" s="5">
        <f>P358+P359+P360</f>
        <v>405573.45</v>
      </c>
      <c r="Q356" s="6">
        <v>41189.14</v>
      </c>
      <c r="R356" s="35">
        <f t="shared" si="119"/>
        <v>69.662220886293369</v>
      </c>
      <c r="S356" s="4"/>
    </row>
    <row r="357" spans="1:19" outlineLevel="1">
      <c r="A357" s="29"/>
      <c r="B357" s="11" t="s">
        <v>5</v>
      </c>
      <c r="C357" s="33"/>
      <c r="D357" s="33"/>
      <c r="E357" s="33"/>
      <c r="F357" s="33"/>
      <c r="G357" s="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35"/>
      <c r="S357" s="4"/>
    </row>
    <row r="358" spans="1:19" outlineLevel="1">
      <c r="A358" s="29"/>
      <c r="B358" s="11" t="s">
        <v>6</v>
      </c>
      <c r="C358" s="33"/>
      <c r="D358" s="33"/>
      <c r="E358" s="33"/>
      <c r="F358" s="33"/>
      <c r="G358" s="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35"/>
      <c r="S358" s="4"/>
    </row>
    <row r="359" spans="1:19" outlineLevel="1">
      <c r="A359" s="29"/>
      <c r="B359" s="11" t="s">
        <v>7</v>
      </c>
      <c r="C359" s="33"/>
      <c r="D359" s="33"/>
      <c r="E359" s="33"/>
      <c r="F359" s="33"/>
      <c r="G359" s="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35"/>
      <c r="S359" s="4"/>
    </row>
    <row r="360" spans="1:19" outlineLevel="1">
      <c r="A360" s="29"/>
      <c r="B360" s="11" t="s">
        <v>8</v>
      </c>
      <c r="C360" s="33"/>
      <c r="D360" s="33"/>
      <c r="E360" s="33"/>
      <c r="F360" s="33"/>
      <c r="G360" s="5"/>
      <c r="H360" s="5">
        <v>582200</v>
      </c>
      <c r="I360" s="6"/>
      <c r="J360" s="6"/>
      <c r="K360" s="6"/>
      <c r="L360" s="6"/>
      <c r="M360" s="6"/>
      <c r="N360" s="6"/>
      <c r="O360" s="6"/>
      <c r="P360" s="5">
        <v>405573.45</v>
      </c>
      <c r="Q360" s="6"/>
      <c r="R360" s="35">
        <f t="shared" si="119"/>
        <v>69.662220886293369</v>
      </c>
      <c r="S360" s="4"/>
    </row>
    <row r="361" spans="1:19" ht="32.25" customHeight="1" outlineLevel="1">
      <c r="A361" s="29"/>
      <c r="B361" s="8" t="s">
        <v>84</v>
      </c>
      <c r="C361" s="33"/>
      <c r="D361" s="33"/>
      <c r="E361" s="33"/>
      <c r="F361" s="33"/>
      <c r="G361" s="5"/>
      <c r="H361" s="5">
        <f>H363+H364+H365</f>
        <v>266600</v>
      </c>
      <c r="I361" s="5">
        <f t="shared" ref="I361:O361" si="139">I363+I364+I365</f>
        <v>0</v>
      </c>
      <c r="J361" s="5">
        <f t="shared" si="139"/>
        <v>0</v>
      </c>
      <c r="K361" s="5">
        <f t="shared" si="139"/>
        <v>0</v>
      </c>
      <c r="L361" s="5">
        <f t="shared" si="139"/>
        <v>0</v>
      </c>
      <c r="M361" s="5">
        <f t="shared" si="139"/>
        <v>0</v>
      </c>
      <c r="N361" s="5">
        <f t="shared" si="139"/>
        <v>0</v>
      </c>
      <c r="O361" s="5">
        <f t="shared" si="139"/>
        <v>0</v>
      </c>
      <c r="P361" s="5">
        <f>P363+P364+P365</f>
        <v>0</v>
      </c>
      <c r="Q361" s="6">
        <v>41189.14</v>
      </c>
      <c r="R361" s="35">
        <f t="shared" si="119"/>
        <v>0</v>
      </c>
      <c r="S361" s="4"/>
    </row>
    <row r="362" spans="1:19" outlineLevel="1">
      <c r="A362" s="29"/>
      <c r="B362" s="11" t="s">
        <v>5</v>
      </c>
      <c r="C362" s="33"/>
      <c r="D362" s="33"/>
      <c r="E362" s="33"/>
      <c r="F362" s="33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35"/>
      <c r="S362" s="4"/>
    </row>
    <row r="363" spans="1:19" outlineLevel="1">
      <c r="A363" s="29"/>
      <c r="B363" s="11" t="s">
        <v>6</v>
      </c>
      <c r="C363" s="33"/>
      <c r="D363" s="33"/>
      <c r="E363" s="33"/>
      <c r="F363" s="33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35"/>
      <c r="S363" s="4"/>
    </row>
    <row r="364" spans="1:19" outlineLevel="1">
      <c r="A364" s="29"/>
      <c r="B364" s="11" t="s">
        <v>7</v>
      </c>
      <c r="C364" s="33"/>
      <c r="D364" s="33"/>
      <c r="E364" s="33"/>
      <c r="F364" s="33"/>
      <c r="G364" s="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35"/>
      <c r="S364" s="4"/>
    </row>
    <row r="365" spans="1:19" outlineLevel="1">
      <c r="A365" s="29"/>
      <c r="B365" s="11" t="s">
        <v>8</v>
      </c>
      <c r="C365" s="33"/>
      <c r="D365" s="33"/>
      <c r="E365" s="33"/>
      <c r="F365" s="33"/>
      <c r="G365" s="5"/>
      <c r="H365" s="5">
        <v>266600</v>
      </c>
      <c r="I365" s="6"/>
      <c r="J365" s="6"/>
      <c r="K365" s="6"/>
      <c r="L365" s="6"/>
      <c r="M365" s="6"/>
      <c r="N365" s="6"/>
      <c r="O365" s="6"/>
      <c r="P365" s="5">
        <v>0</v>
      </c>
      <c r="Q365" s="6"/>
      <c r="R365" s="35">
        <f t="shared" ref="R365:R436" si="140">P365/H365*100</f>
        <v>0</v>
      </c>
      <c r="S365" s="4"/>
    </row>
    <row r="366" spans="1:19" ht="19.5" customHeight="1" outlineLevel="1">
      <c r="A366" s="29"/>
      <c r="B366" s="8" t="s">
        <v>85</v>
      </c>
      <c r="C366" s="33"/>
      <c r="D366" s="33"/>
      <c r="E366" s="33"/>
      <c r="F366" s="33"/>
      <c r="G366" s="5"/>
      <c r="H366" s="5">
        <f>H368+H369+H370</f>
        <v>37638091.810000002</v>
      </c>
      <c r="I366" s="5">
        <f t="shared" ref="I366:O366" si="141">I368+I369+I370</f>
        <v>0</v>
      </c>
      <c r="J366" s="5">
        <f t="shared" si="141"/>
        <v>0</v>
      </c>
      <c r="K366" s="5">
        <f t="shared" si="141"/>
        <v>0</v>
      </c>
      <c r="L366" s="5">
        <f t="shared" si="141"/>
        <v>0</v>
      </c>
      <c r="M366" s="5">
        <f t="shared" si="141"/>
        <v>0</v>
      </c>
      <c r="N366" s="5">
        <f t="shared" si="141"/>
        <v>0</v>
      </c>
      <c r="O366" s="5">
        <f t="shared" si="141"/>
        <v>0</v>
      </c>
      <c r="P366" s="5">
        <f>P368+P369+P370</f>
        <v>37588083.060000002</v>
      </c>
      <c r="Q366" s="6">
        <v>41189.14</v>
      </c>
      <c r="R366" s="35">
        <f t="shared" si="140"/>
        <v>99.867132610621042</v>
      </c>
      <c r="S366" s="4"/>
    </row>
    <row r="367" spans="1:19" outlineLevel="1">
      <c r="A367" s="29"/>
      <c r="B367" s="11" t="s">
        <v>5</v>
      </c>
      <c r="C367" s="33"/>
      <c r="D367" s="33"/>
      <c r="E367" s="33"/>
      <c r="F367" s="33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35"/>
      <c r="S367" s="4"/>
    </row>
    <row r="368" spans="1:19" outlineLevel="1">
      <c r="A368" s="29"/>
      <c r="B368" s="11" t="s">
        <v>6</v>
      </c>
      <c r="C368" s="33"/>
      <c r="D368" s="33"/>
      <c r="E368" s="33"/>
      <c r="F368" s="33"/>
      <c r="G368" s="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35"/>
      <c r="S368" s="4"/>
    </row>
    <row r="369" spans="1:19" outlineLevel="1">
      <c r="A369" s="29"/>
      <c r="B369" s="11" t="s">
        <v>7</v>
      </c>
      <c r="C369" s="33"/>
      <c r="D369" s="33"/>
      <c r="E369" s="33"/>
      <c r="F369" s="33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35"/>
      <c r="S369" s="4"/>
    </row>
    <row r="370" spans="1:19" outlineLevel="1">
      <c r="A370" s="29"/>
      <c r="B370" s="11" t="s">
        <v>8</v>
      </c>
      <c r="C370" s="33"/>
      <c r="D370" s="33"/>
      <c r="E370" s="33"/>
      <c r="F370" s="33"/>
      <c r="G370" s="5"/>
      <c r="H370" s="5">
        <v>37638091.810000002</v>
      </c>
      <c r="I370" s="6"/>
      <c r="J370" s="6"/>
      <c r="K370" s="6"/>
      <c r="L370" s="6"/>
      <c r="M370" s="6"/>
      <c r="N370" s="6"/>
      <c r="O370" s="6"/>
      <c r="P370" s="5">
        <v>37588083.060000002</v>
      </c>
      <c r="Q370" s="6"/>
      <c r="R370" s="35">
        <f t="shared" si="140"/>
        <v>99.867132610621042</v>
      </c>
      <c r="S370" s="4"/>
    </row>
    <row r="371" spans="1:19" ht="62" outlineLevel="1">
      <c r="A371" s="29" t="s">
        <v>177</v>
      </c>
      <c r="B371" s="11" t="s">
        <v>204</v>
      </c>
      <c r="C371" s="33"/>
      <c r="D371" s="33"/>
      <c r="E371" s="33"/>
      <c r="F371" s="33"/>
      <c r="G371" s="5"/>
      <c r="H371" s="5">
        <f>H373+H374+H375</f>
        <v>84814600</v>
      </c>
      <c r="I371" s="5">
        <f t="shared" ref="I371:O371" si="142">I373+I374+I375</f>
        <v>0</v>
      </c>
      <c r="J371" s="5">
        <f t="shared" si="142"/>
        <v>0</v>
      </c>
      <c r="K371" s="5">
        <f t="shared" si="142"/>
        <v>0</v>
      </c>
      <c r="L371" s="5">
        <f t="shared" si="142"/>
        <v>0</v>
      </c>
      <c r="M371" s="5">
        <f t="shared" si="142"/>
        <v>0</v>
      </c>
      <c r="N371" s="5">
        <f t="shared" si="142"/>
        <v>0</v>
      </c>
      <c r="O371" s="5">
        <f t="shared" si="142"/>
        <v>0</v>
      </c>
      <c r="P371" s="5">
        <f>P373+P374+P375</f>
        <v>32497880.460000001</v>
      </c>
      <c r="Q371" s="6"/>
      <c r="R371" s="35">
        <f t="shared" si="140"/>
        <v>38.316375317457137</v>
      </c>
      <c r="S371" s="4"/>
    </row>
    <row r="372" spans="1:19" outlineLevel="1">
      <c r="A372" s="29"/>
      <c r="B372" s="11" t="s">
        <v>5</v>
      </c>
      <c r="C372" s="33"/>
      <c r="D372" s="33"/>
      <c r="E372" s="33"/>
      <c r="F372" s="33"/>
      <c r="G372" s="5"/>
      <c r="H372" s="5"/>
      <c r="I372" s="6"/>
      <c r="J372" s="6"/>
      <c r="K372" s="6"/>
      <c r="L372" s="6"/>
      <c r="M372" s="6"/>
      <c r="N372" s="6"/>
      <c r="O372" s="6"/>
      <c r="P372" s="5"/>
      <c r="Q372" s="6"/>
      <c r="R372" s="35"/>
      <c r="S372" s="4"/>
    </row>
    <row r="373" spans="1:19" outlineLevel="1">
      <c r="A373" s="29"/>
      <c r="B373" s="11" t="s">
        <v>6</v>
      </c>
      <c r="C373" s="33"/>
      <c r="D373" s="33"/>
      <c r="E373" s="33"/>
      <c r="F373" s="33"/>
      <c r="G373" s="5"/>
      <c r="H373" s="5">
        <f>H378+H383+H388+H393</f>
        <v>0</v>
      </c>
      <c r="I373" s="5">
        <f t="shared" ref="I373:P375" si="143">I378+I383+I388+I393</f>
        <v>0</v>
      </c>
      <c r="J373" s="5">
        <f t="shared" si="143"/>
        <v>0</v>
      </c>
      <c r="K373" s="5">
        <f t="shared" si="143"/>
        <v>0</v>
      </c>
      <c r="L373" s="5">
        <f t="shared" si="143"/>
        <v>0</v>
      </c>
      <c r="M373" s="5">
        <f t="shared" si="143"/>
        <v>0</v>
      </c>
      <c r="N373" s="5">
        <f t="shared" si="143"/>
        <v>0</v>
      </c>
      <c r="O373" s="5">
        <f t="shared" si="143"/>
        <v>0</v>
      </c>
      <c r="P373" s="5">
        <f t="shared" si="143"/>
        <v>0</v>
      </c>
      <c r="Q373" s="6"/>
      <c r="R373" s="35">
        <v>0</v>
      </c>
      <c r="S373" s="4"/>
    </row>
    <row r="374" spans="1:19" outlineLevel="1">
      <c r="A374" s="29"/>
      <c r="B374" s="11" t="s">
        <v>7</v>
      </c>
      <c r="C374" s="33"/>
      <c r="D374" s="33"/>
      <c r="E374" s="33"/>
      <c r="F374" s="33"/>
      <c r="G374" s="5"/>
      <c r="H374" s="5">
        <f t="shared" ref="H374:H375" si="144">H379+H384+H389+H394</f>
        <v>43798900</v>
      </c>
      <c r="I374" s="6"/>
      <c r="J374" s="6"/>
      <c r="K374" s="6"/>
      <c r="L374" s="6"/>
      <c r="M374" s="6"/>
      <c r="N374" s="6"/>
      <c r="O374" s="6"/>
      <c r="P374" s="5">
        <f t="shared" si="143"/>
        <v>0</v>
      </c>
      <c r="Q374" s="6"/>
      <c r="R374" s="35">
        <f t="shared" si="140"/>
        <v>0</v>
      </c>
      <c r="S374" s="4"/>
    </row>
    <row r="375" spans="1:19" outlineLevel="1">
      <c r="A375" s="29"/>
      <c r="B375" s="11" t="s">
        <v>8</v>
      </c>
      <c r="C375" s="33"/>
      <c r="D375" s="33"/>
      <c r="E375" s="33"/>
      <c r="F375" s="33"/>
      <c r="G375" s="5"/>
      <c r="H375" s="5">
        <f t="shared" si="144"/>
        <v>41015700</v>
      </c>
      <c r="I375" s="6"/>
      <c r="J375" s="6"/>
      <c r="K375" s="6"/>
      <c r="L375" s="6"/>
      <c r="M375" s="6"/>
      <c r="N375" s="6"/>
      <c r="O375" s="6"/>
      <c r="P375" s="5">
        <f t="shared" si="143"/>
        <v>32497880.460000001</v>
      </c>
      <c r="Q375" s="6"/>
      <c r="R375" s="35">
        <f t="shared" si="140"/>
        <v>79.232782714911608</v>
      </c>
      <c r="S375" s="4"/>
    </row>
    <row r="376" spans="1:19" ht="46.5" outlineLevel="1">
      <c r="A376" s="29"/>
      <c r="B376" s="36" t="s">
        <v>208</v>
      </c>
      <c r="C376" s="33"/>
      <c r="D376" s="33"/>
      <c r="E376" s="33"/>
      <c r="F376" s="33"/>
      <c r="G376" s="5"/>
      <c r="H376" s="5">
        <f>H378+H379+H380</f>
        <v>6418900</v>
      </c>
      <c r="I376" s="5">
        <f t="shared" ref="I376:P376" si="145">I378+I379+I380</f>
        <v>0</v>
      </c>
      <c r="J376" s="5">
        <f t="shared" si="145"/>
        <v>0</v>
      </c>
      <c r="K376" s="5">
        <f t="shared" si="145"/>
        <v>0</v>
      </c>
      <c r="L376" s="5">
        <f t="shared" si="145"/>
        <v>0</v>
      </c>
      <c r="M376" s="5">
        <f t="shared" si="145"/>
        <v>0</v>
      </c>
      <c r="N376" s="5">
        <f t="shared" si="145"/>
        <v>0</v>
      </c>
      <c r="O376" s="5">
        <f t="shared" si="145"/>
        <v>0</v>
      </c>
      <c r="P376" s="5">
        <f t="shared" si="145"/>
        <v>0</v>
      </c>
      <c r="Q376" s="6"/>
      <c r="R376" s="35">
        <f t="shared" si="140"/>
        <v>0</v>
      </c>
      <c r="S376" s="4"/>
    </row>
    <row r="377" spans="1:19" outlineLevel="1">
      <c r="A377" s="29"/>
      <c r="B377" s="11" t="s">
        <v>5</v>
      </c>
      <c r="C377" s="33"/>
      <c r="D377" s="33"/>
      <c r="E377" s="33"/>
      <c r="F377" s="33"/>
      <c r="G377" s="5"/>
      <c r="H377" s="5"/>
      <c r="I377" s="6"/>
      <c r="J377" s="6"/>
      <c r="K377" s="6"/>
      <c r="L377" s="6"/>
      <c r="M377" s="6"/>
      <c r="N377" s="6"/>
      <c r="O377" s="6"/>
      <c r="P377" s="5"/>
      <c r="Q377" s="6"/>
      <c r="R377" s="35"/>
      <c r="S377" s="4"/>
    </row>
    <row r="378" spans="1:19" outlineLevel="1">
      <c r="A378" s="29"/>
      <c r="B378" s="11" t="s">
        <v>6</v>
      </c>
      <c r="C378" s="33"/>
      <c r="D378" s="33"/>
      <c r="E378" s="33"/>
      <c r="F378" s="33"/>
      <c r="G378" s="5"/>
      <c r="H378" s="5"/>
      <c r="I378" s="6"/>
      <c r="J378" s="6"/>
      <c r="K378" s="6"/>
      <c r="L378" s="6"/>
      <c r="M378" s="6"/>
      <c r="N378" s="6"/>
      <c r="O378" s="6"/>
      <c r="P378" s="5"/>
      <c r="Q378" s="6"/>
      <c r="R378" s="35"/>
      <c r="S378" s="4"/>
    </row>
    <row r="379" spans="1:19" outlineLevel="1">
      <c r="A379" s="29"/>
      <c r="B379" s="11" t="s">
        <v>7</v>
      </c>
      <c r="C379" s="33"/>
      <c r="D379" s="33"/>
      <c r="E379" s="33"/>
      <c r="F379" s="33"/>
      <c r="G379" s="5"/>
      <c r="H379" s="5">
        <v>6418900</v>
      </c>
      <c r="I379" s="6"/>
      <c r="J379" s="6"/>
      <c r="K379" s="6"/>
      <c r="L379" s="6"/>
      <c r="M379" s="6"/>
      <c r="N379" s="6"/>
      <c r="O379" s="6"/>
      <c r="P379" s="5"/>
      <c r="Q379" s="6"/>
      <c r="R379" s="35"/>
      <c r="S379" s="4"/>
    </row>
    <row r="380" spans="1:19" outlineLevel="1">
      <c r="A380" s="29"/>
      <c r="B380" s="11" t="s">
        <v>8</v>
      </c>
      <c r="C380" s="33"/>
      <c r="D380" s="33"/>
      <c r="E380" s="33"/>
      <c r="F380" s="33"/>
      <c r="G380" s="5"/>
      <c r="H380" s="5"/>
      <c r="I380" s="6"/>
      <c r="J380" s="6"/>
      <c r="K380" s="6"/>
      <c r="L380" s="6"/>
      <c r="M380" s="6"/>
      <c r="N380" s="6"/>
      <c r="O380" s="6"/>
      <c r="P380" s="5"/>
      <c r="Q380" s="6"/>
      <c r="R380" s="35"/>
      <c r="S380" s="4"/>
    </row>
    <row r="381" spans="1:19" ht="50.5" customHeight="1" outlineLevel="1">
      <c r="A381" s="29"/>
      <c r="B381" s="54" t="s">
        <v>195</v>
      </c>
      <c r="C381" s="33"/>
      <c r="D381" s="33"/>
      <c r="E381" s="33"/>
      <c r="F381" s="33"/>
      <c r="G381" s="5"/>
      <c r="H381" s="5">
        <f>H383+H384+H385</f>
        <v>37515700</v>
      </c>
      <c r="I381" s="5">
        <f t="shared" ref="I381:P381" si="146">I383+I384+I385</f>
        <v>0</v>
      </c>
      <c r="J381" s="5">
        <f t="shared" si="146"/>
        <v>0</v>
      </c>
      <c r="K381" s="5">
        <f t="shared" si="146"/>
        <v>0</v>
      </c>
      <c r="L381" s="5">
        <f t="shared" si="146"/>
        <v>0</v>
      </c>
      <c r="M381" s="5">
        <f t="shared" si="146"/>
        <v>0</v>
      </c>
      <c r="N381" s="5">
        <f t="shared" si="146"/>
        <v>0</v>
      </c>
      <c r="O381" s="5">
        <f t="shared" si="146"/>
        <v>0</v>
      </c>
      <c r="P381" s="5">
        <f t="shared" si="146"/>
        <v>31497880.460000001</v>
      </c>
      <c r="Q381" s="6"/>
      <c r="R381" s="35">
        <f t="shared" si="140"/>
        <v>83.959196976199308</v>
      </c>
      <c r="S381" s="4"/>
    </row>
    <row r="382" spans="1:19" outlineLevel="1">
      <c r="A382" s="29"/>
      <c r="B382" s="11" t="s">
        <v>5</v>
      </c>
      <c r="C382" s="33"/>
      <c r="D382" s="33"/>
      <c r="E382" s="33"/>
      <c r="F382" s="33"/>
      <c r="G382" s="5"/>
      <c r="H382" s="5"/>
      <c r="I382" s="6"/>
      <c r="J382" s="6"/>
      <c r="K382" s="6"/>
      <c r="L382" s="6"/>
      <c r="M382" s="6"/>
      <c r="N382" s="6"/>
      <c r="O382" s="6"/>
      <c r="P382" s="5"/>
      <c r="Q382" s="6"/>
      <c r="R382" s="35"/>
      <c r="S382" s="4"/>
    </row>
    <row r="383" spans="1:19" outlineLevel="1">
      <c r="A383" s="29"/>
      <c r="B383" s="11" t="s">
        <v>6</v>
      </c>
      <c r="C383" s="33"/>
      <c r="D383" s="33"/>
      <c r="E383" s="33"/>
      <c r="F383" s="33"/>
      <c r="G383" s="5"/>
      <c r="H383" s="5"/>
      <c r="I383" s="6"/>
      <c r="J383" s="6"/>
      <c r="K383" s="6"/>
      <c r="L383" s="6"/>
      <c r="M383" s="6"/>
      <c r="N383" s="6"/>
      <c r="O383" s="6"/>
      <c r="P383" s="5"/>
      <c r="Q383" s="6"/>
      <c r="R383" s="35"/>
      <c r="S383" s="4"/>
    </row>
    <row r="384" spans="1:19" outlineLevel="1">
      <c r="A384" s="29"/>
      <c r="B384" s="11" t="s">
        <v>7</v>
      </c>
      <c r="C384" s="33"/>
      <c r="D384" s="33"/>
      <c r="E384" s="33"/>
      <c r="F384" s="33"/>
      <c r="G384" s="5"/>
      <c r="H384" s="5">
        <v>5000000</v>
      </c>
      <c r="I384" s="50"/>
      <c r="J384" s="50"/>
      <c r="K384" s="50"/>
      <c r="L384" s="50"/>
      <c r="M384" s="50"/>
      <c r="N384" s="50"/>
      <c r="O384" s="50"/>
      <c r="P384" s="5">
        <v>0</v>
      </c>
      <c r="Q384" s="6"/>
      <c r="R384" s="35">
        <f t="shared" si="140"/>
        <v>0</v>
      </c>
      <c r="S384" s="4"/>
    </row>
    <row r="385" spans="1:19" outlineLevel="1">
      <c r="A385" s="29"/>
      <c r="B385" s="11" t="s">
        <v>8</v>
      </c>
      <c r="C385" s="33"/>
      <c r="D385" s="33"/>
      <c r="E385" s="33"/>
      <c r="F385" s="33"/>
      <c r="G385" s="5"/>
      <c r="H385" s="5">
        <v>32515700</v>
      </c>
      <c r="I385" s="50"/>
      <c r="J385" s="50"/>
      <c r="K385" s="50"/>
      <c r="L385" s="50"/>
      <c r="M385" s="50"/>
      <c r="N385" s="50"/>
      <c r="O385" s="50"/>
      <c r="P385" s="5">
        <v>31497880.460000001</v>
      </c>
      <c r="Q385" s="6"/>
      <c r="R385" s="35">
        <f t="shared" si="140"/>
        <v>96.86975971607562</v>
      </c>
      <c r="S385" s="4"/>
    </row>
    <row r="386" spans="1:19" ht="46.5" outlineLevel="1">
      <c r="A386" s="29"/>
      <c r="B386" s="36" t="s">
        <v>196</v>
      </c>
      <c r="C386" s="33"/>
      <c r="D386" s="33"/>
      <c r="E386" s="33"/>
      <c r="F386" s="33"/>
      <c r="G386" s="5"/>
      <c r="H386" s="5">
        <f>H388+H389+H390</f>
        <v>17000000</v>
      </c>
      <c r="I386" s="5">
        <f t="shared" ref="I386:Q386" si="147">I388+I389+I390</f>
        <v>0</v>
      </c>
      <c r="J386" s="5">
        <f t="shared" si="147"/>
        <v>0</v>
      </c>
      <c r="K386" s="5">
        <f t="shared" si="147"/>
        <v>0</v>
      </c>
      <c r="L386" s="5">
        <f t="shared" si="147"/>
        <v>0</v>
      </c>
      <c r="M386" s="5">
        <f t="shared" si="147"/>
        <v>0</v>
      </c>
      <c r="N386" s="5">
        <f t="shared" si="147"/>
        <v>0</v>
      </c>
      <c r="O386" s="5">
        <f t="shared" si="147"/>
        <v>0</v>
      </c>
      <c r="P386" s="5">
        <f t="shared" si="147"/>
        <v>1000000</v>
      </c>
      <c r="Q386" s="5">
        <f t="shared" si="147"/>
        <v>0</v>
      </c>
      <c r="R386" s="35">
        <f t="shared" si="140"/>
        <v>5.8823529411764701</v>
      </c>
      <c r="S386" s="4"/>
    </row>
    <row r="387" spans="1:19" outlineLevel="1">
      <c r="A387" s="29"/>
      <c r="B387" s="11" t="s">
        <v>5</v>
      </c>
      <c r="C387" s="33"/>
      <c r="D387" s="33"/>
      <c r="E387" s="33"/>
      <c r="F387" s="33"/>
      <c r="G387" s="5"/>
      <c r="H387" s="5"/>
      <c r="I387" s="6"/>
      <c r="J387" s="6"/>
      <c r="K387" s="6"/>
      <c r="L387" s="6"/>
      <c r="M387" s="6"/>
      <c r="N387" s="6"/>
      <c r="O387" s="6"/>
      <c r="P387" s="5"/>
      <c r="Q387" s="6"/>
      <c r="R387" s="35"/>
      <c r="S387" s="4"/>
    </row>
    <row r="388" spans="1:19" outlineLevel="1">
      <c r="A388" s="29"/>
      <c r="B388" s="11" t="s">
        <v>6</v>
      </c>
      <c r="C388" s="33"/>
      <c r="D388" s="33"/>
      <c r="E388" s="33"/>
      <c r="F388" s="33"/>
      <c r="G388" s="5"/>
      <c r="H388" s="5"/>
      <c r="I388" s="6"/>
      <c r="J388" s="6"/>
      <c r="K388" s="6"/>
      <c r="L388" s="6"/>
      <c r="M388" s="6"/>
      <c r="N388" s="6"/>
      <c r="O388" s="6"/>
      <c r="P388" s="5"/>
      <c r="Q388" s="6"/>
      <c r="R388" s="35"/>
      <c r="S388" s="4"/>
    </row>
    <row r="389" spans="1:19" outlineLevel="1">
      <c r="A389" s="29"/>
      <c r="B389" s="11" t="s">
        <v>7</v>
      </c>
      <c r="C389" s="33"/>
      <c r="D389" s="33"/>
      <c r="E389" s="33"/>
      <c r="F389" s="33"/>
      <c r="G389" s="5"/>
      <c r="H389" s="5">
        <v>8500000</v>
      </c>
      <c r="I389" s="6"/>
      <c r="J389" s="6"/>
      <c r="K389" s="6"/>
      <c r="L389" s="6"/>
      <c r="M389" s="6"/>
      <c r="N389" s="6"/>
      <c r="O389" s="6"/>
      <c r="P389" s="5">
        <v>0</v>
      </c>
      <c r="Q389" s="6"/>
      <c r="R389" s="35">
        <v>0</v>
      </c>
      <c r="S389" s="4"/>
    </row>
    <row r="390" spans="1:19" outlineLevel="1">
      <c r="A390" s="29"/>
      <c r="B390" s="11" t="s">
        <v>8</v>
      </c>
      <c r="C390" s="33"/>
      <c r="D390" s="33"/>
      <c r="E390" s="33"/>
      <c r="F390" s="33"/>
      <c r="G390" s="5"/>
      <c r="H390" s="5">
        <v>8500000</v>
      </c>
      <c r="I390" s="6"/>
      <c r="J390" s="6"/>
      <c r="K390" s="6"/>
      <c r="L390" s="6"/>
      <c r="M390" s="6"/>
      <c r="N390" s="6"/>
      <c r="O390" s="6"/>
      <c r="P390" s="5">
        <v>1000000</v>
      </c>
      <c r="Q390" s="6"/>
      <c r="R390" s="35">
        <v>0</v>
      </c>
      <c r="S390" s="4"/>
    </row>
    <row r="391" spans="1:19" ht="124" outlineLevel="1">
      <c r="A391" s="29"/>
      <c r="B391" s="54" t="s">
        <v>209</v>
      </c>
      <c r="C391" s="33"/>
      <c r="D391" s="33"/>
      <c r="E391" s="33"/>
      <c r="F391" s="33"/>
      <c r="G391" s="5"/>
      <c r="H391" s="5">
        <f>H393+H394+H395</f>
        <v>23880000</v>
      </c>
      <c r="I391" s="5">
        <f t="shared" ref="I391:Q391" si="148">I393+I394+I395</f>
        <v>0</v>
      </c>
      <c r="J391" s="5">
        <f t="shared" si="148"/>
        <v>0</v>
      </c>
      <c r="K391" s="5">
        <f t="shared" si="148"/>
        <v>0</v>
      </c>
      <c r="L391" s="5">
        <f t="shared" si="148"/>
        <v>0</v>
      </c>
      <c r="M391" s="5">
        <f t="shared" si="148"/>
        <v>0</v>
      </c>
      <c r="N391" s="5">
        <f t="shared" si="148"/>
        <v>0</v>
      </c>
      <c r="O391" s="5">
        <f t="shared" si="148"/>
        <v>0</v>
      </c>
      <c r="P391" s="5">
        <f t="shared" si="148"/>
        <v>0</v>
      </c>
      <c r="Q391" s="5">
        <f t="shared" si="148"/>
        <v>0</v>
      </c>
      <c r="R391" s="35">
        <f t="shared" ref="R391" si="149">P391/H391*100</f>
        <v>0</v>
      </c>
      <c r="S391" s="4"/>
    </row>
    <row r="392" spans="1:19" outlineLevel="1">
      <c r="A392" s="29"/>
      <c r="B392" s="11" t="s">
        <v>5</v>
      </c>
      <c r="C392" s="33"/>
      <c r="D392" s="33"/>
      <c r="E392" s="33"/>
      <c r="F392" s="33"/>
      <c r="G392" s="5"/>
      <c r="H392" s="5"/>
      <c r="I392" s="6"/>
      <c r="J392" s="6"/>
      <c r="K392" s="6"/>
      <c r="L392" s="6"/>
      <c r="M392" s="6"/>
      <c r="N392" s="6"/>
      <c r="O392" s="6"/>
      <c r="P392" s="5"/>
      <c r="Q392" s="6"/>
      <c r="R392" s="35"/>
      <c r="S392" s="4"/>
    </row>
    <row r="393" spans="1:19" outlineLevel="1">
      <c r="A393" s="29"/>
      <c r="B393" s="11" t="s">
        <v>6</v>
      </c>
      <c r="C393" s="33"/>
      <c r="D393" s="33"/>
      <c r="E393" s="33"/>
      <c r="F393" s="33"/>
      <c r="G393" s="5"/>
      <c r="H393" s="5"/>
      <c r="I393" s="6"/>
      <c r="J393" s="6"/>
      <c r="K393" s="6"/>
      <c r="L393" s="6"/>
      <c r="M393" s="6"/>
      <c r="N393" s="6"/>
      <c r="O393" s="6"/>
      <c r="P393" s="5"/>
      <c r="Q393" s="6"/>
      <c r="R393" s="35"/>
      <c r="S393" s="4"/>
    </row>
    <row r="394" spans="1:19" outlineLevel="1">
      <c r="A394" s="29"/>
      <c r="B394" s="11" t="s">
        <v>7</v>
      </c>
      <c r="C394" s="33"/>
      <c r="D394" s="33"/>
      <c r="E394" s="33"/>
      <c r="F394" s="33"/>
      <c r="G394" s="5"/>
      <c r="H394" s="5">
        <v>23880000</v>
      </c>
      <c r="I394" s="6"/>
      <c r="J394" s="6"/>
      <c r="K394" s="6"/>
      <c r="L394" s="6"/>
      <c r="M394" s="6"/>
      <c r="N394" s="6"/>
      <c r="O394" s="6"/>
      <c r="P394" s="5"/>
      <c r="Q394" s="6"/>
      <c r="R394" s="35"/>
      <c r="S394" s="4"/>
    </row>
    <row r="395" spans="1:19" outlineLevel="1">
      <c r="A395" s="29"/>
      <c r="B395" s="11" t="s">
        <v>8</v>
      </c>
      <c r="C395" s="33"/>
      <c r="D395" s="33"/>
      <c r="E395" s="33"/>
      <c r="F395" s="33"/>
      <c r="G395" s="5"/>
      <c r="H395" s="5"/>
      <c r="I395" s="6"/>
      <c r="J395" s="6"/>
      <c r="K395" s="6"/>
      <c r="L395" s="6"/>
      <c r="M395" s="6"/>
      <c r="N395" s="6"/>
      <c r="O395" s="6"/>
      <c r="P395" s="5"/>
      <c r="Q395" s="6"/>
      <c r="R395" s="35"/>
      <c r="S395" s="4"/>
    </row>
    <row r="396" spans="1:19" ht="31" outlineLevel="1">
      <c r="A396" s="29" t="s">
        <v>176</v>
      </c>
      <c r="B396" s="11" t="s">
        <v>175</v>
      </c>
      <c r="C396" s="33"/>
      <c r="D396" s="33"/>
      <c r="E396" s="33"/>
      <c r="F396" s="33"/>
      <c r="G396" s="5">
        <v>0</v>
      </c>
      <c r="H396" s="5">
        <f>H398+H399+H400</f>
        <v>20755766</v>
      </c>
      <c r="I396" s="5">
        <f t="shared" ref="I396:O396" si="150">I398+I399+I400</f>
        <v>0</v>
      </c>
      <c r="J396" s="5">
        <f t="shared" si="150"/>
        <v>0</v>
      </c>
      <c r="K396" s="5">
        <f t="shared" si="150"/>
        <v>0</v>
      </c>
      <c r="L396" s="5">
        <f t="shared" si="150"/>
        <v>0</v>
      </c>
      <c r="M396" s="5">
        <f t="shared" si="150"/>
        <v>0</v>
      </c>
      <c r="N396" s="5">
        <f t="shared" si="150"/>
        <v>0</v>
      </c>
      <c r="O396" s="5">
        <f t="shared" si="150"/>
        <v>0</v>
      </c>
      <c r="P396" s="5">
        <f>P398+P399+P400</f>
        <v>13471461.34</v>
      </c>
      <c r="Q396" s="5">
        <v>56619610.079999998</v>
      </c>
      <c r="R396" s="35">
        <f t="shared" si="140"/>
        <v>64.904669574709985</v>
      </c>
      <c r="S396" s="4">
        <v>0</v>
      </c>
    </row>
    <row r="397" spans="1:19" outlineLevel="1">
      <c r="A397" s="29"/>
      <c r="B397" s="11" t="s">
        <v>5</v>
      </c>
      <c r="C397" s="33"/>
      <c r="D397" s="33"/>
      <c r="E397" s="33"/>
      <c r="F397" s="33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35"/>
      <c r="S397" s="4"/>
    </row>
    <row r="398" spans="1:19" outlineLevel="1">
      <c r="A398" s="29"/>
      <c r="B398" s="11" t="s">
        <v>6</v>
      </c>
      <c r="C398" s="33"/>
      <c r="D398" s="33"/>
      <c r="E398" s="33"/>
      <c r="F398" s="33"/>
      <c r="G398" s="5"/>
      <c r="H398" s="5">
        <f>H403</f>
        <v>0</v>
      </c>
      <c r="I398" s="5">
        <f t="shared" ref="I398:P400" si="151">I403</f>
        <v>0</v>
      </c>
      <c r="J398" s="5">
        <f t="shared" si="151"/>
        <v>0</v>
      </c>
      <c r="K398" s="5">
        <f t="shared" si="151"/>
        <v>0</v>
      </c>
      <c r="L398" s="5">
        <f t="shared" si="151"/>
        <v>0</v>
      </c>
      <c r="M398" s="5">
        <f t="shared" si="151"/>
        <v>0</v>
      </c>
      <c r="N398" s="5">
        <f t="shared" si="151"/>
        <v>0</v>
      </c>
      <c r="O398" s="5">
        <f t="shared" si="151"/>
        <v>0</v>
      </c>
      <c r="P398" s="5">
        <f>P403</f>
        <v>0</v>
      </c>
      <c r="Q398" s="5"/>
      <c r="R398" s="35">
        <v>0</v>
      </c>
      <c r="S398" s="4"/>
    </row>
    <row r="399" spans="1:19" outlineLevel="1">
      <c r="A399" s="29"/>
      <c r="B399" s="11" t="s">
        <v>7</v>
      </c>
      <c r="C399" s="33"/>
      <c r="D399" s="33"/>
      <c r="E399" s="33"/>
      <c r="F399" s="33"/>
      <c r="G399" s="5"/>
      <c r="H399" s="5">
        <f>H404</f>
        <v>11822400</v>
      </c>
      <c r="I399" s="5"/>
      <c r="J399" s="5"/>
      <c r="K399" s="5"/>
      <c r="L399" s="5"/>
      <c r="M399" s="5"/>
      <c r="N399" s="5"/>
      <c r="O399" s="5"/>
      <c r="P399" s="5">
        <f>P404</f>
        <v>7998522.6699999999</v>
      </c>
      <c r="Q399" s="5"/>
      <c r="R399" s="35">
        <f t="shared" si="140"/>
        <v>67.655659341588844</v>
      </c>
      <c r="S399" s="4"/>
    </row>
    <row r="400" spans="1:19" outlineLevel="1">
      <c r="A400" s="29"/>
      <c r="B400" s="11" t="s">
        <v>8</v>
      </c>
      <c r="C400" s="33"/>
      <c r="D400" s="33"/>
      <c r="E400" s="33"/>
      <c r="F400" s="33"/>
      <c r="G400" s="5"/>
      <c r="H400" s="5">
        <f>H405</f>
        <v>8933366</v>
      </c>
      <c r="I400" s="5"/>
      <c r="J400" s="5"/>
      <c r="K400" s="5"/>
      <c r="L400" s="5"/>
      <c r="M400" s="5"/>
      <c r="N400" s="5"/>
      <c r="O400" s="5"/>
      <c r="P400" s="5">
        <f t="shared" si="151"/>
        <v>5472938.6699999999</v>
      </c>
      <c r="Q400" s="5"/>
      <c r="R400" s="35">
        <f t="shared" si="140"/>
        <v>61.264014818154763</v>
      </c>
      <c r="S400" s="4"/>
    </row>
    <row r="401" spans="1:20" outlineLevel="1">
      <c r="A401" s="29"/>
      <c r="B401" s="12" t="s">
        <v>33</v>
      </c>
      <c r="C401" s="33"/>
      <c r="D401" s="33"/>
      <c r="E401" s="33"/>
      <c r="F401" s="33"/>
      <c r="G401" s="5"/>
      <c r="H401" s="5">
        <f>H403+H404+H405</f>
        <v>20755766</v>
      </c>
      <c r="I401" s="5">
        <f t="shared" ref="I401:O401" si="152">I403+I404+I405</f>
        <v>0</v>
      </c>
      <c r="J401" s="5">
        <f t="shared" si="152"/>
        <v>0</v>
      </c>
      <c r="K401" s="5">
        <f t="shared" si="152"/>
        <v>0</v>
      </c>
      <c r="L401" s="5">
        <f t="shared" si="152"/>
        <v>0</v>
      </c>
      <c r="M401" s="5">
        <f t="shared" si="152"/>
        <v>0</v>
      </c>
      <c r="N401" s="5">
        <f t="shared" si="152"/>
        <v>0</v>
      </c>
      <c r="O401" s="5">
        <f t="shared" si="152"/>
        <v>0</v>
      </c>
      <c r="P401" s="5">
        <f>P403+P404+P405</f>
        <v>13471461.34</v>
      </c>
      <c r="Q401" s="6">
        <v>41189.14</v>
      </c>
      <c r="R401" s="35">
        <f t="shared" si="140"/>
        <v>64.904669574709985</v>
      </c>
      <c r="S401" s="4"/>
      <c r="T401" s="3"/>
    </row>
    <row r="402" spans="1:20" outlineLevel="1">
      <c r="A402" s="29"/>
      <c r="B402" s="11" t="s">
        <v>5</v>
      </c>
      <c r="C402" s="33"/>
      <c r="D402" s="33"/>
      <c r="E402" s="33"/>
      <c r="F402" s="33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35"/>
      <c r="S402" s="4"/>
    </row>
    <row r="403" spans="1:20" outlineLevel="1">
      <c r="A403" s="29"/>
      <c r="B403" s="11" t="s">
        <v>6</v>
      </c>
      <c r="C403" s="33"/>
      <c r="D403" s="33"/>
      <c r="E403" s="33"/>
      <c r="F403" s="33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35"/>
      <c r="S403" s="4"/>
    </row>
    <row r="404" spans="1:20" outlineLevel="1">
      <c r="A404" s="29"/>
      <c r="B404" s="11" t="s">
        <v>7</v>
      </c>
      <c r="C404" s="33"/>
      <c r="D404" s="33"/>
      <c r="E404" s="33"/>
      <c r="F404" s="33"/>
      <c r="G404" s="5"/>
      <c r="H404" s="5">
        <v>11822400</v>
      </c>
      <c r="I404" s="5"/>
      <c r="J404" s="5"/>
      <c r="K404" s="5"/>
      <c r="L404" s="5"/>
      <c r="M404" s="5"/>
      <c r="N404" s="5"/>
      <c r="O404" s="5"/>
      <c r="P404" s="5">
        <v>7998522.6699999999</v>
      </c>
      <c r="Q404" s="5"/>
      <c r="R404" s="35">
        <f t="shared" si="140"/>
        <v>67.655659341588844</v>
      </c>
      <c r="S404" s="4"/>
      <c r="T404" s="3"/>
    </row>
    <row r="405" spans="1:20" outlineLevel="1">
      <c r="A405" s="29"/>
      <c r="B405" s="11" t="s">
        <v>8</v>
      </c>
      <c r="C405" s="33"/>
      <c r="D405" s="33"/>
      <c r="E405" s="33"/>
      <c r="F405" s="33"/>
      <c r="G405" s="5"/>
      <c r="H405" s="5">
        <v>8933366</v>
      </c>
      <c r="I405" s="5"/>
      <c r="J405" s="5"/>
      <c r="K405" s="5"/>
      <c r="L405" s="5"/>
      <c r="M405" s="5"/>
      <c r="N405" s="5"/>
      <c r="O405" s="5"/>
      <c r="P405" s="5">
        <v>5472938.6699999999</v>
      </c>
      <c r="Q405" s="5"/>
      <c r="R405" s="35">
        <f t="shared" si="140"/>
        <v>61.264014818154763</v>
      </c>
      <c r="S405" s="4"/>
    </row>
    <row r="406" spans="1:20" s="18" customFormat="1" ht="45">
      <c r="A406" s="38" t="s">
        <v>73</v>
      </c>
      <c r="B406" s="32" t="s">
        <v>205</v>
      </c>
      <c r="C406" s="33"/>
      <c r="D406" s="33"/>
      <c r="E406" s="33"/>
      <c r="F406" s="33"/>
      <c r="G406" s="6">
        <v>0</v>
      </c>
      <c r="H406" s="6">
        <f>H408+H409+H410</f>
        <v>74425639</v>
      </c>
      <c r="I406" s="6">
        <f t="shared" ref="I406:P406" si="153">I408+I409+I410</f>
        <v>0</v>
      </c>
      <c r="J406" s="6">
        <f t="shared" si="153"/>
        <v>0</v>
      </c>
      <c r="K406" s="6">
        <f t="shared" si="153"/>
        <v>0</v>
      </c>
      <c r="L406" s="6">
        <f t="shared" si="153"/>
        <v>0</v>
      </c>
      <c r="M406" s="6">
        <f t="shared" si="153"/>
        <v>0</v>
      </c>
      <c r="N406" s="6">
        <f t="shared" si="153"/>
        <v>0</v>
      </c>
      <c r="O406" s="6">
        <f t="shared" si="153"/>
        <v>0</v>
      </c>
      <c r="P406" s="6">
        <f t="shared" si="153"/>
        <v>55672318.380000003</v>
      </c>
      <c r="Q406" s="6">
        <v>11190442.060000001</v>
      </c>
      <c r="R406" s="34">
        <f t="shared" si="140"/>
        <v>74.802607176809062</v>
      </c>
      <c r="S406" s="17">
        <v>0</v>
      </c>
    </row>
    <row r="407" spans="1:20">
      <c r="A407" s="38"/>
      <c r="B407" s="11" t="s">
        <v>5</v>
      </c>
      <c r="C407" s="33"/>
      <c r="D407" s="33"/>
      <c r="E407" s="33"/>
      <c r="F407" s="33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34"/>
      <c r="S407" s="4"/>
    </row>
    <row r="408" spans="1:20">
      <c r="A408" s="38"/>
      <c r="B408" s="32" t="s">
        <v>6</v>
      </c>
      <c r="C408" s="33"/>
      <c r="D408" s="33"/>
      <c r="E408" s="33"/>
      <c r="F408" s="33"/>
      <c r="G408" s="6"/>
      <c r="H408" s="6">
        <f>H413+H428+H453+H463</f>
        <v>0</v>
      </c>
      <c r="I408" s="6">
        <f t="shared" ref="I408:P410" si="154">I413+I428+I453+I463</f>
        <v>0</v>
      </c>
      <c r="J408" s="6">
        <f t="shared" si="154"/>
        <v>0</v>
      </c>
      <c r="K408" s="6">
        <f t="shared" si="154"/>
        <v>0</v>
      </c>
      <c r="L408" s="6">
        <f t="shared" si="154"/>
        <v>0</v>
      </c>
      <c r="M408" s="6">
        <f t="shared" si="154"/>
        <v>0</v>
      </c>
      <c r="N408" s="6">
        <f t="shared" si="154"/>
        <v>0</v>
      </c>
      <c r="O408" s="6">
        <f t="shared" si="154"/>
        <v>0</v>
      </c>
      <c r="P408" s="6">
        <f t="shared" si="154"/>
        <v>0</v>
      </c>
      <c r="Q408" s="6"/>
      <c r="R408" s="34">
        <v>0</v>
      </c>
      <c r="S408" s="4"/>
    </row>
    <row r="409" spans="1:20">
      <c r="A409" s="38"/>
      <c r="B409" s="32" t="s">
        <v>7</v>
      </c>
      <c r="C409" s="33"/>
      <c r="D409" s="33"/>
      <c r="E409" s="33"/>
      <c r="F409" s="33"/>
      <c r="G409" s="6"/>
      <c r="H409" s="6">
        <f>H414+H429+H454+H464</f>
        <v>0</v>
      </c>
      <c r="I409" s="6">
        <f t="shared" si="154"/>
        <v>0</v>
      </c>
      <c r="J409" s="6">
        <f t="shared" si="154"/>
        <v>0</v>
      </c>
      <c r="K409" s="6">
        <f t="shared" si="154"/>
        <v>0</v>
      </c>
      <c r="L409" s="6">
        <f t="shared" si="154"/>
        <v>0</v>
      </c>
      <c r="M409" s="6">
        <f t="shared" si="154"/>
        <v>0</v>
      </c>
      <c r="N409" s="6">
        <f t="shared" si="154"/>
        <v>0</v>
      </c>
      <c r="O409" s="6">
        <f t="shared" si="154"/>
        <v>0</v>
      </c>
      <c r="P409" s="6">
        <f t="shared" si="154"/>
        <v>0</v>
      </c>
      <c r="Q409" s="6"/>
      <c r="R409" s="34">
        <v>0</v>
      </c>
      <c r="S409" s="4"/>
    </row>
    <row r="410" spans="1:20">
      <c r="A410" s="38"/>
      <c r="B410" s="32" t="s">
        <v>8</v>
      </c>
      <c r="C410" s="33"/>
      <c r="D410" s="33"/>
      <c r="E410" s="33"/>
      <c r="F410" s="33"/>
      <c r="G410" s="6"/>
      <c r="H410" s="6">
        <f>H415+H430+H455+H465</f>
        <v>74425639</v>
      </c>
      <c r="I410" s="6">
        <f t="shared" si="154"/>
        <v>0</v>
      </c>
      <c r="J410" s="6">
        <f t="shared" si="154"/>
        <v>0</v>
      </c>
      <c r="K410" s="6">
        <f t="shared" si="154"/>
        <v>0</v>
      </c>
      <c r="L410" s="6">
        <f t="shared" si="154"/>
        <v>0</v>
      </c>
      <c r="M410" s="6">
        <f t="shared" si="154"/>
        <v>0</v>
      </c>
      <c r="N410" s="6">
        <f t="shared" si="154"/>
        <v>0</v>
      </c>
      <c r="O410" s="6">
        <f t="shared" si="154"/>
        <v>0</v>
      </c>
      <c r="P410" s="6">
        <f t="shared" si="154"/>
        <v>55672318.380000003</v>
      </c>
      <c r="Q410" s="6"/>
      <c r="R410" s="34">
        <f t="shared" si="140"/>
        <v>74.802607176809062</v>
      </c>
      <c r="S410" s="4"/>
    </row>
    <row r="411" spans="1:20" ht="77.5" outlineLevel="1">
      <c r="A411" s="29" t="s">
        <v>74</v>
      </c>
      <c r="B411" s="11" t="s">
        <v>197</v>
      </c>
      <c r="C411" s="33"/>
      <c r="D411" s="33"/>
      <c r="E411" s="33"/>
      <c r="F411" s="33"/>
      <c r="G411" s="5">
        <v>0</v>
      </c>
      <c r="H411" s="5">
        <f>H413+H414+H415</f>
        <v>26935007</v>
      </c>
      <c r="I411" s="5">
        <f t="shared" ref="I411:P411" si="155">I413+I414+I415</f>
        <v>0</v>
      </c>
      <c r="J411" s="5">
        <f t="shared" si="155"/>
        <v>0</v>
      </c>
      <c r="K411" s="5">
        <f t="shared" si="155"/>
        <v>0</v>
      </c>
      <c r="L411" s="5">
        <f t="shared" si="155"/>
        <v>0</v>
      </c>
      <c r="M411" s="5">
        <f t="shared" si="155"/>
        <v>0</v>
      </c>
      <c r="N411" s="5">
        <f t="shared" si="155"/>
        <v>0</v>
      </c>
      <c r="O411" s="5">
        <f t="shared" si="155"/>
        <v>0</v>
      </c>
      <c r="P411" s="5">
        <f t="shared" si="155"/>
        <v>16342359.140000001</v>
      </c>
      <c r="Q411" s="5">
        <v>28470.400000000001</v>
      </c>
      <c r="R411" s="35">
        <f t="shared" si="140"/>
        <v>60.67330570955486</v>
      </c>
      <c r="S411" s="4">
        <v>0</v>
      </c>
    </row>
    <row r="412" spans="1:20" outlineLevel="1">
      <c r="A412" s="29"/>
      <c r="B412" s="11" t="s">
        <v>5</v>
      </c>
      <c r="C412" s="33"/>
      <c r="D412" s="33"/>
      <c r="E412" s="33"/>
      <c r="F412" s="33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35"/>
      <c r="S412" s="4"/>
    </row>
    <row r="413" spans="1:20" outlineLevel="1">
      <c r="A413" s="29"/>
      <c r="B413" s="11" t="s">
        <v>6</v>
      </c>
      <c r="C413" s="33"/>
      <c r="D413" s="33"/>
      <c r="E413" s="33"/>
      <c r="F413" s="33"/>
      <c r="G413" s="5"/>
      <c r="H413" s="5">
        <f>H418+H428</f>
        <v>0</v>
      </c>
      <c r="I413" s="5">
        <f t="shared" ref="I413:P414" si="156">I418+I428</f>
        <v>0</v>
      </c>
      <c r="J413" s="5">
        <f t="shared" si="156"/>
        <v>0</v>
      </c>
      <c r="K413" s="5">
        <f t="shared" si="156"/>
        <v>0</v>
      </c>
      <c r="L413" s="5">
        <f t="shared" si="156"/>
        <v>0</v>
      </c>
      <c r="M413" s="5">
        <f t="shared" si="156"/>
        <v>0</v>
      </c>
      <c r="N413" s="5">
        <f t="shared" si="156"/>
        <v>0</v>
      </c>
      <c r="O413" s="5">
        <f t="shared" si="156"/>
        <v>0</v>
      </c>
      <c r="P413" s="5">
        <f t="shared" si="156"/>
        <v>0</v>
      </c>
      <c r="Q413" s="5"/>
      <c r="R413" s="35">
        <v>0</v>
      </c>
      <c r="S413" s="4"/>
    </row>
    <row r="414" spans="1:20" outlineLevel="1">
      <c r="A414" s="29"/>
      <c r="B414" s="11" t="s">
        <v>7</v>
      </c>
      <c r="C414" s="33"/>
      <c r="D414" s="33"/>
      <c r="E414" s="33"/>
      <c r="F414" s="33"/>
      <c r="G414" s="5"/>
      <c r="H414" s="5">
        <f t="shared" ref="H414" si="157">H419+H429</f>
        <v>0</v>
      </c>
      <c r="I414" s="5"/>
      <c r="J414" s="5"/>
      <c r="K414" s="5"/>
      <c r="L414" s="5"/>
      <c r="M414" s="5"/>
      <c r="N414" s="5"/>
      <c r="O414" s="5"/>
      <c r="P414" s="5">
        <f t="shared" si="156"/>
        <v>0</v>
      </c>
      <c r="Q414" s="5"/>
      <c r="R414" s="35">
        <v>0</v>
      </c>
      <c r="S414" s="4"/>
    </row>
    <row r="415" spans="1:20" outlineLevel="1">
      <c r="A415" s="29"/>
      <c r="B415" s="11" t="s">
        <v>8</v>
      </c>
      <c r="C415" s="33"/>
      <c r="D415" s="33"/>
      <c r="E415" s="33"/>
      <c r="F415" s="33"/>
      <c r="G415" s="5"/>
      <c r="H415" s="5">
        <f>H420+H425</f>
        <v>26935007</v>
      </c>
      <c r="I415" s="5">
        <f t="shared" ref="I415:P415" si="158">I420+I425</f>
        <v>0</v>
      </c>
      <c r="J415" s="5">
        <f t="shared" si="158"/>
        <v>0</v>
      </c>
      <c r="K415" s="5">
        <f t="shared" si="158"/>
        <v>0</v>
      </c>
      <c r="L415" s="5">
        <f t="shared" si="158"/>
        <v>0</v>
      </c>
      <c r="M415" s="5">
        <f t="shared" si="158"/>
        <v>0</v>
      </c>
      <c r="N415" s="5">
        <f t="shared" si="158"/>
        <v>0</v>
      </c>
      <c r="O415" s="5">
        <f t="shared" si="158"/>
        <v>0</v>
      </c>
      <c r="P415" s="5">
        <f t="shared" si="158"/>
        <v>16342359.140000001</v>
      </c>
      <c r="Q415" s="5"/>
      <c r="R415" s="35">
        <f t="shared" si="140"/>
        <v>60.67330570955486</v>
      </c>
      <c r="S415" s="4"/>
    </row>
    <row r="416" spans="1:20" ht="93" outlineLevel="1">
      <c r="A416" s="29"/>
      <c r="B416" s="8" t="s">
        <v>88</v>
      </c>
      <c r="C416" s="33"/>
      <c r="D416" s="33"/>
      <c r="E416" s="33"/>
      <c r="F416" s="33"/>
      <c r="G416" s="5"/>
      <c r="H416" s="5">
        <f>H418+H419+H420</f>
        <v>346694</v>
      </c>
      <c r="I416" s="5">
        <f t="shared" ref="I416:O416" si="159">I418+I419+I420</f>
        <v>0</v>
      </c>
      <c r="J416" s="5">
        <f t="shared" si="159"/>
        <v>0</v>
      </c>
      <c r="K416" s="5">
        <f t="shared" si="159"/>
        <v>0</v>
      </c>
      <c r="L416" s="5">
        <f t="shared" si="159"/>
        <v>0</v>
      </c>
      <c r="M416" s="5">
        <f t="shared" si="159"/>
        <v>0</v>
      </c>
      <c r="N416" s="5">
        <f t="shared" si="159"/>
        <v>0</v>
      </c>
      <c r="O416" s="5">
        <f t="shared" si="159"/>
        <v>0</v>
      </c>
      <c r="P416" s="5">
        <f>P418+P419+P420</f>
        <v>59359.14</v>
      </c>
      <c r="Q416" s="6">
        <v>41189.14</v>
      </c>
      <c r="R416" s="35">
        <f t="shared" si="140"/>
        <v>17.121478883395731</v>
      </c>
      <c r="S416" s="4"/>
    </row>
    <row r="417" spans="1:19" outlineLevel="1">
      <c r="A417" s="29"/>
      <c r="B417" s="11" t="s">
        <v>5</v>
      </c>
      <c r="C417" s="33"/>
      <c r="D417" s="33"/>
      <c r="E417" s="33"/>
      <c r="F417" s="33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35"/>
      <c r="S417" s="4"/>
    </row>
    <row r="418" spans="1:19" outlineLevel="1">
      <c r="A418" s="29"/>
      <c r="B418" s="11" t="s">
        <v>6</v>
      </c>
      <c r="C418" s="33"/>
      <c r="D418" s="33"/>
      <c r="E418" s="33"/>
      <c r="F418" s="33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35"/>
      <c r="S418" s="4"/>
    </row>
    <row r="419" spans="1:19" outlineLevel="1">
      <c r="A419" s="29"/>
      <c r="B419" s="11" t="s">
        <v>7</v>
      </c>
      <c r="C419" s="33"/>
      <c r="D419" s="33"/>
      <c r="E419" s="33"/>
      <c r="F419" s="33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35"/>
      <c r="S419" s="4"/>
    </row>
    <row r="420" spans="1:19" outlineLevel="1">
      <c r="A420" s="29"/>
      <c r="B420" s="11" t="s">
        <v>8</v>
      </c>
      <c r="C420" s="33"/>
      <c r="D420" s="33"/>
      <c r="E420" s="33"/>
      <c r="F420" s="33"/>
      <c r="G420" s="5"/>
      <c r="H420" s="5">
        <v>346694</v>
      </c>
      <c r="I420" s="6"/>
      <c r="J420" s="6"/>
      <c r="K420" s="6"/>
      <c r="L420" s="6"/>
      <c r="M420" s="6"/>
      <c r="N420" s="6"/>
      <c r="O420" s="6"/>
      <c r="P420" s="5">
        <v>59359.14</v>
      </c>
      <c r="Q420" s="6"/>
      <c r="R420" s="35">
        <f t="shared" si="140"/>
        <v>17.121478883395731</v>
      </c>
      <c r="S420" s="4"/>
    </row>
    <row r="421" spans="1:19" ht="31" outlineLevel="1">
      <c r="A421" s="29"/>
      <c r="B421" s="36" t="s">
        <v>149</v>
      </c>
      <c r="C421" s="33"/>
      <c r="D421" s="33"/>
      <c r="E421" s="33"/>
      <c r="F421" s="33"/>
      <c r="G421" s="5"/>
      <c r="H421" s="5">
        <f>H423+H424+H425</f>
        <v>26588313</v>
      </c>
      <c r="I421" s="5">
        <f t="shared" ref="I421:O421" si="160">I423+I424+I425</f>
        <v>0</v>
      </c>
      <c r="J421" s="5">
        <f t="shared" si="160"/>
        <v>0</v>
      </c>
      <c r="K421" s="5">
        <f t="shared" si="160"/>
        <v>0</v>
      </c>
      <c r="L421" s="5">
        <f t="shared" si="160"/>
        <v>0</v>
      </c>
      <c r="M421" s="5">
        <f t="shared" si="160"/>
        <v>0</v>
      </c>
      <c r="N421" s="5">
        <f t="shared" si="160"/>
        <v>0</v>
      </c>
      <c r="O421" s="5">
        <f t="shared" si="160"/>
        <v>0</v>
      </c>
      <c r="P421" s="5">
        <f>P423+P424+P425</f>
        <v>16283000</v>
      </c>
      <c r="Q421" s="6">
        <v>41189.14</v>
      </c>
      <c r="R421" s="35">
        <f t="shared" si="140"/>
        <v>61.241192699965588</v>
      </c>
      <c r="S421" s="4"/>
    </row>
    <row r="422" spans="1:19" outlineLevel="1">
      <c r="A422" s="29"/>
      <c r="B422" s="11" t="s">
        <v>5</v>
      </c>
      <c r="C422" s="33"/>
      <c r="D422" s="33"/>
      <c r="E422" s="33"/>
      <c r="F422" s="33"/>
      <c r="G422" s="5"/>
      <c r="H422" s="5"/>
      <c r="I422" s="6"/>
      <c r="J422" s="6"/>
      <c r="K422" s="6"/>
      <c r="L422" s="6"/>
      <c r="M422" s="6"/>
      <c r="N422" s="6"/>
      <c r="O422" s="6"/>
      <c r="P422" s="5"/>
      <c r="Q422" s="6"/>
      <c r="R422" s="35"/>
      <c r="S422" s="4"/>
    </row>
    <row r="423" spans="1:19" outlineLevel="1">
      <c r="A423" s="29"/>
      <c r="B423" s="11" t="s">
        <v>6</v>
      </c>
      <c r="C423" s="33"/>
      <c r="D423" s="33"/>
      <c r="E423" s="33"/>
      <c r="F423" s="33"/>
      <c r="G423" s="5"/>
      <c r="H423" s="5"/>
      <c r="I423" s="6"/>
      <c r="J423" s="6"/>
      <c r="K423" s="6"/>
      <c r="L423" s="6"/>
      <c r="M423" s="6"/>
      <c r="N423" s="6"/>
      <c r="O423" s="6"/>
      <c r="P423" s="5"/>
      <c r="Q423" s="6"/>
      <c r="R423" s="35"/>
      <c r="S423" s="4"/>
    </row>
    <row r="424" spans="1:19" outlineLevel="1">
      <c r="A424" s="29"/>
      <c r="B424" s="11" t="s">
        <v>7</v>
      </c>
      <c r="C424" s="33"/>
      <c r="D424" s="33"/>
      <c r="E424" s="33"/>
      <c r="F424" s="33"/>
      <c r="G424" s="5"/>
      <c r="H424" s="5"/>
      <c r="I424" s="6"/>
      <c r="J424" s="6"/>
      <c r="K424" s="6"/>
      <c r="L424" s="6"/>
      <c r="M424" s="6"/>
      <c r="N424" s="6"/>
      <c r="O424" s="6"/>
      <c r="P424" s="5"/>
      <c r="Q424" s="6"/>
      <c r="R424" s="35"/>
      <c r="S424" s="4"/>
    </row>
    <row r="425" spans="1:19" outlineLevel="1">
      <c r="A425" s="29"/>
      <c r="B425" s="11" t="s">
        <v>8</v>
      </c>
      <c r="C425" s="33"/>
      <c r="D425" s="33"/>
      <c r="E425" s="33"/>
      <c r="F425" s="33"/>
      <c r="G425" s="5"/>
      <c r="H425" s="5">
        <v>26588313</v>
      </c>
      <c r="I425" s="6"/>
      <c r="J425" s="6"/>
      <c r="K425" s="6"/>
      <c r="L425" s="6"/>
      <c r="M425" s="6"/>
      <c r="N425" s="6"/>
      <c r="O425" s="6"/>
      <c r="P425" s="5">
        <v>16283000</v>
      </c>
      <c r="Q425" s="6"/>
      <c r="R425" s="35">
        <f t="shared" si="140"/>
        <v>61.241192699965588</v>
      </c>
      <c r="S425" s="4"/>
    </row>
    <row r="426" spans="1:19" ht="18" customHeight="1" outlineLevel="1">
      <c r="A426" s="29" t="s">
        <v>81</v>
      </c>
      <c r="B426" s="11" t="s">
        <v>150</v>
      </c>
      <c r="C426" s="33"/>
      <c r="D426" s="33"/>
      <c r="E426" s="33"/>
      <c r="F426" s="33"/>
      <c r="G426" s="5">
        <v>0</v>
      </c>
      <c r="H426" s="5">
        <f>H428+H429+H430</f>
        <v>30074000</v>
      </c>
      <c r="I426" s="5">
        <f t="shared" ref="I426:P426" si="161">I428+I429+I430</f>
        <v>0</v>
      </c>
      <c r="J426" s="5">
        <f t="shared" si="161"/>
        <v>0</v>
      </c>
      <c r="K426" s="5">
        <f t="shared" si="161"/>
        <v>0</v>
      </c>
      <c r="L426" s="5">
        <f t="shared" si="161"/>
        <v>0</v>
      </c>
      <c r="M426" s="5">
        <f t="shared" si="161"/>
        <v>0</v>
      </c>
      <c r="N426" s="5">
        <f t="shared" si="161"/>
        <v>0</v>
      </c>
      <c r="O426" s="5">
        <f t="shared" si="161"/>
        <v>0</v>
      </c>
      <c r="P426" s="5">
        <f t="shared" si="161"/>
        <v>26761104.529999997</v>
      </c>
      <c r="Q426" s="5">
        <v>4196500</v>
      </c>
      <c r="R426" s="35">
        <f t="shared" si="140"/>
        <v>88.984187437653787</v>
      </c>
      <c r="S426" s="4">
        <v>0</v>
      </c>
    </row>
    <row r="427" spans="1:19" outlineLevel="1">
      <c r="A427" s="29"/>
      <c r="B427" s="11" t="s">
        <v>5</v>
      </c>
      <c r="C427" s="33"/>
      <c r="D427" s="33"/>
      <c r="E427" s="33"/>
      <c r="F427" s="33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35"/>
      <c r="S427" s="4"/>
    </row>
    <row r="428" spans="1:19" outlineLevel="1">
      <c r="A428" s="29"/>
      <c r="B428" s="11" t="s">
        <v>6</v>
      </c>
      <c r="C428" s="33"/>
      <c r="D428" s="33"/>
      <c r="E428" s="33"/>
      <c r="F428" s="33"/>
      <c r="G428" s="5"/>
      <c r="H428" s="5">
        <f>H433+H438+H443+H448</f>
        <v>0</v>
      </c>
      <c r="I428" s="5">
        <f t="shared" ref="I428:P429" si="162">I433+I438+I443+I448</f>
        <v>0</v>
      </c>
      <c r="J428" s="5">
        <f t="shared" si="162"/>
        <v>0</v>
      </c>
      <c r="K428" s="5">
        <f t="shared" si="162"/>
        <v>0</v>
      </c>
      <c r="L428" s="5">
        <f t="shared" si="162"/>
        <v>0</v>
      </c>
      <c r="M428" s="5">
        <f t="shared" si="162"/>
        <v>0</v>
      </c>
      <c r="N428" s="5">
        <f t="shared" si="162"/>
        <v>0</v>
      </c>
      <c r="O428" s="5">
        <f t="shared" si="162"/>
        <v>0</v>
      </c>
      <c r="P428" s="5">
        <f t="shared" si="162"/>
        <v>0</v>
      </c>
      <c r="Q428" s="5"/>
      <c r="R428" s="35">
        <v>0</v>
      </c>
      <c r="S428" s="4"/>
    </row>
    <row r="429" spans="1:19" outlineLevel="1">
      <c r="A429" s="29"/>
      <c r="B429" s="11" t="s">
        <v>7</v>
      </c>
      <c r="C429" s="33"/>
      <c r="D429" s="33"/>
      <c r="E429" s="33"/>
      <c r="F429" s="33"/>
      <c r="G429" s="5"/>
      <c r="H429" s="5">
        <f t="shared" ref="H429:P430" si="163">H434+H439+H444+H449</f>
        <v>0</v>
      </c>
      <c r="I429" s="5"/>
      <c r="J429" s="5"/>
      <c r="K429" s="5"/>
      <c r="L429" s="5"/>
      <c r="M429" s="5"/>
      <c r="N429" s="5"/>
      <c r="O429" s="5"/>
      <c r="P429" s="5">
        <f t="shared" si="162"/>
        <v>0</v>
      </c>
      <c r="Q429" s="5"/>
      <c r="R429" s="35">
        <v>0</v>
      </c>
      <c r="S429" s="4"/>
    </row>
    <row r="430" spans="1:19" outlineLevel="1">
      <c r="A430" s="29"/>
      <c r="B430" s="11" t="s">
        <v>8</v>
      </c>
      <c r="C430" s="33"/>
      <c r="D430" s="33"/>
      <c r="E430" s="33"/>
      <c r="F430" s="33"/>
      <c r="G430" s="5"/>
      <c r="H430" s="5">
        <f>H435+H440+H445+H450</f>
        <v>30074000</v>
      </c>
      <c r="I430" s="5">
        <f t="shared" si="163"/>
        <v>0</v>
      </c>
      <c r="J430" s="5">
        <f t="shared" si="163"/>
        <v>0</v>
      </c>
      <c r="K430" s="5">
        <f t="shared" si="163"/>
        <v>0</v>
      </c>
      <c r="L430" s="5">
        <f t="shared" si="163"/>
        <v>0</v>
      </c>
      <c r="M430" s="5">
        <f t="shared" si="163"/>
        <v>0</v>
      </c>
      <c r="N430" s="5">
        <f t="shared" si="163"/>
        <v>0</v>
      </c>
      <c r="O430" s="5">
        <f t="shared" si="163"/>
        <v>0</v>
      </c>
      <c r="P430" s="5">
        <f t="shared" si="163"/>
        <v>26761104.529999997</v>
      </c>
      <c r="Q430" s="5"/>
      <c r="R430" s="35">
        <f t="shared" si="140"/>
        <v>88.984187437653787</v>
      </c>
      <c r="S430" s="4"/>
    </row>
    <row r="431" spans="1:19" ht="31" outlineLevel="1">
      <c r="A431" s="29"/>
      <c r="B431" s="57" t="s">
        <v>89</v>
      </c>
      <c r="C431" s="33"/>
      <c r="D431" s="33"/>
      <c r="E431" s="33"/>
      <c r="F431" s="33"/>
      <c r="G431" s="5"/>
      <c r="H431" s="5">
        <f>H433+H434+H435</f>
        <v>29472000</v>
      </c>
      <c r="I431" s="5">
        <f t="shared" ref="I431:O431" si="164">I433+I434+I435</f>
        <v>0</v>
      </c>
      <c r="J431" s="5">
        <f t="shared" si="164"/>
        <v>0</v>
      </c>
      <c r="K431" s="5">
        <f t="shared" si="164"/>
        <v>0</v>
      </c>
      <c r="L431" s="5">
        <f t="shared" si="164"/>
        <v>0</v>
      </c>
      <c r="M431" s="5">
        <f t="shared" si="164"/>
        <v>0</v>
      </c>
      <c r="N431" s="5">
        <f t="shared" si="164"/>
        <v>0</v>
      </c>
      <c r="O431" s="5">
        <f t="shared" si="164"/>
        <v>0</v>
      </c>
      <c r="P431" s="5">
        <f>P433+P434+P435</f>
        <v>26617960.079999998</v>
      </c>
      <c r="Q431" s="6">
        <v>41189.14</v>
      </c>
      <c r="R431" s="35">
        <f t="shared" si="140"/>
        <v>90.316096905537464</v>
      </c>
      <c r="S431" s="4"/>
    </row>
    <row r="432" spans="1:19" outlineLevel="1">
      <c r="A432" s="29"/>
      <c r="B432" s="11" t="s">
        <v>5</v>
      </c>
      <c r="C432" s="33"/>
      <c r="D432" s="33"/>
      <c r="E432" s="33"/>
      <c r="F432" s="33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35"/>
      <c r="S432" s="4"/>
    </row>
    <row r="433" spans="1:19" outlineLevel="1">
      <c r="A433" s="29"/>
      <c r="B433" s="11" t="s">
        <v>6</v>
      </c>
      <c r="C433" s="33"/>
      <c r="D433" s="33"/>
      <c r="E433" s="33"/>
      <c r="F433" s="33"/>
      <c r="G433" s="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35"/>
      <c r="S433" s="4"/>
    </row>
    <row r="434" spans="1:19" outlineLevel="1">
      <c r="A434" s="29"/>
      <c r="B434" s="11" t="s">
        <v>7</v>
      </c>
      <c r="C434" s="33"/>
      <c r="D434" s="33"/>
      <c r="E434" s="33"/>
      <c r="F434" s="33"/>
      <c r="G434" s="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35"/>
      <c r="S434" s="4"/>
    </row>
    <row r="435" spans="1:19" outlineLevel="1">
      <c r="A435" s="29"/>
      <c r="B435" s="11" t="s">
        <v>8</v>
      </c>
      <c r="C435" s="33"/>
      <c r="D435" s="33"/>
      <c r="E435" s="33"/>
      <c r="F435" s="33"/>
      <c r="G435" s="5"/>
      <c r="H435" s="5">
        <v>29472000</v>
      </c>
      <c r="I435" s="6"/>
      <c r="J435" s="6"/>
      <c r="K435" s="6"/>
      <c r="L435" s="6"/>
      <c r="M435" s="6"/>
      <c r="N435" s="6"/>
      <c r="O435" s="6"/>
      <c r="P435" s="5">
        <v>26617960.079999998</v>
      </c>
      <c r="Q435" s="6"/>
      <c r="R435" s="35">
        <f t="shared" si="140"/>
        <v>90.316096905537464</v>
      </c>
      <c r="S435" s="4"/>
    </row>
    <row r="436" spans="1:19" ht="38.25" customHeight="1" outlineLevel="1">
      <c r="A436" s="29"/>
      <c r="B436" s="36" t="s">
        <v>151</v>
      </c>
      <c r="C436" s="33"/>
      <c r="D436" s="33"/>
      <c r="E436" s="33"/>
      <c r="F436" s="33"/>
      <c r="G436" s="5"/>
      <c r="H436" s="5">
        <f>H438+H439+H440</f>
        <v>102000</v>
      </c>
      <c r="I436" s="5">
        <f t="shared" ref="I436:O436" si="165">I438+I439+I440</f>
        <v>0</v>
      </c>
      <c r="J436" s="5">
        <f t="shared" si="165"/>
        <v>0</v>
      </c>
      <c r="K436" s="5">
        <f t="shared" si="165"/>
        <v>0</v>
      </c>
      <c r="L436" s="5">
        <f t="shared" si="165"/>
        <v>0</v>
      </c>
      <c r="M436" s="5">
        <f t="shared" si="165"/>
        <v>0</v>
      </c>
      <c r="N436" s="5">
        <f t="shared" si="165"/>
        <v>0</v>
      </c>
      <c r="O436" s="5">
        <f t="shared" si="165"/>
        <v>0</v>
      </c>
      <c r="P436" s="5">
        <f>P438+P439+P440</f>
        <v>16000</v>
      </c>
      <c r="Q436" s="6">
        <v>41189.14</v>
      </c>
      <c r="R436" s="35">
        <f t="shared" si="140"/>
        <v>15.686274509803921</v>
      </c>
      <c r="S436" s="4"/>
    </row>
    <row r="437" spans="1:19" outlineLevel="1">
      <c r="A437" s="29"/>
      <c r="B437" s="11" t="s">
        <v>5</v>
      </c>
      <c r="C437" s="33"/>
      <c r="D437" s="33"/>
      <c r="E437" s="33"/>
      <c r="F437" s="33"/>
      <c r="G437" s="5"/>
      <c r="H437" s="5"/>
      <c r="I437" s="6"/>
      <c r="J437" s="6"/>
      <c r="K437" s="6"/>
      <c r="L437" s="6"/>
      <c r="M437" s="6"/>
      <c r="N437" s="6"/>
      <c r="O437" s="6"/>
      <c r="P437" s="5"/>
      <c r="Q437" s="6"/>
      <c r="R437" s="35"/>
      <c r="S437" s="4"/>
    </row>
    <row r="438" spans="1:19" outlineLevel="1">
      <c r="A438" s="29"/>
      <c r="B438" s="11" t="s">
        <v>6</v>
      </c>
      <c r="C438" s="33"/>
      <c r="D438" s="33"/>
      <c r="E438" s="33"/>
      <c r="F438" s="33"/>
      <c r="G438" s="5"/>
      <c r="H438" s="5"/>
      <c r="I438" s="6"/>
      <c r="J438" s="6"/>
      <c r="K438" s="6"/>
      <c r="L438" s="6"/>
      <c r="M438" s="6"/>
      <c r="N438" s="6"/>
      <c r="O438" s="6"/>
      <c r="P438" s="5"/>
      <c r="Q438" s="6"/>
      <c r="R438" s="35"/>
      <c r="S438" s="4"/>
    </row>
    <row r="439" spans="1:19" outlineLevel="1">
      <c r="A439" s="29"/>
      <c r="B439" s="11" t="s">
        <v>7</v>
      </c>
      <c r="C439" s="33"/>
      <c r="D439" s="33"/>
      <c r="E439" s="33"/>
      <c r="F439" s="33"/>
      <c r="G439" s="5"/>
      <c r="H439" s="5"/>
      <c r="I439" s="6"/>
      <c r="J439" s="6"/>
      <c r="K439" s="6"/>
      <c r="L439" s="6"/>
      <c r="M439" s="6"/>
      <c r="N439" s="6"/>
      <c r="O439" s="6"/>
      <c r="P439" s="5"/>
      <c r="Q439" s="6"/>
      <c r="R439" s="35"/>
      <c r="S439" s="4"/>
    </row>
    <row r="440" spans="1:19" outlineLevel="1">
      <c r="A440" s="29"/>
      <c r="B440" s="11" t="s">
        <v>8</v>
      </c>
      <c r="C440" s="33"/>
      <c r="D440" s="33"/>
      <c r="E440" s="33"/>
      <c r="F440" s="33"/>
      <c r="G440" s="5"/>
      <c r="H440" s="5">
        <v>102000</v>
      </c>
      <c r="I440" s="6"/>
      <c r="J440" s="6"/>
      <c r="K440" s="6"/>
      <c r="L440" s="6"/>
      <c r="M440" s="6"/>
      <c r="N440" s="6"/>
      <c r="O440" s="6"/>
      <c r="P440" s="5">
        <v>16000</v>
      </c>
      <c r="Q440" s="6"/>
      <c r="R440" s="35">
        <f t="shared" ref="R440:R521" si="166">P440/H440*100</f>
        <v>15.686274509803921</v>
      </c>
      <c r="S440" s="4"/>
    </row>
    <row r="441" spans="1:19" ht="62" outlineLevel="1">
      <c r="A441" s="29"/>
      <c r="B441" s="10" t="s">
        <v>90</v>
      </c>
      <c r="C441" s="33"/>
      <c r="D441" s="33"/>
      <c r="E441" s="33"/>
      <c r="F441" s="33"/>
      <c r="G441" s="5"/>
      <c r="H441" s="5">
        <f>H443+H444+H445</f>
        <v>200000</v>
      </c>
      <c r="I441" s="5">
        <f t="shared" ref="I441:O441" si="167">I443+I444+I445</f>
        <v>0</v>
      </c>
      <c r="J441" s="5">
        <f t="shared" si="167"/>
        <v>0</v>
      </c>
      <c r="K441" s="5">
        <f t="shared" si="167"/>
        <v>0</v>
      </c>
      <c r="L441" s="5">
        <f t="shared" si="167"/>
        <v>0</v>
      </c>
      <c r="M441" s="5">
        <f t="shared" si="167"/>
        <v>0</v>
      </c>
      <c r="N441" s="5">
        <f t="shared" si="167"/>
        <v>0</v>
      </c>
      <c r="O441" s="5">
        <f t="shared" si="167"/>
        <v>0</v>
      </c>
      <c r="P441" s="5">
        <f>P443+P444+P445</f>
        <v>4800</v>
      </c>
      <c r="Q441" s="6">
        <v>41189.14</v>
      </c>
      <c r="R441" s="35">
        <f t="shared" si="166"/>
        <v>2.4</v>
      </c>
      <c r="S441" s="4"/>
    </row>
    <row r="442" spans="1:19" outlineLevel="1">
      <c r="A442" s="29"/>
      <c r="B442" s="11" t="s">
        <v>5</v>
      </c>
      <c r="C442" s="33"/>
      <c r="D442" s="33"/>
      <c r="E442" s="33"/>
      <c r="F442" s="33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35"/>
      <c r="S442" s="4"/>
    </row>
    <row r="443" spans="1:19" outlineLevel="1">
      <c r="A443" s="29"/>
      <c r="B443" s="11" t="s">
        <v>6</v>
      </c>
      <c r="C443" s="33"/>
      <c r="D443" s="33"/>
      <c r="E443" s="33"/>
      <c r="F443" s="33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35"/>
      <c r="S443" s="4"/>
    </row>
    <row r="444" spans="1:19" outlineLevel="1">
      <c r="A444" s="29"/>
      <c r="B444" s="11" t="s">
        <v>7</v>
      </c>
      <c r="C444" s="33"/>
      <c r="D444" s="33"/>
      <c r="E444" s="33"/>
      <c r="F444" s="33"/>
      <c r="G444" s="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35"/>
      <c r="S444" s="4"/>
    </row>
    <row r="445" spans="1:19" outlineLevel="1">
      <c r="A445" s="29"/>
      <c r="B445" s="11" t="s">
        <v>8</v>
      </c>
      <c r="C445" s="33"/>
      <c r="D445" s="33"/>
      <c r="E445" s="33"/>
      <c r="F445" s="33"/>
      <c r="G445" s="5"/>
      <c r="H445" s="5">
        <v>200000</v>
      </c>
      <c r="I445" s="6"/>
      <c r="J445" s="6"/>
      <c r="K445" s="6"/>
      <c r="L445" s="6"/>
      <c r="M445" s="6"/>
      <c r="N445" s="6"/>
      <c r="O445" s="6"/>
      <c r="P445" s="5">
        <v>4800</v>
      </c>
      <c r="Q445" s="6"/>
      <c r="R445" s="35">
        <f t="shared" si="166"/>
        <v>2.4</v>
      </c>
      <c r="S445" s="4"/>
    </row>
    <row r="446" spans="1:19" ht="46.5" outlineLevel="1">
      <c r="A446" s="29"/>
      <c r="B446" s="8" t="s">
        <v>178</v>
      </c>
      <c r="C446" s="33"/>
      <c r="D446" s="33"/>
      <c r="E446" s="33"/>
      <c r="F446" s="33"/>
      <c r="G446" s="5"/>
      <c r="H446" s="5">
        <f>H448+H449+H450</f>
        <v>300000</v>
      </c>
      <c r="I446" s="5">
        <f t="shared" ref="I446:O446" si="168">I448+I449+I450</f>
        <v>0</v>
      </c>
      <c r="J446" s="5">
        <f t="shared" si="168"/>
        <v>0</v>
      </c>
      <c r="K446" s="5">
        <f t="shared" si="168"/>
        <v>0</v>
      </c>
      <c r="L446" s="5">
        <f t="shared" si="168"/>
        <v>0</v>
      </c>
      <c r="M446" s="5">
        <f t="shared" si="168"/>
        <v>0</v>
      </c>
      <c r="N446" s="5">
        <f t="shared" si="168"/>
        <v>0</v>
      </c>
      <c r="O446" s="5">
        <f t="shared" si="168"/>
        <v>0</v>
      </c>
      <c r="P446" s="5">
        <f>P448+P449+P450</f>
        <v>122344.45</v>
      </c>
      <c r="Q446" s="6">
        <v>41189.14</v>
      </c>
      <c r="R446" s="35">
        <f t="shared" si="166"/>
        <v>40.781483333333334</v>
      </c>
      <c r="S446" s="4"/>
    </row>
    <row r="447" spans="1:19" outlineLevel="1">
      <c r="A447" s="29"/>
      <c r="B447" s="11" t="s">
        <v>5</v>
      </c>
      <c r="C447" s="33"/>
      <c r="D447" s="33"/>
      <c r="E447" s="33"/>
      <c r="F447" s="33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35"/>
      <c r="S447" s="4"/>
    </row>
    <row r="448" spans="1:19" outlineLevel="1">
      <c r="A448" s="29"/>
      <c r="B448" s="11" t="s">
        <v>6</v>
      </c>
      <c r="C448" s="33"/>
      <c r="D448" s="33"/>
      <c r="E448" s="33"/>
      <c r="F448" s="33"/>
      <c r="G448" s="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35"/>
      <c r="S448" s="4"/>
    </row>
    <row r="449" spans="1:19" outlineLevel="1">
      <c r="A449" s="29"/>
      <c r="B449" s="11" t="s">
        <v>7</v>
      </c>
      <c r="C449" s="33"/>
      <c r="D449" s="33"/>
      <c r="E449" s="33"/>
      <c r="F449" s="33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35"/>
      <c r="S449" s="4"/>
    </row>
    <row r="450" spans="1:19" outlineLevel="1">
      <c r="A450" s="29"/>
      <c r="B450" s="11" t="s">
        <v>8</v>
      </c>
      <c r="C450" s="33"/>
      <c r="D450" s="33"/>
      <c r="E450" s="33"/>
      <c r="F450" s="33"/>
      <c r="G450" s="5"/>
      <c r="H450" s="5">
        <v>300000</v>
      </c>
      <c r="I450" s="6"/>
      <c r="J450" s="6"/>
      <c r="K450" s="6"/>
      <c r="L450" s="6"/>
      <c r="M450" s="6"/>
      <c r="N450" s="6"/>
      <c r="O450" s="6"/>
      <c r="P450" s="5">
        <v>122344.45</v>
      </c>
      <c r="Q450" s="6"/>
      <c r="R450" s="35">
        <f t="shared" si="166"/>
        <v>40.781483333333334</v>
      </c>
      <c r="S450" s="4"/>
    </row>
    <row r="451" spans="1:19" ht="33.75" customHeight="1" outlineLevel="1">
      <c r="A451" s="29" t="s">
        <v>152</v>
      </c>
      <c r="B451" s="11" t="s">
        <v>91</v>
      </c>
      <c r="C451" s="33"/>
      <c r="D451" s="33"/>
      <c r="E451" s="33"/>
      <c r="F451" s="33"/>
      <c r="G451" s="5">
        <v>0</v>
      </c>
      <c r="H451" s="5">
        <f>H453+H454+H455</f>
        <v>1020000</v>
      </c>
      <c r="I451" s="5">
        <f t="shared" ref="I451:P451" si="169">I453+I454+I455</f>
        <v>0</v>
      </c>
      <c r="J451" s="5">
        <f t="shared" si="169"/>
        <v>0</v>
      </c>
      <c r="K451" s="5">
        <f t="shared" si="169"/>
        <v>0</v>
      </c>
      <c r="L451" s="5">
        <f t="shared" si="169"/>
        <v>0</v>
      </c>
      <c r="M451" s="5">
        <f t="shared" si="169"/>
        <v>0</v>
      </c>
      <c r="N451" s="5">
        <f t="shared" si="169"/>
        <v>0</v>
      </c>
      <c r="O451" s="5">
        <f t="shared" si="169"/>
        <v>0</v>
      </c>
      <c r="P451" s="5">
        <f t="shared" si="169"/>
        <v>822050</v>
      </c>
      <c r="Q451" s="5">
        <v>4196500</v>
      </c>
      <c r="R451" s="35">
        <f t="shared" si="166"/>
        <v>80.593137254901961</v>
      </c>
      <c r="S451" s="4"/>
    </row>
    <row r="452" spans="1:19" outlineLevel="1">
      <c r="A452" s="29"/>
      <c r="B452" s="11" t="s">
        <v>5</v>
      </c>
      <c r="C452" s="33"/>
      <c r="D452" s="33"/>
      <c r="E452" s="33"/>
      <c r="F452" s="33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35"/>
      <c r="S452" s="4"/>
    </row>
    <row r="453" spans="1:19" outlineLevel="1">
      <c r="A453" s="29"/>
      <c r="B453" s="11" t="s">
        <v>6</v>
      </c>
      <c r="C453" s="33"/>
      <c r="D453" s="33"/>
      <c r="E453" s="33"/>
      <c r="F453" s="33"/>
      <c r="G453" s="5"/>
      <c r="H453" s="5">
        <f>H458</f>
        <v>0</v>
      </c>
      <c r="I453" s="5">
        <f t="shared" ref="I453:P454" si="170">I458</f>
        <v>0</v>
      </c>
      <c r="J453" s="5">
        <f t="shared" si="170"/>
        <v>0</v>
      </c>
      <c r="K453" s="5">
        <f t="shared" si="170"/>
        <v>0</v>
      </c>
      <c r="L453" s="5">
        <f t="shared" si="170"/>
        <v>0</v>
      </c>
      <c r="M453" s="5">
        <f t="shared" si="170"/>
        <v>0</v>
      </c>
      <c r="N453" s="5">
        <f t="shared" si="170"/>
        <v>0</v>
      </c>
      <c r="O453" s="5">
        <f t="shared" si="170"/>
        <v>0</v>
      </c>
      <c r="P453" s="5">
        <f t="shared" si="170"/>
        <v>0</v>
      </c>
      <c r="Q453" s="5"/>
      <c r="R453" s="35">
        <v>0</v>
      </c>
      <c r="S453" s="4"/>
    </row>
    <row r="454" spans="1:19" outlineLevel="1">
      <c r="A454" s="29"/>
      <c r="B454" s="11" t="s">
        <v>7</v>
      </c>
      <c r="C454" s="33"/>
      <c r="D454" s="33"/>
      <c r="E454" s="33"/>
      <c r="F454" s="33"/>
      <c r="G454" s="5"/>
      <c r="H454" s="5">
        <f t="shared" ref="H454" si="171">H459</f>
        <v>0</v>
      </c>
      <c r="I454" s="5"/>
      <c r="J454" s="5"/>
      <c r="K454" s="5"/>
      <c r="L454" s="5"/>
      <c r="M454" s="5"/>
      <c r="N454" s="5"/>
      <c r="O454" s="5"/>
      <c r="P454" s="5">
        <f t="shared" si="170"/>
        <v>0</v>
      </c>
      <c r="Q454" s="5"/>
      <c r="R454" s="35">
        <v>0</v>
      </c>
      <c r="S454" s="4"/>
    </row>
    <row r="455" spans="1:19" outlineLevel="1">
      <c r="A455" s="29"/>
      <c r="B455" s="11" t="s">
        <v>8</v>
      </c>
      <c r="C455" s="33"/>
      <c r="D455" s="33"/>
      <c r="E455" s="33"/>
      <c r="F455" s="33"/>
      <c r="G455" s="5"/>
      <c r="H455" s="5">
        <f>H460</f>
        <v>1020000</v>
      </c>
      <c r="I455" s="5">
        <f t="shared" ref="I455:P455" si="172">I460</f>
        <v>0</v>
      </c>
      <c r="J455" s="5">
        <f t="shared" si="172"/>
        <v>0</v>
      </c>
      <c r="K455" s="5">
        <f t="shared" si="172"/>
        <v>0</v>
      </c>
      <c r="L455" s="5">
        <f t="shared" si="172"/>
        <v>0</v>
      </c>
      <c r="M455" s="5">
        <f t="shared" si="172"/>
        <v>0</v>
      </c>
      <c r="N455" s="5">
        <f t="shared" si="172"/>
        <v>0</v>
      </c>
      <c r="O455" s="5">
        <f t="shared" si="172"/>
        <v>0</v>
      </c>
      <c r="P455" s="5">
        <f t="shared" si="172"/>
        <v>822050</v>
      </c>
      <c r="Q455" s="5"/>
      <c r="R455" s="35">
        <f t="shared" si="166"/>
        <v>80.593137254901961</v>
      </c>
      <c r="S455" s="4"/>
    </row>
    <row r="456" spans="1:19" ht="46.5" outlineLevel="1">
      <c r="A456" s="29"/>
      <c r="B456" s="10" t="s">
        <v>92</v>
      </c>
      <c r="C456" s="33"/>
      <c r="D456" s="33"/>
      <c r="E456" s="33"/>
      <c r="F456" s="33"/>
      <c r="G456" s="5"/>
      <c r="H456" s="5">
        <f>H458+H459+H460</f>
        <v>1020000</v>
      </c>
      <c r="I456" s="5">
        <f t="shared" ref="I456:O456" si="173">I458+I459+I460</f>
        <v>0</v>
      </c>
      <c r="J456" s="5">
        <f t="shared" si="173"/>
        <v>0</v>
      </c>
      <c r="K456" s="5">
        <f t="shared" si="173"/>
        <v>0</v>
      </c>
      <c r="L456" s="5">
        <f t="shared" si="173"/>
        <v>0</v>
      </c>
      <c r="M456" s="5">
        <f t="shared" si="173"/>
        <v>0</v>
      </c>
      <c r="N456" s="5">
        <f t="shared" si="173"/>
        <v>0</v>
      </c>
      <c r="O456" s="5">
        <f t="shared" si="173"/>
        <v>0</v>
      </c>
      <c r="P456" s="5">
        <f>P458+P459+P460</f>
        <v>822050</v>
      </c>
      <c r="Q456" s="6">
        <v>41189.14</v>
      </c>
      <c r="R456" s="35">
        <f t="shared" si="166"/>
        <v>80.593137254901961</v>
      </c>
      <c r="S456" s="4"/>
    </row>
    <row r="457" spans="1:19" outlineLevel="1">
      <c r="A457" s="29"/>
      <c r="B457" s="11" t="s">
        <v>5</v>
      </c>
      <c r="C457" s="33"/>
      <c r="D457" s="33"/>
      <c r="E457" s="33"/>
      <c r="F457" s="33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35"/>
      <c r="S457" s="4"/>
    </row>
    <row r="458" spans="1:19" outlineLevel="1">
      <c r="A458" s="29"/>
      <c r="B458" s="11" t="s">
        <v>6</v>
      </c>
      <c r="C458" s="33"/>
      <c r="D458" s="33"/>
      <c r="E458" s="33"/>
      <c r="F458" s="33"/>
      <c r="G458" s="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35"/>
      <c r="S458" s="4"/>
    </row>
    <row r="459" spans="1:19" outlineLevel="1">
      <c r="A459" s="29"/>
      <c r="B459" s="11" t="s">
        <v>7</v>
      </c>
      <c r="C459" s="33"/>
      <c r="D459" s="33"/>
      <c r="E459" s="33"/>
      <c r="F459" s="33"/>
      <c r="G459" s="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35"/>
      <c r="S459" s="4"/>
    </row>
    <row r="460" spans="1:19" outlineLevel="1">
      <c r="A460" s="29"/>
      <c r="B460" s="11" t="s">
        <v>8</v>
      </c>
      <c r="C460" s="33"/>
      <c r="D460" s="33"/>
      <c r="E460" s="33"/>
      <c r="F460" s="33"/>
      <c r="G460" s="5"/>
      <c r="H460" s="5">
        <v>1020000</v>
      </c>
      <c r="I460" s="6"/>
      <c r="J460" s="6"/>
      <c r="K460" s="6"/>
      <c r="L460" s="6"/>
      <c r="M460" s="6"/>
      <c r="N460" s="6"/>
      <c r="O460" s="6"/>
      <c r="P460" s="5">
        <v>822050</v>
      </c>
      <c r="Q460" s="6"/>
      <c r="R460" s="35">
        <f t="shared" si="166"/>
        <v>80.593137254901961</v>
      </c>
      <c r="S460" s="4"/>
    </row>
    <row r="461" spans="1:19" ht="46.5" outlineLevel="1">
      <c r="A461" s="29" t="s">
        <v>153</v>
      </c>
      <c r="B461" s="11" t="s">
        <v>154</v>
      </c>
      <c r="C461" s="33"/>
      <c r="D461" s="33"/>
      <c r="E461" s="33"/>
      <c r="F461" s="33"/>
      <c r="G461" s="5">
        <v>0</v>
      </c>
      <c r="H461" s="5">
        <f>H463+H464+H465</f>
        <v>16396632</v>
      </c>
      <c r="I461" s="5">
        <f t="shared" ref="I461:P461" si="174">I463+I464+I465</f>
        <v>0</v>
      </c>
      <c r="J461" s="5">
        <f t="shared" si="174"/>
        <v>0</v>
      </c>
      <c r="K461" s="5">
        <f t="shared" si="174"/>
        <v>0</v>
      </c>
      <c r="L461" s="5">
        <f t="shared" si="174"/>
        <v>0</v>
      </c>
      <c r="M461" s="5">
        <f t="shared" si="174"/>
        <v>0</v>
      </c>
      <c r="N461" s="5">
        <f t="shared" si="174"/>
        <v>0</v>
      </c>
      <c r="O461" s="5">
        <f t="shared" si="174"/>
        <v>0</v>
      </c>
      <c r="P461" s="5">
        <f t="shared" si="174"/>
        <v>11746804.710000001</v>
      </c>
      <c r="Q461" s="5">
        <v>6965471.6600000001</v>
      </c>
      <c r="R461" s="35">
        <f t="shared" si="166"/>
        <v>71.641570720133259</v>
      </c>
      <c r="S461" s="4">
        <v>0</v>
      </c>
    </row>
    <row r="462" spans="1:19" outlineLevel="1">
      <c r="A462" s="29"/>
      <c r="B462" s="11" t="s">
        <v>5</v>
      </c>
      <c r="C462" s="33"/>
      <c r="D462" s="33"/>
      <c r="E462" s="33"/>
      <c r="F462" s="33"/>
      <c r="G462" s="5"/>
      <c r="H462" s="5" t="s">
        <v>93</v>
      </c>
      <c r="I462" s="5"/>
      <c r="J462" s="5"/>
      <c r="K462" s="5"/>
      <c r="L462" s="5"/>
      <c r="M462" s="5"/>
      <c r="N462" s="5"/>
      <c r="O462" s="5"/>
      <c r="P462" s="5"/>
      <c r="Q462" s="5"/>
      <c r="R462" s="35"/>
      <c r="S462" s="4"/>
    </row>
    <row r="463" spans="1:19" outlineLevel="1">
      <c r="A463" s="29"/>
      <c r="B463" s="11" t="s">
        <v>6</v>
      </c>
      <c r="C463" s="33"/>
      <c r="D463" s="33"/>
      <c r="E463" s="33"/>
      <c r="F463" s="33"/>
      <c r="G463" s="5"/>
      <c r="H463" s="5">
        <f>H468</f>
        <v>0</v>
      </c>
      <c r="I463" s="5">
        <f t="shared" ref="I463:P465" si="175">I468</f>
        <v>0</v>
      </c>
      <c r="J463" s="5">
        <f t="shared" si="175"/>
        <v>0</v>
      </c>
      <c r="K463" s="5">
        <f t="shared" si="175"/>
        <v>0</v>
      </c>
      <c r="L463" s="5">
        <f t="shared" si="175"/>
        <v>0</v>
      </c>
      <c r="M463" s="5">
        <f t="shared" si="175"/>
        <v>0</v>
      </c>
      <c r="N463" s="5">
        <f t="shared" si="175"/>
        <v>0</v>
      </c>
      <c r="O463" s="5">
        <f t="shared" si="175"/>
        <v>0</v>
      </c>
      <c r="P463" s="5">
        <f t="shared" si="175"/>
        <v>0</v>
      </c>
      <c r="Q463" s="5"/>
      <c r="R463" s="35">
        <v>0</v>
      </c>
      <c r="S463" s="4"/>
    </row>
    <row r="464" spans="1:19" outlineLevel="1">
      <c r="A464" s="29"/>
      <c r="B464" s="11" t="s">
        <v>7</v>
      </c>
      <c r="C464" s="33"/>
      <c r="D464" s="33"/>
      <c r="E464" s="33"/>
      <c r="F464" s="33"/>
      <c r="G464" s="5"/>
      <c r="H464" s="5">
        <f t="shared" ref="H464" si="176">H469</f>
        <v>0</v>
      </c>
      <c r="I464" s="5"/>
      <c r="J464" s="5"/>
      <c r="K464" s="5"/>
      <c r="L464" s="5"/>
      <c r="M464" s="5"/>
      <c r="N464" s="5"/>
      <c r="O464" s="5"/>
      <c r="P464" s="5">
        <f t="shared" si="175"/>
        <v>0</v>
      </c>
      <c r="Q464" s="5"/>
      <c r="R464" s="35">
        <v>0</v>
      </c>
      <c r="S464" s="4"/>
    </row>
    <row r="465" spans="1:20" outlineLevel="1">
      <c r="A465" s="29"/>
      <c r="B465" s="11" t="s">
        <v>8</v>
      </c>
      <c r="C465" s="33"/>
      <c r="D465" s="33"/>
      <c r="E465" s="33"/>
      <c r="F465" s="33"/>
      <c r="G465" s="5"/>
      <c r="H465" s="5">
        <f>H470</f>
        <v>16396632</v>
      </c>
      <c r="I465" s="5"/>
      <c r="J465" s="5"/>
      <c r="K465" s="5"/>
      <c r="L465" s="5"/>
      <c r="M465" s="5"/>
      <c r="N465" s="5"/>
      <c r="O465" s="5"/>
      <c r="P465" s="5">
        <f t="shared" si="175"/>
        <v>11746804.710000001</v>
      </c>
      <c r="Q465" s="5"/>
      <c r="R465" s="35">
        <f t="shared" si="166"/>
        <v>71.641570720133259</v>
      </c>
      <c r="S465" s="4"/>
    </row>
    <row r="466" spans="1:20" outlineLevel="1">
      <c r="A466" s="29"/>
      <c r="B466" s="8" t="s">
        <v>33</v>
      </c>
      <c r="C466" s="33"/>
      <c r="D466" s="33"/>
      <c r="E466" s="33"/>
      <c r="F466" s="33"/>
      <c r="G466" s="5"/>
      <c r="H466" s="5">
        <f>H468+H469+H470</f>
        <v>16396632</v>
      </c>
      <c r="I466" s="5">
        <f t="shared" ref="I466:O466" si="177">I468+I469+I470</f>
        <v>0</v>
      </c>
      <c r="J466" s="5">
        <f t="shared" si="177"/>
        <v>0</v>
      </c>
      <c r="K466" s="5">
        <f t="shared" si="177"/>
        <v>0</v>
      </c>
      <c r="L466" s="5">
        <f t="shared" si="177"/>
        <v>0</v>
      </c>
      <c r="M466" s="5">
        <f t="shared" si="177"/>
        <v>0</v>
      </c>
      <c r="N466" s="5">
        <f t="shared" si="177"/>
        <v>0</v>
      </c>
      <c r="O466" s="5">
        <f t="shared" si="177"/>
        <v>0</v>
      </c>
      <c r="P466" s="5">
        <f>P468+P469+P470</f>
        <v>11746804.710000001</v>
      </c>
      <c r="Q466" s="6">
        <v>41189.14</v>
      </c>
      <c r="R466" s="35">
        <f t="shared" si="166"/>
        <v>71.641570720133259</v>
      </c>
      <c r="S466" s="4"/>
    </row>
    <row r="467" spans="1:20" outlineLevel="1">
      <c r="A467" s="29"/>
      <c r="B467" s="11" t="s">
        <v>5</v>
      </c>
      <c r="C467" s="33"/>
      <c r="D467" s="33"/>
      <c r="E467" s="33"/>
      <c r="F467" s="33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35"/>
      <c r="S467" s="4"/>
    </row>
    <row r="468" spans="1:20" outlineLevel="1">
      <c r="A468" s="29"/>
      <c r="B468" s="11" t="s">
        <v>6</v>
      </c>
      <c r="C468" s="33"/>
      <c r="D468" s="33"/>
      <c r="E468" s="33"/>
      <c r="F468" s="33"/>
      <c r="G468" s="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35"/>
      <c r="S468" s="4"/>
    </row>
    <row r="469" spans="1:20" outlineLevel="1">
      <c r="A469" s="29"/>
      <c r="B469" s="11" t="s">
        <v>7</v>
      </c>
      <c r="C469" s="33"/>
      <c r="D469" s="33"/>
      <c r="E469" s="33"/>
      <c r="F469" s="33"/>
      <c r="G469" s="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35"/>
      <c r="S469" s="4"/>
    </row>
    <row r="470" spans="1:20" outlineLevel="1">
      <c r="A470" s="29"/>
      <c r="B470" s="11" t="s">
        <v>8</v>
      </c>
      <c r="C470" s="33"/>
      <c r="D470" s="33"/>
      <c r="E470" s="33"/>
      <c r="F470" s="33"/>
      <c r="G470" s="5"/>
      <c r="H470" s="5">
        <v>16396632</v>
      </c>
      <c r="I470" s="5"/>
      <c r="J470" s="5"/>
      <c r="K470" s="5"/>
      <c r="L470" s="5"/>
      <c r="M470" s="5"/>
      <c r="N470" s="5"/>
      <c r="O470" s="5"/>
      <c r="P470" s="5">
        <v>11746804.710000001</v>
      </c>
      <c r="Q470" s="6"/>
      <c r="R470" s="35">
        <f t="shared" si="166"/>
        <v>71.641570720133259</v>
      </c>
      <c r="S470" s="4"/>
    </row>
    <row r="471" spans="1:20" ht="60" outlineLevel="1">
      <c r="A471" s="38" t="s">
        <v>86</v>
      </c>
      <c r="B471" s="32" t="s">
        <v>155</v>
      </c>
      <c r="C471" s="33"/>
      <c r="D471" s="33"/>
      <c r="E471" s="33"/>
      <c r="F471" s="33"/>
      <c r="G471" s="5"/>
      <c r="H471" s="6">
        <f>H473+H474+H475</f>
        <v>1632700</v>
      </c>
      <c r="I471" s="6" t="e">
        <f t="shared" ref="I471:O471" si="178">I473+I474+I475</f>
        <v>#REF!</v>
      </c>
      <c r="J471" s="6" t="e">
        <f t="shared" si="178"/>
        <v>#REF!</v>
      </c>
      <c r="K471" s="6" t="e">
        <f t="shared" si="178"/>
        <v>#REF!</v>
      </c>
      <c r="L471" s="6" t="e">
        <f t="shared" si="178"/>
        <v>#REF!</v>
      </c>
      <c r="M471" s="6" t="e">
        <f t="shared" si="178"/>
        <v>#REF!</v>
      </c>
      <c r="N471" s="6" t="e">
        <f t="shared" si="178"/>
        <v>#REF!</v>
      </c>
      <c r="O471" s="6" t="e">
        <f t="shared" si="178"/>
        <v>#REF!</v>
      </c>
      <c r="P471" s="6">
        <f>P473+P474+P475</f>
        <v>1576414.8</v>
      </c>
      <c r="Q471" s="6"/>
      <c r="R471" s="34">
        <f t="shared" si="166"/>
        <v>96.552630611869915</v>
      </c>
      <c r="S471" s="4"/>
    </row>
    <row r="472" spans="1:20" outlineLevel="1">
      <c r="A472" s="29"/>
      <c r="B472" s="11" t="s">
        <v>5</v>
      </c>
      <c r="C472" s="33"/>
      <c r="D472" s="33"/>
      <c r="E472" s="33"/>
      <c r="F472" s="33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34"/>
      <c r="S472" s="4"/>
    </row>
    <row r="473" spans="1:20" outlineLevel="1">
      <c r="A473" s="29"/>
      <c r="B473" s="32" t="s">
        <v>6</v>
      </c>
      <c r="C473" s="33"/>
      <c r="D473" s="33"/>
      <c r="E473" s="33"/>
      <c r="F473" s="33"/>
      <c r="G473" s="5"/>
      <c r="H473" s="6">
        <f>H478</f>
        <v>0</v>
      </c>
      <c r="I473" s="6" t="e">
        <f>I478+#REF!</f>
        <v>#REF!</v>
      </c>
      <c r="J473" s="6" t="e">
        <f>J478+#REF!</f>
        <v>#REF!</v>
      </c>
      <c r="K473" s="6" t="e">
        <f>K478+#REF!</f>
        <v>#REF!</v>
      </c>
      <c r="L473" s="6" t="e">
        <f>L478+#REF!</f>
        <v>#REF!</v>
      </c>
      <c r="M473" s="6" t="e">
        <f>M478+#REF!</f>
        <v>#REF!</v>
      </c>
      <c r="N473" s="6" t="e">
        <f>N478+#REF!</f>
        <v>#REF!</v>
      </c>
      <c r="O473" s="6" t="e">
        <f>O478+#REF!</f>
        <v>#REF!</v>
      </c>
      <c r="P473" s="6">
        <f>P478</f>
        <v>0</v>
      </c>
      <c r="Q473" s="6"/>
      <c r="R473" s="34">
        <v>0</v>
      </c>
      <c r="S473" s="4"/>
    </row>
    <row r="474" spans="1:20" outlineLevel="1">
      <c r="A474" s="29"/>
      <c r="B474" s="32" t="s">
        <v>7</v>
      </c>
      <c r="C474" s="33"/>
      <c r="D474" s="33"/>
      <c r="E474" s="33"/>
      <c r="F474" s="33"/>
      <c r="G474" s="5"/>
      <c r="H474" s="6">
        <f>H479</f>
        <v>141800</v>
      </c>
      <c r="I474" s="6">
        <f t="shared" ref="I474:P475" si="179">I479</f>
        <v>0</v>
      </c>
      <c r="J474" s="6">
        <f t="shared" si="179"/>
        <v>0</v>
      </c>
      <c r="K474" s="6">
        <f t="shared" si="179"/>
        <v>0</v>
      </c>
      <c r="L474" s="6">
        <f t="shared" si="179"/>
        <v>0</v>
      </c>
      <c r="M474" s="6">
        <f t="shared" si="179"/>
        <v>0</v>
      </c>
      <c r="N474" s="6">
        <f t="shared" si="179"/>
        <v>0</v>
      </c>
      <c r="O474" s="6">
        <f t="shared" si="179"/>
        <v>0</v>
      </c>
      <c r="P474" s="6">
        <f>P479</f>
        <v>105714.8</v>
      </c>
      <c r="Q474" s="6"/>
      <c r="R474" s="34">
        <f t="shared" si="166"/>
        <v>74.552045133991541</v>
      </c>
      <c r="S474" s="4"/>
    </row>
    <row r="475" spans="1:20" outlineLevel="1">
      <c r="A475" s="29"/>
      <c r="B475" s="32" t="s">
        <v>8</v>
      </c>
      <c r="C475" s="33"/>
      <c r="D475" s="33"/>
      <c r="E475" s="33"/>
      <c r="F475" s="33"/>
      <c r="G475" s="5"/>
      <c r="H475" s="6">
        <f>H480</f>
        <v>1490900</v>
      </c>
      <c r="I475" s="6">
        <f t="shared" si="179"/>
        <v>0</v>
      </c>
      <c r="J475" s="6">
        <f t="shared" si="179"/>
        <v>0</v>
      </c>
      <c r="K475" s="6">
        <f t="shared" si="179"/>
        <v>0</v>
      </c>
      <c r="L475" s="6">
        <f t="shared" si="179"/>
        <v>0</v>
      </c>
      <c r="M475" s="6">
        <f t="shared" si="179"/>
        <v>0</v>
      </c>
      <c r="N475" s="6">
        <f t="shared" si="179"/>
        <v>0</v>
      </c>
      <c r="O475" s="6">
        <f t="shared" si="179"/>
        <v>0</v>
      </c>
      <c r="P475" s="6">
        <f t="shared" si="179"/>
        <v>1470700</v>
      </c>
      <c r="Q475" s="6"/>
      <c r="R475" s="34">
        <f t="shared" si="166"/>
        <v>98.645113689717618</v>
      </c>
      <c r="S475" s="4"/>
    </row>
    <row r="476" spans="1:20" outlineLevel="1">
      <c r="A476" s="29" t="s">
        <v>87</v>
      </c>
      <c r="B476" s="11" t="s">
        <v>140</v>
      </c>
      <c r="C476" s="33"/>
      <c r="D476" s="33"/>
      <c r="E476" s="33"/>
      <c r="F476" s="33"/>
      <c r="G476" s="5"/>
      <c r="H476" s="5">
        <f>H478+H479+H480</f>
        <v>1632700</v>
      </c>
      <c r="I476" s="5">
        <f t="shared" ref="I476:P476" si="180">I478+I479+I480</f>
        <v>0</v>
      </c>
      <c r="J476" s="5">
        <f t="shared" si="180"/>
        <v>0</v>
      </c>
      <c r="K476" s="5">
        <f t="shared" si="180"/>
        <v>0</v>
      </c>
      <c r="L476" s="5">
        <f t="shared" si="180"/>
        <v>0</v>
      </c>
      <c r="M476" s="5">
        <f t="shared" si="180"/>
        <v>0</v>
      </c>
      <c r="N476" s="5">
        <f t="shared" si="180"/>
        <v>0</v>
      </c>
      <c r="O476" s="5">
        <f t="shared" si="180"/>
        <v>0</v>
      </c>
      <c r="P476" s="5">
        <f t="shared" si="180"/>
        <v>1576414.8</v>
      </c>
      <c r="Q476" s="5"/>
      <c r="R476" s="35">
        <f t="shared" si="166"/>
        <v>96.552630611869915</v>
      </c>
      <c r="S476" s="4"/>
    </row>
    <row r="477" spans="1:20" outlineLevel="1">
      <c r="A477" s="29"/>
      <c r="B477" s="11" t="s">
        <v>5</v>
      </c>
      <c r="C477" s="33"/>
      <c r="D477" s="33"/>
      <c r="E477" s="33"/>
      <c r="F477" s="33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35"/>
      <c r="S477" s="4"/>
    </row>
    <row r="478" spans="1:20" outlineLevel="1">
      <c r="A478" s="29"/>
      <c r="B478" s="11" t="s">
        <v>6</v>
      </c>
      <c r="C478" s="33"/>
      <c r="D478" s="33"/>
      <c r="E478" s="33"/>
      <c r="F478" s="33"/>
      <c r="G478" s="5"/>
      <c r="H478" s="5">
        <f>H483</f>
        <v>0</v>
      </c>
      <c r="I478" s="5">
        <f t="shared" ref="I478:P480" si="181">I483</f>
        <v>0</v>
      </c>
      <c r="J478" s="5">
        <f t="shared" si="181"/>
        <v>0</v>
      </c>
      <c r="K478" s="5">
        <f t="shared" si="181"/>
        <v>0</v>
      </c>
      <c r="L478" s="5">
        <f t="shared" si="181"/>
        <v>0</v>
      </c>
      <c r="M478" s="5">
        <f t="shared" si="181"/>
        <v>0</v>
      </c>
      <c r="N478" s="5">
        <f t="shared" si="181"/>
        <v>0</v>
      </c>
      <c r="O478" s="5">
        <f t="shared" si="181"/>
        <v>0</v>
      </c>
      <c r="P478" s="5">
        <f t="shared" si="181"/>
        <v>0</v>
      </c>
      <c r="Q478" s="5"/>
      <c r="R478" s="35">
        <v>0</v>
      </c>
      <c r="S478" s="4"/>
    </row>
    <row r="479" spans="1:20" outlineLevel="1">
      <c r="A479" s="29"/>
      <c r="B479" s="11" t="s">
        <v>7</v>
      </c>
      <c r="C479" s="33"/>
      <c r="D479" s="33"/>
      <c r="E479" s="33"/>
      <c r="F479" s="33"/>
      <c r="G479" s="5"/>
      <c r="H479" s="5">
        <f t="shared" ref="H479" si="182">H484</f>
        <v>141800</v>
      </c>
      <c r="I479" s="5"/>
      <c r="J479" s="5"/>
      <c r="K479" s="5"/>
      <c r="L479" s="5"/>
      <c r="M479" s="5"/>
      <c r="N479" s="5"/>
      <c r="O479" s="5"/>
      <c r="P479" s="5">
        <f t="shared" si="181"/>
        <v>105714.8</v>
      </c>
      <c r="Q479" s="5"/>
      <c r="R479" s="35">
        <f t="shared" si="166"/>
        <v>74.552045133991541</v>
      </c>
      <c r="S479" s="4"/>
      <c r="T479" s="3"/>
    </row>
    <row r="480" spans="1:20" outlineLevel="1">
      <c r="A480" s="29"/>
      <c r="B480" s="11" t="s">
        <v>8</v>
      </c>
      <c r="C480" s="33"/>
      <c r="D480" s="33"/>
      <c r="E480" s="33"/>
      <c r="F480" s="33"/>
      <c r="G480" s="5"/>
      <c r="H480" s="5">
        <f>H485</f>
        <v>1490900</v>
      </c>
      <c r="I480" s="5"/>
      <c r="J480" s="5"/>
      <c r="K480" s="5"/>
      <c r="L480" s="5"/>
      <c r="M480" s="5"/>
      <c r="N480" s="5"/>
      <c r="O480" s="5"/>
      <c r="P480" s="5">
        <f t="shared" si="181"/>
        <v>1470700</v>
      </c>
      <c r="Q480" s="5"/>
      <c r="R480" s="35">
        <f t="shared" si="166"/>
        <v>98.645113689717618</v>
      </c>
      <c r="S480" s="4"/>
    </row>
    <row r="481" spans="1:21" ht="30" customHeight="1" outlineLevel="1">
      <c r="A481" s="29"/>
      <c r="B481" s="8" t="s">
        <v>96</v>
      </c>
      <c r="C481" s="33"/>
      <c r="D481" s="33"/>
      <c r="E481" s="33"/>
      <c r="F481" s="33"/>
      <c r="G481" s="5"/>
      <c r="H481" s="5">
        <f>H483+H484+H485</f>
        <v>1632700</v>
      </c>
      <c r="I481" s="5">
        <f t="shared" ref="I481:O481" si="183">I483+I484+I485</f>
        <v>0</v>
      </c>
      <c r="J481" s="5">
        <f t="shared" si="183"/>
        <v>0</v>
      </c>
      <c r="K481" s="5">
        <f t="shared" si="183"/>
        <v>0</v>
      </c>
      <c r="L481" s="5">
        <f t="shared" si="183"/>
        <v>0</v>
      </c>
      <c r="M481" s="5">
        <f t="shared" si="183"/>
        <v>0</v>
      </c>
      <c r="N481" s="5">
        <f t="shared" si="183"/>
        <v>0</v>
      </c>
      <c r="O481" s="5">
        <f t="shared" si="183"/>
        <v>0</v>
      </c>
      <c r="P481" s="5">
        <f>P483+P484+P485</f>
        <v>1576414.8</v>
      </c>
      <c r="Q481" s="6">
        <v>41189.14</v>
      </c>
      <c r="R481" s="35">
        <f t="shared" si="166"/>
        <v>96.552630611869915</v>
      </c>
      <c r="S481" s="4"/>
      <c r="T481" s="3"/>
    </row>
    <row r="482" spans="1:21" outlineLevel="1">
      <c r="A482" s="29"/>
      <c r="B482" s="11" t="s">
        <v>5</v>
      </c>
      <c r="C482" s="33"/>
      <c r="D482" s="33"/>
      <c r="E482" s="33"/>
      <c r="F482" s="33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35"/>
      <c r="S482" s="4"/>
    </row>
    <row r="483" spans="1:21" outlineLevel="1">
      <c r="A483" s="29"/>
      <c r="B483" s="11" t="s">
        <v>6</v>
      </c>
      <c r="C483" s="33"/>
      <c r="D483" s="33"/>
      <c r="E483" s="33"/>
      <c r="F483" s="33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35"/>
      <c r="S483" s="4"/>
    </row>
    <row r="484" spans="1:21" outlineLevel="1">
      <c r="A484" s="29"/>
      <c r="B484" s="11" t="s">
        <v>7</v>
      </c>
      <c r="C484" s="33"/>
      <c r="D484" s="33"/>
      <c r="E484" s="33"/>
      <c r="F484" s="33"/>
      <c r="G484" s="5"/>
      <c r="H484" s="5">
        <v>141800</v>
      </c>
      <c r="I484" s="6"/>
      <c r="J484" s="6"/>
      <c r="K484" s="6"/>
      <c r="L484" s="6"/>
      <c r="M484" s="6"/>
      <c r="N484" s="6"/>
      <c r="O484" s="6"/>
      <c r="P484" s="5">
        <v>105714.8</v>
      </c>
      <c r="Q484" s="6"/>
      <c r="R484" s="35">
        <f t="shared" si="166"/>
        <v>74.552045133991541</v>
      </c>
      <c r="S484" s="4"/>
    </row>
    <row r="485" spans="1:21" outlineLevel="1">
      <c r="A485" s="29"/>
      <c r="B485" s="11" t="s">
        <v>8</v>
      </c>
      <c r="C485" s="33"/>
      <c r="D485" s="33"/>
      <c r="E485" s="33"/>
      <c r="F485" s="33"/>
      <c r="G485" s="5"/>
      <c r="H485" s="5">
        <v>1490900</v>
      </c>
      <c r="I485" s="6"/>
      <c r="J485" s="6"/>
      <c r="K485" s="6"/>
      <c r="L485" s="6"/>
      <c r="M485" s="6"/>
      <c r="N485" s="6"/>
      <c r="O485" s="6"/>
      <c r="P485" s="5">
        <v>1470700</v>
      </c>
      <c r="Q485" s="6"/>
      <c r="R485" s="35">
        <f t="shared" si="166"/>
        <v>98.645113689717618</v>
      </c>
      <c r="S485" s="4"/>
      <c r="T485" s="3"/>
    </row>
    <row r="486" spans="1:21" s="18" customFormat="1" ht="34.5" customHeight="1">
      <c r="A486" s="38" t="s">
        <v>94</v>
      </c>
      <c r="B486" s="32" t="s">
        <v>156</v>
      </c>
      <c r="C486" s="33"/>
      <c r="D486" s="33"/>
      <c r="E486" s="33"/>
      <c r="F486" s="33"/>
      <c r="G486" s="6">
        <v>0</v>
      </c>
      <c r="H486" s="6">
        <f>H488+H489+H490</f>
        <v>115015500</v>
      </c>
      <c r="I486" s="6" t="e">
        <f t="shared" ref="I486:P486" si="184">I488+I489+I490</f>
        <v>#REF!</v>
      </c>
      <c r="J486" s="6" t="e">
        <f t="shared" si="184"/>
        <v>#REF!</v>
      </c>
      <c r="K486" s="6" t="e">
        <f t="shared" si="184"/>
        <v>#REF!</v>
      </c>
      <c r="L486" s="6" t="e">
        <f t="shared" si="184"/>
        <v>#REF!</v>
      </c>
      <c r="M486" s="6" t="e">
        <f t="shared" si="184"/>
        <v>#REF!</v>
      </c>
      <c r="N486" s="6" t="e">
        <f t="shared" si="184"/>
        <v>#REF!</v>
      </c>
      <c r="O486" s="6" t="e">
        <f t="shared" si="184"/>
        <v>#REF!</v>
      </c>
      <c r="P486" s="6">
        <f t="shared" si="184"/>
        <v>77939757.689999998</v>
      </c>
      <c r="Q486" s="6">
        <v>28666014.620000001</v>
      </c>
      <c r="R486" s="34">
        <f t="shared" si="166"/>
        <v>67.76456885376318</v>
      </c>
      <c r="S486" s="17">
        <v>0</v>
      </c>
    </row>
    <row r="487" spans="1:21">
      <c r="A487" s="38"/>
      <c r="B487" s="11" t="s">
        <v>5</v>
      </c>
      <c r="C487" s="33"/>
      <c r="D487" s="33"/>
      <c r="E487" s="33"/>
      <c r="F487" s="33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34"/>
      <c r="S487" s="4"/>
    </row>
    <row r="488" spans="1:21">
      <c r="A488" s="38"/>
      <c r="B488" s="32" t="s">
        <v>6</v>
      </c>
      <c r="C488" s="33"/>
      <c r="D488" s="33"/>
      <c r="E488" s="33"/>
      <c r="F488" s="33"/>
      <c r="G488" s="6"/>
      <c r="H488" s="6">
        <f>H493+H498+H503+H513</f>
        <v>18159600</v>
      </c>
      <c r="I488" s="6">
        <f t="shared" ref="I488:P488" si="185">I503+I513</f>
        <v>0</v>
      </c>
      <c r="J488" s="6">
        <f t="shared" si="185"/>
        <v>0</v>
      </c>
      <c r="K488" s="6">
        <f t="shared" si="185"/>
        <v>0</v>
      </c>
      <c r="L488" s="6">
        <f t="shared" si="185"/>
        <v>0</v>
      </c>
      <c r="M488" s="6">
        <f t="shared" si="185"/>
        <v>0</v>
      </c>
      <c r="N488" s="6">
        <f t="shared" si="185"/>
        <v>0</v>
      </c>
      <c r="O488" s="6">
        <f t="shared" si="185"/>
        <v>0</v>
      </c>
      <c r="P488" s="6">
        <f t="shared" si="185"/>
        <v>16377097</v>
      </c>
      <c r="Q488" s="6"/>
      <c r="R488" s="34">
        <v>0</v>
      </c>
      <c r="S488" s="4"/>
      <c r="T488" s="3"/>
      <c r="U488" s="3"/>
    </row>
    <row r="489" spans="1:21">
      <c r="A489" s="38"/>
      <c r="B489" s="32" t="s">
        <v>7</v>
      </c>
      <c r="C489" s="33"/>
      <c r="D489" s="33"/>
      <c r="E489" s="33"/>
      <c r="F489" s="33"/>
      <c r="G489" s="6"/>
      <c r="H489" s="6">
        <f>H499+H504+H514</f>
        <v>12000000</v>
      </c>
      <c r="I489" s="6">
        <f t="shared" ref="I489:P489" si="186">I499+I504+I514</f>
        <v>0</v>
      </c>
      <c r="J489" s="6">
        <f t="shared" si="186"/>
        <v>0</v>
      </c>
      <c r="K489" s="6">
        <f t="shared" si="186"/>
        <v>0</v>
      </c>
      <c r="L489" s="6">
        <f t="shared" si="186"/>
        <v>0</v>
      </c>
      <c r="M489" s="6">
        <f t="shared" si="186"/>
        <v>0</v>
      </c>
      <c r="N489" s="6">
        <f t="shared" si="186"/>
        <v>0</v>
      </c>
      <c r="O489" s="6">
        <f t="shared" si="186"/>
        <v>0</v>
      </c>
      <c r="P489" s="6">
        <f t="shared" si="186"/>
        <v>0</v>
      </c>
      <c r="Q489" s="6"/>
      <c r="R489" s="34">
        <v>0</v>
      </c>
      <c r="S489" s="4"/>
    </row>
    <row r="490" spans="1:21">
      <c r="A490" s="38"/>
      <c r="B490" s="32" t="s">
        <v>8</v>
      </c>
      <c r="C490" s="33"/>
      <c r="D490" s="33"/>
      <c r="E490" s="33"/>
      <c r="F490" s="33"/>
      <c r="G490" s="6"/>
      <c r="H490" s="6">
        <f>H505+H515</f>
        <v>84855900</v>
      </c>
      <c r="I490" s="6" t="e">
        <f>I515+#REF!</f>
        <v>#REF!</v>
      </c>
      <c r="J490" s="6" t="e">
        <f>J515+#REF!</f>
        <v>#REF!</v>
      </c>
      <c r="K490" s="6" t="e">
        <f>K515+#REF!</f>
        <v>#REF!</v>
      </c>
      <c r="L490" s="6" t="e">
        <f>L515+#REF!</f>
        <v>#REF!</v>
      </c>
      <c r="M490" s="6" t="e">
        <f>M515+#REF!</f>
        <v>#REF!</v>
      </c>
      <c r="N490" s="6" t="e">
        <f>N515+#REF!</f>
        <v>#REF!</v>
      </c>
      <c r="O490" s="6" t="e">
        <f>O515+#REF!</f>
        <v>#REF!</v>
      </c>
      <c r="P490" s="6">
        <f>P505+P515</f>
        <v>61562660.689999998</v>
      </c>
      <c r="Q490" s="6" t="e">
        <f>Q515+#REF!</f>
        <v>#REF!</v>
      </c>
      <c r="R490" s="34">
        <f t="shared" si="166"/>
        <v>72.549652634642953</v>
      </c>
      <c r="S490" s="4"/>
    </row>
    <row r="491" spans="1:21" ht="31">
      <c r="A491" s="29" t="s">
        <v>95</v>
      </c>
      <c r="B491" s="11" t="s">
        <v>210</v>
      </c>
      <c r="C491" s="33"/>
      <c r="D491" s="33"/>
      <c r="E491" s="33"/>
      <c r="F491" s="33"/>
      <c r="G491" s="6"/>
      <c r="H491" s="5">
        <f>H493+H494+H495</f>
        <v>0</v>
      </c>
      <c r="I491" s="5">
        <f t="shared" ref="I491:P491" si="187">I493+I494+I495</f>
        <v>0</v>
      </c>
      <c r="J491" s="5">
        <f t="shared" si="187"/>
        <v>0</v>
      </c>
      <c r="K491" s="5">
        <f t="shared" si="187"/>
        <v>0</v>
      </c>
      <c r="L491" s="5">
        <f t="shared" si="187"/>
        <v>0</v>
      </c>
      <c r="M491" s="5">
        <f t="shared" si="187"/>
        <v>0</v>
      </c>
      <c r="N491" s="5">
        <f t="shared" si="187"/>
        <v>0</v>
      </c>
      <c r="O491" s="5">
        <f t="shared" si="187"/>
        <v>0</v>
      </c>
      <c r="P491" s="5">
        <f t="shared" si="187"/>
        <v>0</v>
      </c>
      <c r="Q491" s="6"/>
      <c r="R491" s="35" t="e">
        <f t="shared" si="166"/>
        <v>#DIV/0!</v>
      </c>
      <c r="S491" s="4"/>
    </row>
    <row r="492" spans="1:21">
      <c r="A492" s="38"/>
      <c r="B492" s="11" t="s">
        <v>5</v>
      </c>
      <c r="C492" s="33"/>
      <c r="D492" s="33"/>
      <c r="E492" s="33"/>
      <c r="F492" s="33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34"/>
      <c r="S492" s="4"/>
    </row>
    <row r="493" spans="1:21">
      <c r="A493" s="38"/>
      <c r="B493" s="11" t="s">
        <v>6</v>
      </c>
      <c r="C493" s="33"/>
      <c r="D493" s="33"/>
      <c r="E493" s="33"/>
      <c r="F493" s="33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34"/>
      <c r="S493" s="4"/>
    </row>
    <row r="494" spans="1:21">
      <c r="A494" s="38"/>
      <c r="B494" s="11" t="s">
        <v>7</v>
      </c>
      <c r="C494" s="33"/>
      <c r="D494" s="33"/>
      <c r="E494" s="33"/>
      <c r="F494" s="33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34"/>
      <c r="S494" s="4"/>
    </row>
    <row r="495" spans="1:21">
      <c r="A495" s="38"/>
      <c r="B495" s="11" t="s">
        <v>8</v>
      </c>
      <c r="C495" s="33"/>
      <c r="D495" s="33"/>
      <c r="E495" s="33"/>
      <c r="F495" s="33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34"/>
      <c r="S495" s="4"/>
    </row>
    <row r="496" spans="1:21" ht="46.5">
      <c r="A496" s="38"/>
      <c r="B496" s="36" t="s">
        <v>203</v>
      </c>
      <c r="C496" s="33"/>
      <c r="D496" s="33"/>
      <c r="E496" s="33"/>
      <c r="F496" s="33"/>
      <c r="G496" s="6"/>
      <c r="H496" s="5">
        <f>H498+H499+H500</f>
        <v>12000000</v>
      </c>
      <c r="I496" s="5">
        <f t="shared" ref="I496:O496" si="188">I498+I499+I500</f>
        <v>0</v>
      </c>
      <c r="J496" s="5">
        <f t="shared" si="188"/>
        <v>0</v>
      </c>
      <c r="K496" s="5">
        <f t="shared" si="188"/>
        <v>0</v>
      </c>
      <c r="L496" s="5">
        <f t="shared" si="188"/>
        <v>0</v>
      </c>
      <c r="M496" s="5">
        <f t="shared" si="188"/>
        <v>0</v>
      </c>
      <c r="N496" s="5">
        <f t="shared" si="188"/>
        <v>0</v>
      </c>
      <c r="O496" s="5">
        <f t="shared" si="188"/>
        <v>0</v>
      </c>
      <c r="P496" s="5">
        <f>P498+P499+P500</f>
        <v>0</v>
      </c>
      <c r="Q496" s="6">
        <v>41189.14</v>
      </c>
      <c r="R496" s="35">
        <f t="shared" si="166"/>
        <v>0</v>
      </c>
      <c r="S496" s="4"/>
    </row>
    <row r="497" spans="1:19">
      <c r="A497" s="38"/>
      <c r="B497" s="11" t="s">
        <v>5</v>
      </c>
      <c r="C497" s="33"/>
      <c r="D497" s="33"/>
      <c r="E497" s="33"/>
      <c r="F497" s="33"/>
      <c r="G497" s="6"/>
      <c r="H497" s="5"/>
      <c r="I497" s="6"/>
      <c r="J497" s="6"/>
      <c r="K497" s="6"/>
      <c r="L497" s="6"/>
      <c r="M497" s="6"/>
      <c r="N497" s="6"/>
      <c r="O497" s="6"/>
      <c r="P497" s="5"/>
      <c r="Q497" s="5"/>
      <c r="R497" s="35"/>
      <c r="S497" s="4"/>
    </row>
    <row r="498" spans="1:19">
      <c r="A498" s="38"/>
      <c r="B498" s="11" t="s">
        <v>6</v>
      </c>
      <c r="C498" s="33"/>
      <c r="D498" s="33"/>
      <c r="E498" s="33"/>
      <c r="F498" s="33"/>
      <c r="G498" s="6"/>
      <c r="H498" s="5"/>
      <c r="I498" s="6"/>
      <c r="J498" s="6"/>
      <c r="K498" s="6"/>
      <c r="L498" s="6"/>
      <c r="M498" s="6"/>
      <c r="N498" s="6"/>
      <c r="O498" s="6"/>
      <c r="P498" s="5"/>
      <c r="Q498" s="5"/>
      <c r="R498" s="35"/>
      <c r="S498" s="4"/>
    </row>
    <row r="499" spans="1:19">
      <c r="A499" s="38"/>
      <c r="B499" s="11" t="s">
        <v>7</v>
      </c>
      <c r="C499" s="33"/>
      <c r="D499" s="33"/>
      <c r="E499" s="33"/>
      <c r="F499" s="33"/>
      <c r="G499" s="6"/>
      <c r="H499" s="5">
        <v>12000000</v>
      </c>
      <c r="I499" s="6"/>
      <c r="J499" s="6"/>
      <c r="K499" s="6"/>
      <c r="L499" s="6"/>
      <c r="M499" s="6"/>
      <c r="N499" s="6"/>
      <c r="O499" s="6"/>
      <c r="P499" s="5"/>
      <c r="Q499" s="5"/>
      <c r="R499" s="35"/>
      <c r="S499" s="4"/>
    </row>
    <row r="500" spans="1:19">
      <c r="A500" s="38"/>
      <c r="B500" s="11" t="s">
        <v>8</v>
      </c>
      <c r="C500" s="33"/>
      <c r="D500" s="33"/>
      <c r="E500" s="33"/>
      <c r="F500" s="33"/>
      <c r="G500" s="6"/>
      <c r="H500" s="5"/>
      <c r="I500" s="6"/>
      <c r="J500" s="6"/>
      <c r="K500" s="6"/>
      <c r="L500" s="6"/>
      <c r="M500" s="6"/>
      <c r="N500" s="6"/>
      <c r="O500" s="6"/>
      <c r="P500" s="5"/>
      <c r="Q500" s="5"/>
      <c r="R500" s="35"/>
      <c r="S500" s="4"/>
    </row>
    <row r="501" spans="1:19" ht="31">
      <c r="A501" s="29" t="s">
        <v>199</v>
      </c>
      <c r="B501" s="11" t="s">
        <v>198</v>
      </c>
      <c r="C501" s="33"/>
      <c r="D501" s="33"/>
      <c r="E501" s="33"/>
      <c r="F501" s="33"/>
      <c r="G501" s="6"/>
      <c r="H501" s="5">
        <f>H503+H504+H505</f>
        <v>18872900</v>
      </c>
      <c r="I501" s="5">
        <f t="shared" ref="I501:P501" si="189">I503+I504+I505</f>
        <v>0</v>
      </c>
      <c r="J501" s="5">
        <f t="shared" si="189"/>
        <v>0</v>
      </c>
      <c r="K501" s="5">
        <f t="shared" si="189"/>
        <v>0</v>
      </c>
      <c r="L501" s="5">
        <f t="shared" si="189"/>
        <v>0</v>
      </c>
      <c r="M501" s="5">
        <f t="shared" si="189"/>
        <v>0</v>
      </c>
      <c r="N501" s="5">
        <f t="shared" si="189"/>
        <v>0</v>
      </c>
      <c r="O501" s="5">
        <f t="shared" si="189"/>
        <v>0</v>
      </c>
      <c r="P501" s="5">
        <f t="shared" si="189"/>
        <v>16726762.689999999</v>
      </c>
      <c r="Q501" s="6">
        <v>28666014.620000001</v>
      </c>
      <c r="R501" s="35">
        <f t="shared" si="166"/>
        <v>88.628470929215965</v>
      </c>
      <c r="S501" s="4"/>
    </row>
    <row r="502" spans="1:19">
      <c r="A502" s="38"/>
      <c r="B502" s="11" t="s">
        <v>5</v>
      </c>
      <c r="C502" s="33"/>
      <c r="D502" s="33"/>
      <c r="E502" s="33"/>
      <c r="F502" s="33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34"/>
      <c r="S502" s="4"/>
    </row>
    <row r="503" spans="1:19">
      <c r="A503" s="38"/>
      <c r="B503" s="11" t="s">
        <v>6</v>
      </c>
      <c r="C503" s="33"/>
      <c r="D503" s="33"/>
      <c r="E503" s="33"/>
      <c r="F503" s="33"/>
      <c r="G503" s="6"/>
      <c r="H503" s="5">
        <f>H508</f>
        <v>18159600</v>
      </c>
      <c r="I503" s="5">
        <f t="shared" ref="I503:P505" si="190">I508</f>
        <v>0</v>
      </c>
      <c r="J503" s="5">
        <f t="shared" si="190"/>
        <v>0</v>
      </c>
      <c r="K503" s="5">
        <f t="shared" si="190"/>
        <v>0</v>
      </c>
      <c r="L503" s="5">
        <f t="shared" si="190"/>
        <v>0</v>
      </c>
      <c r="M503" s="5">
        <f t="shared" si="190"/>
        <v>0</v>
      </c>
      <c r="N503" s="5">
        <f t="shared" si="190"/>
        <v>0</v>
      </c>
      <c r="O503" s="5">
        <f t="shared" si="190"/>
        <v>0</v>
      </c>
      <c r="P503" s="5">
        <f t="shared" si="190"/>
        <v>16377097</v>
      </c>
      <c r="Q503" s="6"/>
      <c r="R503" s="35">
        <v>0</v>
      </c>
      <c r="S503" s="4"/>
    </row>
    <row r="504" spans="1:19">
      <c r="A504" s="38"/>
      <c r="B504" s="11" t="s">
        <v>7</v>
      </c>
      <c r="C504" s="33"/>
      <c r="D504" s="33"/>
      <c r="E504" s="33"/>
      <c r="F504" s="33"/>
      <c r="G504" s="6"/>
      <c r="H504" s="5">
        <f t="shared" ref="H504:H505" si="191">H509</f>
        <v>0</v>
      </c>
      <c r="I504" s="5"/>
      <c r="J504" s="5"/>
      <c r="K504" s="5"/>
      <c r="L504" s="5"/>
      <c r="M504" s="5"/>
      <c r="N504" s="5"/>
      <c r="O504" s="5"/>
      <c r="P504" s="5">
        <f t="shared" si="190"/>
        <v>0</v>
      </c>
      <c r="Q504" s="6"/>
      <c r="R504" s="35">
        <v>0</v>
      </c>
      <c r="S504" s="4"/>
    </row>
    <row r="505" spans="1:19">
      <c r="A505" s="38"/>
      <c r="B505" s="11" t="s">
        <v>8</v>
      </c>
      <c r="C505" s="33"/>
      <c r="D505" s="33"/>
      <c r="E505" s="33"/>
      <c r="F505" s="33"/>
      <c r="G505" s="6"/>
      <c r="H505" s="5">
        <f t="shared" si="191"/>
        <v>713300</v>
      </c>
      <c r="I505" s="5"/>
      <c r="J505" s="5"/>
      <c r="K505" s="5"/>
      <c r="L505" s="5"/>
      <c r="M505" s="5"/>
      <c r="N505" s="5"/>
      <c r="O505" s="5"/>
      <c r="P505" s="5">
        <f t="shared" si="190"/>
        <v>349665.69</v>
      </c>
      <c r="Q505" s="6"/>
      <c r="R505" s="35">
        <f t="shared" si="166"/>
        <v>49.020845366605911</v>
      </c>
      <c r="S505" s="4"/>
    </row>
    <row r="506" spans="1:19" ht="46.5">
      <c r="A506" s="38"/>
      <c r="B506" s="36" t="s">
        <v>97</v>
      </c>
      <c r="C506" s="33"/>
      <c r="D506" s="33"/>
      <c r="E506" s="33"/>
      <c r="F506" s="33"/>
      <c r="G506" s="6"/>
      <c r="H506" s="5">
        <f>H508+H509+H510</f>
        <v>18872900</v>
      </c>
      <c r="I506" s="5">
        <f t="shared" ref="I506:O506" si="192">I508+I509+I510</f>
        <v>0</v>
      </c>
      <c r="J506" s="5">
        <f t="shared" si="192"/>
        <v>0</v>
      </c>
      <c r="K506" s="5">
        <f t="shared" si="192"/>
        <v>0</v>
      </c>
      <c r="L506" s="5">
        <f t="shared" si="192"/>
        <v>0</v>
      </c>
      <c r="M506" s="5">
        <f t="shared" si="192"/>
        <v>0</v>
      </c>
      <c r="N506" s="5">
        <f t="shared" si="192"/>
        <v>0</v>
      </c>
      <c r="O506" s="5">
        <f t="shared" si="192"/>
        <v>0</v>
      </c>
      <c r="P506" s="5">
        <f>P508+P509+P510</f>
        <v>16726762.689999999</v>
      </c>
      <c r="Q506" s="6">
        <v>41189.14</v>
      </c>
      <c r="R506" s="35">
        <f t="shared" si="166"/>
        <v>88.628470929215965</v>
      </c>
      <c r="S506" s="4"/>
    </row>
    <row r="507" spans="1:19">
      <c r="A507" s="38"/>
      <c r="B507" s="11" t="s">
        <v>5</v>
      </c>
      <c r="C507" s="33"/>
      <c r="D507" s="33"/>
      <c r="E507" s="33"/>
      <c r="F507" s="33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34"/>
      <c r="S507" s="4"/>
    </row>
    <row r="508" spans="1:19">
      <c r="A508" s="38"/>
      <c r="B508" s="11" t="s">
        <v>6</v>
      </c>
      <c r="C508" s="33"/>
      <c r="D508" s="33"/>
      <c r="E508" s="33"/>
      <c r="F508" s="33"/>
      <c r="G508" s="6"/>
      <c r="H508" s="5">
        <v>18159600</v>
      </c>
      <c r="I508" s="6"/>
      <c r="J508" s="6"/>
      <c r="K508" s="6"/>
      <c r="L508" s="6"/>
      <c r="M508" s="6"/>
      <c r="N508" s="6"/>
      <c r="O508" s="6"/>
      <c r="P508" s="5">
        <v>16377097</v>
      </c>
      <c r="Q508" s="6"/>
      <c r="R508" s="34"/>
      <c r="S508" s="4"/>
    </row>
    <row r="509" spans="1:19">
      <c r="A509" s="38"/>
      <c r="B509" s="11" t="s">
        <v>7</v>
      </c>
      <c r="C509" s="33"/>
      <c r="D509" s="33"/>
      <c r="E509" s="33"/>
      <c r="F509" s="33"/>
      <c r="G509" s="6"/>
      <c r="H509" s="5"/>
      <c r="I509" s="6"/>
      <c r="J509" s="6"/>
      <c r="K509" s="6"/>
      <c r="L509" s="6"/>
      <c r="M509" s="6"/>
      <c r="N509" s="6"/>
      <c r="O509" s="6"/>
      <c r="P509" s="6"/>
      <c r="Q509" s="6"/>
      <c r="R509" s="34"/>
      <c r="S509" s="4"/>
    </row>
    <row r="510" spans="1:19">
      <c r="A510" s="38"/>
      <c r="B510" s="11" t="s">
        <v>8</v>
      </c>
      <c r="C510" s="33"/>
      <c r="D510" s="33"/>
      <c r="E510" s="33"/>
      <c r="F510" s="33"/>
      <c r="G510" s="6"/>
      <c r="H510" s="5">
        <v>713300</v>
      </c>
      <c r="I510" s="6"/>
      <c r="J510" s="6"/>
      <c r="K510" s="6"/>
      <c r="L510" s="6"/>
      <c r="M510" s="6"/>
      <c r="N510" s="6"/>
      <c r="O510" s="6"/>
      <c r="P510" s="5">
        <v>349665.69</v>
      </c>
      <c r="Q510" s="5"/>
      <c r="R510" s="35">
        <v>0</v>
      </c>
      <c r="S510" s="4"/>
    </row>
    <row r="511" spans="1:19" ht="47.25" customHeight="1" outlineLevel="1">
      <c r="A511" s="29" t="s">
        <v>211</v>
      </c>
      <c r="B511" s="11" t="s">
        <v>185</v>
      </c>
      <c r="C511" s="33"/>
      <c r="D511" s="33"/>
      <c r="E511" s="33"/>
      <c r="F511" s="33"/>
      <c r="G511" s="5">
        <v>0</v>
      </c>
      <c r="H511" s="5">
        <f>H513+H514+H515</f>
        <v>84142600</v>
      </c>
      <c r="I511" s="5">
        <f t="shared" ref="I511:P511" si="193">I513+I514+I515</f>
        <v>0</v>
      </c>
      <c r="J511" s="5">
        <f t="shared" si="193"/>
        <v>0</v>
      </c>
      <c r="K511" s="5">
        <f t="shared" si="193"/>
        <v>0</v>
      </c>
      <c r="L511" s="5">
        <f t="shared" si="193"/>
        <v>0</v>
      </c>
      <c r="M511" s="5">
        <f t="shared" si="193"/>
        <v>0</v>
      </c>
      <c r="N511" s="5">
        <f t="shared" si="193"/>
        <v>0</v>
      </c>
      <c r="O511" s="5">
        <f t="shared" si="193"/>
        <v>0</v>
      </c>
      <c r="P511" s="5">
        <f t="shared" si="193"/>
        <v>61212995</v>
      </c>
      <c r="Q511" s="6">
        <v>28666014.620000001</v>
      </c>
      <c r="R511" s="35">
        <f t="shared" si="166"/>
        <v>72.749112815624912</v>
      </c>
      <c r="S511" s="4">
        <v>0</v>
      </c>
    </row>
    <row r="512" spans="1:19" outlineLevel="1">
      <c r="A512" s="29"/>
      <c r="B512" s="11" t="s">
        <v>5</v>
      </c>
      <c r="C512" s="33"/>
      <c r="D512" s="33"/>
      <c r="E512" s="33"/>
      <c r="F512" s="33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35"/>
      <c r="S512" s="4"/>
    </row>
    <row r="513" spans="1:21" outlineLevel="1">
      <c r="A513" s="29"/>
      <c r="B513" s="11" t="s">
        <v>6</v>
      </c>
      <c r="C513" s="33"/>
      <c r="D513" s="33"/>
      <c r="E513" s="33"/>
      <c r="F513" s="33"/>
      <c r="G513" s="5"/>
      <c r="H513" s="5">
        <f>H518</f>
        <v>0</v>
      </c>
      <c r="I513" s="5">
        <f t="shared" ref="I513:P515" si="194">I518</f>
        <v>0</v>
      </c>
      <c r="J513" s="5">
        <f t="shared" si="194"/>
        <v>0</v>
      </c>
      <c r="K513" s="5">
        <f t="shared" si="194"/>
        <v>0</v>
      </c>
      <c r="L513" s="5">
        <f t="shared" si="194"/>
        <v>0</v>
      </c>
      <c r="M513" s="5">
        <f t="shared" si="194"/>
        <v>0</v>
      </c>
      <c r="N513" s="5">
        <f t="shared" si="194"/>
        <v>0</v>
      </c>
      <c r="O513" s="5">
        <f t="shared" si="194"/>
        <v>0</v>
      </c>
      <c r="P513" s="5">
        <f t="shared" si="194"/>
        <v>0</v>
      </c>
      <c r="Q513" s="5"/>
      <c r="R513" s="35">
        <v>0</v>
      </c>
      <c r="S513" s="4"/>
      <c r="T513" s="3"/>
      <c r="U513" s="3"/>
    </row>
    <row r="514" spans="1:21" outlineLevel="1">
      <c r="A514" s="29"/>
      <c r="B514" s="11" t="s">
        <v>7</v>
      </c>
      <c r="C514" s="33"/>
      <c r="D514" s="33"/>
      <c r="E514" s="33"/>
      <c r="F514" s="33"/>
      <c r="G514" s="5"/>
      <c r="H514" s="5">
        <f t="shared" ref="H514" si="195">H519</f>
        <v>0</v>
      </c>
      <c r="I514" s="5"/>
      <c r="J514" s="5"/>
      <c r="K514" s="5"/>
      <c r="L514" s="5"/>
      <c r="M514" s="5"/>
      <c r="N514" s="5"/>
      <c r="O514" s="5"/>
      <c r="P514" s="5">
        <f t="shared" si="194"/>
        <v>0</v>
      </c>
      <c r="Q514" s="5"/>
      <c r="R514" s="35">
        <v>0</v>
      </c>
      <c r="S514" s="4"/>
    </row>
    <row r="515" spans="1:21" outlineLevel="1">
      <c r="A515" s="29"/>
      <c r="B515" s="11" t="s">
        <v>8</v>
      </c>
      <c r="C515" s="33"/>
      <c r="D515" s="33"/>
      <c r="E515" s="33"/>
      <c r="F515" s="33"/>
      <c r="G515" s="5"/>
      <c r="H515" s="5">
        <f>H520</f>
        <v>84142600</v>
      </c>
      <c r="I515" s="5"/>
      <c r="J515" s="5"/>
      <c r="K515" s="5"/>
      <c r="L515" s="5"/>
      <c r="M515" s="5"/>
      <c r="N515" s="5"/>
      <c r="O515" s="5"/>
      <c r="P515" s="5">
        <f t="shared" si="194"/>
        <v>61212995</v>
      </c>
      <c r="Q515" s="5"/>
      <c r="R515" s="35">
        <f t="shared" si="166"/>
        <v>72.749112815624912</v>
      </c>
      <c r="S515" s="4"/>
    </row>
    <row r="516" spans="1:21" ht="31.5" customHeight="1" outlineLevel="1">
      <c r="A516" s="29"/>
      <c r="B516" s="8" t="s">
        <v>98</v>
      </c>
      <c r="C516" s="33"/>
      <c r="D516" s="33"/>
      <c r="E516" s="33"/>
      <c r="F516" s="33"/>
      <c r="G516" s="5"/>
      <c r="H516" s="5">
        <f>H518+H519+H520</f>
        <v>84142600</v>
      </c>
      <c r="I516" s="5">
        <f t="shared" ref="I516:O516" si="196">I518+I519+I520</f>
        <v>0</v>
      </c>
      <c r="J516" s="5">
        <f t="shared" si="196"/>
        <v>0</v>
      </c>
      <c r="K516" s="5">
        <f t="shared" si="196"/>
        <v>0</v>
      </c>
      <c r="L516" s="5">
        <f t="shared" si="196"/>
        <v>0</v>
      </c>
      <c r="M516" s="5">
        <f t="shared" si="196"/>
        <v>0</v>
      </c>
      <c r="N516" s="5">
        <f t="shared" si="196"/>
        <v>0</v>
      </c>
      <c r="O516" s="5">
        <f t="shared" si="196"/>
        <v>0</v>
      </c>
      <c r="P516" s="5">
        <f>P518+P519+P520</f>
        <v>61212995</v>
      </c>
      <c r="Q516" s="6">
        <v>41189.14</v>
      </c>
      <c r="R516" s="35">
        <f t="shared" si="166"/>
        <v>72.749112815624912</v>
      </c>
      <c r="S516" s="4"/>
    </row>
    <row r="517" spans="1:21" outlineLevel="1">
      <c r="A517" s="29"/>
      <c r="B517" s="11" t="s">
        <v>5</v>
      </c>
      <c r="C517" s="33"/>
      <c r="D517" s="33"/>
      <c r="E517" s="33"/>
      <c r="F517" s="33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35"/>
      <c r="S517" s="4"/>
    </row>
    <row r="518" spans="1:21" outlineLevel="1">
      <c r="A518" s="29"/>
      <c r="B518" s="11" t="s">
        <v>6</v>
      </c>
      <c r="C518" s="33"/>
      <c r="D518" s="33"/>
      <c r="E518" s="33"/>
      <c r="F518" s="33"/>
      <c r="G518" s="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35"/>
      <c r="S518" s="4"/>
    </row>
    <row r="519" spans="1:21" outlineLevel="1">
      <c r="A519" s="29"/>
      <c r="B519" s="11" t="s">
        <v>7</v>
      </c>
      <c r="C519" s="33"/>
      <c r="D519" s="33"/>
      <c r="E519" s="33"/>
      <c r="F519" s="33"/>
      <c r="G519" s="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35"/>
      <c r="S519" s="4"/>
    </row>
    <row r="520" spans="1:21" outlineLevel="1">
      <c r="A520" s="29"/>
      <c r="B520" s="11" t="s">
        <v>8</v>
      </c>
      <c r="C520" s="33"/>
      <c r="D520" s="33"/>
      <c r="E520" s="33"/>
      <c r="F520" s="33"/>
      <c r="G520" s="5"/>
      <c r="H520" s="5">
        <v>84142600</v>
      </c>
      <c r="I520" s="5"/>
      <c r="J520" s="5"/>
      <c r="K520" s="5"/>
      <c r="L520" s="5"/>
      <c r="M520" s="5"/>
      <c r="N520" s="5"/>
      <c r="O520" s="5"/>
      <c r="P520" s="5">
        <v>61212995</v>
      </c>
      <c r="Q520" s="6"/>
      <c r="R520" s="35">
        <f t="shared" si="166"/>
        <v>72.749112815624912</v>
      </c>
      <c r="S520" s="4"/>
    </row>
    <row r="521" spans="1:21" s="18" customFormat="1" ht="30">
      <c r="A521" s="38" t="s">
        <v>157</v>
      </c>
      <c r="B521" s="32" t="s">
        <v>158</v>
      </c>
      <c r="C521" s="33"/>
      <c r="D521" s="33"/>
      <c r="E521" s="33"/>
      <c r="F521" s="33"/>
      <c r="G521" s="6">
        <v>0</v>
      </c>
      <c r="H521" s="6">
        <f>H523+H524+H525</f>
        <v>1872867612.26</v>
      </c>
      <c r="I521" s="6">
        <f t="shared" ref="I521:P521" si="197">I523+I524+I525</f>
        <v>0</v>
      </c>
      <c r="J521" s="6">
        <f t="shared" si="197"/>
        <v>0</v>
      </c>
      <c r="K521" s="6">
        <f t="shared" si="197"/>
        <v>0</v>
      </c>
      <c r="L521" s="6">
        <f t="shared" si="197"/>
        <v>0</v>
      </c>
      <c r="M521" s="6">
        <f t="shared" si="197"/>
        <v>0</v>
      </c>
      <c r="N521" s="6">
        <f t="shared" si="197"/>
        <v>0</v>
      </c>
      <c r="O521" s="6">
        <f t="shared" si="197"/>
        <v>0</v>
      </c>
      <c r="P521" s="6">
        <f t="shared" si="197"/>
        <v>1362799613.6300001</v>
      </c>
      <c r="Q521" s="6">
        <v>333547070.06</v>
      </c>
      <c r="R521" s="34">
        <f t="shared" si="166"/>
        <v>72.765400218838863</v>
      </c>
      <c r="S521" s="17">
        <v>0</v>
      </c>
    </row>
    <row r="522" spans="1:21">
      <c r="A522" s="38"/>
      <c r="B522" s="11" t="s">
        <v>5</v>
      </c>
      <c r="C522" s="33"/>
      <c r="D522" s="33"/>
      <c r="E522" s="33"/>
      <c r="F522" s="33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34"/>
      <c r="S522" s="4"/>
      <c r="T522" s="3"/>
    </row>
    <row r="523" spans="1:21">
      <c r="A523" s="38"/>
      <c r="B523" s="32" t="s">
        <v>6</v>
      </c>
      <c r="C523" s="33"/>
      <c r="D523" s="33"/>
      <c r="E523" s="33"/>
      <c r="F523" s="33"/>
      <c r="G523" s="6"/>
      <c r="H523" s="6">
        <f t="shared" ref="H523:P525" si="198">H528+H543+H558</f>
        <v>672286000</v>
      </c>
      <c r="I523" s="6">
        <f t="shared" si="198"/>
        <v>0</v>
      </c>
      <c r="J523" s="6">
        <f t="shared" si="198"/>
        <v>0</v>
      </c>
      <c r="K523" s="6">
        <f t="shared" si="198"/>
        <v>0</v>
      </c>
      <c r="L523" s="6">
        <f t="shared" si="198"/>
        <v>0</v>
      </c>
      <c r="M523" s="6">
        <f t="shared" si="198"/>
        <v>0</v>
      </c>
      <c r="N523" s="6">
        <f t="shared" si="198"/>
        <v>0</v>
      </c>
      <c r="O523" s="6">
        <f t="shared" si="198"/>
        <v>0</v>
      </c>
      <c r="P523" s="6">
        <f t="shared" si="198"/>
        <v>550000000</v>
      </c>
      <c r="Q523" s="6"/>
      <c r="R523" s="34">
        <v>0</v>
      </c>
      <c r="S523" s="4"/>
      <c r="T523" s="3"/>
      <c r="U523" s="3"/>
    </row>
    <row r="524" spans="1:21">
      <c r="A524" s="38"/>
      <c r="B524" s="32" t="s">
        <v>7</v>
      </c>
      <c r="C524" s="33"/>
      <c r="D524" s="33"/>
      <c r="E524" s="33"/>
      <c r="F524" s="33"/>
      <c r="G524" s="6"/>
      <c r="H524" s="6">
        <f t="shared" si="198"/>
        <v>494856186</v>
      </c>
      <c r="I524" s="6">
        <f t="shared" si="198"/>
        <v>0</v>
      </c>
      <c r="J524" s="6">
        <f t="shared" si="198"/>
        <v>0</v>
      </c>
      <c r="K524" s="6">
        <f t="shared" si="198"/>
        <v>0</v>
      </c>
      <c r="L524" s="6">
        <f t="shared" si="198"/>
        <v>0</v>
      </c>
      <c r="M524" s="6">
        <f t="shared" si="198"/>
        <v>0</v>
      </c>
      <c r="N524" s="6">
        <f t="shared" si="198"/>
        <v>0</v>
      </c>
      <c r="O524" s="6">
        <f t="shared" si="198"/>
        <v>0</v>
      </c>
      <c r="P524" s="6">
        <f t="shared" si="198"/>
        <v>245898273</v>
      </c>
      <c r="Q524" s="6"/>
      <c r="R524" s="34">
        <v>0</v>
      </c>
      <c r="S524" s="4"/>
    </row>
    <row r="525" spans="1:21">
      <c r="A525" s="38"/>
      <c r="B525" s="32" t="s">
        <v>8</v>
      </c>
      <c r="C525" s="33"/>
      <c r="D525" s="33"/>
      <c r="E525" s="33"/>
      <c r="F525" s="33"/>
      <c r="G525" s="6"/>
      <c r="H525" s="6">
        <f t="shared" si="198"/>
        <v>705725426.25999999</v>
      </c>
      <c r="I525" s="6">
        <f t="shared" si="198"/>
        <v>0</v>
      </c>
      <c r="J525" s="6">
        <f t="shared" si="198"/>
        <v>0</v>
      </c>
      <c r="K525" s="6">
        <f t="shared" si="198"/>
        <v>0</v>
      </c>
      <c r="L525" s="6">
        <f t="shared" si="198"/>
        <v>0</v>
      </c>
      <c r="M525" s="6">
        <f t="shared" si="198"/>
        <v>0</v>
      </c>
      <c r="N525" s="6">
        <f t="shared" si="198"/>
        <v>0</v>
      </c>
      <c r="O525" s="6">
        <f t="shared" si="198"/>
        <v>0</v>
      </c>
      <c r="P525" s="6">
        <f t="shared" si="198"/>
        <v>566901340.63</v>
      </c>
      <c r="Q525" s="6"/>
      <c r="R525" s="34">
        <f t="shared" ref="R525:R581" si="199">P525/H525*100</f>
        <v>80.32888139432643</v>
      </c>
      <c r="S525" s="4"/>
    </row>
    <row r="526" spans="1:21" outlineLevel="1">
      <c r="A526" s="29" t="s">
        <v>159</v>
      </c>
      <c r="B526" s="11" t="s">
        <v>101</v>
      </c>
      <c r="C526" s="33"/>
      <c r="D526" s="33"/>
      <c r="E526" s="33"/>
      <c r="F526" s="33"/>
      <c r="G526" s="5">
        <v>0</v>
      </c>
      <c r="H526" s="5">
        <f>H528+H529+H530</f>
        <v>1832507197.6599998</v>
      </c>
      <c r="I526" s="5">
        <f t="shared" ref="I526:P526" si="200">I528+I529+I530</f>
        <v>0</v>
      </c>
      <c r="J526" s="5">
        <f t="shared" si="200"/>
        <v>0</v>
      </c>
      <c r="K526" s="5">
        <f t="shared" si="200"/>
        <v>0</v>
      </c>
      <c r="L526" s="5">
        <f t="shared" si="200"/>
        <v>0</v>
      </c>
      <c r="M526" s="5">
        <f t="shared" si="200"/>
        <v>0</v>
      </c>
      <c r="N526" s="5">
        <f t="shared" si="200"/>
        <v>0</v>
      </c>
      <c r="O526" s="5">
        <f t="shared" si="200"/>
        <v>0</v>
      </c>
      <c r="P526" s="5">
        <f t="shared" si="200"/>
        <v>1324601737.45</v>
      </c>
      <c r="Q526" s="6">
        <v>314707023.25</v>
      </c>
      <c r="R526" s="35">
        <f t="shared" si="199"/>
        <v>72.283576246872911</v>
      </c>
      <c r="S526" s="4">
        <v>0</v>
      </c>
    </row>
    <row r="527" spans="1:21" outlineLevel="1">
      <c r="A527" s="29"/>
      <c r="B527" s="11" t="s">
        <v>5</v>
      </c>
      <c r="C527" s="33"/>
      <c r="D527" s="33"/>
      <c r="E527" s="33"/>
      <c r="F527" s="33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35"/>
      <c r="S527" s="4"/>
    </row>
    <row r="528" spans="1:21" outlineLevel="1">
      <c r="A528" s="29"/>
      <c r="B528" s="11" t="s">
        <v>6</v>
      </c>
      <c r="C528" s="33"/>
      <c r="D528" s="33"/>
      <c r="E528" s="33"/>
      <c r="F528" s="33"/>
      <c r="G528" s="5"/>
      <c r="H528" s="5">
        <f>H533+H538</f>
        <v>672286000</v>
      </c>
      <c r="I528" s="5">
        <f t="shared" ref="I528:P530" si="201">I533+I538</f>
        <v>0</v>
      </c>
      <c r="J528" s="5">
        <f t="shared" si="201"/>
        <v>0</v>
      </c>
      <c r="K528" s="5">
        <f t="shared" si="201"/>
        <v>0</v>
      </c>
      <c r="L528" s="5">
        <f t="shared" si="201"/>
        <v>0</v>
      </c>
      <c r="M528" s="5">
        <f t="shared" si="201"/>
        <v>0</v>
      </c>
      <c r="N528" s="5">
        <f t="shared" si="201"/>
        <v>0</v>
      </c>
      <c r="O528" s="5">
        <f t="shared" si="201"/>
        <v>0</v>
      </c>
      <c r="P528" s="5">
        <f t="shared" si="201"/>
        <v>550000000</v>
      </c>
      <c r="Q528" s="6"/>
      <c r="R528" s="35">
        <v>0</v>
      </c>
      <c r="S528" s="4"/>
      <c r="T528" s="3"/>
      <c r="U528" s="3"/>
    </row>
    <row r="529" spans="1:21" outlineLevel="1">
      <c r="A529" s="29"/>
      <c r="B529" s="11" t="s">
        <v>7</v>
      </c>
      <c r="C529" s="33"/>
      <c r="D529" s="33"/>
      <c r="E529" s="33"/>
      <c r="F529" s="33"/>
      <c r="G529" s="5"/>
      <c r="H529" s="5">
        <f t="shared" ref="H529:H530" si="202">H534+H539</f>
        <v>494856186</v>
      </c>
      <c r="I529" s="5">
        <f t="shared" ref="I529:O530" si="203">I539</f>
        <v>0</v>
      </c>
      <c r="J529" s="5">
        <f t="shared" si="203"/>
        <v>0</v>
      </c>
      <c r="K529" s="5">
        <f t="shared" si="203"/>
        <v>0</v>
      </c>
      <c r="L529" s="5">
        <f t="shared" si="203"/>
        <v>0</v>
      </c>
      <c r="M529" s="5">
        <f t="shared" si="203"/>
        <v>0</v>
      </c>
      <c r="N529" s="5">
        <f t="shared" si="203"/>
        <v>0</v>
      </c>
      <c r="O529" s="5">
        <f t="shared" si="203"/>
        <v>0</v>
      </c>
      <c r="P529" s="5">
        <f t="shared" si="201"/>
        <v>245898273</v>
      </c>
      <c r="Q529" s="6"/>
      <c r="R529" s="35">
        <v>0</v>
      </c>
      <c r="S529" s="4"/>
      <c r="U529" s="3"/>
    </row>
    <row r="530" spans="1:21" outlineLevel="1">
      <c r="A530" s="29"/>
      <c r="B530" s="11" t="s">
        <v>8</v>
      </c>
      <c r="C530" s="33"/>
      <c r="D530" s="33"/>
      <c r="E530" s="33"/>
      <c r="F530" s="33"/>
      <c r="G530" s="5"/>
      <c r="H530" s="5">
        <f t="shared" si="202"/>
        <v>665365011.65999997</v>
      </c>
      <c r="I530" s="5">
        <f t="shared" si="203"/>
        <v>0</v>
      </c>
      <c r="J530" s="5">
        <f t="shared" si="203"/>
        <v>0</v>
      </c>
      <c r="K530" s="5">
        <f t="shared" si="203"/>
        <v>0</v>
      </c>
      <c r="L530" s="5">
        <f t="shared" si="203"/>
        <v>0</v>
      </c>
      <c r="M530" s="5">
        <f t="shared" si="203"/>
        <v>0</v>
      </c>
      <c r="N530" s="5">
        <f t="shared" si="203"/>
        <v>0</v>
      </c>
      <c r="O530" s="5">
        <f t="shared" si="203"/>
        <v>0</v>
      </c>
      <c r="P530" s="5">
        <f t="shared" si="201"/>
        <v>528703464.44999999</v>
      </c>
      <c r="Q530" s="6"/>
      <c r="R530" s="35">
        <f t="shared" si="199"/>
        <v>79.460665226587878</v>
      </c>
      <c r="S530" s="4"/>
    </row>
    <row r="531" spans="1:21" ht="46.5" outlineLevel="1">
      <c r="A531" s="29"/>
      <c r="B531" s="54" t="s">
        <v>102</v>
      </c>
      <c r="C531" s="33"/>
      <c r="D531" s="33"/>
      <c r="E531" s="33"/>
      <c r="F531" s="33"/>
      <c r="G531" s="5"/>
      <c r="H531" s="5">
        <f>H533+H534+H535</f>
        <v>340000000</v>
      </c>
      <c r="I531" s="5">
        <f t="shared" ref="I531:O531" si="204">I533+I534+I535</f>
        <v>0</v>
      </c>
      <c r="J531" s="5">
        <f t="shared" si="204"/>
        <v>0</v>
      </c>
      <c r="K531" s="5">
        <f t="shared" si="204"/>
        <v>0</v>
      </c>
      <c r="L531" s="5">
        <f t="shared" si="204"/>
        <v>0</v>
      </c>
      <c r="M531" s="5">
        <f t="shared" si="204"/>
        <v>0</v>
      </c>
      <c r="N531" s="5">
        <f t="shared" si="204"/>
        <v>0</v>
      </c>
      <c r="O531" s="5">
        <f t="shared" si="204"/>
        <v>0</v>
      </c>
      <c r="P531" s="5">
        <f>P533+P534+P535</f>
        <v>260000000</v>
      </c>
      <c r="Q531" s="6">
        <v>41189.14</v>
      </c>
      <c r="R531" s="35">
        <f t="shared" si="199"/>
        <v>76.470588235294116</v>
      </c>
      <c r="S531" s="4"/>
    </row>
    <row r="532" spans="1:21" outlineLevel="1">
      <c r="A532" s="29"/>
      <c r="B532" s="11" t="s">
        <v>5</v>
      </c>
      <c r="C532" s="33"/>
      <c r="D532" s="33"/>
      <c r="E532" s="33"/>
      <c r="F532" s="33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35"/>
      <c r="S532" s="4"/>
    </row>
    <row r="533" spans="1:21" outlineLevel="1">
      <c r="A533" s="29"/>
      <c r="B533" s="11" t="s">
        <v>6</v>
      </c>
      <c r="C533" s="33"/>
      <c r="D533" s="33"/>
      <c r="E533" s="33"/>
      <c r="F533" s="33"/>
      <c r="G533" s="5"/>
      <c r="H533" s="5">
        <v>340000000</v>
      </c>
      <c r="I533" s="5"/>
      <c r="J533" s="5"/>
      <c r="K533" s="5"/>
      <c r="L533" s="5"/>
      <c r="M533" s="5"/>
      <c r="N533" s="5"/>
      <c r="O533" s="5"/>
      <c r="P533" s="5">
        <v>260000000</v>
      </c>
      <c r="Q533" s="6"/>
      <c r="R533" s="35">
        <v>0</v>
      </c>
      <c r="S533" s="4"/>
    </row>
    <row r="534" spans="1:21" outlineLevel="1">
      <c r="A534" s="29"/>
      <c r="B534" s="11" t="s">
        <v>7</v>
      </c>
      <c r="C534" s="33"/>
      <c r="D534" s="33"/>
      <c r="E534" s="33"/>
      <c r="F534" s="33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35"/>
      <c r="S534" s="4"/>
    </row>
    <row r="535" spans="1:21" outlineLevel="1">
      <c r="A535" s="29"/>
      <c r="B535" s="11" t="s">
        <v>8</v>
      </c>
      <c r="C535" s="33"/>
      <c r="D535" s="33"/>
      <c r="E535" s="33"/>
      <c r="F535" s="33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35"/>
      <c r="S535" s="4"/>
    </row>
    <row r="536" spans="1:21" ht="29" customHeight="1" outlineLevel="1">
      <c r="A536" s="29"/>
      <c r="B536" s="57" t="s">
        <v>103</v>
      </c>
      <c r="C536" s="33"/>
      <c r="D536" s="33"/>
      <c r="E536" s="33"/>
      <c r="F536" s="33"/>
      <c r="G536" s="5"/>
      <c r="H536" s="5">
        <f>H538+H539+H540</f>
        <v>1492507197.6599998</v>
      </c>
      <c r="I536" s="5">
        <f t="shared" ref="I536:O536" si="205">I538+I539+I540</f>
        <v>0</v>
      </c>
      <c r="J536" s="5">
        <f t="shared" si="205"/>
        <v>0</v>
      </c>
      <c r="K536" s="5">
        <f t="shared" si="205"/>
        <v>0</v>
      </c>
      <c r="L536" s="5">
        <f t="shared" si="205"/>
        <v>0</v>
      </c>
      <c r="M536" s="5">
        <f t="shared" si="205"/>
        <v>0</v>
      </c>
      <c r="N536" s="5">
        <f t="shared" si="205"/>
        <v>0</v>
      </c>
      <c r="O536" s="5">
        <f t="shared" si="205"/>
        <v>0</v>
      </c>
      <c r="P536" s="5">
        <f>P538+P539+P540</f>
        <v>1064601737.45</v>
      </c>
      <c r="Q536" s="6">
        <v>41189.14</v>
      </c>
      <c r="R536" s="35">
        <f t="shared" si="199"/>
        <v>71.329755670131206</v>
      </c>
      <c r="S536" s="4"/>
      <c r="T536" s="3"/>
    </row>
    <row r="537" spans="1:21" outlineLevel="1">
      <c r="A537" s="29"/>
      <c r="B537" s="11" t="s">
        <v>5</v>
      </c>
      <c r="C537" s="33"/>
      <c r="D537" s="33"/>
      <c r="E537" s="33"/>
      <c r="F537" s="33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35"/>
      <c r="S537" s="4"/>
      <c r="T537" s="3"/>
    </row>
    <row r="538" spans="1:21" outlineLevel="1">
      <c r="A538" s="29"/>
      <c r="B538" s="11" t="s">
        <v>6</v>
      </c>
      <c r="C538" s="33"/>
      <c r="D538" s="33"/>
      <c r="E538" s="33"/>
      <c r="F538" s="33"/>
      <c r="G538" s="5"/>
      <c r="H538" s="5">
        <v>332286000</v>
      </c>
      <c r="I538" s="6"/>
      <c r="J538" s="6"/>
      <c r="K538" s="6"/>
      <c r="L538" s="6"/>
      <c r="M538" s="6"/>
      <c r="N538" s="6"/>
      <c r="O538" s="6"/>
      <c r="P538" s="5">
        <v>290000000</v>
      </c>
      <c r="Q538" s="6"/>
      <c r="R538" s="35"/>
      <c r="S538" s="4"/>
      <c r="T538" s="3"/>
    </row>
    <row r="539" spans="1:21" outlineLevel="1">
      <c r="A539" s="29"/>
      <c r="B539" s="11" t="s">
        <v>7</v>
      </c>
      <c r="C539" s="33"/>
      <c r="D539" s="33"/>
      <c r="E539" s="33"/>
      <c r="F539" s="33"/>
      <c r="G539" s="5"/>
      <c r="H539" s="5">
        <v>494856186</v>
      </c>
      <c r="I539" s="6"/>
      <c r="J539" s="6"/>
      <c r="K539" s="6"/>
      <c r="L539" s="6"/>
      <c r="M539" s="6"/>
      <c r="N539" s="6"/>
      <c r="O539" s="6"/>
      <c r="P539" s="5">
        <v>245898273</v>
      </c>
      <c r="Q539" s="6"/>
      <c r="R539" s="35">
        <v>0</v>
      </c>
      <c r="S539" s="4"/>
      <c r="T539" s="3"/>
    </row>
    <row r="540" spans="1:21" outlineLevel="1">
      <c r="A540" s="29"/>
      <c r="B540" s="58" t="s">
        <v>8</v>
      </c>
      <c r="C540" s="33"/>
      <c r="D540" s="33"/>
      <c r="E540" s="33"/>
      <c r="F540" s="33"/>
      <c r="G540" s="5"/>
      <c r="H540" s="5">
        <v>665365011.65999997</v>
      </c>
      <c r="I540" s="6"/>
      <c r="J540" s="6"/>
      <c r="K540" s="6"/>
      <c r="L540" s="6"/>
      <c r="M540" s="6"/>
      <c r="N540" s="6"/>
      <c r="O540" s="6"/>
      <c r="P540" s="5">
        <v>528703464.44999999</v>
      </c>
      <c r="Q540" s="6"/>
      <c r="R540" s="35">
        <f t="shared" si="199"/>
        <v>79.460665226587878</v>
      </c>
      <c r="S540" s="4"/>
    </row>
    <row r="541" spans="1:21" ht="15" customHeight="1" outlineLevel="1">
      <c r="A541" s="29" t="s">
        <v>160</v>
      </c>
      <c r="B541" s="11" t="s">
        <v>105</v>
      </c>
      <c r="C541" s="33"/>
      <c r="D541" s="33"/>
      <c r="E541" s="33"/>
      <c r="F541" s="33"/>
      <c r="G541" s="5">
        <v>0</v>
      </c>
      <c r="H541" s="5">
        <f>H543+H544+H545</f>
        <v>38825000</v>
      </c>
      <c r="I541" s="5">
        <f t="shared" ref="I541:O541" si="206">I543+I544+I545</f>
        <v>0</v>
      </c>
      <c r="J541" s="5">
        <f t="shared" si="206"/>
        <v>0</v>
      </c>
      <c r="K541" s="5">
        <f t="shared" si="206"/>
        <v>0</v>
      </c>
      <c r="L541" s="5">
        <f t="shared" si="206"/>
        <v>0</v>
      </c>
      <c r="M541" s="5">
        <f t="shared" si="206"/>
        <v>0</v>
      </c>
      <c r="N541" s="5">
        <f t="shared" si="206"/>
        <v>0</v>
      </c>
      <c r="O541" s="5">
        <f t="shared" si="206"/>
        <v>0</v>
      </c>
      <c r="P541" s="5">
        <f>P543+P544+P545</f>
        <v>38084286.920000002</v>
      </c>
      <c r="Q541" s="6">
        <v>7738156.4900000002</v>
      </c>
      <c r="R541" s="35">
        <f t="shared" si="199"/>
        <v>98.09217493882808</v>
      </c>
      <c r="S541" s="4">
        <v>0</v>
      </c>
    </row>
    <row r="542" spans="1:21" outlineLevel="1">
      <c r="A542" s="29"/>
      <c r="B542" s="11" t="s">
        <v>5</v>
      </c>
      <c r="C542" s="33"/>
      <c r="D542" s="33"/>
      <c r="E542" s="33"/>
      <c r="F542" s="33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35"/>
      <c r="S542" s="4"/>
    </row>
    <row r="543" spans="1:21" outlineLevel="1">
      <c r="A543" s="29"/>
      <c r="B543" s="11" t="s">
        <v>6</v>
      </c>
      <c r="C543" s="33"/>
      <c r="D543" s="33"/>
      <c r="E543" s="33"/>
      <c r="F543" s="33"/>
      <c r="G543" s="5"/>
      <c r="H543" s="5">
        <f>H548+H553</f>
        <v>0</v>
      </c>
      <c r="I543" s="5">
        <f t="shared" ref="I543:P544" si="207">I548+I553</f>
        <v>0</v>
      </c>
      <c r="J543" s="5">
        <f t="shared" si="207"/>
        <v>0</v>
      </c>
      <c r="K543" s="5">
        <f t="shared" si="207"/>
        <v>0</v>
      </c>
      <c r="L543" s="5">
        <f t="shared" si="207"/>
        <v>0</v>
      </c>
      <c r="M543" s="5">
        <f t="shared" si="207"/>
        <v>0</v>
      </c>
      <c r="N543" s="5">
        <f t="shared" si="207"/>
        <v>0</v>
      </c>
      <c r="O543" s="5">
        <f t="shared" si="207"/>
        <v>0</v>
      </c>
      <c r="P543" s="5">
        <f t="shared" si="207"/>
        <v>0</v>
      </c>
      <c r="Q543" s="6"/>
      <c r="R543" s="35">
        <v>0</v>
      </c>
      <c r="S543" s="4"/>
    </row>
    <row r="544" spans="1:21" outlineLevel="1">
      <c r="A544" s="29"/>
      <c r="B544" s="11" t="s">
        <v>7</v>
      </c>
      <c r="C544" s="33"/>
      <c r="D544" s="33"/>
      <c r="E544" s="33"/>
      <c r="F544" s="33"/>
      <c r="G544" s="5"/>
      <c r="H544" s="5">
        <f>H549+H554</f>
        <v>0</v>
      </c>
      <c r="I544" s="5"/>
      <c r="J544" s="5"/>
      <c r="K544" s="5"/>
      <c r="L544" s="5"/>
      <c r="M544" s="5"/>
      <c r="N544" s="5"/>
      <c r="O544" s="5"/>
      <c r="P544" s="5">
        <f t="shared" si="207"/>
        <v>0</v>
      </c>
      <c r="Q544" s="6"/>
      <c r="R544" s="35">
        <v>0</v>
      </c>
      <c r="S544" s="4"/>
    </row>
    <row r="545" spans="1:19" outlineLevel="1">
      <c r="A545" s="29"/>
      <c r="B545" s="11" t="s">
        <v>8</v>
      </c>
      <c r="C545" s="33"/>
      <c r="D545" s="33"/>
      <c r="E545" s="33"/>
      <c r="F545" s="33"/>
      <c r="G545" s="5"/>
      <c r="H545" s="5">
        <f>H550+H555</f>
        <v>38825000</v>
      </c>
      <c r="I545" s="5">
        <f t="shared" ref="I545:P545" si="208">I550+I555</f>
        <v>0</v>
      </c>
      <c r="J545" s="5">
        <f t="shared" si="208"/>
        <v>0</v>
      </c>
      <c r="K545" s="5">
        <f t="shared" si="208"/>
        <v>0</v>
      </c>
      <c r="L545" s="5">
        <f t="shared" si="208"/>
        <v>0</v>
      </c>
      <c r="M545" s="5">
        <f t="shared" si="208"/>
        <v>0</v>
      </c>
      <c r="N545" s="5">
        <f t="shared" si="208"/>
        <v>0</v>
      </c>
      <c r="O545" s="5">
        <f t="shared" si="208"/>
        <v>0</v>
      </c>
      <c r="P545" s="5">
        <f t="shared" si="208"/>
        <v>38084286.920000002</v>
      </c>
      <c r="Q545" s="6"/>
      <c r="R545" s="35">
        <f t="shared" si="199"/>
        <v>98.09217493882808</v>
      </c>
      <c r="S545" s="4"/>
    </row>
    <row r="546" spans="1:19" ht="31.5" customHeight="1" outlineLevel="1">
      <c r="A546" s="29"/>
      <c r="B546" s="8" t="s">
        <v>106</v>
      </c>
      <c r="C546" s="33"/>
      <c r="D546" s="33"/>
      <c r="E546" s="33"/>
      <c r="F546" s="33"/>
      <c r="G546" s="5"/>
      <c r="H546" s="5">
        <f>H548+H549+H550</f>
        <v>37120000</v>
      </c>
      <c r="I546" s="5">
        <f t="shared" ref="I546:O546" si="209">I548+I549+I550</f>
        <v>0</v>
      </c>
      <c r="J546" s="5">
        <f t="shared" si="209"/>
        <v>0</v>
      </c>
      <c r="K546" s="5">
        <f t="shared" si="209"/>
        <v>0</v>
      </c>
      <c r="L546" s="5">
        <f t="shared" si="209"/>
        <v>0</v>
      </c>
      <c r="M546" s="5">
        <f t="shared" si="209"/>
        <v>0</v>
      </c>
      <c r="N546" s="5">
        <f t="shared" si="209"/>
        <v>0</v>
      </c>
      <c r="O546" s="5">
        <f t="shared" si="209"/>
        <v>0</v>
      </c>
      <c r="P546" s="5">
        <f>P548+P549+P550</f>
        <v>36379286.920000002</v>
      </c>
      <c r="Q546" s="6">
        <v>41189.14</v>
      </c>
      <c r="R546" s="35">
        <f t="shared" si="199"/>
        <v>98.00454450431036</v>
      </c>
      <c r="S546" s="4"/>
    </row>
    <row r="547" spans="1:19" outlineLevel="1">
      <c r="A547" s="29"/>
      <c r="B547" s="11" t="s">
        <v>5</v>
      </c>
      <c r="C547" s="33"/>
      <c r="D547" s="33"/>
      <c r="E547" s="33"/>
      <c r="F547" s="33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35"/>
      <c r="S547" s="4"/>
    </row>
    <row r="548" spans="1:19" outlineLevel="1">
      <c r="A548" s="29"/>
      <c r="B548" s="11" t="s">
        <v>6</v>
      </c>
      <c r="C548" s="33"/>
      <c r="D548" s="33"/>
      <c r="E548" s="33"/>
      <c r="F548" s="33"/>
      <c r="G548" s="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35"/>
      <c r="S548" s="4"/>
    </row>
    <row r="549" spans="1:19" outlineLevel="1">
      <c r="A549" s="29"/>
      <c r="B549" s="11" t="s">
        <v>7</v>
      </c>
      <c r="C549" s="33"/>
      <c r="D549" s="33"/>
      <c r="E549" s="33"/>
      <c r="F549" s="33"/>
      <c r="G549" s="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35"/>
      <c r="S549" s="4"/>
    </row>
    <row r="550" spans="1:19" outlineLevel="1">
      <c r="A550" s="29"/>
      <c r="B550" s="11" t="s">
        <v>8</v>
      </c>
      <c r="C550" s="33"/>
      <c r="D550" s="33"/>
      <c r="E550" s="33"/>
      <c r="F550" s="33"/>
      <c r="G550" s="5"/>
      <c r="H550" s="5">
        <v>37120000</v>
      </c>
      <c r="I550" s="6"/>
      <c r="J550" s="6"/>
      <c r="K550" s="6"/>
      <c r="L550" s="6"/>
      <c r="M550" s="6"/>
      <c r="N550" s="6"/>
      <c r="O550" s="6"/>
      <c r="P550" s="5">
        <v>36379286.920000002</v>
      </c>
      <c r="Q550" s="6"/>
      <c r="R550" s="35">
        <f t="shared" si="199"/>
        <v>98.00454450431036</v>
      </c>
      <c r="S550" s="4"/>
    </row>
    <row r="551" spans="1:19" outlineLevel="1">
      <c r="A551" s="29"/>
      <c r="B551" s="8" t="s">
        <v>107</v>
      </c>
      <c r="C551" s="33"/>
      <c r="D551" s="33"/>
      <c r="E551" s="33"/>
      <c r="F551" s="33"/>
      <c r="G551" s="5"/>
      <c r="H551" s="5">
        <f>H553+H554+H555</f>
        <v>1705000</v>
      </c>
      <c r="I551" s="5">
        <f t="shared" ref="I551:O551" si="210">I553+I554+I555</f>
        <v>0</v>
      </c>
      <c r="J551" s="5">
        <f t="shared" si="210"/>
        <v>0</v>
      </c>
      <c r="K551" s="5">
        <f t="shared" si="210"/>
        <v>0</v>
      </c>
      <c r="L551" s="5">
        <f t="shared" si="210"/>
        <v>0</v>
      </c>
      <c r="M551" s="5">
        <f t="shared" si="210"/>
        <v>0</v>
      </c>
      <c r="N551" s="5">
        <f t="shared" si="210"/>
        <v>0</v>
      </c>
      <c r="O551" s="5">
        <f t="shared" si="210"/>
        <v>0</v>
      </c>
      <c r="P551" s="5">
        <f>P553+P554+P555</f>
        <v>1705000</v>
      </c>
      <c r="Q551" s="6">
        <v>41189.14</v>
      </c>
      <c r="R551" s="35">
        <f t="shared" si="199"/>
        <v>100</v>
      </c>
      <c r="S551" s="4"/>
    </row>
    <row r="552" spans="1:19" outlineLevel="1">
      <c r="A552" s="29"/>
      <c r="B552" s="11" t="s">
        <v>5</v>
      </c>
      <c r="C552" s="33"/>
      <c r="D552" s="33"/>
      <c r="E552" s="33"/>
      <c r="F552" s="33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35"/>
      <c r="S552" s="4"/>
    </row>
    <row r="553" spans="1:19" outlineLevel="1">
      <c r="A553" s="29"/>
      <c r="B553" s="11" t="s">
        <v>6</v>
      </c>
      <c r="C553" s="33"/>
      <c r="D553" s="33"/>
      <c r="E553" s="33"/>
      <c r="F553" s="33"/>
      <c r="G553" s="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35"/>
      <c r="S553" s="4"/>
    </row>
    <row r="554" spans="1:19" outlineLevel="1">
      <c r="A554" s="29"/>
      <c r="B554" s="11" t="s">
        <v>7</v>
      </c>
      <c r="C554" s="33"/>
      <c r="D554" s="33"/>
      <c r="E554" s="33"/>
      <c r="F554" s="33"/>
      <c r="G554" s="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35"/>
      <c r="S554" s="4"/>
    </row>
    <row r="555" spans="1:19" outlineLevel="1">
      <c r="A555" s="29"/>
      <c r="B555" s="11" t="s">
        <v>8</v>
      </c>
      <c r="C555" s="33"/>
      <c r="D555" s="33"/>
      <c r="E555" s="33"/>
      <c r="F555" s="33"/>
      <c r="G555" s="5"/>
      <c r="H555" s="5">
        <v>1705000</v>
      </c>
      <c r="I555" s="6"/>
      <c r="J555" s="6"/>
      <c r="K555" s="6"/>
      <c r="L555" s="6"/>
      <c r="M555" s="6"/>
      <c r="N555" s="6"/>
      <c r="O555" s="6"/>
      <c r="P555" s="5">
        <v>1705000</v>
      </c>
      <c r="Q555" s="6"/>
      <c r="R555" s="35">
        <f t="shared" si="199"/>
        <v>100</v>
      </c>
      <c r="S555" s="4"/>
    </row>
    <row r="556" spans="1:19" outlineLevel="1">
      <c r="A556" s="29" t="s">
        <v>161</v>
      </c>
      <c r="B556" s="11" t="s">
        <v>108</v>
      </c>
      <c r="C556" s="33"/>
      <c r="D556" s="33"/>
      <c r="E556" s="33"/>
      <c r="F556" s="33"/>
      <c r="G556" s="5">
        <v>0</v>
      </c>
      <c r="H556" s="5">
        <f>H558+H559+H560</f>
        <v>1535414.6</v>
      </c>
      <c r="I556" s="5">
        <f t="shared" ref="I556:O556" si="211">I558+I559+I560</f>
        <v>0</v>
      </c>
      <c r="J556" s="5">
        <f t="shared" si="211"/>
        <v>0</v>
      </c>
      <c r="K556" s="5">
        <f t="shared" si="211"/>
        <v>0</v>
      </c>
      <c r="L556" s="5">
        <f t="shared" si="211"/>
        <v>0</v>
      </c>
      <c r="M556" s="5">
        <f t="shared" si="211"/>
        <v>0</v>
      </c>
      <c r="N556" s="5">
        <f t="shared" si="211"/>
        <v>0</v>
      </c>
      <c r="O556" s="5">
        <f t="shared" si="211"/>
        <v>0</v>
      </c>
      <c r="P556" s="5">
        <f>P558+P559+P560</f>
        <v>113589.26</v>
      </c>
      <c r="Q556" s="6">
        <v>11101890.32</v>
      </c>
      <c r="R556" s="35">
        <f t="shared" si="199"/>
        <v>7.3979536211261756</v>
      </c>
      <c r="S556" s="4">
        <v>0</v>
      </c>
    </row>
    <row r="557" spans="1:19" outlineLevel="1">
      <c r="A557" s="29"/>
      <c r="B557" s="11" t="s">
        <v>5</v>
      </c>
      <c r="C557" s="33"/>
      <c r="D557" s="33"/>
      <c r="E557" s="33"/>
      <c r="F557" s="33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35"/>
      <c r="S557" s="4"/>
    </row>
    <row r="558" spans="1:19" outlineLevel="1">
      <c r="A558" s="29"/>
      <c r="B558" s="11" t="s">
        <v>6</v>
      </c>
      <c r="C558" s="33"/>
      <c r="D558" s="33"/>
      <c r="E558" s="33"/>
      <c r="F558" s="33"/>
      <c r="G558" s="5"/>
      <c r="H558" s="5">
        <f>H563</f>
        <v>0</v>
      </c>
      <c r="I558" s="5">
        <f t="shared" ref="I558:P560" si="212">I563</f>
        <v>0</v>
      </c>
      <c r="J558" s="5">
        <f t="shared" si="212"/>
        <v>0</v>
      </c>
      <c r="K558" s="5">
        <f t="shared" si="212"/>
        <v>0</v>
      </c>
      <c r="L558" s="5">
        <f t="shared" si="212"/>
        <v>0</v>
      </c>
      <c r="M558" s="5">
        <f t="shared" si="212"/>
        <v>0</v>
      </c>
      <c r="N558" s="5">
        <f t="shared" si="212"/>
        <v>0</v>
      </c>
      <c r="O558" s="5">
        <f t="shared" si="212"/>
        <v>0</v>
      </c>
      <c r="P558" s="5">
        <f t="shared" si="212"/>
        <v>0</v>
      </c>
      <c r="Q558" s="6"/>
      <c r="R558" s="35">
        <v>0</v>
      </c>
      <c r="S558" s="4"/>
    </row>
    <row r="559" spans="1:19" outlineLevel="1">
      <c r="A559" s="29"/>
      <c r="B559" s="11" t="s">
        <v>7</v>
      </c>
      <c r="C559" s="33"/>
      <c r="D559" s="33"/>
      <c r="E559" s="33"/>
      <c r="F559" s="33"/>
      <c r="G559" s="5"/>
      <c r="H559" s="5">
        <f>H564</f>
        <v>0</v>
      </c>
      <c r="I559" s="5"/>
      <c r="J559" s="5"/>
      <c r="K559" s="5"/>
      <c r="L559" s="5"/>
      <c r="M559" s="5"/>
      <c r="N559" s="5"/>
      <c r="O559" s="5"/>
      <c r="P559" s="5">
        <f t="shared" si="212"/>
        <v>0</v>
      </c>
      <c r="Q559" s="6"/>
      <c r="R559" s="35">
        <v>0</v>
      </c>
      <c r="S559" s="4"/>
    </row>
    <row r="560" spans="1:19" outlineLevel="1">
      <c r="A560" s="29"/>
      <c r="B560" s="11" t="s">
        <v>8</v>
      </c>
      <c r="C560" s="33"/>
      <c r="D560" s="33"/>
      <c r="E560" s="33"/>
      <c r="F560" s="33"/>
      <c r="G560" s="5"/>
      <c r="H560" s="5">
        <f>H565</f>
        <v>1535414.6</v>
      </c>
      <c r="I560" s="5"/>
      <c r="J560" s="5"/>
      <c r="K560" s="5"/>
      <c r="L560" s="5"/>
      <c r="M560" s="5"/>
      <c r="N560" s="5"/>
      <c r="O560" s="5"/>
      <c r="P560" s="5">
        <f t="shared" si="212"/>
        <v>113589.26</v>
      </c>
      <c r="Q560" s="6"/>
      <c r="R560" s="35">
        <f t="shared" si="199"/>
        <v>7.3979536211261756</v>
      </c>
      <c r="S560" s="4"/>
    </row>
    <row r="561" spans="1:20" ht="31" outlineLevel="1">
      <c r="A561" s="29"/>
      <c r="B561" s="8" t="s">
        <v>109</v>
      </c>
      <c r="C561" s="33"/>
      <c r="D561" s="33"/>
      <c r="E561" s="33"/>
      <c r="F561" s="33"/>
      <c r="G561" s="5"/>
      <c r="H561" s="5">
        <f>H563+H564+H565</f>
        <v>1535414.6</v>
      </c>
      <c r="I561" s="5">
        <f t="shared" ref="I561:O561" si="213">I563+I564+I565</f>
        <v>0</v>
      </c>
      <c r="J561" s="5">
        <f t="shared" si="213"/>
        <v>0</v>
      </c>
      <c r="K561" s="5">
        <f t="shared" si="213"/>
        <v>0</v>
      </c>
      <c r="L561" s="5">
        <f t="shared" si="213"/>
        <v>0</v>
      </c>
      <c r="M561" s="5">
        <f t="shared" si="213"/>
        <v>0</v>
      </c>
      <c r="N561" s="5">
        <f t="shared" si="213"/>
        <v>0</v>
      </c>
      <c r="O561" s="5">
        <f t="shared" si="213"/>
        <v>0</v>
      </c>
      <c r="P561" s="5">
        <f>P563+P564+P565</f>
        <v>113589.26</v>
      </c>
      <c r="Q561" s="6">
        <v>41189.14</v>
      </c>
      <c r="R561" s="35">
        <f t="shared" si="199"/>
        <v>7.3979536211261756</v>
      </c>
      <c r="S561" s="4"/>
    </row>
    <row r="562" spans="1:20" outlineLevel="1">
      <c r="A562" s="29"/>
      <c r="B562" s="11" t="s">
        <v>5</v>
      </c>
      <c r="C562" s="33"/>
      <c r="D562" s="33"/>
      <c r="E562" s="33"/>
      <c r="F562" s="33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35"/>
      <c r="S562" s="4"/>
    </row>
    <row r="563" spans="1:20" outlineLevel="1">
      <c r="A563" s="29"/>
      <c r="B563" s="11" t="s">
        <v>6</v>
      </c>
      <c r="C563" s="33"/>
      <c r="D563" s="33"/>
      <c r="E563" s="33"/>
      <c r="F563" s="33"/>
      <c r="G563" s="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35"/>
      <c r="S563" s="4"/>
    </row>
    <row r="564" spans="1:20" outlineLevel="1">
      <c r="A564" s="29"/>
      <c r="B564" s="11" t="s">
        <v>7</v>
      </c>
      <c r="C564" s="33"/>
      <c r="D564" s="33"/>
      <c r="E564" s="33"/>
      <c r="F564" s="33"/>
      <c r="G564" s="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35"/>
      <c r="S564" s="4"/>
    </row>
    <row r="565" spans="1:20" outlineLevel="1">
      <c r="A565" s="29"/>
      <c r="B565" s="11" t="s">
        <v>8</v>
      </c>
      <c r="C565" s="33"/>
      <c r="D565" s="33"/>
      <c r="E565" s="33"/>
      <c r="F565" s="33"/>
      <c r="G565" s="5"/>
      <c r="H565" s="5">
        <v>1535414.6</v>
      </c>
      <c r="I565" s="5"/>
      <c r="J565" s="5"/>
      <c r="K565" s="5"/>
      <c r="L565" s="5"/>
      <c r="M565" s="5"/>
      <c r="N565" s="5"/>
      <c r="O565" s="5"/>
      <c r="P565" s="5">
        <v>113589.26</v>
      </c>
      <c r="Q565" s="6"/>
      <c r="R565" s="35">
        <f t="shared" si="199"/>
        <v>7.3979536211261756</v>
      </c>
      <c r="S565" s="4"/>
    </row>
    <row r="566" spans="1:20" s="18" customFormat="1" ht="45">
      <c r="A566" s="38" t="s">
        <v>99</v>
      </c>
      <c r="B566" s="32" t="s">
        <v>162</v>
      </c>
      <c r="C566" s="33"/>
      <c r="D566" s="33"/>
      <c r="E566" s="33"/>
      <c r="F566" s="33"/>
      <c r="G566" s="6">
        <v>0</v>
      </c>
      <c r="H566" s="6">
        <f>H568+H569+H570</f>
        <v>153772724.53999999</v>
      </c>
      <c r="I566" s="6">
        <f t="shared" ref="I566:P566" si="214">I568+I569+I570</f>
        <v>7585800</v>
      </c>
      <c r="J566" s="6">
        <f t="shared" si="214"/>
        <v>7585800</v>
      </c>
      <c r="K566" s="6">
        <f t="shared" si="214"/>
        <v>7585800</v>
      </c>
      <c r="L566" s="6">
        <f t="shared" si="214"/>
        <v>7585800</v>
      </c>
      <c r="M566" s="6">
        <f t="shared" si="214"/>
        <v>7585800</v>
      </c>
      <c r="N566" s="6">
        <f t="shared" si="214"/>
        <v>7585800</v>
      </c>
      <c r="O566" s="6">
        <f t="shared" si="214"/>
        <v>7585800</v>
      </c>
      <c r="P566" s="6">
        <f t="shared" si="214"/>
        <v>18466600</v>
      </c>
      <c r="Q566" s="6">
        <v>5843741.7000000002</v>
      </c>
      <c r="R566" s="34">
        <f t="shared" si="199"/>
        <v>12.009021791895474</v>
      </c>
      <c r="S566" s="17">
        <v>0</v>
      </c>
    </row>
    <row r="567" spans="1:20">
      <c r="A567" s="38"/>
      <c r="B567" s="11" t="s">
        <v>5</v>
      </c>
      <c r="C567" s="33"/>
      <c r="D567" s="33"/>
      <c r="E567" s="33"/>
      <c r="F567" s="33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34"/>
      <c r="S567" s="4"/>
    </row>
    <row r="568" spans="1:20">
      <c r="A568" s="38"/>
      <c r="B568" s="32" t="s">
        <v>6</v>
      </c>
      <c r="C568" s="33"/>
      <c r="D568" s="33"/>
      <c r="E568" s="33"/>
      <c r="F568" s="33"/>
      <c r="G568" s="6"/>
      <c r="H568" s="6">
        <f t="shared" ref="H568:P568" si="215">H573+H593+H603+H613</f>
        <v>113943600</v>
      </c>
      <c r="I568" s="6">
        <f t="shared" si="215"/>
        <v>0</v>
      </c>
      <c r="J568" s="6">
        <f t="shared" si="215"/>
        <v>0</v>
      </c>
      <c r="K568" s="6">
        <f t="shared" si="215"/>
        <v>0</v>
      </c>
      <c r="L568" s="6">
        <f t="shared" si="215"/>
        <v>0</v>
      </c>
      <c r="M568" s="6">
        <f t="shared" si="215"/>
        <v>0</v>
      </c>
      <c r="N568" s="6">
        <f t="shared" si="215"/>
        <v>0</v>
      </c>
      <c r="O568" s="6">
        <f t="shared" si="215"/>
        <v>0</v>
      </c>
      <c r="P568" s="6">
        <f t="shared" si="215"/>
        <v>0</v>
      </c>
      <c r="Q568" s="6"/>
      <c r="R568" s="34">
        <f t="shared" si="199"/>
        <v>0</v>
      </c>
      <c r="S568" s="4"/>
      <c r="T568" s="3"/>
    </row>
    <row r="569" spans="1:20">
      <c r="A569" s="38"/>
      <c r="B569" s="32" t="s">
        <v>7</v>
      </c>
      <c r="C569" s="33"/>
      <c r="D569" s="33"/>
      <c r="E569" s="33"/>
      <c r="F569" s="33"/>
      <c r="G569" s="6"/>
      <c r="H569" s="6">
        <f>H574+H594+H604+H614</f>
        <v>8576400</v>
      </c>
      <c r="I569" s="6">
        <f t="shared" ref="I569:O570" si="216">I574+I594+I604</f>
        <v>7585800</v>
      </c>
      <c r="J569" s="6">
        <f t="shared" si="216"/>
        <v>7585800</v>
      </c>
      <c r="K569" s="6">
        <f t="shared" si="216"/>
        <v>7585800</v>
      </c>
      <c r="L569" s="6">
        <f t="shared" si="216"/>
        <v>7585800</v>
      </c>
      <c r="M569" s="6">
        <f t="shared" si="216"/>
        <v>7585800</v>
      </c>
      <c r="N569" s="6">
        <f t="shared" si="216"/>
        <v>7585800</v>
      </c>
      <c r="O569" s="6">
        <f t="shared" si="216"/>
        <v>7585800</v>
      </c>
      <c r="P569" s="6">
        <f>P574+P594+P604+P614</f>
        <v>0</v>
      </c>
      <c r="Q569" s="6"/>
      <c r="R569" s="34">
        <f t="shared" si="199"/>
        <v>0</v>
      </c>
      <c r="S569" s="4"/>
    </row>
    <row r="570" spans="1:20">
      <c r="A570" s="38"/>
      <c r="B570" s="32" t="s">
        <v>8</v>
      </c>
      <c r="C570" s="33"/>
      <c r="D570" s="33"/>
      <c r="E570" s="33"/>
      <c r="F570" s="33"/>
      <c r="G570" s="6"/>
      <c r="H570" s="6">
        <f>H575+H595+H605+H615</f>
        <v>31252724.539999999</v>
      </c>
      <c r="I570" s="6">
        <f t="shared" si="216"/>
        <v>0</v>
      </c>
      <c r="J570" s="6">
        <f t="shared" si="216"/>
        <v>0</v>
      </c>
      <c r="K570" s="6">
        <f t="shared" si="216"/>
        <v>0</v>
      </c>
      <c r="L570" s="6">
        <f t="shared" si="216"/>
        <v>0</v>
      </c>
      <c r="M570" s="6">
        <f t="shared" si="216"/>
        <v>0</v>
      </c>
      <c r="N570" s="6">
        <f t="shared" si="216"/>
        <v>0</v>
      </c>
      <c r="O570" s="6">
        <f t="shared" si="216"/>
        <v>0</v>
      </c>
      <c r="P570" s="6">
        <f>P575+P595+P605+P615</f>
        <v>18466600</v>
      </c>
      <c r="Q570" s="6"/>
      <c r="R570" s="34">
        <f t="shared" si="199"/>
        <v>59.087968398930514</v>
      </c>
      <c r="S570" s="4"/>
    </row>
    <row r="571" spans="1:20" ht="31" outlineLevel="1">
      <c r="A571" s="29" t="s">
        <v>100</v>
      </c>
      <c r="B571" s="11" t="s">
        <v>179</v>
      </c>
      <c r="C571" s="33"/>
      <c r="D571" s="33"/>
      <c r="E571" s="33"/>
      <c r="F571" s="33"/>
      <c r="G571" s="5">
        <v>0</v>
      </c>
      <c r="H571" s="5">
        <f>H573+H574+H575</f>
        <v>13396200</v>
      </c>
      <c r="I571" s="5">
        <f t="shared" ref="I571:P571" si="217">I573+I574+I575</f>
        <v>3792900</v>
      </c>
      <c r="J571" s="5">
        <f t="shared" si="217"/>
        <v>3792900</v>
      </c>
      <c r="K571" s="5">
        <f t="shared" si="217"/>
        <v>3792900</v>
      </c>
      <c r="L571" s="5">
        <f t="shared" si="217"/>
        <v>3792900</v>
      </c>
      <c r="M571" s="5">
        <f t="shared" si="217"/>
        <v>3792900</v>
      </c>
      <c r="N571" s="5">
        <f t="shared" si="217"/>
        <v>3792900</v>
      </c>
      <c r="O571" s="5">
        <f t="shared" si="217"/>
        <v>3792900</v>
      </c>
      <c r="P571" s="5">
        <f t="shared" si="217"/>
        <v>10357681</v>
      </c>
      <c r="Q571" s="6">
        <v>2416250.0299999998</v>
      </c>
      <c r="R571" s="35">
        <f t="shared" si="199"/>
        <v>77.318052880667651</v>
      </c>
      <c r="S571" s="4">
        <v>0</v>
      </c>
    </row>
    <row r="572" spans="1:20" outlineLevel="1">
      <c r="A572" s="29"/>
      <c r="B572" s="11" t="s">
        <v>5</v>
      </c>
      <c r="C572" s="33"/>
      <c r="D572" s="33"/>
      <c r="E572" s="33"/>
      <c r="F572" s="33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35"/>
      <c r="S572" s="4"/>
    </row>
    <row r="573" spans="1:20" outlineLevel="1">
      <c r="A573" s="29"/>
      <c r="B573" s="11" t="s">
        <v>6</v>
      </c>
      <c r="C573" s="33"/>
      <c r="D573" s="33"/>
      <c r="E573" s="33"/>
      <c r="F573" s="33"/>
      <c r="G573" s="5"/>
      <c r="H573" s="5">
        <f>H578+H583+H588</f>
        <v>0</v>
      </c>
      <c r="I573" s="5">
        <f t="shared" ref="I573:P575" si="218">I578+I583+I588</f>
        <v>0</v>
      </c>
      <c r="J573" s="5">
        <f t="shared" si="218"/>
        <v>0</v>
      </c>
      <c r="K573" s="5">
        <f t="shared" si="218"/>
        <v>0</v>
      </c>
      <c r="L573" s="5">
        <f t="shared" si="218"/>
        <v>0</v>
      </c>
      <c r="M573" s="5">
        <f t="shared" si="218"/>
        <v>0</v>
      </c>
      <c r="N573" s="5">
        <f t="shared" si="218"/>
        <v>0</v>
      </c>
      <c r="O573" s="5">
        <f t="shared" si="218"/>
        <v>0</v>
      </c>
      <c r="P573" s="5">
        <f t="shared" si="218"/>
        <v>0</v>
      </c>
      <c r="Q573" s="6"/>
      <c r="R573" s="35">
        <v>0</v>
      </c>
      <c r="S573" s="4"/>
    </row>
    <row r="574" spans="1:20" outlineLevel="1">
      <c r="A574" s="29"/>
      <c r="B574" s="11" t="s">
        <v>7</v>
      </c>
      <c r="C574" s="33"/>
      <c r="D574" s="33"/>
      <c r="E574" s="33"/>
      <c r="F574" s="33"/>
      <c r="G574" s="5"/>
      <c r="H574" s="5">
        <f t="shared" ref="H574:H575" si="219">H579+H584+H589</f>
        <v>0</v>
      </c>
      <c r="I574" s="5">
        <v>3792900</v>
      </c>
      <c r="J574" s="5">
        <v>3792900</v>
      </c>
      <c r="K574" s="5">
        <v>3792900</v>
      </c>
      <c r="L574" s="5">
        <v>3792900</v>
      </c>
      <c r="M574" s="5">
        <v>3792900</v>
      </c>
      <c r="N574" s="5">
        <v>3792900</v>
      </c>
      <c r="O574" s="5">
        <v>3792900</v>
      </c>
      <c r="P574" s="5">
        <f t="shared" si="218"/>
        <v>0</v>
      </c>
      <c r="Q574" s="6"/>
      <c r="R574" s="35">
        <v>0</v>
      </c>
      <c r="S574" s="4"/>
    </row>
    <row r="575" spans="1:20" outlineLevel="1">
      <c r="A575" s="29"/>
      <c r="B575" s="11" t="s">
        <v>8</v>
      </c>
      <c r="C575" s="33"/>
      <c r="D575" s="33"/>
      <c r="E575" s="33"/>
      <c r="F575" s="33"/>
      <c r="G575" s="5"/>
      <c r="H575" s="5">
        <f t="shared" si="219"/>
        <v>13396200</v>
      </c>
      <c r="I575" s="5"/>
      <c r="J575" s="5"/>
      <c r="K575" s="5"/>
      <c r="L575" s="5"/>
      <c r="M575" s="5"/>
      <c r="N575" s="5"/>
      <c r="O575" s="5"/>
      <c r="P575" s="5">
        <f t="shared" si="218"/>
        <v>10357681</v>
      </c>
      <c r="Q575" s="6"/>
      <c r="R575" s="35">
        <f t="shared" si="199"/>
        <v>77.318052880667651</v>
      </c>
      <c r="S575" s="4"/>
    </row>
    <row r="576" spans="1:20" ht="45.75" customHeight="1" outlineLevel="1">
      <c r="A576" s="29"/>
      <c r="B576" s="8" t="s">
        <v>112</v>
      </c>
      <c r="C576" s="33"/>
      <c r="D576" s="33"/>
      <c r="E576" s="33"/>
      <c r="F576" s="33"/>
      <c r="G576" s="5"/>
      <c r="H576" s="5">
        <f>H578+H579+H580</f>
        <v>200000</v>
      </c>
      <c r="I576" s="5">
        <f t="shared" ref="I576:O576" si="220">I578+I579+I580</f>
        <v>0</v>
      </c>
      <c r="J576" s="5">
        <f t="shared" si="220"/>
        <v>0</v>
      </c>
      <c r="K576" s="5">
        <f t="shared" si="220"/>
        <v>0</v>
      </c>
      <c r="L576" s="5">
        <f t="shared" si="220"/>
        <v>0</v>
      </c>
      <c r="M576" s="5">
        <f t="shared" si="220"/>
        <v>0</v>
      </c>
      <c r="N576" s="5">
        <f t="shared" si="220"/>
        <v>0</v>
      </c>
      <c r="O576" s="5">
        <f t="shared" si="220"/>
        <v>0</v>
      </c>
      <c r="P576" s="5">
        <f>P578+P579+P580</f>
        <v>140001</v>
      </c>
      <c r="Q576" s="6">
        <v>41189.14</v>
      </c>
      <c r="R576" s="35">
        <f t="shared" si="199"/>
        <v>70.000500000000002</v>
      </c>
      <c r="S576" s="4"/>
    </row>
    <row r="577" spans="1:19" outlineLevel="1">
      <c r="A577" s="29"/>
      <c r="B577" s="11" t="s">
        <v>5</v>
      </c>
      <c r="C577" s="33"/>
      <c r="D577" s="33"/>
      <c r="E577" s="33"/>
      <c r="F577" s="33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35"/>
      <c r="S577" s="4"/>
    </row>
    <row r="578" spans="1:19" outlineLevel="1">
      <c r="A578" s="29"/>
      <c r="B578" s="11" t="s">
        <v>6</v>
      </c>
      <c r="C578" s="33"/>
      <c r="D578" s="33"/>
      <c r="E578" s="33"/>
      <c r="F578" s="33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6"/>
      <c r="R578" s="35"/>
      <c r="S578" s="4"/>
    </row>
    <row r="579" spans="1:19" outlineLevel="1">
      <c r="A579" s="29"/>
      <c r="B579" s="11" t="s">
        <v>7</v>
      </c>
      <c r="C579" s="33"/>
      <c r="D579" s="33"/>
      <c r="E579" s="33"/>
      <c r="F579" s="33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6"/>
      <c r="R579" s="35"/>
      <c r="S579" s="4"/>
    </row>
    <row r="580" spans="1:19" outlineLevel="1">
      <c r="A580" s="29"/>
      <c r="B580" s="11" t="s">
        <v>8</v>
      </c>
      <c r="C580" s="33"/>
      <c r="D580" s="33"/>
      <c r="E580" s="33"/>
      <c r="F580" s="33"/>
      <c r="G580" s="5"/>
      <c r="H580" s="5">
        <v>200000</v>
      </c>
      <c r="I580" s="5"/>
      <c r="J580" s="5"/>
      <c r="K580" s="5"/>
      <c r="L580" s="5"/>
      <c r="M580" s="5"/>
      <c r="N580" s="5"/>
      <c r="O580" s="5"/>
      <c r="P580" s="5">
        <v>140001</v>
      </c>
      <c r="Q580" s="6"/>
      <c r="R580" s="35">
        <f t="shared" si="199"/>
        <v>70.000500000000002</v>
      </c>
      <c r="S580" s="4"/>
    </row>
    <row r="581" spans="1:19" ht="32.25" customHeight="1" outlineLevel="1">
      <c r="A581" s="29"/>
      <c r="B581" s="8" t="s">
        <v>113</v>
      </c>
      <c r="C581" s="33"/>
      <c r="D581" s="33"/>
      <c r="E581" s="33"/>
      <c r="F581" s="33"/>
      <c r="G581" s="5"/>
      <c r="H581" s="5">
        <f>H583+H584+H585</f>
        <v>13021200</v>
      </c>
      <c r="I581" s="5">
        <f t="shared" ref="I581:O581" si="221">I583+I584+I585</f>
        <v>0</v>
      </c>
      <c r="J581" s="5">
        <f t="shared" si="221"/>
        <v>0</v>
      </c>
      <c r="K581" s="5">
        <f t="shared" si="221"/>
        <v>0</v>
      </c>
      <c r="L581" s="5">
        <f t="shared" si="221"/>
        <v>0</v>
      </c>
      <c r="M581" s="5">
        <f t="shared" si="221"/>
        <v>0</v>
      </c>
      <c r="N581" s="5">
        <f t="shared" si="221"/>
        <v>0</v>
      </c>
      <c r="O581" s="5">
        <f t="shared" si="221"/>
        <v>0</v>
      </c>
      <c r="P581" s="5">
        <f>P583+P584+P585</f>
        <v>10065181</v>
      </c>
      <c r="Q581" s="6">
        <v>41189.14</v>
      </c>
      <c r="R581" s="35">
        <f t="shared" si="199"/>
        <v>77.298413356679873</v>
      </c>
      <c r="S581" s="4"/>
    </row>
    <row r="582" spans="1:19" outlineLevel="1">
      <c r="A582" s="29"/>
      <c r="B582" s="11" t="s">
        <v>5</v>
      </c>
      <c r="C582" s="33"/>
      <c r="D582" s="33"/>
      <c r="E582" s="33"/>
      <c r="F582" s="33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35"/>
      <c r="S582" s="4"/>
    </row>
    <row r="583" spans="1:19" outlineLevel="1">
      <c r="A583" s="29"/>
      <c r="B583" s="11" t="s">
        <v>6</v>
      </c>
      <c r="C583" s="33"/>
      <c r="D583" s="33"/>
      <c r="E583" s="33"/>
      <c r="F583" s="33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35"/>
      <c r="S583" s="4"/>
    </row>
    <row r="584" spans="1:19" outlineLevel="1">
      <c r="A584" s="29"/>
      <c r="B584" s="11" t="s">
        <v>7</v>
      </c>
      <c r="C584" s="33"/>
      <c r="D584" s="33"/>
      <c r="E584" s="33"/>
      <c r="F584" s="33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35"/>
      <c r="S584" s="4"/>
    </row>
    <row r="585" spans="1:19" outlineLevel="1">
      <c r="A585" s="29"/>
      <c r="B585" s="11" t="s">
        <v>8</v>
      </c>
      <c r="C585" s="33"/>
      <c r="D585" s="33"/>
      <c r="E585" s="33"/>
      <c r="F585" s="33"/>
      <c r="G585" s="5"/>
      <c r="H585" s="5">
        <v>13021200</v>
      </c>
      <c r="I585" s="5"/>
      <c r="J585" s="5"/>
      <c r="K585" s="5"/>
      <c r="L585" s="5"/>
      <c r="M585" s="5"/>
      <c r="N585" s="5"/>
      <c r="O585" s="5"/>
      <c r="P585" s="5">
        <v>10065181</v>
      </c>
      <c r="Q585" s="6"/>
      <c r="R585" s="35">
        <f t="shared" ref="R585:R656" si="222">P585/H585*100</f>
        <v>77.298413356679873</v>
      </c>
      <c r="S585" s="4"/>
    </row>
    <row r="586" spans="1:19" ht="31" outlineLevel="1">
      <c r="A586" s="29"/>
      <c r="B586" s="8" t="s">
        <v>114</v>
      </c>
      <c r="C586" s="33"/>
      <c r="D586" s="33"/>
      <c r="E586" s="33"/>
      <c r="F586" s="33"/>
      <c r="G586" s="5"/>
      <c r="H586" s="5">
        <f>H588+H589+H590</f>
        <v>175000</v>
      </c>
      <c r="I586" s="5">
        <f t="shared" ref="I586:O586" si="223">I588+I589+I590</f>
        <v>0</v>
      </c>
      <c r="J586" s="5">
        <f t="shared" si="223"/>
        <v>0</v>
      </c>
      <c r="K586" s="5">
        <f t="shared" si="223"/>
        <v>0</v>
      </c>
      <c r="L586" s="5">
        <f t="shared" si="223"/>
        <v>0</v>
      </c>
      <c r="M586" s="5">
        <f t="shared" si="223"/>
        <v>0</v>
      </c>
      <c r="N586" s="5">
        <f t="shared" si="223"/>
        <v>0</v>
      </c>
      <c r="O586" s="5">
        <f t="shared" si="223"/>
        <v>0</v>
      </c>
      <c r="P586" s="5">
        <f>P588+P589+P590</f>
        <v>152499</v>
      </c>
      <c r="Q586" s="6">
        <v>41189.14</v>
      </c>
      <c r="R586" s="35">
        <f t="shared" si="222"/>
        <v>87.14228571428572</v>
      </c>
      <c r="S586" s="4"/>
    </row>
    <row r="587" spans="1:19" outlineLevel="1">
      <c r="A587" s="29"/>
      <c r="B587" s="11" t="s">
        <v>5</v>
      </c>
      <c r="C587" s="33"/>
      <c r="D587" s="33"/>
      <c r="E587" s="33"/>
      <c r="F587" s="33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35"/>
      <c r="S587" s="4"/>
    </row>
    <row r="588" spans="1:19" outlineLevel="1">
      <c r="A588" s="29"/>
      <c r="B588" s="11" t="s">
        <v>6</v>
      </c>
      <c r="C588" s="33"/>
      <c r="D588" s="33"/>
      <c r="E588" s="33"/>
      <c r="F588" s="33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35"/>
      <c r="S588" s="4"/>
    </row>
    <row r="589" spans="1:19" outlineLevel="1">
      <c r="A589" s="29"/>
      <c r="B589" s="11" t="s">
        <v>7</v>
      </c>
      <c r="C589" s="33"/>
      <c r="D589" s="33"/>
      <c r="E589" s="33"/>
      <c r="F589" s="33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35"/>
      <c r="S589" s="4"/>
    </row>
    <row r="590" spans="1:19" outlineLevel="1">
      <c r="A590" s="29"/>
      <c r="B590" s="11" t="s">
        <v>8</v>
      </c>
      <c r="C590" s="33"/>
      <c r="D590" s="33"/>
      <c r="E590" s="33"/>
      <c r="F590" s="33"/>
      <c r="G590" s="5"/>
      <c r="H590" s="5">
        <v>175000</v>
      </c>
      <c r="I590" s="5"/>
      <c r="J590" s="5"/>
      <c r="K590" s="5"/>
      <c r="L590" s="5"/>
      <c r="M590" s="5"/>
      <c r="N590" s="5"/>
      <c r="O590" s="5"/>
      <c r="P590" s="5">
        <v>152499</v>
      </c>
      <c r="Q590" s="6"/>
      <c r="R590" s="35">
        <f t="shared" si="222"/>
        <v>87.14228571428572</v>
      </c>
      <c r="S590" s="4"/>
    </row>
    <row r="591" spans="1:19" ht="31" outlineLevel="1">
      <c r="A591" s="29" t="s">
        <v>104</v>
      </c>
      <c r="B591" s="11" t="s">
        <v>115</v>
      </c>
      <c r="C591" s="33"/>
      <c r="D591" s="33"/>
      <c r="E591" s="33"/>
      <c r="F591" s="33"/>
      <c r="G591" s="5">
        <v>0</v>
      </c>
      <c r="H591" s="5">
        <f>H593+H594+H595</f>
        <v>10300924.539999999</v>
      </c>
      <c r="I591" s="5">
        <f t="shared" ref="I591:P591" si="224">I593+I594+I595</f>
        <v>3792900</v>
      </c>
      <c r="J591" s="5">
        <f t="shared" si="224"/>
        <v>3792900</v>
      </c>
      <c r="K591" s="5">
        <f t="shared" si="224"/>
        <v>3792900</v>
      </c>
      <c r="L591" s="5">
        <f t="shared" si="224"/>
        <v>3792900</v>
      </c>
      <c r="M591" s="5">
        <f t="shared" si="224"/>
        <v>3792900</v>
      </c>
      <c r="N591" s="5">
        <f t="shared" si="224"/>
        <v>3792900</v>
      </c>
      <c r="O591" s="5">
        <f t="shared" si="224"/>
        <v>3792900</v>
      </c>
      <c r="P591" s="5">
        <f t="shared" si="224"/>
        <v>2820000</v>
      </c>
      <c r="Q591" s="6">
        <v>300666.68</v>
      </c>
      <c r="R591" s="35">
        <f t="shared" si="222"/>
        <v>27.376183458577209</v>
      </c>
      <c r="S591" s="4">
        <v>0</v>
      </c>
    </row>
    <row r="592" spans="1:19" outlineLevel="1">
      <c r="A592" s="29"/>
      <c r="B592" s="11" t="s">
        <v>5</v>
      </c>
      <c r="C592" s="33"/>
      <c r="D592" s="33"/>
      <c r="E592" s="33"/>
      <c r="F592" s="33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35"/>
      <c r="S592" s="4"/>
    </row>
    <row r="593" spans="1:21" outlineLevel="1">
      <c r="A593" s="29"/>
      <c r="B593" s="11" t="s">
        <v>6</v>
      </c>
      <c r="C593" s="33"/>
      <c r="D593" s="33"/>
      <c r="E593" s="33"/>
      <c r="F593" s="33"/>
      <c r="G593" s="5"/>
      <c r="H593" s="5">
        <f>H598</f>
        <v>0</v>
      </c>
      <c r="I593" s="5">
        <f t="shared" ref="I593:P595" si="225">I598</f>
        <v>0</v>
      </c>
      <c r="J593" s="5">
        <f t="shared" si="225"/>
        <v>0</v>
      </c>
      <c r="K593" s="5">
        <f t="shared" si="225"/>
        <v>0</v>
      </c>
      <c r="L593" s="5">
        <f t="shared" si="225"/>
        <v>0</v>
      </c>
      <c r="M593" s="5">
        <f t="shared" si="225"/>
        <v>0</v>
      </c>
      <c r="N593" s="5">
        <f t="shared" si="225"/>
        <v>0</v>
      </c>
      <c r="O593" s="5">
        <f t="shared" si="225"/>
        <v>0</v>
      </c>
      <c r="P593" s="5">
        <f t="shared" si="225"/>
        <v>0</v>
      </c>
      <c r="Q593" s="6"/>
      <c r="R593" s="35">
        <v>0</v>
      </c>
      <c r="S593" s="4"/>
    </row>
    <row r="594" spans="1:21" outlineLevel="1">
      <c r="A594" s="29"/>
      <c r="B594" s="11" t="s">
        <v>7</v>
      </c>
      <c r="C594" s="33"/>
      <c r="D594" s="33"/>
      <c r="E594" s="33"/>
      <c r="F594" s="33"/>
      <c r="G594" s="5"/>
      <c r="H594" s="5">
        <f>H599</f>
        <v>0</v>
      </c>
      <c r="I594" s="5">
        <v>3792900</v>
      </c>
      <c r="J594" s="5">
        <v>3792900</v>
      </c>
      <c r="K594" s="5">
        <v>3792900</v>
      </c>
      <c r="L594" s="5">
        <v>3792900</v>
      </c>
      <c r="M594" s="5">
        <v>3792900</v>
      </c>
      <c r="N594" s="5">
        <v>3792900</v>
      </c>
      <c r="O594" s="5">
        <v>3792900</v>
      </c>
      <c r="P594" s="5">
        <f t="shared" si="225"/>
        <v>0</v>
      </c>
      <c r="Q594" s="6"/>
      <c r="R594" s="35">
        <v>0</v>
      </c>
      <c r="S594" s="4"/>
    </row>
    <row r="595" spans="1:21" outlineLevel="1">
      <c r="A595" s="29"/>
      <c r="B595" s="11" t="s">
        <v>8</v>
      </c>
      <c r="C595" s="33"/>
      <c r="D595" s="33"/>
      <c r="E595" s="33"/>
      <c r="F595" s="33"/>
      <c r="G595" s="5"/>
      <c r="H595" s="5">
        <f>H600</f>
        <v>10300924.539999999</v>
      </c>
      <c r="I595" s="5"/>
      <c r="J595" s="5"/>
      <c r="K595" s="5"/>
      <c r="L595" s="5"/>
      <c r="M595" s="5"/>
      <c r="N595" s="5"/>
      <c r="O595" s="5"/>
      <c r="P595" s="5">
        <f t="shared" si="225"/>
        <v>2820000</v>
      </c>
      <c r="Q595" s="6"/>
      <c r="R595" s="35">
        <f t="shared" si="222"/>
        <v>27.376183458577209</v>
      </c>
      <c r="S595" s="4"/>
    </row>
    <row r="596" spans="1:21" ht="35" customHeight="1" outlineLevel="1">
      <c r="A596" s="29"/>
      <c r="B596" s="57" t="s">
        <v>116</v>
      </c>
      <c r="C596" s="33"/>
      <c r="D596" s="33"/>
      <c r="E596" s="33"/>
      <c r="F596" s="33"/>
      <c r="G596" s="5"/>
      <c r="H596" s="5">
        <f>H598+H599+H600</f>
        <v>10300924.539999999</v>
      </c>
      <c r="I596" s="5">
        <f t="shared" ref="I596:O596" si="226">I598+I599+I600</f>
        <v>0</v>
      </c>
      <c r="J596" s="5">
        <f t="shared" si="226"/>
        <v>0</v>
      </c>
      <c r="K596" s="5">
        <f t="shared" si="226"/>
        <v>0</v>
      </c>
      <c r="L596" s="5">
        <f t="shared" si="226"/>
        <v>0</v>
      </c>
      <c r="M596" s="5">
        <f t="shared" si="226"/>
        <v>0</v>
      </c>
      <c r="N596" s="5">
        <f t="shared" si="226"/>
        <v>0</v>
      </c>
      <c r="O596" s="5">
        <f t="shared" si="226"/>
        <v>0</v>
      </c>
      <c r="P596" s="5">
        <f>P598+P599+P600</f>
        <v>2820000</v>
      </c>
      <c r="Q596" s="6">
        <v>41189.14</v>
      </c>
      <c r="R596" s="35">
        <f t="shared" si="222"/>
        <v>27.376183458577209</v>
      </c>
      <c r="S596" s="4"/>
    </row>
    <row r="597" spans="1:21" outlineLevel="1">
      <c r="A597" s="29"/>
      <c r="B597" s="11" t="s">
        <v>5</v>
      </c>
      <c r="C597" s="33"/>
      <c r="D597" s="33"/>
      <c r="E597" s="33"/>
      <c r="F597" s="33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35"/>
      <c r="S597" s="4"/>
    </row>
    <row r="598" spans="1:21" outlineLevel="1">
      <c r="A598" s="29"/>
      <c r="B598" s="11" t="s">
        <v>6</v>
      </c>
      <c r="C598" s="33"/>
      <c r="D598" s="33"/>
      <c r="E598" s="33"/>
      <c r="F598" s="33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35"/>
      <c r="S598" s="4"/>
    </row>
    <row r="599" spans="1:21" outlineLevel="1">
      <c r="A599" s="29"/>
      <c r="B599" s="11" t="s">
        <v>7</v>
      </c>
      <c r="C599" s="33"/>
      <c r="D599" s="33"/>
      <c r="E599" s="33"/>
      <c r="F599" s="33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35"/>
      <c r="S599" s="4"/>
    </row>
    <row r="600" spans="1:21" outlineLevel="1">
      <c r="A600" s="29"/>
      <c r="B600" s="11" t="s">
        <v>8</v>
      </c>
      <c r="C600" s="33"/>
      <c r="D600" s="33"/>
      <c r="E600" s="33"/>
      <c r="F600" s="33"/>
      <c r="G600" s="5"/>
      <c r="H600" s="5">
        <v>10300924.539999999</v>
      </c>
      <c r="I600" s="5"/>
      <c r="J600" s="5"/>
      <c r="K600" s="5"/>
      <c r="L600" s="5"/>
      <c r="M600" s="5"/>
      <c r="N600" s="5"/>
      <c r="O600" s="5"/>
      <c r="P600" s="5">
        <v>2820000</v>
      </c>
      <c r="Q600" s="6"/>
      <c r="R600" s="35">
        <f t="shared" si="222"/>
        <v>27.376183458577209</v>
      </c>
      <c r="S600" s="4"/>
    </row>
    <row r="601" spans="1:21" ht="31" outlineLevel="1">
      <c r="A601" s="29" t="s">
        <v>163</v>
      </c>
      <c r="B601" s="11" t="s">
        <v>200</v>
      </c>
      <c r="C601" s="33"/>
      <c r="D601" s="33"/>
      <c r="E601" s="33"/>
      <c r="F601" s="33"/>
      <c r="G601" s="5">
        <v>0</v>
      </c>
      <c r="H601" s="5">
        <f t="shared" ref="H601:P601" si="227">H603+H604+H605</f>
        <v>122520000</v>
      </c>
      <c r="I601" s="5">
        <f t="shared" si="227"/>
        <v>0</v>
      </c>
      <c r="J601" s="5">
        <f t="shared" si="227"/>
        <v>0</v>
      </c>
      <c r="K601" s="5">
        <f t="shared" si="227"/>
        <v>0</v>
      </c>
      <c r="L601" s="5">
        <f t="shared" si="227"/>
        <v>0</v>
      </c>
      <c r="M601" s="5">
        <f t="shared" si="227"/>
        <v>0</v>
      </c>
      <c r="N601" s="5">
        <f t="shared" si="227"/>
        <v>0</v>
      </c>
      <c r="O601" s="5">
        <f t="shared" si="227"/>
        <v>0</v>
      </c>
      <c r="P601" s="5">
        <f t="shared" si="227"/>
        <v>0</v>
      </c>
      <c r="Q601" s="6">
        <v>3126824.99</v>
      </c>
      <c r="R601" s="35">
        <f t="shared" si="222"/>
        <v>0</v>
      </c>
      <c r="S601" s="7">
        <v>0</v>
      </c>
      <c r="T601" s="46"/>
      <c r="U601" s="45"/>
    </row>
    <row r="602" spans="1:21" outlineLevel="1">
      <c r="A602" s="29"/>
      <c r="B602" s="11" t="s">
        <v>5</v>
      </c>
      <c r="C602" s="33"/>
      <c r="D602" s="33"/>
      <c r="E602" s="33"/>
      <c r="F602" s="33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35"/>
      <c r="S602" s="4"/>
    </row>
    <row r="603" spans="1:21" outlineLevel="1">
      <c r="A603" s="29"/>
      <c r="B603" s="11" t="s">
        <v>6</v>
      </c>
      <c r="C603" s="33"/>
      <c r="D603" s="33"/>
      <c r="E603" s="33"/>
      <c r="F603" s="33"/>
      <c r="G603" s="5"/>
      <c r="H603" s="5">
        <f>H608</f>
        <v>113943600</v>
      </c>
      <c r="I603" s="5">
        <f t="shared" ref="I603:P605" si="228">I608</f>
        <v>0</v>
      </c>
      <c r="J603" s="5">
        <f t="shared" si="228"/>
        <v>0</v>
      </c>
      <c r="K603" s="5">
        <f t="shared" si="228"/>
        <v>0</v>
      </c>
      <c r="L603" s="5">
        <f t="shared" si="228"/>
        <v>0</v>
      </c>
      <c r="M603" s="5">
        <f t="shared" si="228"/>
        <v>0</v>
      </c>
      <c r="N603" s="5">
        <f t="shared" si="228"/>
        <v>0</v>
      </c>
      <c r="O603" s="5">
        <f t="shared" si="228"/>
        <v>0</v>
      </c>
      <c r="P603" s="5">
        <f t="shared" si="228"/>
        <v>0</v>
      </c>
      <c r="Q603" s="6"/>
      <c r="R603" s="35">
        <v>0</v>
      </c>
      <c r="S603" s="4"/>
    </row>
    <row r="604" spans="1:21" outlineLevel="1">
      <c r="A604" s="29"/>
      <c r="B604" s="11" t="s">
        <v>7</v>
      </c>
      <c r="C604" s="33"/>
      <c r="D604" s="33"/>
      <c r="E604" s="33"/>
      <c r="F604" s="33"/>
      <c r="G604" s="5"/>
      <c r="H604" s="5">
        <f t="shared" ref="H604" si="229">H609</f>
        <v>8576400</v>
      </c>
      <c r="I604" s="5"/>
      <c r="J604" s="5"/>
      <c r="K604" s="5"/>
      <c r="L604" s="5"/>
      <c r="M604" s="5"/>
      <c r="N604" s="5"/>
      <c r="O604" s="5"/>
      <c r="P604" s="5">
        <f t="shared" si="228"/>
        <v>0</v>
      </c>
      <c r="Q604" s="6"/>
      <c r="R604" s="35">
        <v>0</v>
      </c>
      <c r="S604" s="4"/>
    </row>
    <row r="605" spans="1:21" outlineLevel="1">
      <c r="A605" s="29"/>
      <c r="B605" s="11" t="s">
        <v>8</v>
      </c>
      <c r="C605" s="33"/>
      <c r="D605" s="33"/>
      <c r="E605" s="33"/>
      <c r="F605" s="33"/>
      <c r="G605" s="5"/>
      <c r="H605" s="5">
        <f>H610</f>
        <v>0</v>
      </c>
      <c r="I605" s="5"/>
      <c r="J605" s="5"/>
      <c r="K605" s="5"/>
      <c r="L605" s="5"/>
      <c r="M605" s="5"/>
      <c r="N605" s="5"/>
      <c r="O605" s="5"/>
      <c r="P605" s="5">
        <f t="shared" si="228"/>
        <v>0</v>
      </c>
      <c r="Q605" s="6"/>
      <c r="R605" s="35">
        <v>0</v>
      </c>
      <c r="S605" s="4"/>
    </row>
    <row r="606" spans="1:21" ht="31" outlineLevel="1">
      <c r="A606" s="29"/>
      <c r="B606" s="57" t="s">
        <v>189</v>
      </c>
      <c r="C606" s="33"/>
      <c r="D606" s="33"/>
      <c r="E606" s="33"/>
      <c r="F606" s="33"/>
      <c r="G606" s="5"/>
      <c r="H606" s="5">
        <f>H608+H609+H610</f>
        <v>122520000</v>
      </c>
      <c r="I606" s="5">
        <f t="shared" ref="I606:O606" si="230">I608+I609+I610</f>
        <v>0</v>
      </c>
      <c r="J606" s="5">
        <f t="shared" si="230"/>
        <v>0</v>
      </c>
      <c r="K606" s="5">
        <f t="shared" si="230"/>
        <v>0</v>
      </c>
      <c r="L606" s="5">
        <f t="shared" si="230"/>
        <v>0</v>
      </c>
      <c r="M606" s="5">
        <f t="shared" si="230"/>
        <v>0</v>
      </c>
      <c r="N606" s="5">
        <f t="shared" si="230"/>
        <v>0</v>
      </c>
      <c r="O606" s="5">
        <f t="shared" si="230"/>
        <v>0</v>
      </c>
      <c r="P606" s="5">
        <f>P608+P609+P610</f>
        <v>0</v>
      </c>
      <c r="Q606" s="6">
        <v>41189.14</v>
      </c>
      <c r="R606" s="35">
        <f t="shared" si="222"/>
        <v>0</v>
      </c>
      <c r="S606" s="4"/>
    </row>
    <row r="607" spans="1:21" outlineLevel="1">
      <c r="A607" s="29"/>
      <c r="B607" s="11" t="s">
        <v>5</v>
      </c>
      <c r="C607" s="33"/>
      <c r="D607" s="33"/>
      <c r="E607" s="33"/>
      <c r="F607" s="33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35"/>
      <c r="S607" s="4"/>
    </row>
    <row r="608" spans="1:21" outlineLevel="1">
      <c r="A608" s="29"/>
      <c r="B608" s="11" t="s">
        <v>6</v>
      </c>
      <c r="C608" s="33"/>
      <c r="D608" s="33"/>
      <c r="E608" s="33"/>
      <c r="F608" s="33"/>
      <c r="G608" s="5"/>
      <c r="H608" s="5">
        <v>113943600</v>
      </c>
      <c r="I608" s="5"/>
      <c r="J608" s="5"/>
      <c r="K608" s="5"/>
      <c r="L608" s="5"/>
      <c r="M608" s="5"/>
      <c r="N608" s="5"/>
      <c r="O608" s="5"/>
      <c r="P608" s="5">
        <v>0</v>
      </c>
      <c r="Q608" s="6"/>
      <c r="R608" s="35">
        <v>0</v>
      </c>
      <c r="S608" s="4"/>
    </row>
    <row r="609" spans="1:19" outlineLevel="1">
      <c r="A609" s="29"/>
      <c r="B609" s="11" t="s">
        <v>7</v>
      </c>
      <c r="C609" s="33"/>
      <c r="D609" s="33"/>
      <c r="E609" s="33"/>
      <c r="F609" s="33"/>
      <c r="G609" s="5"/>
      <c r="H609" s="5">
        <v>8576400</v>
      </c>
      <c r="I609" s="5"/>
      <c r="J609" s="5"/>
      <c r="K609" s="5"/>
      <c r="L609" s="5"/>
      <c r="M609" s="5"/>
      <c r="N609" s="5"/>
      <c r="O609" s="5"/>
      <c r="P609" s="5">
        <v>0</v>
      </c>
      <c r="Q609" s="6"/>
      <c r="R609" s="35">
        <v>0</v>
      </c>
      <c r="S609" s="4"/>
    </row>
    <row r="610" spans="1:19" outlineLevel="1">
      <c r="A610" s="29"/>
      <c r="B610" s="11" t="s">
        <v>8</v>
      </c>
      <c r="C610" s="33"/>
      <c r="D610" s="33"/>
      <c r="E610" s="33"/>
      <c r="F610" s="33"/>
      <c r="G610" s="5"/>
      <c r="H610" s="5">
        <v>0</v>
      </c>
      <c r="I610" s="5"/>
      <c r="J610" s="5"/>
      <c r="K610" s="5"/>
      <c r="L610" s="5"/>
      <c r="M610" s="5"/>
      <c r="N610" s="5"/>
      <c r="O610" s="5"/>
      <c r="P610" s="5">
        <v>0</v>
      </c>
      <c r="Q610" s="6"/>
      <c r="R610" s="35">
        <v>0</v>
      </c>
      <c r="S610" s="4"/>
    </row>
    <row r="611" spans="1:19" ht="46.5" outlineLevel="1">
      <c r="A611" s="29" t="s">
        <v>188</v>
      </c>
      <c r="B611" s="11" t="s">
        <v>164</v>
      </c>
      <c r="C611" s="33"/>
      <c r="D611" s="33"/>
      <c r="E611" s="33"/>
      <c r="F611" s="33"/>
      <c r="G611" s="5"/>
      <c r="H611" s="5">
        <f>H613+H614+H615</f>
        <v>7555600</v>
      </c>
      <c r="I611" s="5">
        <f t="shared" ref="I611:P611" si="231">I613+I614+I615</f>
        <v>0</v>
      </c>
      <c r="J611" s="5">
        <f t="shared" si="231"/>
        <v>0</v>
      </c>
      <c r="K611" s="5">
        <f t="shared" si="231"/>
        <v>0</v>
      </c>
      <c r="L611" s="5">
        <f t="shared" si="231"/>
        <v>0</v>
      </c>
      <c r="M611" s="5">
        <f t="shared" si="231"/>
        <v>0</v>
      </c>
      <c r="N611" s="5">
        <f t="shared" si="231"/>
        <v>0</v>
      </c>
      <c r="O611" s="5">
        <f t="shared" si="231"/>
        <v>0</v>
      </c>
      <c r="P611" s="5">
        <f t="shared" si="231"/>
        <v>5288919</v>
      </c>
      <c r="Q611" s="6"/>
      <c r="R611" s="35">
        <f t="shared" si="222"/>
        <v>69.999986764783742</v>
      </c>
      <c r="S611" s="4"/>
    </row>
    <row r="612" spans="1:19" outlineLevel="1">
      <c r="A612" s="29"/>
      <c r="B612" s="11" t="s">
        <v>5</v>
      </c>
      <c r="C612" s="33"/>
      <c r="D612" s="33"/>
      <c r="E612" s="33"/>
      <c r="F612" s="33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35"/>
      <c r="S612" s="4"/>
    </row>
    <row r="613" spans="1:19" outlineLevel="1">
      <c r="A613" s="29"/>
      <c r="B613" s="11" t="s">
        <v>6</v>
      </c>
      <c r="C613" s="33"/>
      <c r="D613" s="33"/>
      <c r="E613" s="33"/>
      <c r="F613" s="33"/>
      <c r="G613" s="5"/>
      <c r="H613" s="5">
        <v>0</v>
      </c>
      <c r="I613" s="5">
        <f t="shared" ref="I613:P615" si="232">I618</f>
        <v>0</v>
      </c>
      <c r="J613" s="5">
        <f t="shared" si="232"/>
        <v>0</v>
      </c>
      <c r="K613" s="5">
        <f t="shared" si="232"/>
        <v>0</v>
      </c>
      <c r="L613" s="5">
        <f t="shared" si="232"/>
        <v>0</v>
      </c>
      <c r="M613" s="5">
        <f t="shared" si="232"/>
        <v>0</v>
      </c>
      <c r="N613" s="5">
        <f t="shared" si="232"/>
        <v>0</v>
      </c>
      <c r="O613" s="5">
        <f t="shared" si="232"/>
        <v>0</v>
      </c>
      <c r="P613" s="5">
        <f t="shared" si="232"/>
        <v>0</v>
      </c>
      <c r="Q613" s="6"/>
      <c r="R613" s="35">
        <v>0</v>
      </c>
      <c r="S613" s="4"/>
    </row>
    <row r="614" spans="1:19" outlineLevel="1">
      <c r="A614" s="29"/>
      <c r="B614" s="11" t="s">
        <v>7</v>
      </c>
      <c r="C614" s="33"/>
      <c r="D614" s="33"/>
      <c r="E614" s="33"/>
      <c r="F614" s="33"/>
      <c r="G614" s="5"/>
      <c r="H614" s="5">
        <v>0</v>
      </c>
      <c r="I614" s="5"/>
      <c r="J614" s="5"/>
      <c r="K614" s="5"/>
      <c r="L614" s="5"/>
      <c r="M614" s="5"/>
      <c r="N614" s="5"/>
      <c r="O614" s="5"/>
      <c r="P614" s="5">
        <f t="shared" si="232"/>
        <v>0</v>
      </c>
      <c r="Q614" s="6"/>
      <c r="R614" s="35">
        <v>0</v>
      </c>
      <c r="S614" s="4"/>
    </row>
    <row r="615" spans="1:19" outlineLevel="1">
      <c r="A615" s="29"/>
      <c r="B615" s="11" t="s">
        <v>8</v>
      </c>
      <c r="C615" s="33"/>
      <c r="D615" s="33"/>
      <c r="E615" s="33"/>
      <c r="F615" s="33"/>
      <c r="G615" s="5"/>
      <c r="H615" s="5">
        <f t="shared" ref="H615" si="233">H620</f>
        <v>7555600</v>
      </c>
      <c r="I615" s="5"/>
      <c r="J615" s="5"/>
      <c r="K615" s="5"/>
      <c r="L615" s="5"/>
      <c r="M615" s="5"/>
      <c r="N615" s="5"/>
      <c r="O615" s="5"/>
      <c r="P615" s="5">
        <f t="shared" si="232"/>
        <v>5288919</v>
      </c>
      <c r="Q615" s="6"/>
      <c r="R615" s="35">
        <v>0</v>
      </c>
      <c r="S615" s="4"/>
    </row>
    <row r="616" spans="1:19" outlineLevel="1">
      <c r="A616" s="29"/>
      <c r="B616" s="49" t="s">
        <v>33</v>
      </c>
      <c r="C616" s="33"/>
      <c r="D616" s="33"/>
      <c r="E616" s="33"/>
      <c r="F616" s="33"/>
      <c r="G616" s="5"/>
      <c r="H616" s="5">
        <f>H618+H619+H620</f>
        <v>7555600</v>
      </c>
      <c r="I616" s="5">
        <f t="shared" ref="I616:P616" si="234">I618+I619+I620</f>
        <v>0</v>
      </c>
      <c r="J616" s="5">
        <f t="shared" si="234"/>
        <v>0</v>
      </c>
      <c r="K616" s="5">
        <f t="shared" si="234"/>
        <v>0</v>
      </c>
      <c r="L616" s="5">
        <f t="shared" si="234"/>
        <v>0</v>
      </c>
      <c r="M616" s="5">
        <f t="shared" si="234"/>
        <v>0</v>
      </c>
      <c r="N616" s="5">
        <f t="shared" si="234"/>
        <v>0</v>
      </c>
      <c r="O616" s="5">
        <f t="shared" si="234"/>
        <v>0</v>
      </c>
      <c r="P616" s="5">
        <f t="shared" si="234"/>
        <v>5288919</v>
      </c>
      <c r="Q616" s="6"/>
      <c r="R616" s="35">
        <f t="shared" si="222"/>
        <v>69.999986764783742</v>
      </c>
      <c r="S616" s="4"/>
    </row>
    <row r="617" spans="1:19" outlineLevel="1">
      <c r="A617" s="29"/>
      <c r="B617" s="11" t="s">
        <v>5</v>
      </c>
      <c r="C617" s="33"/>
      <c r="D617" s="33"/>
      <c r="E617" s="33"/>
      <c r="F617" s="33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35"/>
      <c r="S617" s="4"/>
    </row>
    <row r="618" spans="1:19" outlineLevel="1">
      <c r="A618" s="29"/>
      <c r="B618" s="11" t="s">
        <v>6</v>
      </c>
      <c r="C618" s="33"/>
      <c r="D618" s="33"/>
      <c r="E618" s="33"/>
      <c r="F618" s="33"/>
      <c r="G618" s="5"/>
      <c r="H618" s="5">
        <v>0</v>
      </c>
      <c r="I618" s="5"/>
      <c r="J618" s="5"/>
      <c r="K618" s="5"/>
      <c r="L618" s="5"/>
      <c r="M618" s="5"/>
      <c r="N618" s="5"/>
      <c r="O618" s="5"/>
      <c r="P618" s="5">
        <v>0</v>
      </c>
      <c r="Q618" s="6"/>
      <c r="R618" s="35">
        <v>0</v>
      </c>
      <c r="S618" s="4"/>
    </row>
    <row r="619" spans="1:19" outlineLevel="1">
      <c r="A619" s="29"/>
      <c r="B619" s="11" t="s">
        <v>7</v>
      </c>
      <c r="C619" s="33"/>
      <c r="D619" s="33"/>
      <c r="E619" s="33"/>
      <c r="F619" s="33"/>
      <c r="G619" s="5"/>
      <c r="H619" s="5">
        <v>0</v>
      </c>
      <c r="I619" s="5"/>
      <c r="J619" s="5"/>
      <c r="K619" s="5"/>
      <c r="L619" s="5"/>
      <c r="M619" s="5"/>
      <c r="N619" s="5"/>
      <c r="O619" s="5"/>
      <c r="P619" s="5">
        <v>0</v>
      </c>
      <c r="Q619" s="6"/>
      <c r="R619" s="35">
        <v>0</v>
      </c>
      <c r="S619" s="4"/>
    </row>
    <row r="620" spans="1:19" outlineLevel="1">
      <c r="A620" s="29"/>
      <c r="B620" s="11" t="s">
        <v>8</v>
      </c>
      <c r="C620" s="33"/>
      <c r="D620" s="33"/>
      <c r="E620" s="33"/>
      <c r="F620" s="33"/>
      <c r="G620" s="5"/>
      <c r="H620" s="5">
        <v>7555600</v>
      </c>
      <c r="I620" s="5"/>
      <c r="J620" s="5"/>
      <c r="K620" s="5"/>
      <c r="L620" s="5"/>
      <c r="M620" s="5"/>
      <c r="N620" s="5"/>
      <c r="O620" s="5"/>
      <c r="P620" s="5">
        <v>5288919</v>
      </c>
      <c r="Q620" s="6"/>
      <c r="R620" s="35">
        <f t="shared" si="222"/>
        <v>69.999986764783742</v>
      </c>
      <c r="S620" s="4"/>
    </row>
    <row r="621" spans="1:19" s="18" customFormat="1" ht="45">
      <c r="A621" s="38" t="s">
        <v>110</v>
      </c>
      <c r="B621" s="32" t="s">
        <v>165</v>
      </c>
      <c r="C621" s="41"/>
      <c r="D621" s="41"/>
      <c r="E621" s="41"/>
      <c r="F621" s="41"/>
      <c r="G621" s="6">
        <v>0</v>
      </c>
      <c r="H621" s="6">
        <f>H623+H624+H625</f>
        <v>344190872.31999999</v>
      </c>
      <c r="I621" s="6" t="e">
        <f t="shared" ref="I621:P621" si="235">I623+I624+I625</f>
        <v>#REF!</v>
      </c>
      <c r="J621" s="6" t="e">
        <f t="shared" si="235"/>
        <v>#REF!</v>
      </c>
      <c r="K621" s="6" t="e">
        <f t="shared" si="235"/>
        <v>#REF!</v>
      </c>
      <c r="L621" s="6" t="e">
        <f t="shared" si="235"/>
        <v>#REF!</v>
      </c>
      <c r="M621" s="6" t="e">
        <f t="shared" si="235"/>
        <v>#REF!</v>
      </c>
      <c r="N621" s="6" t="e">
        <f t="shared" si="235"/>
        <v>#REF!</v>
      </c>
      <c r="O621" s="6" t="e">
        <f t="shared" si="235"/>
        <v>#REF!</v>
      </c>
      <c r="P621" s="6">
        <f t="shared" si="235"/>
        <v>213486220.97</v>
      </c>
      <c r="Q621" s="6">
        <v>102433970.14</v>
      </c>
      <c r="R621" s="34">
        <f t="shared" si="222"/>
        <v>62.02553238295009</v>
      </c>
      <c r="S621" s="17">
        <v>0</v>
      </c>
    </row>
    <row r="622" spans="1:19">
      <c r="A622" s="38"/>
      <c r="B622" s="11" t="s">
        <v>5</v>
      </c>
      <c r="C622" s="41"/>
      <c r="D622" s="41"/>
      <c r="E622" s="41"/>
      <c r="F622" s="4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34"/>
      <c r="S622" s="4"/>
    </row>
    <row r="623" spans="1:19">
      <c r="A623" s="38"/>
      <c r="B623" s="32" t="s">
        <v>6</v>
      </c>
      <c r="C623" s="41"/>
      <c r="D623" s="41"/>
      <c r="E623" s="41"/>
      <c r="F623" s="41"/>
      <c r="G623" s="6"/>
      <c r="H623" s="6">
        <f>H628+H643+H653+H673</f>
        <v>0</v>
      </c>
      <c r="I623" s="6">
        <f t="shared" ref="I623:P625" si="236">I628+I643+I653+I673</f>
        <v>0</v>
      </c>
      <c r="J623" s="6">
        <f t="shared" si="236"/>
        <v>0</v>
      </c>
      <c r="K623" s="6">
        <f t="shared" si="236"/>
        <v>0</v>
      </c>
      <c r="L623" s="6">
        <f t="shared" si="236"/>
        <v>0</v>
      </c>
      <c r="M623" s="6">
        <f t="shared" si="236"/>
        <v>0</v>
      </c>
      <c r="N623" s="6">
        <f t="shared" si="236"/>
        <v>0</v>
      </c>
      <c r="O623" s="6">
        <f t="shared" si="236"/>
        <v>0</v>
      </c>
      <c r="P623" s="6">
        <f t="shared" si="236"/>
        <v>0</v>
      </c>
      <c r="Q623" s="6"/>
      <c r="R623" s="34">
        <v>0</v>
      </c>
      <c r="S623" s="4"/>
    </row>
    <row r="624" spans="1:19">
      <c r="A624" s="38"/>
      <c r="B624" s="32" t="s">
        <v>7</v>
      </c>
      <c r="C624" s="41"/>
      <c r="D624" s="41"/>
      <c r="E624" s="41"/>
      <c r="F624" s="41"/>
      <c r="G624" s="6"/>
      <c r="H624" s="6">
        <f t="shared" ref="H624:H625" si="237">H629+H644+H654+H674</f>
        <v>5300000</v>
      </c>
      <c r="I624" s="6" t="e">
        <f>I629+I654+I674+#REF!</f>
        <v>#REF!</v>
      </c>
      <c r="J624" s="6" t="e">
        <f>J629+J654+J674+#REF!</f>
        <v>#REF!</v>
      </c>
      <c r="K624" s="6" t="e">
        <f>K629+K654+K674+#REF!</f>
        <v>#REF!</v>
      </c>
      <c r="L624" s="6" t="e">
        <f>L629+L654+L674+#REF!</f>
        <v>#REF!</v>
      </c>
      <c r="M624" s="6" t="e">
        <f>M629+M654+M674+#REF!</f>
        <v>#REF!</v>
      </c>
      <c r="N624" s="6" t="e">
        <f>N629+N654+N674+#REF!</f>
        <v>#REF!</v>
      </c>
      <c r="O624" s="6" t="e">
        <f>O629+O654+O674+#REF!</f>
        <v>#REF!</v>
      </c>
      <c r="P624" s="6">
        <f t="shared" si="236"/>
        <v>0</v>
      </c>
      <c r="Q624" s="6"/>
      <c r="R624" s="34">
        <v>0</v>
      </c>
      <c r="S624" s="4"/>
    </row>
    <row r="625" spans="1:19">
      <c r="A625" s="38"/>
      <c r="B625" s="32" t="s">
        <v>8</v>
      </c>
      <c r="C625" s="41"/>
      <c r="D625" s="41"/>
      <c r="E625" s="41"/>
      <c r="F625" s="41"/>
      <c r="G625" s="6"/>
      <c r="H625" s="6">
        <f t="shared" si="237"/>
        <v>338890872.31999999</v>
      </c>
      <c r="I625" s="6">
        <f t="shared" ref="I625:O625" si="238">I630+I655+I675</f>
        <v>0</v>
      </c>
      <c r="J625" s="6">
        <f t="shared" si="238"/>
        <v>0</v>
      </c>
      <c r="K625" s="6">
        <f t="shared" si="238"/>
        <v>0</v>
      </c>
      <c r="L625" s="6">
        <f t="shared" si="238"/>
        <v>0</v>
      </c>
      <c r="M625" s="6">
        <f t="shared" si="238"/>
        <v>0</v>
      </c>
      <c r="N625" s="6">
        <f t="shared" si="238"/>
        <v>0</v>
      </c>
      <c r="O625" s="6">
        <f t="shared" si="238"/>
        <v>0</v>
      </c>
      <c r="P625" s="6">
        <f t="shared" si="236"/>
        <v>213486220.97</v>
      </c>
      <c r="Q625" s="6"/>
      <c r="R625" s="34">
        <f t="shared" si="222"/>
        <v>62.995565359581065</v>
      </c>
      <c r="S625" s="4"/>
    </row>
    <row r="626" spans="1:19" ht="46.5" outlineLevel="1">
      <c r="A626" s="29" t="s">
        <v>111</v>
      </c>
      <c r="B626" s="11" t="s">
        <v>120</v>
      </c>
      <c r="C626" s="33"/>
      <c r="D626" s="33"/>
      <c r="E626" s="33"/>
      <c r="F626" s="33"/>
      <c r="G626" s="5">
        <v>0</v>
      </c>
      <c r="H626" s="5">
        <f>H628+H629+H630</f>
        <v>233603800</v>
      </c>
      <c r="I626" s="5">
        <f t="shared" ref="I626:P626" si="239">I628+I629+I630</f>
        <v>0</v>
      </c>
      <c r="J626" s="5">
        <f t="shared" si="239"/>
        <v>0</v>
      </c>
      <c r="K626" s="5">
        <f t="shared" si="239"/>
        <v>0</v>
      </c>
      <c r="L626" s="5">
        <f t="shared" si="239"/>
        <v>0</v>
      </c>
      <c r="M626" s="5">
        <f t="shared" si="239"/>
        <v>0</v>
      </c>
      <c r="N626" s="5">
        <f t="shared" si="239"/>
        <v>0</v>
      </c>
      <c r="O626" s="5">
        <f t="shared" si="239"/>
        <v>0</v>
      </c>
      <c r="P626" s="5">
        <f t="shared" si="239"/>
        <v>142078342.34999999</v>
      </c>
      <c r="Q626" s="6">
        <v>59508608.299999997</v>
      </c>
      <c r="R626" s="35">
        <f t="shared" si="222"/>
        <v>60.820218827775918</v>
      </c>
      <c r="S626" s="4">
        <v>0</v>
      </c>
    </row>
    <row r="627" spans="1:19" outlineLevel="1">
      <c r="A627" s="29"/>
      <c r="B627" s="11" t="s">
        <v>5</v>
      </c>
      <c r="C627" s="33"/>
      <c r="D627" s="33"/>
      <c r="E627" s="33"/>
      <c r="F627" s="33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35"/>
      <c r="S627" s="4"/>
    </row>
    <row r="628" spans="1:19" outlineLevel="1">
      <c r="A628" s="29"/>
      <c r="B628" s="11" t="s">
        <v>6</v>
      </c>
      <c r="C628" s="33"/>
      <c r="D628" s="33"/>
      <c r="E628" s="33"/>
      <c r="F628" s="33"/>
      <c r="G628" s="5"/>
      <c r="H628" s="5">
        <f>H633+H638</f>
        <v>0</v>
      </c>
      <c r="I628" s="5">
        <f t="shared" ref="I628:P629" si="240">I633+I638</f>
        <v>0</v>
      </c>
      <c r="J628" s="5">
        <f t="shared" si="240"/>
        <v>0</v>
      </c>
      <c r="K628" s="5">
        <f t="shared" si="240"/>
        <v>0</v>
      </c>
      <c r="L628" s="5">
        <f t="shared" si="240"/>
        <v>0</v>
      </c>
      <c r="M628" s="5">
        <f t="shared" si="240"/>
        <v>0</v>
      </c>
      <c r="N628" s="5">
        <f t="shared" si="240"/>
        <v>0</v>
      </c>
      <c r="O628" s="5">
        <f t="shared" si="240"/>
        <v>0</v>
      </c>
      <c r="P628" s="5">
        <f t="shared" si="240"/>
        <v>0</v>
      </c>
      <c r="Q628" s="6"/>
      <c r="R628" s="35">
        <v>0</v>
      </c>
      <c r="S628" s="4"/>
    </row>
    <row r="629" spans="1:19" outlineLevel="1">
      <c r="A629" s="29"/>
      <c r="B629" s="11" t="s">
        <v>7</v>
      </c>
      <c r="C629" s="33"/>
      <c r="D629" s="33"/>
      <c r="E629" s="33"/>
      <c r="F629" s="33"/>
      <c r="G629" s="5"/>
      <c r="H629" s="5">
        <f t="shared" ref="H629" si="241">H634+H639</f>
        <v>0</v>
      </c>
      <c r="I629" s="5"/>
      <c r="J629" s="5"/>
      <c r="K629" s="5"/>
      <c r="L629" s="5"/>
      <c r="M629" s="5"/>
      <c r="N629" s="5"/>
      <c r="O629" s="5"/>
      <c r="P629" s="5">
        <f t="shared" si="240"/>
        <v>0</v>
      </c>
      <c r="Q629" s="6"/>
      <c r="R629" s="35">
        <v>0</v>
      </c>
      <c r="S629" s="4"/>
    </row>
    <row r="630" spans="1:19" outlineLevel="1">
      <c r="A630" s="29"/>
      <c r="B630" s="11" t="s">
        <v>8</v>
      </c>
      <c r="C630" s="33"/>
      <c r="D630" s="33"/>
      <c r="E630" s="33"/>
      <c r="F630" s="33"/>
      <c r="G630" s="5"/>
      <c r="H630" s="5">
        <f>H635+H640</f>
        <v>233603800</v>
      </c>
      <c r="I630" s="5">
        <f t="shared" ref="I630:O630" si="242">I635+I640</f>
        <v>0</v>
      </c>
      <c r="J630" s="5">
        <f t="shared" si="242"/>
        <v>0</v>
      </c>
      <c r="K630" s="5">
        <f t="shared" si="242"/>
        <v>0</v>
      </c>
      <c r="L630" s="5">
        <f t="shared" si="242"/>
        <v>0</v>
      </c>
      <c r="M630" s="5">
        <f t="shared" si="242"/>
        <v>0</v>
      </c>
      <c r="N630" s="5">
        <f t="shared" si="242"/>
        <v>0</v>
      </c>
      <c r="O630" s="5">
        <f t="shared" si="242"/>
        <v>0</v>
      </c>
      <c r="P630" s="5">
        <f>P635+P640</f>
        <v>142078342.34999999</v>
      </c>
      <c r="Q630" s="6"/>
      <c r="R630" s="35">
        <f t="shared" si="222"/>
        <v>60.820218827775918</v>
      </c>
      <c r="S630" s="4"/>
    </row>
    <row r="631" spans="1:19" ht="46.5" outlineLevel="1">
      <c r="A631" s="29"/>
      <c r="B631" s="8" t="s">
        <v>121</v>
      </c>
      <c r="C631" s="33"/>
      <c r="D631" s="33"/>
      <c r="E631" s="33"/>
      <c r="F631" s="33"/>
      <c r="G631" s="5"/>
      <c r="H631" s="5">
        <f>H633+H634+H635</f>
        <v>29738200</v>
      </c>
      <c r="I631" s="5">
        <f t="shared" ref="I631:O631" si="243">I633+I634+I635</f>
        <v>0</v>
      </c>
      <c r="J631" s="5">
        <f t="shared" si="243"/>
        <v>0</v>
      </c>
      <c r="K631" s="5">
        <f t="shared" si="243"/>
        <v>0</v>
      </c>
      <c r="L631" s="5">
        <f t="shared" si="243"/>
        <v>0</v>
      </c>
      <c r="M631" s="5">
        <f t="shared" si="243"/>
        <v>0</v>
      </c>
      <c r="N631" s="5">
        <f t="shared" si="243"/>
        <v>0</v>
      </c>
      <c r="O631" s="5">
        <f t="shared" si="243"/>
        <v>0</v>
      </c>
      <c r="P631" s="5">
        <f>P633+P634+P635</f>
        <v>9756346.5299999993</v>
      </c>
      <c r="Q631" s="6">
        <v>41189.14</v>
      </c>
      <c r="R631" s="35">
        <f t="shared" si="222"/>
        <v>32.80745482241695</v>
      </c>
      <c r="S631" s="4"/>
    </row>
    <row r="632" spans="1:19" outlineLevel="1">
      <c r="A632" s="29"/>
      <c r="B632" s="11" t="s">
        <v>5</v>
      </c>
      <c r="C632" s="33"/>
      <c r="D632" s="33"/>
      <c r="E632" s="33"/>
      <c r="F632" s="33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35"/>
      <c r="S632" s="4"/>
    </row>
    <row r="633" spans="1:19" outlineLevel="1">
      <c r="A633" s="29"/>
      <c r="B633" s="11" t="s">
        <v>6</v>
      </c>
      <c r="C633" s="33"/>
      <c r="D633" s="33"/>
      <c r="E633" s="33"/>
      <c r="F633" s="33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6"/>
      <c r="R633" s="35"/>
      <c r="S633" s="4"/>
    </row>
    <row r="634" spans="1:19" outlineLevel="1">
      <c r="A634" s="29"/>
      <c r="B634" s="11" t="s">
        <v>7</v>
      </c>
      <c r="C634" s="33"/>
      <c r="D634" s="33"/>
      <c r="E634" s="33"/>
      <c r="F634" s="33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6"/>
      <c r="R634" s="35"/>
      <c r="S634" s="4"/>
    </row>
    <row r="635" spans="1:19" outlineLevel="1">
      <c r="A635" s="29"/>
      <c r="B635" s="11" t="s">
        <v>8</v>
      </c>
      <c r="C635" s="33"/>
      <c r="D635" s="33"/>
      <c r="E635" s="33"/>
      <c r="F635" s="33"/>
      <c r="G635" s="5"/>
      <c r="H635" s="5">
        <v>29738200</v>
      </c>
      <c r="I635" s="5"/>
      <c r="J635" s="5"/>
      <c r="K635" s="5"/>
      <c r="L635" s="5"/>
      <c r="M635" s="5"/>
      <c r="N635" s="5"/>
      <c r="O635" s="5"/>
      <c r="P635" s="5">
        <v>9756346.5299999993</v>
      </c>
      <c r="Q635" s="6"/>
      <c r="R635" s="35">
        <f t="shared" si="222"/>
        <v>32.80745482241695</v>
      </c>
      <c r="S635" s="4"/>
    </row>
    <row r="636" spans="1:19" ht="46.5" outlineLevel="1">
      <c r="A636" s="29"/>
      <c r="B636" s="10" t="s">
        <v>180</v>
      </c>
      <c r="C636" s="33"/>
      <c r="D636" s="33"/>
      <c r="E636" s="33"/>
      <c r="F636" s="33"/>
      <c r="G636" s="5"/>
      <c r="H636" s="5">
        <f>H638+H639+H640</f>
        <v>203865600</v>
      </c>
      <c r="I636" s="5">
        <f t="shared" ref="I636:O636" si="244">I638+I639+I640</f>
        <v>0</v>
      </c>
      <c r="J636" s="5">
        <f t="shared" si="244"/>
        <v>0</v>
      </c>
      <c r="K636" s="5">
        <f t="shared" si="244"/>
        <v>0</v>
      </c>
      <c r="L636" s="5">
        <f t="shared" si="244"/>
        <v>0</v>
      </c>
      <c r="M636" s="5">
        <f t="shared" si="244"/>
        <v>0</v>
      </c>
      <c r="N636" s="5">
        <f t="shared" si="244"/>
        <v>0</v>
      </c>
      <c r="O636" s="5">
        <f t="shared" si="244"/>
        <v>0</v>
      </c>
      <c r="P636" s="5">
        <f>P638+P639+P640</f>
        <v>132321995.81999999</v>
      </c>
      <c r="Q636" s="6">
        <v>41189.14</v>
      </c>
      <c r="R636" s="35">
        <f t="shared" si="222"/>
        <v>64.906485360943677</v>
      </c>
      <c r="S636" s="4"/>
    </row>
    <row r="637" spans="1:19" outlineLevel="1">
      <c r="A637" s="29"/>
      <c r="B637" s="11" t="s">
        <v>5</v>
      </c>
      <c r="C637" s="33"/>
      <c r="D637" s="33"/>
      <c r="E637" s="33"/>
      <c r="F637" s="33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35"/>
      <c r="S637" s="4"/>
    </row>
    <row r="638" spans="1:19" outlineLevel="1">
      <c r="A638" s="29"/>
      <c r="B638" s="11" t="s">
        <v>6</v>
      </c>
      <c r="C638" s="33"/>
      <c r="D638" s="33"/>
      <c r="E638" s="33"/>
      <c r="F638" s="33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35"/>
      <c r="S638" s="4"/>
    </row>
    <row r="639" spans="1:19" outlineLevel="1">
      <c r="A639" s="29"/>
      <c r="B639" s="11" t="s">
        <v>7</v>
      </c>
      <c r="C639" s="33"/>
      <c r="D639" s="33"/>
      <c r="E639" s="33"/>
      <c r="F639" s="33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35"/>
      <c r="S639" s="4"/>
    </row>
    <row r="640" spans="1:19" outlineLevel="1">
      <c r="A640" s="29"/>
      <c r="B640" s="11" t="s">
        <v>8</v>
      </c>
      <c r="C640" s="33"/>
      <c r="D640" s="33"/>
      <c r="E640" s="33"/>
      <c r="F640" s="33"/>
      <c r="G640" s="5"/>
      <c r="H640" s="5">
        <v>203865600</v>
      </c>
      <c r="I640" s="5"/>
      <c r="J640" s="5"/>
      <c r="K640" s="5"/>
      <c r="L640" s="5"/>
      <c r="M640" s="5"/>
      <c r="N640" s="5"/>
      <c r="O640" s="5"/>
      <c r="P640" s="5">
        <v>132321995.81999999</v>
      </c>
      <c r="Q640" s="6"/>
      <c r="R640" s="35">
        <f t="shared" si="222"/>
        <v>64.906485360943677</v>
      </c>
      <c r="S640" s="4"/>
    </row>
    <row r="641" spans="1:19" outlineLevel="1">
      <c r="A641" s="29" t="s">
        <v>212</v>
      </c>
      <c r="B641" s="11" t="s">
        <v>213</v>
      </c>
      <c r="C641" s="33"/>
      <c r="D641" s="33"/>
      <c r="E641" s="33"/>
      <c r="F641" s="33"/>
      <c r="G641" s="5"/>
      <c r="H641" s="5">
        <f>H643+H644+H645</f>
        <v>5300000</v>
      </c>
      <c r="I641" s="5">
        <f t="shared" ref="I641:P641" si="245">I643+I644+I645</f>
        <v>0</v>
      </c>
      <c r="J641" s="5">
        <f t="shared" si="245"/>
        <v>0</v>
      </c>
      <c r="K641" s="5">
        <f t="shared" si="245"/>
        <v>0</v>
      </c>
      <c r="L641" s="5">
        <f t="shared" si="245"/>
        <v>0</v>
      </c>
      <c r="M641" s="5">
        <f t="shared" si="245"/>
        <v>0</v>
      </c>
      <c r="N641" s="5">
        <f t="shared" si="245"/>
        <v>0</v>
      </c>
      <c r="O641" s="5">
        <f t="shared" si="245"/>
        <v>0</v>
      </c>
      <c r="P641" s="5">
        <f t="shared" si="245"/>
        <v>0</v>
      </c>
      <c r="Q641" s="6"/>
      <c r="R641" s="35"/>
      <c r="S641" s="4"/>
    </row>
    <row r="642" spans="1:19" outlineLevel="1">
      <c r="A642" s="29"/>
      <c r="B642" s="11" t="s">
        <v>5</v>
      </c>
      <c r="C642" s="33"/>
      <c r="D642" s="33"/>
      <c r="E642" s="33"/>
      <c r="F642" s="33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35"/>
      <c r="S642" s="4"/>
    </row>
    <row r="643" spans="1:19" outlineLevel="1">
      <c r="A643" s="29"/>
      <c r="B643" s="11" t="s">
        <v>6</v>
      </c>
      <c r="C643" s="33"/>
      <c r="D643" s="33"/>
      <c r="E643" s="33"/>
      <c r="F643" s="33"/>
      <c r="G643" s="5"/>
      <c r="H643" s="5">
        <f>H648</f>
        <v>0</v>
      </c>
      <c r="I643" s="5">
        <f t="shared" ref="I643:P645" si="246">I648</f>
        <v>0</v>
      </c>
      <c r="J643" s="5">
        <f t="shared" si="246"/>
        <v>0</v>
      </c>
      <c r="K643" s="5">
        <f t="shared" si="246"/>
        <v>0</v>
      </c>
      <c r="L643" s="5">
        <f t="shared" si="246"/>
        <v>0</v>
      </c>
      <c r="M643" s="5">
        <f t="shared" si="246"/>
        <v>0</v>
      </c>
      <c r="N643" s="5">
        <f t="shared" si="246"/>
        <v>0</v>
      </c>
      <c r="O643" s="5">
        <f t="shared" si="246"/>
        <v>0</v>
      </c>
      <c r="P643" s="5">
        <f t="shared" si="246"/>
        <v>0</v>
      </c>
      <c r="Q643" s="6"/>
      <c r="R643" s="35"/>
      <c r="S643" s="4"/>
    </row>
    <row r="644" spans="1:19" outlineLevel="1">
      <c r="A644" s="29"/>
      <c r="B644" s="11" t="s">
        <v>7</v>
      </c>
      <c r="C644" s="33"/>
      <c r="D644" s="33"/>
      <c r="E644" s="33"/>
      <c r="F644" s="33"/>
      <c r="G644" s="5"/>
      <c r="H644" s="5">
        <f t="shared" ref="H644:H645" si="247">H649</f>
        <v>5300000</v>
      </c>
      <c r="I644" s="5"/>
      <c r="J644" s="5"/>
      <c r="K644" s="5"/>
      <c r="L644" s="5"/>
      <c r="M644" s="5"/>
      <c r="N644" s="5"/>
      <c r="O644" s="5"/>
      <c r="P644" s="5">
        <f t="shared" si="246"/>
        <v>0</v>
      </c>
      <c r="Q644" s="6"/>
      <c r="R644" s="35"/>
      <c r="S644" s="4"/>
    </row>
    <row r="645" spans="1:19" outlineLevel="1">
      <c r="A645" s="29"/>
      <c r="B645" s="11" t="s">
        <v>8</v>
      </c>
      <c r="C645" s="33"/>
      <c r="D645" s="33"/>
      <c r="E645" s="33"/>
      <c r="F645" s="33"/>
      <c r="G645" s="5"/>
      <c r="H645" s="5">
        <f t="shared" si="247"/>
        <v>0</v>
      </c>
      <c r="I645" s="5"/>
      <c r="J645" s="5"/>
      <c r="K645" s="5"/>
      <c r="L645" s="5"/>
      <c r="M645" s="5"/>
      <c r="N645" s="5"/>
      <c r="O645" s="5"/>
      <c r="P645" s="5">
        <f t="shared" si="246"/>
        <v>0</v>
      </c>
      <c r="Q645" s="6"/>
      <c r="R645" s="35"/>
      <c r="S645" s="4"/>
    </row>
    <row r="646" spans="1:19" ht="46.5" outlineLevel="1">
      <c r="A646" s="29"/>
      <c r="B646" s="36" t="s">
        <v>214</v>
      </c>
      <c r="C646" s="33"/>
      <c r="D646" s="33"/>
      <c r="E646" s="33"/>
      <c r="F646" s="33"/>
      <c r="G646" s="5"/>
      <c r="H646" s="5">
        <f>H648+H649+H650</f>
        <v>5300000</v>
      </c>
      <c r="I646" s="5">
        <f t="shared" ref="I646:P646" si="248">I648+I649+I650</f>
        <v>0</v>
      </c>
      <c r="J646" s="5">
        <f t="shared" si="248"/>
        <v>0</v>
      </c>
      <c r="K646" s="5">
        <f t="shared" si="248"/>
        <v>0</v>
      </c>
      <c r="L646" s="5">
        <f t="shared" si="248"/>
        <v>0</v>
      </c>
      <c r="M646" s="5">
        <f t="shared" si="248"/>
        <v>0</v>
      </c>
      <c r="N646" s="5">
        <f t="shared" si="248"/>
        <v>0</v>
      </c>
      <c r="O646" s="5">
        <f t="shared" si="248"/>
        <v>0</v>
      </c>
      <c r="P646" s="5">
        <f t="shared" si="248"/>
        <v>0</v>
      </c>
      <c r="Q646" s="6"/>
      <c r="R646" s="35"/>
      <c r="S646" s="4"/>
    </row>
    <row r="647" spans="1:19" outlineLevel="1">
      <c r="A647" s="29"/>
      <c r="B647" s="11" t="s">
        <v>5</v>
      </c>
      <c r="C647" s="33"/>
      <c r="D647" s="33"/>
      <c r="E647" s="33"/>
      <c r="F647" s="33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35"/>
      <c r="S647" s="4"/>
    </row>
    <row r="648" spans="1:19" outlineLevel="1">
      <c r="A648" s="29"/>
      <c r="B648" s="11" t="s">
        <v>6</v>
      </c>
      <c r="C648" s="33"/>
      <c r="D648" s="33"/>
      <c r="E648" s="33"/>
      <c r="F648" s="33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35"/>
      <c r="S648" s="4"/>
    </row>
    <row r="649" spans="1:19" outlineLevel="1">
      <c r="A649" s="29"/>
      <c r="B649" s="11" t="s">
        <v>7</v>
      </c>
      <c r="C649" s="33"/>
      <c r="D649" s="33"/>
      <c r="E649" s="33"/>
      <c r="F649" s="33"/>
      <c r="G649" s="5"/>
      <c r="H649" s="5">
        <v>5300000</v>
      </c>
      <c r="I649" s="5"/>
      <c r="J649" s="5"/>
      <c r="K649" s="5"/>
      <c r="L649" s="5"/>
      <c r="M649" s="5"/>
      <c r="N649" s="5"/>
      <c r="O649" s="5"/>
      <c r="P649" s="5"/>
      <c r="Q649" s="6"/>
      <c r="R649" s="35"/>
      <c r="S649" s="4"/>
    </row>
    <row r="650" spans="1:19" outlineLevel="1">
      <c r="A650" s="29"/>
      <c r="B650" s="11" t="s">
        <v>8</v>
      </c>
      <c r="C650" s="33"/>
      <c r="D650" s="33"/>
      <c r="E650" s="33"/>
      <c r="F650" s="33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6"/>
      <c r="R650" s="35"/>
      <c r="S650" s="4"/>
    </row>
    <row r="651" spans="1:19" ht="31" outlineLevel="1">
      <c r="A651" s="29" t="s">
        <v>117</v>
      </c>
      <c r="B651" s="11" t="s">
        <v>123</v>
      </c>
      <c r="C651" s="33"/>
      <c r="D651" s="33"/>
      <c r="E651" s="33"/>
      <c r="F651" s="33"/>
      <c r="G651" s="5">
        <v>0</v>
      </c>
      <c r="H651" s="5">
        <f>H653+H654+H655</f>
        <v>19122579</v>
      </c>
      <c r="I651" s="5">
        <f t="shared" ref="I651:P651" si="249">I653+I654+I655</f>
        <v>0</v>
      </c>
      <c r="J651" s="5">
        <f t="shared" si="249"/>
        <v>0</v>
      </c>
      <c r="K651" s="5">
        <f t="shared" si="249"/>
        <v>0</v>
      </c>
      <c r="L651" s="5">
        <f t="shared" si="249"/>
        <v>0</v>
      </c>
      <c r="M651" s="5">
        <f t="shared" si="249"/>
        <v>0</v>
      </c>
      <c r="N651" s="5">
        <f t="shared" si="249"/>
        <v>0</v>
      </c>
      <c r="O651" s="5">
        <f t="shared" si="249"/>
        <v>0</v>
      </c>
      <c r="P651" s="5">
        <f t="shared" si="249"/>
        <v>9521635.4900000002</v>
      </c>
      <c r="Q651" s="6">
        <v>3832130.09</v>
      </c>
      <c r="R651" s="35">
        <f t="shared" si="222"/>
        <v>49.792632520958605</v>
      </c>
      <c r="S651" s="4">
        <v>0</v>
      </c>
    </row>
    <row r="652" spans="1:19" outlineLevel="1">
      <c r="A652" s="29"/>
      <c r="B652" s="11" t="s">
        <v>5</v>
      </c>
      <c r="C652" s="33"/>
      <c r="D652" s="33"/>
      <c r="E652" s="33"/>
      <c r="F652" s="33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35"/>
      <c r="S652" s="4"/>
    </row>
    <row r="653" spans="1:19" outlineLevel="1">
      <c r="A653" s="29"/>
      <c r="B653" s="11" t="s">
        <v>6</v>
      </c>
      <c r="C653" s="33"/>
      <c r="D653" s="33"/>
      <c r="E653" s="33"/>
      <c r="F653" s="33"/>
      <c r="G653" s="5"/>
      <c r="H653" s="5">
        <f>H658+H663+H668</f>
        <v>0</v>
      </c>
      <c r="I653" s="5">
        <f t="shared" ref="I653:P654" si="250">I658+I663+I668</f>
        <v>0</v>
      </c>
      <c r="J653" s="5">
        <f t="shared" si="250"/>
        <v>0</v>
      </c>
      <c r="K653" s="5">
        <f t="shared" si="250"/>
        <v>0</v>
      </c>
      <c r="L653" s="5">
        <f t="shared" si="250"/>
        <v>0</v>
      </c>
      <c r="M653" s="5">
        <f t="shared" si="250"/>
        <v>0</v>
      </c>
      <c r="N653" s="5">
        <f t="shared" si="250"/>
        <v>0</v>
      </c>
      <c r="O653" s="5">
        <f t="shared" si="250"/>
        <v>0</v>
      </c>
      <c r="P653" s="5">
        <f t="shared" si="250"/>
        <v>0</v>
      </c>
      <c r="Q653" s="6"/>
      <c r="R653" s="35">
        <v>0</v>
      </c>
      <c r="S653" s="4"/>
    </row>
    <row r="654" spans="1:19" outlineLevel="1">
      <c r="A654" s="29"/>
      <c r="B654" s="11" t="s">
        <v>7</v>
      </c>
      <c r="C654" s="33"/>
      <c r="D654" s="33"/>
      <c r="E654" s="33"/>
      <c r="F654" s="33"/>
      <c r="G654" s="5"/>
      <c r="H654" s="5">
        <f t="shared" ref="H654" si="251">H659+H664+H669</f>
        <v>0</v>
      </c>
      <c r="I654" s="5"/>
      <c r="J654" s="5"/>
      <c r="K654" s="5"/>
      <c r="L654" s="5"/>
      <c r="M654" s="5"/>
      <c r="N654" s="5"/>
      <c r="O654" s="5"/>
      <c r="P654" s="5">
        <f t="shared" si="250"/>
        <v>0</v>
      </c>
      <c r="Q654" s="6"/>
      <c r="R654" s="35">
        <v>0</v>
      </c>
      <c r="S654" s="4"/>
    </row>
    <row r="655" spans="1:19" outlineLevel="1">
      <c r="A655" s="29"/>
      <c r="B655" s="11" t="s">
        <v>8</v>
      </c>
      <c r="C655" s="33"/>
      <c r="D655" s="33"/>
      <c r="E655" s="33"/>
      <c r="F655" s="33"/>
      <c r="G655" s="5"/>
      <c r="H655" s="5">
        <f>H660+H665+H670</f>
        <v>19122579</v>
      </c>
      <c r="I655" s="5">
        <f t="shared" ref="I655:O655" si="252">I660+I665+I670</f>
        <v>0</v>
      </c>
      <c r="J655" s="5">
        <f t="shared" si="252"/>
        <v>0</v>
      </c>
      <c r="K655" s="5">
        <f t="shared" si="252"/>
        <v>0</v>
      </c>
      <c r="L655" s="5">
        <f t="shared" si="252"/>
        <v>0</v>
      </c>
      <c r="M655" s="5">
        <f t="shared" si="252"/>
        <v>0</v>
      </c>
      <c r="N655" s="5">
        <f t="shared" si="252"/>
        <v>0</v>
      </c>
      <c r="O655" s="5">
        <f t="shared" si="252"/>
        <v>0</v>
      </c>
      <c r="P655" s="5">
        <f>P660+P665+P670</f>
        <v>9521635.4900000002</v>
      </c>
      <c r="Q655" s="6"/>
      <c r="R655" s="35">
        <f t="shared" si="222"/>
        <v>49.792632520958605</v>
      </c>
      <c r="S655" s="4"/>
    </row>
    <row r="656" spans="1:19" ht="35" customHeight="1" outlineLevel="1">
      <c r="A656" s="29"/>
      <c r="B656" s="8" t="s">
        <v>124</v>
      </c>
      <c r="C656" s="33"/>
      <c r="D656" s="33"/>
      <c r="E656" s="33"/>
      <c r="F656" s="33"/>
      <c r="G656" s="5"/>
      <c r="H656" s="5">
        <f>H658+H659+H660</f>
        <v>1143015.5</v>
      </c>
      <c r="I656" s="5">
        <f t="shared" ref="I656:O656" si="253">I658+I659+I660</f>
        <v>0</v>
      </c>
      <c r="J656" s="5">
        <f t="shared" si="253"/>
        <v>0</v>
      </c>
      <c r="K656" s="5">
        <f t="shared" si="253"/>
        <v>0</v>
      </c>
      <c r="L656" s="5">
        <f t="shared" si="253"/>
        <v>0</v>
      </c>
      <c r="M656" s="5">
        <f t="shared" si="253"/>
        <v>0</v>
      </c>
      <c r="N656" s="5">
        <f t="shared" si="253"/>
        <v>0</v>
      </c>
      <c r="O656" s="5">
        <f t="shared" si="253"/>
        <v>0</v>
      </c>
      <c r="P656" s="5">
        <f>P658+P659+P660</f>
        <v>505188.1</v>
      </c>
      <c r="Q656" s="6">
        <v>41189.14</v>
      </c>
      <c r="R656" s="35">
        <f t="shared" si="222"/>
        <v>44.197834587544961</v>
      </c>
      <c r="S656" s="4"/>
    </row>
    <row r="657" spans="1:19" outlineLevel="1">
      <c r="A657" s="29"/>
      <c r="B657" s="11" t="s">
        <v>5</v>
      </c>
      <c r="C657" s="33"/>
      <c r="D657" s="33"/>
      <c r="E657" s="33"/>
      <c r="F657" s="33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35"/>
      <c r="S657" s="4"/>
    </row>
    <row r="658" spans="1:19" outlineLevel="1">
      <c r="A658" s="29"/>
      <c r="B658" s="11" t="s">
        <v>6</v>
      </c>
      <c r="C658" s="33"/>
      <c r="D658" s="33"/>
      <c r="E658" s="33"/>
      <c r="F658" s="33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35"/>
      <c r="S658" s="4"/>
    </row>
    <row r="659" spans="1:19" outlineLevel="1">
      <c r="A659" s="29"/>
      <c r="B659" s="11" t="s">
        <v>7</v>
      </c>
      <c r="C659" s="33"/>
      <c r="D659" s="33"/>
      <c r="E659" s="33"/>
      <c r="F659" s="33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6"/>
      <c r="R659" s="35"/>
      <c r="S659" s="4"/>
    </row>
    <row r="660" spans="1:19" outlineLevel="1">
      <c r="A660" s="29"/>
      <c r="B660" s="11" t="s">
        <v>8</v>
      </c>
      <c r="C660" s="33"/>
      <c r="D660" s="33"/>
      <c r="E660" s="33"/>
      <c r="F660" s="33"/>
      <c r="G660" s="5"/>
      <c r="H660" s="5">
        <v>1143015.5</v>
      </c>
      <c r="I660" s="5"/>
      <c r="J660" s="5"/>
      <c r="K660" s="5"/>
      <c r="L660" s="5"/>
      <c r="M660" s="5"/>
      <c r="N660" s="5"/>
      <c r="O660" s="5"/>
      <c r="P660" s="5">
        <v>505188.1</v>
      </c>
      <c r="Q660" s="6"/>
      <c r="R660" s="35">
        <f t="shared" ref="R660:R721" si="254">P660/H660*100</f>
        <v>44.197834587544961</v>
      </c>
      <c r="S660" s="4"/>
    </row>
    <row r="661" spans="1:19" ht="46.5" outlineLevel="1">
      <c r="A661" s="29"/>
      <c r="B661" s="8" t="s">
        <v>125</v>
      </c>
      <c r="C661" s="33"/>
      <c r="D661" s="33"/>
      <c r="E661" s="33"/>
      <c r="F661" s="33"/>
      <c r="G661" s="5"/>
      <c r="H661" s="5">
        <f>H663+H664+H665</f>
        <v>8328803.5</v>
      </c>
      <c r="I661" s="5">
        <f t="shared" ref="I661:O661" si="255">I663+I664+I665</f>
        <v>0</v>
      </c>
      <c r="J661" s="5">
        <f t="shared" si="255"/>
        <v>0</v>
      </c>
      <c r="K661" s="5">
        <f t="shared" si="255"/>
        <v>0</v>
      </c>
      <c r="L661" s="5">
        <f t="shared" si="255"/>
        <v>0</v>
      </c>
      <c r="M661" s="5">
        <f t="shared" si="255"/>
        <v>0</v>
      </c>
      <c r="N661" s="5">
        <f t="shared" si="255"/>
        <v>0</v>
      </c>
      <c r="O661" s="5">
        <f t="shared" si="255"/>
        <v>0</v>
      </c>
      <c r="P661" s="5">
        <f>P663+P664+P665</f>
        <v>3051241.51</v>
      </c>
      <c r="Q661" s="6">
        <v>41189.14</v>
      </c>
      <c r="R661" s="35">
        <f t="shared" si="254"/>
        <v>36.634812071145632</v>
      </c>
      <c r="S661" s="4"/>
    </row>
    <row r="662" spans="1:19" outlineLevel="1">
      <c r="A662" s="29"/>
      <c r="B662" s="11" t="s">
        <v>5</v>
      </c>
      <c r="C662" s="33"/>
      <c r="D662" s="33"/>
      <c r="E662" s="33"/>
      <c r="F662" s="33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35"/>
      <c r="S662" s="4"/>
    </row>
    <row r="663" spans="1:19" outlineLevel="1">
      <c r="A663" s="29"/>
      <c r="B663" s="11" t="s">
        <v>6</v>
      </c>
      <c r="C663" s="33"/>
      <c r="D663" s="33"/>
      <c r="E663" s="33"/>
      <c r="F663" s="33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35"/>
      <c r="S663" s="4"/>
    </row>
    <row r="664" spans="1:19" outlineLevel="1">
      <c r="A664" s="29"/>
      <c r="B664" s="11" t="s">
        <v>7</v>
      </c>
      <c r="C664" s="33"/>
      <c r="D664" s="33"/>
      <c r="E664" s="33"/>
      <c r="F664" s="33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35"/>
      <c r="S664" s="4"/>
    </row>
    <row r="665" spans="1:19" outlineLevel="1">
      <c r="A665" s="29"/>
      <c r="B665" s="11" t="s">
        <v>8</v>
      </c>
      <c r="C665" s="33"/>
      <c r="D665" s="33"/>
      <c r="E665" s="33"/>
      <c r="F665" s="33"/>
      <c r="G665" s="5"/>
      <c r="H665" s="5">
        <v>8328803.5</v>
      </c>
      <c r="I665" s="5"/>
      <c r="J665" s="5"/>
      <c r="K665" s="5"/>
      <c r="L665" s="5"/>
      <c r="M665" s="5"/>
      <c r="N665" s="5"/>
      <c r="O665" s="5"/>
      <c r="P665" s="5">
        <v>3051241.51</v>
      </c>
      <c r="Q665" s="6"/>
      <c r="R665" s="35">
        <f t="shared" si="254"/>
        <v>36.634812071145632</v>
      </c>
      <c r="S665" s="4"/>
    </row>
    <row r="666" spans="1:19" ht="31" outlineLevel="1">
      <c r="A666" s="29"/>
      <c r="B666" s="8" t="s">
        <v>126</v>
      </c>
      <c r="C666" s="33"/>
      <c r="D666" s="33"/>
      <c r="E666" s="33"/>
      <c r="F666" s="33"/>
      <c r="G666" s="5"/>
      <c r="H666" s="5">
        <f>H668+H669+H670</f>
        <v>9650760</v>
      </c>
      <c r="I666" s="5">
        <f t="shared" ref="I666:O666" si="256">I668+I669+I670</f>
        <v>0</v>
      </c>
      <c r="J666" s="5">
        <f t="shared" si="256"/>
        <v>0</v>
      </c>
      <c r="K666" s="5">
        <f t="shared" si="256"/>
        <v>0</v>
      </c>
      <c r="L666" s="5">
        <f t="shared" si="256"/>
        <v>0</v>
      </c>
      <c r="M666" s="5">
        <f t="shared" si="256"/>
        <v>0</v>
      </c>
      <c r="N666" s="5">
        <f t="shared" si="256"/>
        <v>0</v>
      </c>
      <c r="O666" s="5">
        <f t="shared" si="256"/>
        <v>0</v>
      </c>
      <c r="P666" s="5">
        <f>P668+P669+P670</f>
        <v>5965205.8799999999</v>
      </c>
      <c r="Q666" s="6">
        <v>41189.14</v>
      </c>
      <c r="R666" s="35">
        <f t="shared" si="254"/>
        <v>61.810736978227624</v>
      </c>
      <c r="S666" s="4"/>
    </row>
    <row r="667" spans="1:19" outlineLevel="1">
      <c r="A667" s="29"/>
      <c r="B667" s="11" t="s">
        <v>5</v>
      </c>
      <c r="C667" s="33"/>
      <c r="D667" s="33"/>
      <c r="E667" s="33"/>
      <c r="F667" s="33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35"/>
      <c r="S667" s="4"/>
    </row>
    <row r="668" spans="1:19" outlineLevel="1">
      <c r="A668" s="29"/>
      <c r="B668" s="11" t="s">
        <v>6</v>
      </c>
      <c r="C668" s="33"/>
      <c r="D668" s="33"/>
      <c r="E668" s="33"/>
      <c r="F668" s="33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35"/>
      <c r="S668" s="4"/>
    </row>
    <row r="669" spans="1:19" outlineLevel="1">
      <c r="A669" s="29"/>
      <c r="B669" s="11" t="s">
        <v>7</v>
      </c>
      <c r="C669" s="33"/>
      <c r="D669" s="33"/>
      <c r="E669" s="33"/>
      <c r="F669" s="33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35"/>
      <c r="S669" s="4"/>
    </row>
    <row r="670" spans="1:19" outlineLevel="1">
      <c r="A670" s="29"/>
      <c r="B670" s="11" t="s">
        <v>8</v>
      </c>
      <c r="C670" s="33"/>
      <c r="D670" s="33"/>
      <c r="E670" s="33"/>
      <c r="F670" s="33"/>
      <c r="G670" s="5"/>
      <c r="H670" s="5">
        <v>9650760</v>
      </c>
      <c r="I670" s="5"/>
      <c r="J670" s="5"/>
      <c r="K670" s="5"/>
      <c r="L670" s="5"/>
      <c r="M670" s="5"/>
      <c r="N670" s="5"/>
      <c r="O670" s="5"/>
      <c r="P670" s="5">
        <v>5965205.8799999999</v>
      </c>
      <c r="Q670" s="6"/>
      <c r="R670" s="35">
        <f t="shared" si="254"/>
        <v>61.810736978227624</v>
      </c>
      <c r="S670" s="4"/>
    </row>
    <row r="671" spans="1:19" ht="46.5" outlineLevel="1">
      <c r="A671" s="29" t="s">
        <v>215</v>
      </c>
      <c r="B671" s="11" t="s">
        <v>166</v>
      </c>
      <c r="C671" s="33"/>
      <c r="D671" s="33"/>
      <c r="E671" s="33"/>
      <c r="F671" s="33"/>
      <c r="G671" s="5">
        <v>0</v>
      </c>
      <c r="H671" s="5">
        <f>H673+H674+H675</f>
        <v>86164493.319999993</v>
      </c>
      <c r="I671" s="5">
        <f t="shared" ref="I671:P671" si="257">I673+I674+I675</f>
        <v>0</v>
      </c>
      <c r="J671" s="5">
        <f t="shared" si="257"/>
        <v>0</v>
      </c>
      <c r="K671" s="5">
        <f t="shared" si="257"/>
        <v>0</v>
      </c>
      <c r="L671" s="5">
        <f t="shared" si="257"/>
        <v>0</v>
      </c>
      <c r="M671" s="5">
        <f t="shared" si="257"/>
        <v>0</v>
      </c>
      <c r="N671" s="5">
        <f t="shared" si="257"/>
        <v>0</v>
      </c>
      <c r="O671" s="5">
        <f t="shared" si="257"/>
        <v>0</v>
      </c>
      <c r="P671" s="5">
        <f t="shared" si="257"/>
        <v>61886243.130000003</v>
      </c>
      <c r="Q671" s="6">
        <v>39093231.75</v>
      </c>
      <c r="R671" s="35">
        <f t="shared" si="254"/>
        <v>71.823370329777518</v>
      </c>
      <c r="S671" s="4">
        <v>0</v>
      </c>
    </row>
    <row r="672" spans="1:19" outlineLevel="1">
      <c r="A672" s="29"/>
      <c r="B672" s="11" t="s">
        <v>5</v>
      </c>
      <c r="C672" s="33"/>
      <c r="D672" s="33"/>
      <c r="E672" s="33"/>
      <c r="F672" s="33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35"/>
      <c r="S672" s="4"/>
    </row>
    <row r="673" spans="1:21" outlineLevel="1">
      <c r="A673" s="29"/>
      <c r="B673" s="11" t="s">
        <v>6</v>
      </c>
      <c r="C673" s="33"/>
      <c r="D673" s="33"/>
      <c r="E673" s="33"/>
      <c r="F673" s="33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35"/>
      <c r="S673" s="4"/>
    </row>
    <row r="674" spans="1:21" outlineLevel="1">
      <c r="A674" s="29"/>
      <c r="B674" s="11" t="s">
        <v>7</v>
      </c>
      <c r="C674" s="33"/>
      <c r="D674" s="33"/>
      <c r="E674" s="33"/>
      <c r="F674" s="33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35"/>
      <c r="S674" s="4"/>
    </row>
    <row r="675" spans="1:21" outlineLevel="1">
      <c r="A675" s="29"/>
      <c r="B675" s="11" t="s">
        <v>8</v>
      </c>
      <c r="C675" s="33"/>
      <c r="D675" s="33"/>
      <c r="E675" s="33"/>
      <c r="F675" s="33"/>
      <c r="G675" s="5"/>
      <c r="H675" s="5">
        <f>H680</f>
        <v>86164493.319999993</v>
      </c>
      <c r="I675" s="5">
        <f t="shared" ref="I675:P675" si="258">I680</f>
        <v>0</v>
      </c>
      <c r="J675" s="5">
        <f t="shared" si="258"/>
        <v>0</v>
      </c>
      <c r="K675" s="5">
        <f t="shared" si="258"/>
        <v>0</v>
      </c>
      <c r="L675" s="5">
        <f t="shared" si="258"/>
        <v>0</v>
      </c>
      <c r="M675" s="5">
        <f t="shared" si="258"/>
        <v>0</v>
      </c>
      <c r="N675" s="5">
        <f t="shared" si="258"/>
        <v>0</v>
      </c>
      <c r="O675" s="5">
        <f t="shared" si="258"/>
        <v>0</v>
      </c>
      <c r="P675" s="5">
        <f t="shared" si="258"/>
        <v>61886243.130000003</v>
      </c>
      <c r="Q675" s="6"/>
      <c r="R675" s="35">
        <f t="shared" si="254"/>
        <v>71.823370329777518</v>
      </c>
      <c r="S675" s="4"/>
    </row>
    <row r="676" spans="1:21" outlineLevel="1">
      <c r="A676" s="29"/>
      <c r="B676" s="8" t="s">
        <v>33</v>
      </c>
      <c r="C676" s="33"/>
      <c r="D676" s="33"/>
      <c r="E676" s="33"/>
      <c r="F676" s="33"/>
      <c r="G676" s="5"/>
      <c r="H676" s="5">
        <f>H678+H679+H680</f>
        <v>86164493.319999993</v>
      </c>
      <c r="I676" s="5">
        <f t="shared" ref="I676:O676" si="259">I678+I679+I680</f>
        <v>0</v>
      </c>
      <c r="J676" s="5">
        <f t="shared" si="259"/>
        <v>0</v>
      </c>
      <c r="K676" s="5">
        <f t="shared" si="259"/>
        <v>0</v>
      </c>
      <c r="L676" s="5">
        <f t="shared" si="259"/>
        <v>0</v>
      </c>
      <c r="M676" s="5">
        <f t="shared" si="259"/>
        <v>0</v>
      </c>
      <c r="N676" s="5">
        <f t="shared" si="259"/>
        <v>0</v>
      </c>
      <c r="O676" s="5">
        <f t="shared" si="259"/>
        <v>0</v>
      </c>
      <c r="P676" s="5">
        <f>P678+P679+P680</f>
        <v>61886243.130000003</v>
      </c>
      <c r="Q676" s="6">
        <v>41189.14</v>
      </c>
      <c r="R676" s="35">
        <f t="shared" si="254"/>
        <v>71.823370329777518</v>
      </c>
      <c r="S676" s="4"/>
    </row>
    <row r="677" spans="1:21" outlineLevel="1">
      <c r="A677" s="29"/>
      <c r="B677" s="11" t="s">
        <v>5</v>
      </c>
      <c r="C677" s="33"/>
      <c r="D677" s="33"/>
      <c r="E677" s="33"/>
      <c r="F677" s="33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35"/>
      <c r="S677" s="4"/>
    </row>
    <row r="678" spans="1:21" outlineLevel="1">
      <c r="A678" s="29"/>
      <c r="B678" s="11" t="s">
        <v>6</v>
      </c>
      <c r="C678" s="33"/>
      <c r="D678" s="33"/>
      <c r="E678" s="33"/>
      <c r="F678" s="33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35"/>
      <c r="S678" s="4"/>
    </row>
    <row r="679" spans="1:21" outlineLevel="1">
      <c r="A679" s="29"/>
      <c r="B679" s="11" t="s">
        <v>7</v>
      </c>
      <c r="C679" s="33"/>
      <c r="D679" s="33"/>
      <c r="E679" s="33"/>
      <c r="F679" s="33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35"/>
      <c r="S679" s="4"/>
    </row>
    <row r="680" spans="1:21" outlineLevel="1">
      <c r="A680" s="29"/>
      <c r="B680" s="11" t="s">
        <v>8</v>
      </c>
      <c r="C680" s="33"/>
      <c r="D680" s="33"/>
      <c r="E680" s="33"/>
      <c r="F680" s="33"/>
      <c r="G680" s="5"/>
      <c r="H680" s="5">
        <v>86164493.319999993</v>
      </c>
      <c r="I680" s="5"/>
      <c r="J680" s="5"/>
      <c r="K680" s="5"/>
      <c r="L680" s="5"/>
      <c r="M680" s="5"/>
      <c r="N680" s="5"/>
      <c r="O680" s="5"/>
      <c r="P680" s="5">
        <v>61886243.130000003</v>
      </c>
      <c r="Q680" s="6"/>
      <c r="R680" s="35">
        <f t="shared" si="254"/>
        <v>71.823370329777518</v>
      </c>
      <c r="S680" s="4"/>
    </row>
    <row r="681" spans="1:21" s="18" customFormat="1" ht="30">
      <c r="A681" s="38" t="s">
        <v>118</v>
      </c>
      <c r="B681" s="32" t="s">
        <v>167</v>
      </c>
      <c r="C681" s="33"/>
      <c r="D681" s="33"/>
      <c r="E681" s="33"/>
      <c r="F681" s="33"/>
      <c r="G681" s="6">
        <v>0</v>
      </c>
      <c r="H681" s="6">
        <f>H683+H684+H685</f>
        <v>233032248.06999999</v>
      </c>
      <c r="I681" s="6" t="e">
        <f t="shared" ref="I681:P681" si="260">I683+I684+I685</f>
        <v>#REF!</v>
      </c>
      <c r="J681" s="6" t="e">
        <f t="shared" si="260"/>
        <v>#REF!</v>
      </c>
      <c r="K681" s="6" t="e">
        <f t="shared" si="260"/>
        <v>#REF!</v>
      </c>
      <c r="L681" s="6" t="e">
        <f t="shared" si="260"/>
        <v>#REF!</v>
      </c>
      <c r="M681" s="6" t="e">
        <f t="shared" si="260"/>
        <v>#REF!</v>
      </c>
      <c r="N681" s="6" t="e">
        <f t="shared" si="260"/>
        <v>#REF!</v>
      </c>
      <c r="O681" s="6" t="e">
        <f t="shared" si="260"/>
        <v>#REF!</v>
      </c>
      <c r="P681" s="6">
        <f t="shared" si="260"/>
        <v>139009695.00999999</v>
      </c>
      <c r="Q681" s="6">
        <v>4834383.22</v>
      </c>
      <c r="R681" s="34">
        <f t="shared" si="254"/>
        <v>59.65255717236321</v>
      </c>
      <c r="S681" s="17">
        <v>0</v>
      </c>
    </row>
    <row r="682" spans="1:21">
      <c r="A682" s="38"/>
      <c r="B682" s="11" t="s">
        <v>5</v>
      </c>
      <c r="C682" s="33"/>
      <c r="D682" s="33"/>
      <c r="E682" s="33"/>
      <c r="F682" s="33"/>
      <c r="G682" s="6"/>
      <c r="H682" s="6"/>
      <c r="I682" s="6" t="e">
        <f t="shared" ref="I682:O682" si="261">I683+I684+I685</f>
        <v>#REF!</v>
      </c>
      <c r="J682" s="6" t="e">
        <f t="shared" si="261"/>
        <v>#REF!</v>
      </c>
      <c r="K682" s="6" t="e">
        <f t="shared" si="261"/>
        <v>#REF!</v>
      </c>
      <c r="L682" s="6" t="e">
        <f t="shared" si="261"/>
        <v>#REF!</v>
      </c>
      <c r="M682" s="6" t="e">
        <f t="shared" si="261"/>
        <v>#REF!</v>
      </c>
      <c r="N682" s="6" t="e">
        <f t="shared" si="261"/>
        <v>#REF!</v>
      </c>
      <c r="O682" s="6" t="e">
        <f t="shared" si="261"/>
        <v>#REF!</v>
      </c>
      <c r="P682" s="6"/>
      <c r="Q682" s="6"/>
      <c r="R682" s="34"/>
      <c r="S682" s="4"/>
    </row>
    <row r="683" spans="1:21">
      <c r="A683" s="38"/>
      <c r="B683" s="32" t="s">
        <v>6</v>
      </c>
      <c r="C683" s="33"/>
      <c r="D683" s="33"/>
      <c r="E683" s="33"/>
      <c r="F683" s="33"/>
      <c r="G683" s="6"/>
      <c r="H683" s="6">
        <f t="shared" ref="H683:P683" si="262">H688+H698+H708</f>
        <v>12762000</v>
      </c>
      <c r="I683" s="6">
        <f t="shared" si="262"/>
        <v>0</v>
      </c>
      <c r="J683" s="6">
        <f t="shared" si="262"/>
        <v>0</v>
      </c>
      <c r="K683" s="6">
        <f t="shared" si="262"/>
        <v>0</v>
      </c>
      <c r="L683" s="6">
        <f t="shared" si="262"/>
        <v>0</v>
      </c>
      <c r="M683" s="6">
        <f t="shared" si="262"/>
        <v>0</v>
      </c>
      <c r="N683" s="6">
        <f t="shared" si="262"/>
        <v>0</v>
      </c>
      <c r="O683" s="6">
        <f t="shared" si="262"/>
        <v>0</v>
      </c>
      <c r="P683" s="6">
        <f t="shared" si="262"/>
        <v>7633769.1900000004</v>
      </c>
      <c r="Q683" s="6"/>
      <c r="R683" s="34">
        <f t="shared" si="254"/>
        <v>59.816401739539259</v>
      </c>
      <c r="S683" s="4"/>
      <c r="T683" s="3"/>
      <c r="U683" s="3"/>
    </row>
    <row r="684" spans="1:21">
      <c r="A684" s="38"/>
      <c r="B684" s="32" t="s">
        <v>7</v>
      </c>
      <c r="C684" s="33"/>
      <c r="D684" s="33"/>
      <c r="E684" s="33"/>
      <c r="F684" s="33"/>
      <c r="G684" s="6"/>
      <c r="H684" s="6">
        <f>H689+H699+H709</f>
        <v>194700</v>
      </c>
      <c r="I684" s="6" t="e">
        <f>I689+#REF!+I709</f>
        <v>#REF!</v>
      </c>
      <c r="J684" s="6" t="e">
        <f>J689+#REF!+J709</f>
        <v>#REF!</v>
      </c>
      <c r="K684" s="6" t="e">
        <f>K689+#REF!+K709</f>
        <v>#REF!</v>
      </c>
      <c r="L684" s="6" t="e">
        <f>L689+#REF!+L709</f>
        <v>#REF!</v>
      </c>
      <c r="M684" s="6" t="e">
        <f>M689+#REF!+M709</f>
        <v>#REF!</v>
      </c>
      <c r="N684" s="6" t="e">
        <f>N689+#REF!+N709</f>
        <v>#REF!</v>
      </c>
      <c r="O684" s="6" t="e">
        <f>O689+#REF!+O709</f>
        <v>#REF!</v>
      </c>
      <c r="P684" s="6">
        <f>P689+P699+P709</f>
        <v>59282.01</v>
      </c>
      <c r="Q684" s="6"/>
      <c r="R684" s="34">
        <f t="shared" si="254"/>
        <v>30.447873651771957</v>
      </c>
      <c r="S684" s="4"/>
      <c r="T684" s="3"/>
    </row>
    <row r="685" spans="1:21">
      <c r="A685" s="38"/>
      <c r="B685" s="32" t="s">
        <v>8</v>
      </c>
      <c r="C685" s="33"/>
      <c r="D685" s="33"/>
      <c r="E685" s="33"/>
      <c r="F685" s="33"/>
      <c r="G685" s="6"/>
      <c r="H685" s="6">
        <f>H690+H700+H710</f>
        <v>220075548.06999999</v>
      </c>
      <c r="I685" s="6">
        <f t="shared" ref="I685:O685" si="263">I690+I710</f>
        <v>0</v>
      </c>
      <c r="J685" s="6">
        <f t="shared" si="263"/>
        <v>0</v>
      </c>
      <c r="K685" s="6">
        <f t="shared" si="263"/>
        <v>0</v>
      </c>
      <c r="L685" s="6">
        <f t="shared" si="263"/>
        <v>0</v>
      </c>
      <c r="M685" s="6">
        <f t="shared" si="263"/>
        <v>0</v>
      </c>
      <c r="N685" s="6">
        <f t="shared" si="263"/>
        <v>0</v>
      </c>
      <c r="O685" s="6">
        <f t="shared" si="263"/>
        <v>0</v>
      </c>
      <c r="P685" s="6">
        <f>P690+P700+P710</f>
        <v>131316643.81</v>
      </c>
      <c r="Q685" s="6"/>
      <c r="R685" s="34">
        <f t="shared" si="254"/>
        <v>59.668893233078201</v>
      </c>
      <c r="S685" s="4"/>
    </row>
    <row r="686" spans="1:21" ht="33" customHeight="1" outlineLevel="1">
      <c r="A686" s="29" t="s">
        <v>119</v>
      </c>
      <c r="B686" s="11" t="s">
        <v>168</v>
      </c>
      <c r="C686" s="33"/>
      <c r="D686" s="33"/>
      <c r="E686" s="33"/>
      <c r="F686" s="33"/>
      <c r="G686" s="5">
        <v>0</v>
      </c>
      <c r="H686" s="5">
        <f>H688+H689+H690</f>
        <v>650000</v>
      </c>
      <c r="I686" s="5">
        <f t="shared" ref="I686:P686" si="264">I688+I689+I690</f>
        <v>0</v>
      </c>
      <c r="J686" s="5">
        <f t="shared" si="264"/>
        <v>0</v>
      </c>
      <c r="K686" s="5">
        <f t="shared" si="264"/>
        <v>0</v>
      </c>
      <c r="L686" s="5">
        <f t="shared" si="264"/>
        <v>0</v>
      </c>
      <c r="M686" s="5">
        <f t="shared" si="264"/>
        <v>0</v>
      </c>
      <c r="N686" s="5">
        <f t="shared" si="264"/>
        <v>0</v>
      </c>
      <c r="O686" s="5">
        <f t="shared" si="264"/>
        <v>0</v>
      </c>
      <c r="P686" s="5">
        <f t="shared" si="264"/>
        <v>65300</v>
      </c>
      <c r="Q686" s="6">
        <v>0</v>
      </c>
      <c r="R686" s="35">
        <f t="shared" si="254"/>
        <v>10.046153846153846</v>
      </c>
      <c r="S686" s="4">
        <v>0</v>
      </c>
    </row>
    <row r="687" spans="1:21" outlineLevel="1">
      <c r="A687" s="29"/>
      <c r="B687" s="11" t="s">
        <v>5</v>
      </c>
      <c r="C687" s="33"/>
      <c r="D687" s="33"/>
      <c r="E687" s="33"/>
      <c r="F687" s="33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35"/>
      <c r="S687" s="4"/>
    </row>
    <row r="688" spans="1:21" outlineLevel="1">
      <c r="A688" s="29"/>
      <c r="B688" s="11" t="s">
        <v>6</v>
      </c>
      <c r="C688" s="33"/>
      <c r="D688" s="33"/>
      <c r="E688" s="33"/>
      <c r="F688" s="33"/>
      <c r="G688" s="5"/>
      <c r="H688" s="5">
        <f>H693</f>
        <v>0</v>
      </c>
      <c r="I688" s="5">
        <f t="shared" ref="I688:P690" si="265">I693</f>
        <v>0</v>
      </c>
      <c r="J688" s="5">
        <f t="shared" si="265"/>
        <v>0</v>
      </c>
      <c r="K688" s="5">
        <f t="shared" si="265"/>
        <v>0</v>
      </c>
      <c r="L688" s="5">
        <f t="shared" si="265"/>
        <v>0</v>
      </c>
      <c r="M688" s="5">
        <f t="shared" si="265"/>
        <v>0</v>
      </c>
      <c r="N688" s="5">
        <f t="shared" si="265"/>
        <v>0</v>
      </c>
      <c r="O688" s="5">
        <f t="shared" si="265"/>
        <v>0</v>
      </c>
      <c r="P688" s="5">
        <f t="shared" si="265"/>
        <v>0</v>
      </c>
      <c r="Q688" s="6"/>
      <c r="R688" s="35">
        <v>0</v>
      </c>
      <c r="S688" s="4"/>
    </row>
    <row r="689" spans="1:19" outlineLevel="1">
      <c r="A689" s="29"/>
      <c r="B689" s="11" t="s">
        <v>7</v>
      </c>
      <c r="C689" s="33"/>
      <c r="D689" s="33"/>
      <c r="E689" s="33"/>
      <c r="F689" s="33"/>
      <c r="G689" s="5"/>
      <c r="H689" s="5">
        <f t="shared" ref="H689" si="266">H694</f>
        <v>0</v>
      </c>
      <c r="I689" s="5"/>
      <c r="J689" s="5"/>
      <c r="K689" s="5"/>
      <c r="L689" s="5"/>
      <c r="M689" s="5"/>
      <c r="N689" s="5"/>
      <c r="O689" s="5"/>
      <c r="P689" s="5">
        <f t="shared" si="265"/>
        <v>0</v>
      </c>
      <c r="Q689" s="6"/>
      <c r="R689" s="35">
        <v>0</v>
      </c>
      <c r="S689" s="4"/>
    </row>
    <row r="690" spans="1:19" ht="20.25" customHeight="1" outlineLevel="1">
      <c r="A690" s="29"/>
      <c r="B690" s="11" t="s">
        <v>8</v>
      </c>
      <c r="C690" s="33"/>
      <c r="D690" s="33"/>
      <c r="E690" s="33"/>
      <c r="F690" s="33"/>
      <c r="G690" s="5"/>
      <c r="H690" s="5">
        <f>H695</f>
        <v>650000</v>
      </c>
      <c r="I690" s="5"/>
      <c r="J690" s="5"/>
      <c r="K690" s="5"/>
      <c r="L690" s="5"/>
      <c r="M690" s="5"/>
      <c r="N690" s="5"/>
      <c r="O690" s="5"/>
      <c r="P690" s="5">
        <f t="shared" si="265"/>
        <v>65300</v>
      </c>
      <c r="Q690" s="6"/>
      <c r="R690" s="35">
        <f t="shared" si="254"/>
        <v>10.046153846153846</v>
      </c>
      <c r="S690" s="4"/>
    </row>
    <row r="691" spans="1:19" ht="171.75" customHeight="1" outlineLevel="1">
      <c r="A691" s="29"/>
      <c r="B691" s="57" t="s">
        <v>169</v>
      </c>
      <c r="C691" s="59"/>
      <c r="D691" s="59"/>
      <c r="E691" s="59"/>
      <c r="F691" s="59"/>
      <c r="G691" s="55"/>
      <c r="H691" s="55">
        <f>H693+H694+H695</f>
        <v>650000</v>
      </c>
      <c r="I691" s="51">
        <f t="shared" ref="I691:O691" si="267">I693+I694+I695</f>
        <v>0</v>
      </c>
      <c r="J691" s="51">
        <f t="shared" si="267"/>
        <v>0</v>
      </c>
      <c r="K691" s="51">
        <f t="shared" si="267"/>
        <v>0</v>
      </c>
      <c r="L691" s="51">
        <f t="shared" si="267"/>
        <v>0</v>
      </c>
      <c r="M691" s="51">
        <f t="shared" si="267"/>
        <v>0</v>
      </c>
      <c r="N691" s="51">
        <f t="shared" si="267"/>
        <v>0</v>
      </c>
      <c r="O691" s="51">
        <f t="shared" si="267"/>
        <v>0</v>
      </c>
      <c r="P691" s="55">
        <f>P693+P694+P695</f>
        <v>65300</v>
      </c>
      <c r="Q691" s="6">
        <v>41189.14</v>
      </c>
      <c r="R691" s="35">
        <f t="shared" si="254"/>
        <v>10.046153846153846</v>
      </c>
      <c r="S691" s="4"/>
    </row>
    <row r="692" spans="1:19" outlineLevel="1">
      <c r="A692" s="29"/>
      <c r="B692" s="11" t="s">
        <v>5</v>
      </c>
      <c r="C692" s="33"/>
      <c r="D692" s="33"/>
      <c r="E692" s="33"/>
      <c r="F692" s="33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35"/>
      <c r="S692" s="4"/>
    </row>
    <row r="693" spans="1:19" outlineLevel="1">
      <c r="A693" s="29"/>
      <c r="B693" s="11" t="s">
        <v>6</v>
      </c>
      <c r="C693" s="33"/>
      <c r="D693" s="33"/>
      <c r="E693" s="33"/>
      <c r="F693" s="33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6"/>
      <c r="R693" s="35"/>
      <c r="S693" s="4"/>
    </row>
    <row r="694" spans="1:19" outlineLevel="1">
      <c r="A694" s="29"/>
      <c r="B694" s="11" t="s">
        <v>7</v>
      </c>
      <c r="C694" s="33"/>
      <c r="D694" s="33"/>
      <c r="E694" s="33"/>
      <c r="F694" s="33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6"/>
      <c r="R694" s="35"/>
      <c r="S694" s="4"/>
    </row>
    <row r="695" spans="1:19" outlineLevel="1">
      <c r="A695" s="29"/>
      <c r="B695" s="11" t="s">
        <v>8</v>
      </c>
      <c r="C695" s="33"/>
      <c r="D695" s="33"/>
      <c r="E695" s="33"/>
      <c r="F695" s="33"/>
      <c r="G695" s="5"/>
      <c r="H695" s="5">
        <v>650000</v>
      </c>
      <c r="I695" s="5"/>
      <c r="J695" s="5"/>
      <c r="K695" s="5"/>
      <c r="L695" s="5"/>
      <c r="M695" s="5"/>
      <c r="N695" s="5"/>
      <c r="O695" s="5"/>
      <c r="P695" s="5">
        <v>65300</v>
      </c>
      <c r="Q695" s="6"/>
      <c r="R695" s="35">
        <f t="shared" si="254"/>
        <v>10.046153846153846</v>
      </c>
      <c r="S695" s="4"/>
    </row>
    <row r="696" spans="1:19" ht="31" outlineLevel="1">
      <c r="A696" s="29" t="s">
        <v>122</v>
      </c>
      <c r="B696" s="11" t="s">
        <v>170</v>
      </c>
      <c r="C696" s="33"/>
      <c r="D696" s="33"/>
      <c r="E696" s="33"/>
      <c r="F696" s="33"/>
      <c r="G696" s="5"/>
      <c r="H696" s="5">
        <f>H698+H699+H700</f>
        <v>12762000</v>
      </c>
      <c r="I696" s="5">
        <f t="shared" ref="I696:O696" si="268">I698+I699+I700</f>
        <v>0</v>
      </c>
      <c r="J696" s="5">
        <f t="shared" si="268"/>
        <v>0</v>
      </c>
      <c r="K696" s="5">
        <f t="shared" si="268"/>
        <v>0</v>
      </c>
      <c r="L696" s="5">
        <f t="shared" si="268"/>
        <v>0</v>
      </c>
      <c r="M696" s="5">
        <f t="shared" si="268"/>
        <v>0</v>
      </c>
      <c r="N696" s="5">
        <f t="shared" si="268"/>
        <v>0</v>
      </c>
      <c r="O696" s="5">
        <f t="shared" si="268"/>
        <v>0</v>
      </c>
      <c r="P696" s="5">
        <f>P698+P699+P700</f>
        <v>7633769.1900000004</v>
      </c>
      <c r="Q696" s="6"/>
      <c r="R696" s="35">
        <f t="shared" si="254"/>
        <v>59.816401739539259</v>
      </c>
      <c r="S696" s="4"/>
    </row>
    <row r="697" spans="1:19" outlineLevel="1">
      <c r="A697" s="29"/>
      <c r="B697" s="11" t="s">
        <v>5</v>
      </c>
      <c r="C697" s="33"/>
      <c r="D697" s="33"/>
      <c r="E697" s="33"/>
      <c r="F697" s="33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35"/>
      <c r="S697" s="4"/>
    </row>
    <row r="698" spans="1:19" outlineLevel="1">
      <c r="A698" s="29"/>
      <c r="B698" s="11" t="s">
        <v>6</v>
      </c>
      <c r="C698" s="33"/>
      <c r="D698" s="33"/>
      <c r="E698" s="33"/>
      <c r="F698" s="33"/>
      <c r="G698" s="5"/>
      <c r="H698" s="5">
        <f>H703</f>
        <v>12762000</v>
      </c>
      <c r="I698" s="5">
        <f t="shared" ref="I698:P700" si="269">I703</f>
        <v>0</v>
      </c>
      <c r="J698" s="5">
        <f t="shared" si="269"/>
        <v>0</v>
      </c>
      <c r="K698" s="5">
        <f t="shared" si="269"/>
        <v>0</v>
      </c>
      <c r="L698" s="5">
        <f t="shared" si="269"/>
        <v>0</v>
      </c>
      <c r="M698" s="5">
        <f t="shared" si="269"/>
        <v>0</v>
      </c>
      <c r="N698" s="5">
        <f t="shared" si="269"/>
        <v>0</v>
      </c>
      <c r="O698" s="5">
        <f t="shared" si="269"/>
        <v>0</v>
      </c>
      <c r="P698" s="5">
        <f t="shared" si="269"/>
        <v>7633769.1900000004</v>
      </c>
      <c r="Q698" s="6"/>
      <c r="R698" s="35">
        <f t="shared" si="254"/>
        <v>59.816401739539259</v>
      </c>
      <c r="S698" s="4"/>
    </row>
    <row r="699" spans="1:19" outlineLevel="1">
      <c r="A699" s="29"/>
      <c r="B699" s="11" t="s">
        <v>7</v>
      </c>
      <c r="C699" s="33"/>
      <c r="D699" s="33"/>
      <c r="E699" s="33"/>
      <c r="F699" s="33"/>
      <c r="G699" s="5"/>
      <c r="H699" s="5">
        <f t="shared" ref="H699:H700" si="270">H704</f>
        <v>0</v>
      </c>
      <c r="I699" s="5"/>
      <c r="J699" s="5"/>
      <c r="K699" s="5"/>
      <c r="L699" s="5"/>
      <c r="M699" s="5"/>
      <c r="N699" s="5"/>
      <c r="O699" s="5"/>
      <c r="P699" s="5">
        <f t="shared" si="269"/>
        <v>0</v>
      </c>
      <c r="Q699" s="6"/>
      <c r="R699" s="35">
        <v>0</v>
      </c>
      <c r="S699" s="4"/>
    </row>
    <row r="700" spans="1:19" outlineLevel="1">
      <c r="A700" s="29"/>
      <c r="B700" s="11" t="s">
        <v>8</v>
      </c>
      <c r="C700" s="33"/>
      <c r="D700" s="33"/>
      <c r="E700" s="33"/>
      <c r="F700" s="33"/>
      <c r="G700" s="5"/>
      <c r="H700" s="5">
        <f t="shared" si="270"/>
        <v>0</v>
      </c>
      <c r="I700" s="5"/>
      <c r="J700" s="5"/>
      <c r="K700" s="5"/>
      <c r="L700" s="5"/>
      <c r="M700" s="5"/>
      <c r="N700" s="5"/>
      <c r="O700" s="5"/>
      <c r="P700" s="5">
        <f t="shared" si="269"/>
        <v>0</v>
      </c>
      <c r="Q700" s="6"/>
      <c r="R700" s="35">
        <v>0</v>
      </c>
      <c r="S700" s="4"/>
    </row>
    <row r="701" spans="1:19" ht="46.5" outlineLevel="1">
      <c r="A701" s="29"/>
      <c r="B701" s="8" t="s">
        <v>129</v>
      </c>
      <c r="C701" s="33"/>
      <c r="D701" s="33"/>
      <c r="E701" s="33"/>
      <c r="F701" s="33"/>
      <c r="G701" s="5"/>
      <c r="H701" s="5">
        <f>H703+H704+H705</f>
        <v>12762000</v>
      </c>
      <c r="I701" s="5">
        <f t="shared" ref="I701:O701" si="271">I703+I704+I705</f>
        <v>0</v>
      </c>
      <c r="J701" s="5">
        <f t="shared" si="271"/>
        <v>0</v>
      </c>
      <c r="K701" s="5">
        <f t="shared" si="271"/>
        <v>0</v>
      </c>
      <c r="L701" s="5">
        <f t="shared" si="271"/>
        <v>0</v>
      </c>
      <c r="M701" s="5">
        <f t="shared" si="271"/>
        <v>0</v>
      </c>
      <c r="N701" s="5">
        <f t="shared" si="271"/>
        <v>0</v>
      </c>
      <c r="O701" s="5">
        <f t="shared" si="271"/>
        <v>0</v>
      </c>
      <c r="P701" s="5">
        <f>P703+P704+P705</f>
        <v>7633769.1900000004</v>
      </c>
      <c r="Q701" s="6">
        <v>41189.14</v>
      </c>
      <c r="R701" s="35">
        <f t="shared" si="254"/>
        <v>59.816401739539259</v>
      </c>
      <c r="S701" s="4"/>
    </row>
    <row r="702" spans="1:19" outlineLevel="1">
      <c r="A702" s="29"/>
      <c r="B702" s="11" t="s">
        <v>5</v>
      </c>
      <c r="C702" s="33"/>
      <c r="D702" s="33"/>
      <c r="E702" s="33"/>
      <c r="F702" s="33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35"/>
      <c r="S702" s="4"/>
    </row>
    <row r="703" spans="1:19" outlineLevel="1">
      <c r="A703" s="29"/>
      <c r="B703" s="11" t="s">
        <v>6</v>
      </c>
      <c r="C703" s="33"/>
      <c r="D703" s="33"/>
      <c r="E703" s="33"/>
      <c r="F703" s="33"/>
      <c r="G703" s="5"/>
      <c r="H703" s="5">
        <v>12762000</v>
      </c>
      <c r="I703" s="5"/>
      <c r="J703" s="5"/>
      <c r="K703" s="5"/>
      <c r="L703" s="5"/>
      <c r="M703" s="5"/>
      <c r="N703" s="5"/>
      <c r="O703" s="5"/>
      <c r="P703" s="5">
        <v>7633769.1900000004</v>
      </c>
      <c r="Q703" s="6"/>
      <c r="R703" s="35">
        <f t="shared" si="254"/>
        <v>59.816401739539259</v>
      </c>
      <c r="S703" s="4"/>
    </row>
    <row r="704" spans="1:19" outlineLevel="1">
      <c r="A704" s="29"/>
      <c r="B704" s="11" t="s">
        <v>7</v>
      </c>
      <c r="C704" s="33"/>
      <c r="D704" s="33"/>
      <c r="E704" s="33"/>
      <c r="F704" s="33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35"/>
      <c r="S704" s="4"/>
    </row>
    <row r="705" spans="1:21" outlineLevel="1">
      <c r="A705" s="29"/>
      <c r="B705" s="11" t="s">
        <v>8</v>
      </c>
      <c r="C705" s="33"/>
      <c r="D705" s="33"/>
      <c r="E705" s="33"/>
      <c r="F705" s="33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6"/>
      <c r="R705" s="35"/>
      <c r="S705" s="4"/>
    </row>
    <row r="706" spans="1:21" ht="31" outlineLevel="1">
      <c r="A706" s="29" t="s">
        <v>127</v>
      </c>
      <c r="B706" s="11" t="s">
        <v>186</v>
      </c>
      <c r="C706" s="33"/>
      <c r="D706" s="33"/>
      <c r="E706" s="33"/>
      <c r="F706" s="33"/>
      <c r="G706" s="5">
        <v>0</v>
      </c>
      <c r="H706" s="5">
        <f>H708+H709+H710</f>
        <v>219620248.06999999</v>
      </c>
      <c r="I706" s="5">
        <f t="shared" ref="I706:P706" si="272">I708+I709+I710</f>
        <v>0</v>
      </c>
      <c r="J706" s="5">
        <f t="shared" si="272"/>
        <v>0</v>
      </c>
      <c r="K706" s="5">
        <f t="shared" si="272"/>
        <v>0</v>
      </c>
      <c r="L706" s="5">
        <f t="shared" si="272"/>
        <v>0</v>
      </c>
      <c r="M706" s="5">
        <f t="shared" si="272"/>
        <v>0</v>
      </c>
      <c r="N706" s="5">
        <f t="shared" si="272"/>
        <v>0</v>
      </c>
      <c r="O706" s="5">
        <f t="shared" si="272"/>
        <v>0</v>
      </c>
      <c r="P706" s="5">
        <f t="shared" si="272"/>
        <v>131310625.82000001</v>
      </c>
      <c r="Q706" s="6">
        <v>71924.75</v>
      </c>
      <c r="R706" s="35">
        <f t="shared" si="254"/>
        <v>59.789854065799574</v>
      </c>
      <c r="S706" s="4">
        <v>0</v>
      </c>
    </row>
    <row r="707" spans="1:21" outlineLevel="1">
      <c r="A707" s="29"/>
      <c r="B707" s="11" t="s">
        <v>5</v>
      </c>
      <c r="C707" s="33"/>
      <c r="D707" s="33"/>
      <c r="E707" s="33"/>
      <c r="F707" s="33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35"/>
      <c r="S707" s="4"/>
    </row>
    <row r="708" spans="1:21" outlineLevel="1">
      <c r="A708" s="29"/>
      <c r="B708" s="11" t="s">
        <v>6</v>
      </c>
      <c r="C708" s="33"/>
      <c r="D708" s="33"/>
      <c r="E708" s="33"/>
      <c r="F708" s="33"/>
      <c r="G708" s="5"/>
      <c r="H708" s="5">
        <f>H713</f>
        <v>0</v>
      </c>
      <c r="I708" s="5">
        <f t="shared" ref="I708:P710" si="273">I713</f>
        <v>0</v>
      </c>
      <c r="J708" s="5">
        <f t="shared" si="273"/>
        <v>0</v>
      </c>
      <c r="K708" s="5">
        <f t="shared" si="273"/>
        <v>0</v>
      </c>
      <c r="L708" s="5">
        <f t="shared" si="273"/>
        <v>0</v>
      </c>
      <c r="M708" s="5">
        <f t="shared" si="273"/>
        <v>0</v>
      </c>
      <c r="N708" s="5">
        <f t="shared" si="273"/>
        <v>0</v>
      </c>
      <c r="O708" s="5">
        <f t="shared" si="273"/>
        <v>0</v>
      </c>
      <c r="P708" s="5">
        <f t="shared" si="273"/>
        <v>0</v>
      </c>
      <c r="Q708" s="6"/>
      <c r="R708" s="35">
        <v>0</v>
      </c>
      <c r="S708" s="4"/>
    </row>
    <row r="709" spans="1:21" outlineLevel="1">
      <c r="A709" s="29"/>
      <c r="B709" s="11" t="s">
        <v>7</v>
      </c>
      <c r="C709" s="33"/>
      <c r="D709" s="33"/>
      <c r="E709" s="33"/>
      <c r="F709" s="33"/>
      <c r="G709" s="5"/>
      <c r="H709" s="5">
        <f>H714</f>
        <v>194700</v>
      </c>
      <c r="I709" s="5"/>
      <c r="J709" s="5"/>
      <c r="K709" s="5"/>
      <c r="L709" s="5"/>
      <c r="M709" s="5"/>
      <c r="N709" s="5"/>
      <c r="O709" s="5"/>
      <c r="P709" s="5">
        <f t="shared" si="273"/>
        <v>59282.01</v>
      </c>
      <c r="Q709" s="6"/>
      <c r="R709" s="35">
        <f t="shared" si="254"/>
        <v>30.447873651771957</v>
      </c>
      <c r="S709" s="4"/>
    </row>
    <row r="710" spans="1:21" outlineLevel="1">
      <c r="A710" s="29"/>
      <c r="B710" s="11" t="s">
        <v>8</v>
      </c>
      <c r="C710" s="33"/>
      <c r="D710" s="33"/>
      <c r="E710" s="33"/>
      <c r="F710" s="33"/>
      <c r="G710" s="5"/>
      <c r="H710" s="5">
        <f>H715</f>
        <v>219425548.06999999</v>
      </c>
      <c r="I710" s="5"/>
      <c r="J710" s="5"/>
      <c r="K710" s="5"/>
      <c r="L710" s="5"/>
      <c r="M710" s="5"/>
      <c r="N710" s="5"/>
      <c r="O710" s="5"/>
      <c r="P710" s="5">
        <f t="shared" si="273"/>
        <v>131251343.81</v>
      </c>
      <c r="Q710" s="6"/>
      <c r="R710" s="35">
        <f t="shared" si="254"/>
        <v>59.815889701288974</v>
      </c>
      <c r="S710" s="4"/>
    </row>
    <row r="711" spans="1:21" outlineLevel="1">
      <c r="A711" s="29"/>
      <c r="B711" s="12" t="s">
        <v>33</v>
      </c>
      <c r="C711" s="33"/>
      <c r="D711" s="33"/>
      <c r="E711" s="33"/>
      <c r="F711" s="33"/>
      <c r="G711" s="5"/>
      <c r="H711" s="5">
        <f>H713+H714+H715</f>
        <v>219620248.06999999</v>
      </c>
      <c r="I711" s="5">
        <f t="shared" ref="I711:P711" si="274">I713+I714+I715</f>
        <v>0</v>
      </c>
      <c r="J711" s="5">
        <f t="shared" si="274"/>
        <v>0</v>
      </c>
      <c r="K711" s="5">
        <f t="shared" si="274"/>
        <v>0</v>
      </c>
      <c r="L711" s="5">
        <f t="shared" si="274"/>
        <v>0</v>
      </c>
      <c r="M711" s="5">
        <f t="shared" si="274"/>
        <v>0</v>
      </c>
      <c r="N711" s="5">
        <f t="shared" si="274"/>
        <v>0</v>
      </c>
      <c r="O711" s="5">
        <f t="shared" si="274"/>
        <v>0</v>
      </c>
      <c r="P711" s="5">
        <f t="shared" si="274"/>
        <v>131310625.82000001</v>
      </c>
      <c r="Q711" s="6"/>
      <c r="R711" s="35">
        <f t="shared" si="254"/>
        <v>59.789854065799574</v>
      </c>
      <c r="S711" s="4"/>
      <c r="T711" s="3"/>
    </row>
    <row r="712" spans="1:21" outlineLevel="1">
      <c r="A712" s="29"/>
      <c r="B712" s="11" t="s">
        <v>5</v>
      </c>
      <c r="C712" s="33"/>
      <c r="D712" s="33"/>
      <c r="E712" s="33"/>
      <c r="F712" s="33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35"/>
      <c r="S712" s="4"/>
      <c r="T712" s="3"/>
    </row>
    <row r="713" spans="1:21" outlineLevel="1">
      <c r="A713" s="29"/>
      <c r="B713" s="11" t="s">
        <v>6</v>
      </c>
      <c r="C713" s="33"/>
      <c r="D713" s="33"/>
      <c r="E713" s="33"/>
      <c r="F713" s="33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6"/>
      <c r="R713" s="35"/>
      <c r="S713" s="4"/>
    </row>
    <row r="714" spans="1:21" outlineLevel="1">
      <c r="A714" s="29"/>
      <c r="B714" s="11" t="s">
        <v>7</v>
      </c>
      <c r="C714" s="33"/>
      <c r="D714" s="33"/>
      <c r="E714" s="33"/>
      <c r="F714" s="33"/>
      <c r="G714" s="5"/>
      <c r="H714" s="5">
        <v>194700</v>
      </c>
      <c r="I714" s="5"/>
      <c r="J714" s="5"/>
      <c r="K714" s="5"/>
      <c r="L714" s="5"/>
      <c r="M714" s="5"/>
      <c r="N714" s="5"/>
      <c r="O714" s="5"/>
      <c r="P714" s="5">
        <v>59282.01</v>
      </c>
      <c r="Q714" s="6"/>
      <c r="R714" s="35">
        <f t="shared" si="254"/>
        <v>30.447873651771957</v>
      </c>
      <c r="S714" s="4"/>
      <c r="T714" s="3"/>
      <c r="U714" s="3"/>
    </row>
    <row r="715" spans="1:21" outlineLevel="1">
      <c r="A715" s="29"/>
      <c r="B715" s="11" t="s">
        <v>8</v>
      </c>
      <c r="C715" s="33"/>
      <c r="D715" s="33"/>
      <c r="E715" s="33"/>
      <c r="F715" s="33"/>
      <c r="G715" s="5"/>
      <c r="H715" s="5">
        <v>219425548.06999999</v>
      </c>
      <c r="I715" s="5"/>
      <c r="J715" s="5"/>
      <c r="K715" s="5"/>
      <c r="L715" s="5"/>
      <c r="M715" s="5"/>
      <c r="N715" s="5"/>
      <c r="O715" s="5"/>
      <c r="P715" s="5">
        <v>131251343.81</v>
      </c>
      <c r="Q715" s="6"/>
      <c r="R715" s="35">
        <f t="shared" si="254"/>
        <v>59.815889701288974</v>
      </c>
      <c r="S715" s="4"/>
      <c r="T715" s="3"/>
    </row>
    <row r="716" spans="1:21" s="18" customFormat="1" ht="30">
      <c r="A716" s="38" t="s">
        <v>128</v>
      </c>
      <c r="B716" s="32" t="s">
        <v>171</v>
      </c>
      <c r="C716" s="33"/>
      <c r="D716" s="33"/>
      <c r="E716" s="33"/>
      <c r="F716" s="33"/>
      <c r="G716" s="6">
        <v>0</v>
      </c>
      <c r="H716" s="6">
        <f>H718+H719+H720</f>
        <v>66410444.670000002</v>
      </c>
      <c r="I716" s="6" t="e">
        <f t="shared" ref="I716:P716" si="275">I718+I719+I720</f>
        <v>#REF!</v>
      </c>
      <c r="J716" s="6" t="e">
        <f t="shared" si="275"/>
        <v>#REF!</v>
      </c>
      <c r="K716" s="6" t="e">
        <f t="shared" si="275"/>
        <v>#REF!</v>
      </c>
      <c r="L716" s="6" t="e">
        <f t="shared" si="275"/>
        <v>#REF!</v>
      </c>
      <c r="M716" s="6" t="e">
        <f t="shared" si="275"/>
        <v>#REF!</v>
      </c>
      <c r="N716" s="6" t="e">
        <f t="shared" si="275"/>
        <v>#REF!</v>
      </c>
      <c r="O716" s="6" t="e">
        <f t="shared" si="275"/>
        <v>#REF!</v>
      </c>
      <c r="P716" s="6">
        <f t="shared" si="275"/>
        <v>39927146.359999999</v>
      </c>
      <c r="Q716" s="6">
        <v>17588846.370000001</v>
      </c>
      <c r="R716" s="34">
        <f t="shared" si="254"/>
        <v>60.121787406185724</v>
      </c>
      <c r="S716" s="17">
        <v>0</v>
      </c>
    </row>
    <row r="717" spans="1:21">
      <c r="A717" s="38"/>
      <c r="B717" s="11" t="s">
        <v>5</v>
      </c>
      <c r="C717" s="33"/>
      <c r="D717" s="33"/>
      <c r="E717" s="33"/>
      <c r="F717" s="33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34"/>
      <c r="S717" s="4"/>
    </row>
    <row r="718" spans="1:21">
      <c r="A718" s="38"/>
      <c r="B718" s="32" t="s">
        <v>6</v>
      </c>
      <c r="C718" s="33"/>
      <c r="D718" s="33"/>
      <c r="E718" s="33"/>
      <c r="F718" s="33"/>
      <c r="G718" s="6"/>
      <c r="H718" s="6">
        <f>H723+H738+H748+H763</f>
        <v>0</v>
      </c>
      <c r="I718" s="6">
        <f t="shared" ref="I718:P718" si="276">I723+I738+I748</f>
        <v>0</v>
      </c>
      <c r="J718" s="6">
        <f t="shared" si="276"/>
        <v>0</v>
      </c>
      <c r="K718" s="6">
        <f t="shared" si="276"/>
        <v>0</v>
      </c>
      <c r="L718" s="6">
        <f t="shared" si="276"/>
        <v>0</v>
      </c>
      <c r="M718" s="6">
        <f t="shared" si="276"/>
        <v>0</v>
      </c>
      <c r="N718" s="6">
        <f t="shared" si="276"/>
        <v>0</v>
      </c>
      <c r="O718" s="6">
        <f t="shared" si="276"/>
        <v>0</v>
      </c>
      <c r="P718" s="6">
        <f t="shared" si="276"/>
        <v>0</v>
      </c>
      <c r="Q718" s="6"/>
      <c r="R718" s="34">
        <v>0</v>
      </c>
      <c r="S718" s="4"/>
    </row>
    <row r="719" spans="1:21">
      <c r="A719" s="38"/>
      <c r="B719" s="32" t="s">
        <v>7</v>
      </c>
      <c r="C719" s="33"/>
      <c r="D719" s="33"/>
      <c r="E719" s="33"/>
      <c r="F719" s="33"/>
      <c r="G719" s="6"/>
      <c r="H719" s="6">
        <f t="shared" ref="H719:P719" si="277">H724+H739+H749</f>
        <v>0</v>
      </c>
      <c r="I719" s="6">
        <f t="shared" si="277"/>
        <v>0</v>
      </c>
      <c r="J719" s="6">
        <f t="shared" si="277"/>
        <v>0</v>
      </c>
      <c r="K719" s="6">
        <f t="shared" si="277"/>
        <v>0</v>
      </c>
      <c r="L719" s="6">
        <f t="shared" si="277"/>
        <v>0</v>
      </c>
      <c r="M719" s="6">
        <f t="shared" si="277"/>
        <v>0</v>
      </c>
      <c r="N719" s="6">
        <f t="shared" si="277"/>
        <v>0</v>
      </c>
      <c r="O719" s="6">
        <f t="shared" si="277"/>
        <v>0</v>
      </c>
      <c r="P719" s="6">
        <f t="shared" si="277"/>
        <v>0</v>
      </c>
      <c r="Q719" s="6"/>
      <c r="R719" s="34">
        <v>0</v>
      </c>
      <c r="S719" s="4"/>
    </row>
    <row r="720" spans="1:21">
      <c r="A720" s="38"/>
      <c r="B720" s="32" t="s">
        <v>8</v>
      </c>
      <c r="C720" s="33"/>
      <c r="D720" s="33"/>
      <c r="E720" s="33"/>
      <c r="F720" s="33"/>
      <c r="G720" s="6"/>
      <c r="H720" s="6">
        <f t="shared" ref="H720:P720" si="278">H725+H740+H750+H765</f>
        <v>66410444.670000002</v>
      </c>
      <c r="I720" s="6" t="e">
        <f t="shared" si="278"/>
        <v>#REF!</v>
      </c>
      <c r="J720" s="6" t="e">
        <f t="shared" si="278"/>
        <v>#REF!</v>
      </c>
      <c r="K720" s="6" t="e">
        <f t="shared" si="278"/>
        <v>#REF!</v>
      </c>
      <c r="L720" s="6" t="e">
        <f t="shared" si="278"/>
        <v>#REF!</v>
      </c>
      <c r="M720" s="6" t="e">
        <f t="shared" si="278"/>
        <v>#REF!</v>
      </c>
      <c r="N720" s="6" t="e">
        <f t="shared" si="278"/>
        <v>#REF!</v>
      </c>
      <c r="O720" s="6" t="e">
        <f t="shared" si="278"/>
        <v>#REF!</v>
      </c>
      <c r="P720" s="6">
        <f t="shared" si="278"/>
        <v>39927146.359999999</v>
      </c>
      <c r="Q720" s="6"/>
      <c r="R720" s="34">
        <f t="shared" si="254"/>
        <v>60.121787406185724</v>
      </c>
      <c r="S720" s="4"/>
    </row>
    <row r="721" spans="1:19" outlineLevel="1">
      <c r="A721" s="29" t="s">
        <v>137</v>
      </c>
      <c r="B721" s="11" t="s">
        <v>130</v>
      </c>
      <c r="C721" s="33"/>
      <c r="D721" s="33"/>
      <c r="E721" s="33"/>
      <c r="F721" s="33"/>
      <c r="G721" s="5">
        <v>0</v>
      </c>
      <c r="H721" s="5">
        <f>H724+H725+H723</f>
        <v>20962144.670000002</v>
      </c>
      <c r="I721" s="5">
        <f t="shared" ref="I721:P721" si="279">I724+I725+I723</f>
        <v>0</v>
      </c>
      <c r="J721" s="5">
        <f t="shared" si="279"/>
        <v>0</v>
      </c>
      <c r="K721" s="5">
        <f t="shared" si="279"/>
        <v>0</v>
      </c>
      <c r="L721" s="5">
        <f t="shared" si="279"/>
        <v>0</v>
      </c>
      <c r="M721" s="5">
        <f t="shared" si="279"/>
        <v>0</v>
      </c>
      <c r="N721" s="5">
        <f t="shared" si="279"/>
        <v>0</v>
      </c>
      <c r="O721" s="5">
        <f t="shared" si="279"/>
        <v>0</v>
      </c>
      <c r="P721" s="5">
        <f t="shared" si="279"/>
        <v>9499857.9299999997</v>
      </c>
      <c r="Q721" s="6">
        <v>7529936.5999999996</v>
      </c>
      <c r="R721" s="35">
        <f t="shared" si="254"/>
        <v>45.319112521896358</v>
      </c>
      <c r="S721" s="4">
        <v>0</v>
      </c>
    </row>
    <row r="722" spans="1:19" outlineLevel="1">
      <c r="A722" s="29"/>
      <c r="B722" s="11" t="s">
        <v>5</v>
      </c>
      <c r="C722" s="33"/>
      <c r="D722" s="33"/>
      <c r="E722" s="33"/>
      <c r="F722" s="33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35"/>
      <c r="S722" s="4"/>
    </row>
    <row r="723" spans="1:19" outlineLevel="1">
      <c r="A723" s="29"/>
      <c r="B723" s="11" t="s">
        <v>6</v>
      </c>
      <c r="C723" s="33"/>
      <c r="D723" s="33"/>
      <c r="E723" s="33"/>
      <c r="F723" s="33"/>
      <c r="G723" s="5"/>
      <c r="H723" s="5">
        <f>H728+H733</f>
        <v>0</v>
      </c>
      <c r="I723" s="5">
        <f t="shared" ref="I723:P725" si="280">I728+I733</f>
        <v>0</v>
      </c>
      <c r="J723" s="5">
        <f t="shared" si="280"/>
        <v>0</v>
      </c>
      <c r="K723" s="5">
        <f t="shared" si="280"/>
        <v>0</v>
      </c>
      <c r="L723" s="5">
        <f t="shared" si="280"/>
        <v>0</v>
      </c>
      <c r="M723" s="5">
        <f t="shared" si="280"/>
        <v>0</v>
      </c>
      <c r="N723" s="5">
        <f t="shared" si="280"/>
        <v>0</v>
      </c>
      <c r="O723" s="5">
        <f t="shared" si="280"/>
        <v>0</v>
      </c>
      <c r="P723" s="5">
        <f t="shared" si="280"/>
        <v>0</v>
      </c>
      <c r="Q723" s="6"/>
      <c r="R723" s="35">
        <v>0</v>
      </c>
      <c r="S723" s="4"/>
    </row>
    <row r="724" spans="1:19" outlineLevel="1">
      <c r="A724" s="29"/>
      <c r="B724" s="11" t="s">
        <v>7</v>
      </c>
      <c r="C724" s="33"/>
      <c r="D724" s="33"/>
      <c r="E724" s="33"/>
      <c r="F724" s="33"/>
      <c r="G724" s="5"/>
      <c r="H724" s="5">
        <f t="shared" ref="H724" si="281">H729+H734</f>
        <v>0</v>
      </c>
      <c r="I724" s="5"/>
      <c r="J724" s="5"/>
      <c r="K724" s="5"/>
      <c r="L724" s="5"/>
      <c r="M724" s="5"/>
      <c r="N724" s="5"/>
      <c r="O724" s="5"/>
      <c r="P724" s="5">
        <f t="shared" si="280"/>
        <v>0</v>
      </c>
      <c r="Q724" s="6"/>
      <c r="R724" s="35">
        <v>0</v>
      </c>
      <c r="S724" s="4"/>
    </row>
    <row r="725" spans="1:19" outlineLevel="1">
      <c r="A725" s="29"/>
      <c r="B725" s="11" t="s">
        <v>8</v>
      </c>
      <c r="C725" s="33"/>
      <c r="D725" s="33"/>
      <c r="E725" s="33"/>
      <c r="F725" s="33"/>
      <c r="G725" s="5"/>
      <c r="H725" s="5">
        <f>H730+H735</f>
        <v>20962144.670000002</v>
      </c>
      <c r="I725" s="5">
        <f t="shared" ref="I725:O725" si="282">I730+I735</f>
        <v>0</v>
      </c>
      <c r="J725" s="5">
        <f t="shared" si="282"/>
        <v>0</v>
      </c>
      <c r="K725" s="5">
        <f t="shared" si="282"/>
        <v>0</v>
      </c>
      <c r="L725" s="5">
        <f t="shared" si="282"/>
        <v>0</v>
      </c>
      <c r="M725" s="5">
        <f t="shared" si="282"/>
        <v>0</v>
      </c>
      <c r="N725" s="5">
        <f t="shared" si="282"/>
        <v>0</v>
      </c>
      <c r="O725" s="5">
        <f t="shared" si="282"/>
        <v>0</v>
      </c>
      <c r="P725" s="5">
        <f t="shared" si="280"/>
        <v>9499857.9299999997</v>
      </c>
      <c r="Q725" s="6"/>
      <c r="R725" s="35">
        <f t="shared" ref="R725:R770" si="283">P725/H725*100</f>
        <v>45.319112521896358</v>
      </c>
      <c r="S725" s="4"/>
    </row>
    <row r="726" spans="1:19" ht="48" customHeight="1" outlineLevel="1">
      <c r="A726" s="29"/>
      <c r="B726" s="8" t="s">
        <v>131</v>
      </c>
      <c r="C726" s="33"/>
      <c r="D726" s="33"/>
      <c r="E726" s="33"/>
      <c r="F726" s="33"/>
      <c r="G726" s="5"/>
      <c r="H726" s="5">
        <f>H728+H729+H730</f>
        <v>4125387</v>
      </c>
      <c r="I726" s="5">
        <f t="shared" ref="I726:O726" si="284">I728+I729+I730</f>
        <v>0</v>
      </c>
      <c r="J726" s="5">
        <f t="shared" si="284"/>
        <v>0</v>
      </c>
      <c r="K726" s="5">
        <f t="shared" si="284"/>
        <v>0</v>
      </c>
      <c r="L726" s="5">
        <f t="shared" si="284"/>
        <v>0</v>
      </c>
      <c r="M726" s="5">
        <f t="shared" si="284"/>
        <v>0</v>
      </c>
      <c r="N726" s="5">
        <f t="shared" si="284"/>
        <v>0</v>
      </c>
      <c r="O726" s="5">
        <f t="shared" si="284"/>
        <v>0</v>
      </c>
      <c r="P726" s="5">
        <f>P728+P729+P730</f>
        <v>3132000</v>
      </c>
      <c r="Q726" s="6">
        <v>41189.14</v>
      </c>
      <c r="R726" s="35">
        <f t="shared" si="283"/>
        <v>75.920150036832908</v>
      </c>
      <c r="S726" s="4"/>
    </row>
    <row r="727" spans="1:19" outlineLevel="1">
      <c r="A727" s="29"/>
      <c r="B727" s="11" t="s">
        <v>5</v>
      </c>
      <c r="C727" s="33"/>
      <c r="D727" s="33"/>
      <c r="E727" s="33"/>
      <c r="F727" s="33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35"/>
      <c r="S727" s="4"/>
    </row>
    <row r="728" spans="1:19" outlineLevel="1">
      <c r="A728" s="29"/>
      <c r="B728" s="11" t="s">
        <v>6</v>
      </c>
      <c r="C728" s="33"/>
      <c r="D728" s="33"/>
      <c r="E728" s="33"/>
      <c r="F728" s="33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6"/>
      <c r="R728" s="35"/>
      <c r="S728" s="4"/>
    </row>
    <row r="729" spans="1:19" outlineLevel="1">
      <c r="A729" s="29"/>
      <c r="B729" s="11" t="s">
        <v>7</v>
      </c>
      <c r="C729" s="33"/>
      <c r="D729" s="33"/>
      <c r="E729" s="33"/>
      <c r="F729" s="33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6"/>
      <c r="R729" s="35"/>
      <c r="S729" s="4"/>
    </row>
    <row r="730" spans="1:19" outlineLevel="1">
      <c r="A730" s="29"/>
      <c r="B730" s="11" t="s">
        <v>8</v>
      </c>
      <c r="C730" s="33"/>
      <c r="D730" s="33"/>
      <c r="E730" s="33"/>
      <c r="F730" s="33"/>
      <c r="G730" s="5"/>
      <c r="H730" s="5">
        <v>4125387</v>
      </c>
      <c r="I730" s="5"/>
      <c r="J730" s="5"/>
      <c r="K730" s="5"/>
      <c r="L730" s="5"/>
      <c r="M730" s="5"/>
      <c r="N730" s="5"/>
      <c r="O730" s="5"/>
      <c r="P730" s="5">
        <v>3132000</v>
      </c>
      <c r="Q730" s="6"/>
      <c r="R730" s="35">
        <f t="shared" si="283"/>
        <v>75.920150036832908</v>
      </c>
      <c r="S730" s="4"/>
    </row>
    <row r="731" spans="1:19" ht="17.25" customHeight="1" outlineLevel="1">
      <c r="A731" s="29"/>
      <c r="B731" s="8" t="s">
        <v>132</v>
      </c>
      <c r="C731" s="33"/>
      <c r="D731" s="33"/>
      <c r="E731" s="33"/>
      <c r="F731" s="33"/>
      <c r="G731" s="5"/>
      <c r="H731" s="5">
        <f>H733+H734+H735</f>
        <v>16836757.670000002</v>
      </c>
      <c r="I731" s="5">
        <f t="shared" ref="I731:O731" si="285">I733+I734+I735</f>
        <v>0</v>
      </c>
      <c r="J731" s="5">
        <f t="shared" si="285"/>
        <v>0</v>
      </c>
      <c r="K731" s="5">
        <f t="shared" si="285"/>
        <v>0</v>
      </c>
      <c r="L731" s="5">
        <f t="shared" si="285"/>
        <v>0</v>
      </c>
      <c r="M731" s="5">
        <f t="shared" si="285"/>
        <v>0</v>
      </c>
      <c r="N731" s="5">
        <f t="shared" si="285"/>
        <v>0</v>
      </c>
      <c r="O731" s="5">
        <f t="shared" si="285"/>
        <v>0</v>
      </c>
      <c r="P731" s="5">
        <f>P733+P734+P735</f>
        <v>6367857.9299999997</v>
      </c>
      <c r="Q731" s="6">
        <v>41189.14</v>
      </c>
      <c r="R731" s="35">
        <f t="shared" si="283"/>
        <v>37.821165183997088</v>
      </c>
      <c r="S731" s="4"/>
    </row>
    <row r="732" spans="1:19" outlineLevel="1">
      <c r="A732" s="29"/>
      <c r="B732" s="11" t="s">
        <v>5</v>
      </c>
      <c r="C732" s="33"/>
      <c r="D732" s="33"/>
      <c r="E732" s="33"/>
      <c r="F732" s="33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35"/>
      <c r="S732" s="4"/>
    </row>
    <row r="733" spans="1:19" outlineLevel="1">
      <c r="A733" s="29"/>
      <c r="B733" s="11" t="s">
        <v>6</v>
      </c>
      <c r="C733" s="33"/>
      <c r="D733" s="33"/>
      <c r="E733" s="33"/>
      <c r="F733" s="33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35"/>
      <c r="S733" s="4"/>
    </row>
    <row r="734" spans="1:19" outlineLevel="1">
      <c r="A734" s="29"/>
      <c r="B734" s="11" t="s">
        <v>7</v>
      </c>
      <c r="C734" s="33"/>
      <c r="D734" s="33"/>
      <c r="E734" s="33"/>
      <c r="F734" s="33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35"/>
      <c r="S734" s="4"/>
    </row>
    <row r="735" spans="1:19" outlineLevel="1">
      <c r="A735" s="29"/>
      <c r="B735" s="11" t="s">
        <v>8</v>
      </c>
      <c r="C735" s="33"/>
      <c r="D735" s="33"/>
      <c r="E735" s="33"/>
      <c r="F735" s="33"/>
      <c r="G735" s="5"/>
      <c r="H735" s="5">
        <v>16836757.670000002</v>
      </c>
      <c r="I735" s="5"/>
      <c r="J735" s="5"/>
      <c r="K735" s="5"/>
      <c r="L735" s="5"/>
      <c r="M735" s="5"/>
      <c r="N735" s="5"/>
      <c r="O735" s="5"/>
      <c r="P735" s="5">
        <v>6367857.9299999997</v>
      </c>
      <c r="Q735" s="6"/>
      <c r="R735" s="35">
        <f t="shared" si="283"/>
        <v>37.821165183997088</v>
      </c>
      <c r="S735" s="4"/>
    </row>
    <row r="736" spans="1:19" outlineLevel="1">
      <c r="A736" s="29" t="s">
        <v>138</v>
      </c>
      <c r="B736" s="11" t="s">
        <v>133</v>
      </c>
      <c r="C736" s="33"/>
      <c r="D736" s="33"/>
      <c r="E736" s="33"/>
      <c r="F736" s="33"/>
      <c r="G736" s="5">
        <v>0</v>
      </c>
      <c r="H736" s="5">
        <f>H738+H739+H740</f>
        <v>11409700</v>
      </c>
      <c r="I736" s="5">
        <f t="shared" ref="I736:P736" si="286">I738+I739+I740</f>
        <v>0</v>
      </c>
      <c r="J736" s="5">
        <f t="shared" si="286"/>
        <v>0</v>
      </c>
      <c r="K736" s="5">
        <f t="shared" si="286"/>
        <v>0</v>
      </c>
      <c r="L736" s="5">
        <f t="shared" si="286"/>
        <v>0</v>
      </c>
      <c r="M736" s="5">
        <f t="shared" si="286"/>
        <v>0</v>
      </c>
      <c r="N736" s="5">
        <f t="shared" si="286"/>
        <v>0</v>
      </c>
      <c r="O736" s="5">
        <f t="shared" si="286"/>
        <v>0</v>
      </c>
      <c r="P736" s="5">
        <f t="shared" si="286"/>
        <v>7101772.5300000003</v>
      </c>
      <c r="Q736" s="6">
        <v>10058909.77</v>
      </c>
      <c r="R736" s="35">
        <f t="shared" si="283"/>
        <v>62.243288868243681</v>
      </c>
      <c r="S736" s="4">
        <v>0</v>
      </c>
    </row>
    <row r="737" spans="1:19" outlineLevel="1">
      <c r="A737" s="29"/>
      <c r="B737" s="11" t="s">
        <v>5</v>
      </c>
      <c r="C737" s="33"/>
      <c r="D737" s="33"/>
      <c r="E737" s="33"/>
      <c r="F737" s="33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35"/>
      <c r="S737" s="4"/>
    </row>
    <row r="738" spans="1:19" outlineLevel="1">
      <c r="A738" s="29"/>
      <c r="B738" s="11" t="s">
        <v>6</v>
      </c>
      <c r="C738" s="33"/>
      <c r="D738" s="33"/>
      <c r="E738" s="33"/>
      <c r="F738" s="33"/>
      <c r="G738" s="5"/>
      <c r="H738" s="5">
        <f>H743</f>
        <v>0</v>
      </c>
      <c r="I738" s="5">
        <f t="shared" ref="I738:P739" si="287">I743</f>
        <v>0</v>
      </c>
      <c r="J738" s="5">
        <f t="shared" si="287"/>
        <v>0</v>
      </c>
      <c r="K738" s="5">
        <f t="shared" si="287"/>
        <v>0</v>
      </c>
      <c r="L738" s="5">
        <f t="shared" si="287"/>
        <v>0</v>
      </c>
      <c r="M738" s="5">
        <f t="shared" si="287"/>
        <v>0</v>
      </c>
      <c r="N738" s="5">
        <f t="shared" si="287"/>
        <v>0</v>
      </c>
      <c r="O738" s="5">
        <f t="shared" si="287"/>
        <v>0</v>
      </c>
      <c r="P738" s="5">
        <f t="shared" si="287"/>
        <v>0</v>
      </c>
      <c r="Q738" s="6"/>
      <c r="R738" s="35">
        <v>0</v>
      </c>
      <c r="S738" s="4"/>
    </row>
    <row r="739" spans="1:19" outlineLevel="1">
      <c r="A739" s="29"/>
      <c r="B739" s="11" t="s">
        <v>7</v>
      </c>
      <c r="C739" s="33"/>
      <c r="D739" s="33"/>
      <c r="E739" s="33"/>
      <c r="F739" s="33"/>
      <c r="G739" s="5"/>
      <c r="H739" s="5">
        <f t="shared" ref="H739" si="288">H744</f>
        <v>0</v>
      </c>
      <c r="I739" s="5"/>
      <c r="J739" s="5"/>
      <c r="K739" s="5"/>
      <c r="L739" s="5"/>
      <c r="M739" s="5"/>
      <c r="N739" s="5"/>
      <c r="O739" s="5"/>
      <c r="P739" s="5">
        <f t="shared" si="287"/>
        <v>0</v>
      </c>
      <c r="Q739" s="6"/>
      <c r="R739" s="35">
        <v>0</v>
      </c>
      <c r="S739" s="4"/>
    </row>
    <row r="740" spans="1:19" outlineLevel="1">
      <c r="A740" s="29"/>
      <c r="B740" s="11" t="s">
        <v>8</v>
      </c>
      <c r="C740" s="33"/>
      <c r="D740" s="33"/>
      <c r="E740" s="33"/>
      <c r="F740" s="33"/>
      <c r="G740" s="5"/>
      <c r="H740" s="5">
        <f>H745</f>
        <v>11409700</v>
      </c>
      <c r="I740" s="5">
        <f t="shared" ref="I740:P740" si="289">I745</f>
        <v>0</v>
      </c>
      <c r="J740" s="5">
        <f t="shared" si="289"/>
        <v>0</v>
      </c>
      <c r="K740" s="5">
        <f t="shared" si="289"/>
        <v>0</v>
      </c>
      <c r="L740" s="5">
        <f t="shared" si="289"/>
        <v>0</v>
      </c>
      <c r="M740" s="5">
        <f t="shared" si="289"/>
        <v>0</v>
      </c>
      <c r="N740" s="5">
        <f t="shared" si="289"/>
        <v>0</v>
      </c>
      <c r="O740" s="5">
        <f t="shared" si="289"/>
        <v>0</v>
      </c>
      <c r="P740" s="5">
        <f t="shared" si="289"/>
        <v>7101772.5300000003</v>
      </c>
      <c r="Q740" s="6"/>
      <c r="R740" s="35">
        <f t="shared" si="283"/>
        <v>62.243288868243681</v>
      </c>
      <c r="S740" s="4"/>
    </row>
    <row r="741" spans="1:19" ht="18.75" customHeight="1" outlineLevel="1">
      <c r="A741" s="29"/>
      <c r="B741" s="8" t="s">
        <v>134</v>
      </c>
      <c r="C741" s="33"/>
      <c r="D741" s="33"/>
      <c r="E741" s="33"/>
      <c r="F741" s="33"/>
      <c r="G741" s="5"/>
      <c r="H741" s="5">
        <f>H743+H744+H745</f>
        <v>11409700</v>
      </c>
      <c r="I741" s="5">
        <f t="shared" ref="I741:O741" si="290">I743+I744+I745</f>
        <v>0</v>
      </c>
      <c r="J741" s="5">
        <f t="shared" si="290"/>
        <v>0</v>
      </c>
      <c r="K741" s="5">
        <f t="shared" si="290"/>
        <v>0</v>
      </c>
      <c r="L741" s="5">
        <f t="shared" si="290"/>
        <v>0</v>
      </c>
      <c r="M741" s="5">
        <f t="shared" si="290"/>
        <v>0</v>
      </c>
      <c r="N741" s="5">
        <f t="shared" si="290"/>
        <v>0</v>
      </c>
      <c r="O741" s="5">
        <f t="shared" si="290"/>
        <v>0</v>
      </c>
      <c r="P741" s="5">
        <f>P743+P744+P745</f>
        <v>7101772.5300000003</v>
      </c>
      <c r="Q741" s="6">
        <v>41189.14</v>
      </c>
      <c r="R741" s="35">
        <f t="shared" si="283"/>
        <v>62.243288868243681</v>
      </c>
      <c r="S741" s="4"/>
    </row>
    <row r="742" spans="1:19" outlineLevel="1">
      <c r="A742" s="29"/>
      <c r="B742" s="11" t="s">
        <v>5</v>
      </c>
      <c r="C742" s="33"/>
      <c r="D742" s="33"/>
      <c r="E742" s="33"/>
      <c r="F742" s="33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35"/>
      <c r="S742" s="4"/>
    </row>
    <row r="743" spans="1:19" outlineLevel="1">
      <c r="A743" s="29"/>
      <c r="B743" s="11" t="s">
        <v>6</v>
      </c>
      <c r="C743" s="33"/>
      <c r="D743" s="33"/>
      <c r="E743" s="33"/>
      <c r="F743" s="33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35"/>
      <c r="S743" s="4"/>
    </row>
    <row r="744" spans="1:19" outlineLevel="1">
      <c r="A744" s="29"/>
      <c r="B744" s="11" t="s">
        <v>7</v>
      </c>
      <c r="C744" s="33"/>
      <c r="D744" s="33"/>
      <c r="E744" s="33"/>
      <c r="F744" s="33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35"/>
      <c r="S744" s="4"/>
    </row>
    <row r="745" spans="1:19" outlineLevel="1">
      <c r="A745" s="29"/>
      <c r="B745" s="11" t="s">
        <v>8</v>
      </c>
      <c r="C745" s="33"/>
      <c r="D745" s="33"/>
      <c r="E745" s="33"/>
      <c r="F745" s="33"/>
      <c r="G745" s="5"/>
      <c r="H745" s="5">
        <v>11409700</v>
      </c>
      <c r="I745" s="5"/>
      <c r="J745" s="5"/>
      <c r="K745" s="5"/>
      <c r="L745" s="5"/>
      <c r="M745" s="5"/>
      <c r="N745" s="5"/>
      <c r="O745" s="5"/>
      <c r="P745" s="5">
        <v>7101772.5300000003</v>
      </c>
      <c r="Q745" s="6"/>
      <c r="R745" s="35">
        <f t="shared" si="283"/>
        <v>62.243288868243681</v>
      </c>
      <c r="S745" s="4"/>
    </row>
    <row r="746" spans="1:19" outlineLevel="1">
      <c r="A746" s="29" t="s">
        <v>139</v>
      </c>
      <c r="B746" s="11" t="s">
        <v>135</v>
      </c>
      <c r="C746" s="33"/>
      <c r="D746" s="33"/>
      <c r="E746" s="33"/>
      <c r="F746" s="33"/>
      <c r="G746" s="5">
        <v>0</v>
      </c>
      <c r="H746" s="5">
        <f>H748+H749+H750</f>
        <v>4979300</v>
      </c>
      <c r="I746" s="5" t="e">
        <f t="shared" ref="I746:P746" si="291">I748+I749+I750</f>
        <v>#REF!</v>
      </c>
      <c r="J746" s="5" t="e">
        <f t="shared" si="291"/>
        <v>#REF!</v>
      </c>
      <c r="K746" s="5" t="e">
        <f t="shared" si="291"/>
        <v>#REF!</v>
      </c>
      <c r="L746" s="5" t="e">
        <f t="shared" si="291"/>
        <v>#REF!</v>
      </c>
      <c r="M746" s="5" t="e">
        <f t="shared" si="291"/>
        <v>#REF!</v>
      </c>
      <c r="N746" s="5" t="e">
        <f t="shared" si="291"/>
        <v>#REF!</v>
      </c>
      <c r="O746" s="5" t="e">
        <f t="shared" si="291"/>
        <v>#REF!</v>
      </c>
      <c r="P746" s="5">
        <f t="shared" si="291"/>
        <v>1664000</v>
      </c>
      <c r="Q746" s="6">
        <v>0</v>
      </c>
      <c r="R746" s="35">
        <f t="shared" si="283"/>
        <v>33.418351977185552</v>
      </c>
      <c r="S746" s="4">
        <v>0</v>
      </c>
    </row>
    <row r="747" spans="1:19" outlineLevel="1">
      <c r="A747" s="29"/>
      <c r="B747" s="11" t="s">
        <v>5</v>
      </c>
      <c r="C747" s="33"/>
      <c r="D747" s="33"/>
      <c r="E747" s="33"/>
      <c r="F747" s="33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34"/>
      <c r="S747" s="4"/>
    </row>
    <row r="748" spans="1:19" outlineLevel="1">
      <c r="A748" s="29"/>
      <c r="B748" s="11" t="s">
        <v>6</v>
      </c>
      <c r="C748" s="33"/>
      <c r="D748" s="33"/>
      <c r="E748" s="33"/>
      <c r="F748" s="33"/>
      <c r="G748" s="5"/>
      <c r="H748" s="5">
        <f>H753+H758</f>
        <v>0</v>
      </c>
      <c r="I748" s="5">
        <f t="shared" ref="I748:P750" si="292">I753+I758</f>
        <v>0</v>
      </c>
      <c r="J748" s="5">
        <f t="shared" si="292"/>
        <v>0</v>
      </c>
      <c r="K748" s="5">
        <f t="shared" si="292"/>
        <v>0</v>
      </c>
      <c r="L748" s="5">
        <f t="shared" si="292"/>
        <v>0</v>
      </c>
      <c r="M748" s="5">
        <f t="shared" si="292"/>
        <v>0</v>
      </c>
      <c r="N748" s="5">
        <f t="shared" si="292"/>
        <v>0</v>
      </c>
      <c r="O748" s="5">
        <f t="shared" si="292"/>
        <v>0</v>
      </c>
      <c r="P748" s="5">
        <f t="shared" si="292"/>
        <v>0</v>
      </c>
      <c r="Q748" s="6"/>
      <c r="R748" s="35">
        <v>0</v>
      </c>
      <c r="S748" s="4"/>
    </row>
    <row r="749" spans="1:19" outlineLevel="1">
      <c r="A749" s="29"/>
      <c r="B749" s="11" t="s">
        <v>7</v>
      </c>
      <c r="C749" s="33"/>
      <c r="D749" s="33"/>
      <c r="E749" s="33"/>
      <c r="F749" s="33"/>
      <c r="G749" s="5"/>
      <c r="H749" s="5">
        <f t="shared" ref="H749:H750" si="293">H754+H759</f>
        <v>0</v>
      </c>
      <c r="I749" s="5"/>
      <c r="J749" s="5"/>
      <c r="K749" s="5"/>
      <c r="L749" s="5"/>
      <c r="M749" s="5"/>
      <c r="N749" s="5"/>
      <c r="O749" s="5"/>
      <c r="P749" s="5">
        <f t="shared" si="292"/>
        <v>0</v>
      </c>
      <c r="Q749" s="6"/>
      <c r="R749" s="35">
        <v>0</v>
      </c>
      <c r="S749" s="4"/>
    </row>
    <row r="750" spans="1:19" outlineLevel="1">
      <c r="A750" s="29"/>
      <c r="B750" s="11" t="s">
        <v>8</v>
      </c>
      <c r="C750" s="33"/>
      <c r="D750" s="33"/>
      <c r="E750" s="33"/>
      <c r="F750" s="33"/>
      <c r="G750" s="5"/>
      <c r="H750" s="5">
        <f t="shared" si="293"/>
        <v>4979300</v>
      </c>
      <c r="I750" s="5" t="e">
        <f>#REF!+I760</f>
        <v>#REF!</v>
      </c>
      <c r="J750" s="5" t="e">
        <f>#REF!+J760</f>
        <v>#REF!</v>
      </c>
      <c r="K750" s="5" t="e">
        <f>#REF!+K760</f>
        <v>#REF!</v>
      </c>
      <c r="L750" s="5" t="e">
        <f>#REF!+L760</f>
        <v>#REF!</v>
      </c>
      <c r="M750" s="5" t="e">
        <f>#REF!+M760</f>
        <v>#REF!</v>
      </c>
      <c r="N750" s="5" t="e">
        <f>#REF!+N760</f>
        <v>#REF!</v>
      </c>
      <c r="O750" s="5" t="e">
        <f>#REF!+O760</f>
        <v>#REF!</v>
      </c>
      <c r="P750" s="5">
        <f t="shared" si="292"/>
        <v>1664000</v>
      </c>
      <c r="Q750" s="6"/>
      <c r="R750" s="35">
        <f t="shared" si="283"/>
        <v>33.418351977185552</v>
      </c>
      <c r="S750" s="4"/>
    </row>
    <row r="751" spans="1:19" ht="62.25" customHeight="1" outlineLevel="1">
      <c r="A751" s="29"/>
      <c r="B751" s="36" t="s">
        <v>201</v>
      </c>
      <c r="C751" s="33"/>
      <c r="D751" s="33"/>
      <c r="E751" s="33"/>
      <c r="F751" s="33"/>
      <c r="G751" s="5"/>
      <c r="H751" s="5">
        <f>H753+H754+H755</f>
        <v>0</v>
      </c>
      <c r="I751" s="5">
        <f t="shared" ref="I751:R751" si="294">I753+I754+I755</f>
        <v>0</v>
      </c>
      <c r="J751" s="5">
        <f t="shared" si="294"/>
        <v>0</v>
      </c>
      <c r="K751" s="5">
        <f t="shared" si="294"/>
        <v>0</v>
      </c>
      <c r="L751" s="5">
        <f t="shared" si="294"/>
        <v>0</v>
      </c>
      <c r="M751" s="5">
        <f t="shared" si="294"/>
        <v>0</v>
      </c>
      <c r="N751" s="5">
        <f t="shared" si="294"/>
        <v>0</v>
      </c>
      <c r="O751" s="5">
        <f t="shared" si="294"/>
        <v>0</v>
      </c>
      <c r="P751" s="5">
        <f t="shared" si="294"/>
        <v>0</v>
      </c>
      <c r="Q751" s="5">
        <f t="shared" si="294"/>
        <v>0</v>
      </c>
      <c r="R751" s="5">
        <f t="shared" si="294"/>
        <v>0</v>
      </c>
      <c r="S751" s="13"/>
    </row>
    <row r="752" spans="1:19" outlineLevel="1">
      <c r="A752" s="29"/>
      <c r="B752" s="11" t="s">
        <v>5</v>
      </c>
      <c r="C752" s="33"/>
      <c r="D752" s="33"/>
      <c r="E752" s="33"/>
      <c r="F752" s="33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35"/>
      <c r="S752" s="13"/>
    </row>
    <row r="753" spans="1:19" outlineLevel="1">
      <c r="A753" s="29"/>
      <c r="B753" s="11" t="s">
        <v>6</v>
      </c>
      <c r="C753" s="33"/>
      <c r="D753" s="33"/>
      <c r="E753" s="33"/>
      <c r="F753" s="33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35"/>
      <c r="S753" s="13"/>
    </row>
    <row r="754" spans="1:19" outlineLevel="1">
      <c r="A754" s="29"/>
      <c r="B754" s="11" t="s">
        <v>7</v>
      </c>
      <c r="C754" s="33"/>
      <c r="D754" s="33"/>
      <c r="E754" s="33"/>
      <c r="F754" s="33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35"/>
      <c r="S754" s="13"/>
    </row>
    <row r="755" spans="1:19" outlineLevel="1">
      <c r="A755" s="29"/>
      <c r="B755" s="11" t="s">
        <v>8</v>
      </c>
      <c r="C755" s="33"/>
      <c r="D755" s="33"/>
      <c r="E755" s="33"/>
      <c r="F755" s="33"/>
      <c r="G755" s="5"/>
      <c r="H755" s="5"/>
      <c r="I755" s="5"/>
      <c r="J755" s="5"/>
      <c r="K755" s="5"/>
      <c r="L755" s="5"/>
      <c r="M755" s="5"/>
      <c r="N755" s="5"/>
      <c r="O755" s="5"/>
      <c r="P755" s="5">
        <v>0</v>
      </c>
      <c r="Q755" s="6"/>
      <c r="R755" s="35">
        <v>0</v>
      </c>
      <c r="S755" s="13"/>
    </row>
    <row r="756" spans="1:19" ht="32.25" customHeight="1" outlineLevel="1">
      <c r="A756" s="29"/>
      <c r="B756" s="8" t="s">
        <v>136</v>
      </c>
      <c r="C756" s="33"/>
      <c r="D756" s="33"/>
      <c r="E756" s="33"/>
      <c r="F756" s="33"/>
      <c r="G756" s="5"/>
      <c r="H756" s="5">
        <f>H758+H759+H760</f>
        <v>4979300</v>
      </c>
      <c r="I756" s="5">
        <f t="shared" ref="I756:P756" si="295">I758+I759+I760</f>
        <v>0</v>
      </c>
      <c r="J756" s="5">
        <f t="shared" si="295"/>
        <v>0</v>
      </c>
      <c r="K756" s="5">
        <f t="shared" si="295"/>
        <v>0</v>
      </c>
      <c r="L756" s="5">
        <f t="shared" si="295"/>
        <v>0</v>
      </c>
      <c r="M756" s="5">
        <f t="shared" si="295"/>
        <v>0</v>
      </c>
      <c r="N756" s="5">
        <f t="shared" si="295"/>
        <v>0</v>
      </c>
      <c r="O756" s="5">
        <f t="shared" si="295"/>
        <v>0</v>
      </c>
      <c r="P756" s="5">
        <f t="shared" si="295"/>
        <v>1664000</v>
      </c>
      <c r="Q756" s="6">
        <v>41189.14</v>
      </c>
      <c r="R756" s="35">
        <f t="shared" si="283"/>
        <v>33.418351977185552</v>
      </c>
      <c r="S756" s="13"/>
    </row>
    <row r="757" spans="1:19" outlineLevel="1">
      <c r="A757" s="29"/>
      <c r="B757" s="11" t="s">
        <v>5</v>
      </c>
      <c r="C757" s="33"/>
      <c r="D757" s="33"/>
      <c r="E757" s="33"/>
      <c r="F757" s="33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35"/>
      <c r="S757" s="13"/>
    </row>
    <row r="758" spans="1:19" outlineLevel="1">
      <c r="A758" s="29"/>
      <c r="B758" s="11" t="s">
        <v>6</v>
      </c>
      <c r="C758" s="33"/>
      <c r="D758" s="33"/>
      <c r="E758" s="33"/>
      <c r="F758" s="33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35"/>
      <c r="S758" s="13"/>
    </row>
    <row r="759" spans="1:19" outlineLevel="1">
      <c r="A759" s="29"/>
      <c r="B759" s="11" t="s">
        <v>7</v>
      </c>
      <c r="C759" s="33"/>
      <c r="D759" s="33"/>
      <c r="E759" s="33"/>
      <c r="F759" s="33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35"/>
      <c r="S759" s="13"/>
    </row>
    <row r="760" spans="1:19" outlineLevel="1">
      <c r="A760" s="29"/>
      <c r="B760" s="11" t="s">
        <v>8</v>
      </c>
      <c r="C760" s="33"/>
      <c r="D760" s="33"/>
      <c r="E760" s="33"/>
      <c r="F760" s="33"/>
      <c r="G760" s="5"/>
      <c r="H760" s="5">
        <v>4979300</v>
      </c>
      <c r="I760" s="5"/>
      <c r="J760" s="5"/>
      <c r="K760" s="5"/>
      <c r="L760" s="5"/>
      <c r="M760" s="5"/>
      <c r="N760" s="5"/>
      <c r="O760" s="5"/>
      <c r="P760" s="5">
        <v>1664000</v>
      </c>
      <c r="Q760" s="6"/>
      <c r="R760" s="35">
        <f t="shared" si="283"/>
        <v>33.418351977185552</v>
      </c>
      <c r="S760" s="13"/>
    </row>
    <row r="761" spans="1:19" ht="33.75" customHeight="1" outlineLevel="1">
      <c r="A761" s="14" t="s">
        <v>172</v>
      </c>
      <c r="B761" s="15" t="s">
        <v>173</v>
      </c>
      <c r="C761" s="33"/>
      <c r="D761" s="33"/>
      <c r="E761" s="33"/>
      <c r="F761" s="33"/>
      <c r="G761" s="5"/>
      <c r="H761" s="5">
        <f>H763+H764+H765</f>
        <v>29059300</v>
      </c>
      <c r="I761" s="5">
        <f t="shared" ref="I761:P761" si="296">I763+I764+I765</f>
        <v>0</v>
      </c>
      <c r="J761" s="5">
        <f t="shared" si="296"/>
        <v>0</v>
      </c>
      <c r="K761" s="5">
        <f t="shared" si="296"/>
        <v>0</v>
      </c>
      <c r="L761" s="5">
        <f t="shared" si="296"/>
        <v>0</v>
      </c>
      <c r="M761" s="5">
        <f t="shared" si="296"/>
        <v>0</v>
      </c>
      <c r="N761" s="5">
        <f t="shared" si="296"/>
        <v>0</v>
      </c>
      <c r="O761" s="5">
        <f t="shared" si="296"/>
        <v>0</v>
      </c>
      <c r="P761" s="5">
        <f t="shared" si="296"/>
        <v>21661515.899999999</v>
      </c>
      <c r="Q761" s="6"/>
      <c r="R761" s="35">
        <f t="shared" si="283"/>
        <v>74.54245594353614</v>
      </c>
      <c r="S761" s="13"/>
    </row>
    <row r="762" spans="1:19" outlineLevel="1">
      <c r="A762" s="29"/>
      <c r="B762" s="11" t="s">
        <v>5</v>
      </c>
      <c r="C762" s="33"/>
      <c r="D762" s="33"/>
      <c r="E762" s="33"/>
      <c r="F762" s="33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35"/>
      <c r="S762" s="13"/>
    </row>
    <row r="763" spans="1:19" outlineLevel="1">
      <c r="A763" s="29"/>
      <c r="B763" s="11" t="s">
        <v>6</v>
      </c>
      <c r="C763" s="33"/>
      <c r="D763" s="33"/>
      <c r="E763" s="33"/>
      <c r="F763" s="33"/>
      <c r="G763" s="5"/>
      <c r="H763" s="5">
        <f>H768</f>
        <v>0</v>
      </c>
      <c r="I763" s="5">
        <f t="shared" ref="I763:P764" si="297">I768</f>
        <v>0</v>
      </c>
      <c r="J763" s="5">
        <f t="shared" si="297"/>
        <v>0</v>
      </c>
      <c r="K763" s="5">
        <f t="shared" si="297"/>
        <v>0</v>
      </c>
      <c r="L763" s="5">
        <f t="shared" si="297"/>
        <v>0</v>
      </c>
      <c r="M763" s="5">
        <f t="shared" si="297"/>
        <v>0</v>
      </c>
      <c r="N763" s="5">
        <f t="shared" si="297"/>
        <v>0</v>
      </c>
      <c r="O763" s="5">
        <f t="shared" si="297"/>
        <v>0</v>
      </c>
      <c r="P763" s="5">
        <f t="shared" si="297"/>
        <v>0</v>
      </c>
      <c r="Q763" s="6"/>
      <c r="R763" s="35">
        <v>0</v>
      </c>
      <c r="S763" s="13"/>
    </row>
    <row r="764" spans="1:19" outlineLevel="1">
      <c r="A764" s="29"/>
      <c r="B764" s="11" t="s">
        <v>7</v>
      </c>
      <c r="C764" s="33"/>
      <c r="D764" s="33"/>
      <c r="E764" s="33"/>
      <c r="F764" s="33"/>
      <c r="G764" s="5"/>
      <c r="H764" s="5">
        <f t="shared" ref="H764" si="298">H769</f>
        <v>0</v>
      </c>
      <c r="I764" s="5"/>
      <c r="J764" s="5"/>
      <c r="K764" s="5"/>
      <c r="L764" s="5"/>
      <c r="M764" s="5"/>
      <c r="N764" s="5"/>
      <c r="O764" s="5"/>
      <c r="P764" s="5">
        <f t="shared" si="297"/>
        <v>0</v>
      </c>
      <c r="Q764" s="6"/>
      <c r="R764" s="35">
        <v>0</v>
      </c>
      <c r="S764" s="13"/>
    </row>
    <row r="765" spans="1:19" outlineLevel="1">
      <c r="A765" s="29"/>
      <c r="B765" s="11" t="s">
        <v>8</v>
      </c>
      <c r="C765" s="33"/>
      <c r="D765" s="33"/>
      <c r="E765" s="33"/>
      <c r="F765" s="33"/>
      <c r="G765" s="5"/>
      <c r="H765" s="5">
        <f>H770</f>
        <v>29059300</v>
      </c>
      <c r="I765" s="5">
        <f t="shared" ref="I765:P765" si="299">I770</f>
        <v>0</v>
      </c>
      <c r="J765" s="5">
        <f t="shared" si="299"/>
        <v>0</v>
      </c>
      <c r="K765" s="5">
        <f t="shared" si="299"/>
        <v>0</v>
      </c>
      <c r="L765" s="5">
        <f t="shared" si="299"/>
        <v>0</v>
      </c>
      <c r="M765" s="5">
        <f t="shared" si="299"/>
        <v>0</v>
      </c>
      <c r="N765" s="5">
        <f t="shared" si="299"/>
        <v>0</v>
      </c>
      <c r="O765" s="5">
        <f t="shared" si="299"/>
        <v>0</v>
      </c>
      <c r="P765" s="5">
        <f t="shared" si="299"/>
        <v>21661515.899999999</v>
      </c>
      <c r="Q765" s="6"/>
      <c r="R765" s="35">
        <f t="shared" si="283"/>
        <v>74.54245594353614</v>
      </c>
      <c r="S765" s="13"/>
    </row>
    <row r="766" spans="1:19" outlineLevel="1">
      <c r="A766" s="29"/>
      <c r="B766" s="8" t="s">
        <v>33</v>
      </c>
      <c r="C766" s="33"/>
      <c r="D766" s="33"/>
      <c r="E766" s="33"/>
      <c r="F766" s="33"/>
      <c r="G766" s="5"/>
      <c r="H766" s="5">
        <f>H768+H769+H770</f>
        <v>29059300</v>
      </c>
      <c r="I766" s="5">
        <f t="shared" ref="I766:O766" si="300">I768+I769+I770</f>
        <v>0</v>
      </c>
      <c r="J766" s="5">
        <f t="shared" si="300"/>
        <v>0</v>
      </c>
      <c r="K766" s="5">
        <f t="shared" si="300"/>
        <v>0</v>
      </c>
      <c r="L766" s="5">
        <f t="shared" si="300"/>
        <v>0</v>
      </c>
      <c r="M766" s="5">
        <f t="shared" si="300"/>
        <v>0</v>
      </c>
      <c r="N766" s="5">
        <f t="shared" si="300"/>
        <v>0</v>
      </c>
      <c r="O766" s="5">
        <f t="shared" si="300"/>
        <v>0</v>
      </c>
      <c r="P766" s="5">
        <f>P768+P769+P770</f>
        <v>21661515.899999999</v>
      </c>
      <c r="Q766" s="6">
        <v>41189.14</v>
      </c>
      <c r="R766" s="35">
        <f t="shared" si="283"/>
        <v>74.54245594353614</v>
      </c>
      <c r="S766" s="13"/>
    </row>
    <row r="767" spans="1:19" outlineLevel="1">
      <c r="A767" s="29"/>
      <c r="B767" s="11" t="s">
        <v>5</v>
      </c>
      <c r="C767" s="33"/>
      <c r="D767" s="33"/>
      <c r="E767" s="33"/>
      <c r="F767" s="33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35"/>
      <c r="S767" s="13"/>
    </row>
    <row r="768" spans="1:19" outlineLevel="1">
      <c r="A768" s="29"/>
      <c r="B768" s="11" t="s">
        <v>6</v>
      </c>
      <c r="C768" s="33"/>
      <c r="D768" s="33"/>
      <c r="E768" s="33"/>
      <c r="F768" s="33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35"/>
      <c r="S768" s="13"/>
    </row>
    <row r="769" spans="1:19" outlineLevel="1">
      <c r="A769" s="29"/>
      <c r="B769" s="11" t="s">
        <v>7</v>
      </c>
      <c r="C769" s="33"/>
      <c r="D769" s="33"/>
      <c r="E769" s="33"/>
      <c r="F769" s="33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35"/>
      <c r="S769" s="13"/>
    </row>
    <row r="770" spans="1:19" outlineLevel="1">
      <c r="A770" s="29"/>
      <c r="B770" s="11" t="s">
        <v>8</v>
      </c>
      <c r="C770" s="33"/>
      <c r="D770" s="33"/>
      <c r="E770" s="33"/>
      <c r="F770" s="33"/>
      <c r="G770" s="5"/>
      <c r="H770" s="5">
        <v>29059300</v>
      </c>
      <c r="I770" s="5"/>
      <c r="J770" s="5"/>
      <c r="K770" s="5"/>
      <c r="L770" s="5"/>
      <c r="M770" s="5"/>
      <c r="N770" s="5"/>
      <c r="O770" s="5"/>
      <c r="P770" s="5">
        <v>21661515.899999999</v>
      </c>
      <c r="Q770" s="6"/>
      <c r="R770" s="35">
        <f t="shared" si="283"/>
        <v>74.54245594353614</v>
      </c>
      <c r="S770" s="13"/>
    </row>
    <row r="771" spans="1:19">
      <c r="A771" s="42"/>
      <c r="B771" s="43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 t="s">
        <v>2</v>
      </c>
      <c r="R771" s="44"/>
      <c r="S771" s="2"/>
    </row>
    <row r="772" spans="1:19" ht="15.5" customHeight="1">
      <c r="A772" s="66" t="s">
        <v>217</v>
      </c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16"/>
    </row>
    <row r="773" spans="1:19">
      <c r="A773" s="70"/>
      <c r="B773" s="70"/>
    </row>
    <row r="774" spans="1:19">
      <c r="A774" s="70"/>
      <c r="B774" s="70"/>
    </row>
    <row r="775" spans="1:19">
      <c r="A775" s="71"/>
      <c r="B775" s="71"/>
    </row>
    <row r="776" spans="1:19">
      <c r="A776" s="71"/>
      <c r="B776" s="71"/>
      <c r="P776" s="72"/>
      <c r="Q776" s="72"/>
      <c r="R776" s="72"/>
    </row>
  </sheetData>
  <mergeCells count="26"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M3:M4"/>
    <mergeCell ref="N3:N4"/>
    <mergeCell ref="A774:B774"/>
    <mergeCell ref="A775:B775"/>
    <mergeCell ref="A776:B776"/>
    <mergeCell ref="P776:R776"/>
    <mergeCell ref="O3:O4"/>
    <mergeCell ref="P3:P4"/>
    <mergeCell ref="R3:R4"/>
    <mergeCell ref="A773:B773"/>
    <mergeCell ref="I3:I4"/>
    <mergeCell ref="J3:J4"/>
    <mergeCell ref="K3:K4"/>
    <mergeCell ref="L3:L4"/>
    <mergeCell ref="A772:R772"/>
  </mergeCells>
  <pageMargins left="0.98425196850393704" right="0.39370078740157483" top="0.39370078740157483" bottom="0.39370078740157483" header="0" footer="0"/>
  <pageSetup paperSize="9" scale="70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01.10.2017</vt:lpstr>
      <vt:lpstr>'01.10.2017'!Заголовки_для_печати</vt:lpstr>
      <vt:lpstr>'01.10.2017'!Область_печати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Сидукова Светлана Алексеевна</cp:lastModifiedBy>
  <cp:lastPrinted>2017-10-10T13:24:16Z</cp:lastPrinted>
  <dcterms:created xsi:type="dcterms:W3CDTF">2016-11-17T19:33:17Z</dcterms:created>
  <dcterms:modified xsi:type="dcterms:W3CDTF">2017-10-11T12:03:19Z</dcterms:modified>
</cp:coreProperties>
</file>