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75" windowWidth="15480" windowHeight="7110"/>
  </bookViews>
  <sheets>
    <sheet name=" 01.02.2018" sheetId="17" r:id="rId1"/>
  </sheets>
  <definedNames>
    <definedName name="_xlnm.Print_Titles" localSheetId="0">' 01.02.2018'!$4:$5</definedName>
    <definedName name="_xlnm.Print_Area" localSheetId="0">' 01.02.2018'!$A$1:$R$762</definedName>
  </definedNames>
  <calcPr calcId="145621"/>
</workbook>
</file>

<file path=xl/calcChain.xml><?xml version="1.0" encoding="utf-8"?>
<calcChain xmlns="http://schemas.openxmlformats.org/spreadsheetml/2006/main">
  <c r="I388" i="17" l="1"/>
  <c r="J388" i="17"/>
  <c r="K388" i="17"/>
  <c r="L388" i="17"/>
  <c r="M388" i="17"/>
  <c r="N388" i="17"/>
  <c r="O388" i="17"/>
  <c r="P388" i="17"/>
  <c r="P333" i="17"/>
  <c r="H333" i="17"/>
  <c r="I43" i="17"/>
  <c r="J43" i="17"/>
  <c r="K43" i="17"/>
  <c r="L43" i="17"/>
  <c r="M43" i="17"/>
  <c r="N43" i="17"/>
  <c r="O43" i="17"/>
  <c r="P43" i="17"/>
  <c r="P318" i="17"/>
  <c r="H318" i="17"/>
  <c r="P277" i="17" l="1"/>
  <c r="H277" i="17"/>
  <c r="P725" i="17" l="1"/>
  <c r="P726" i="17"/>
  <c r="P727" i="17"/>
  <c r="H725" i="17"/>
  <c r="H726" i="17"/>
  <c r="H727" i="17"/>
  <c r="P82" i="17"/>
  <c r="H82" i="17"/>
  <c r="P505" i="17"/>
  <c r="P506" i="17"/>
  <c r="P507" i="17"/>
  <c r="H505" i="17"/>
  <c r="H506" i="17"/>
  <c r="H507" i="17"/>
  <c r="P370" i="17"/>
  <c r="P371" i="17"/>
  <c r="P372" i="17"/>
  <c r="H370" i="17"/>
  <c r="H371" i="17"/>
  <c r="H372" i="17"/>
  <c r="P315" i="17"/>
  <c r="P316" i="17"/>
  <c r="P317" i="17"/>
  <c r="H315" i="17"/>
  <c r="H316" i="17"/>
  <c r="H317" i="17"/>
  <c r="P267" i="17"/>
  <c r="P266" i="17"/>
  <c r="P265" i="17"/>
  <c r="H265" i="17"/>
  <c r="H266" i="17"/>
  <c r="H267" i="17"/>
  <c r="P175" i="17"/>
  <c r="P176" i="17"/>
  <c r="P177" i="17"/>
  <c r="H175" i="17"/>
  <c r="H176" i="17"/>
  <c r="H177" i="17"/>
  <c r="I292" i="17"/>
  <c r="J292" i="17"/>
  <c r="K292" i="17"/>
  <c r="L292" i="17"/>
  <c r="M292" i="17"/>
  <c r="N292" i="17"/>
  <c r="O292" i="17"/>
  <c r="P292" i="17"/>
  <c r="I291" i="17"/>
  <c r="J291" i="17"/>
  <c r="K291" i="17"/>
  <c r="L291" i="17"/>
  <c r="M291" i="17"/>
  <c r="N291" i="17"/>
  <c r="O291" i="17"/>
  <c r="P291" i="17"/>
  <c r="P290" i="17" s="1"/>
  <c r="H291" i="17"/>
  <c r="H292" i="17"/>
  <c r="H293" i="17"/>
  <c r="P300" i="17"/>
  <c r="P301" i="17"/>
  <c r="P302" i="17"/>
  <c r="H300" i="17"/>
  <c r="H301" i="17"/>
  <c r="H302" i="17"/>
  <c r="R297" i="17"/>
  <c r="P293" i="17"/>
  <c r="O293" i="17"/>
  <c r="N293" i="17"/>
  <c r="M293" i="17"/>
  <c r="L293" i="17"/>
  <c r="K293" i="17"/>
  <c r="J293" i="17"/>
  <c r="I293" i="17"/>
  <c r="R755" i="17"/>
  <c r="R756" i="17"/>
  <c r="P752" i="17"/>
  <c r="P747" i="17" s="1"/>
  <c r="R757" i="17"/>
  <c r="P753" i="17"/>
  <c r="O753" i="17"/>
  <c r="N753" i="17"/>
  <c r="M753" i="17"/>
  <c r="L753" i="17"/>
  <c r="K753" i="17"/>
  <c r="J753" i="17"/>
  <c r="I753" i="17"/>
  <c r="H753" i="17"/>
  <c r="O752" i="17"/>
  <c r="N752" i="17"/>
  <c r="N747" i="17" s="1"/>
  <c r="M752" i="17"/>
  <c r="L752" i="17"/>
  <c r="K752" i="17"/>
  <c r="K747" i="17" s="1"/>
  <c r="J752" i="17"/>
  <c r="J747" i="17" s="1"/>
  <c r="I752" i="17"/>
  <c r="H752" i="17"/>
  <c r="H747" i="17" s="1"/>
  <c r="P751" i="17"/>
  <c r="P746" i="17" s="1"/>
  <c r="H751" i="17"/>
  <c r="H746" i="17" s="1"/>
  <c r="P750" i="17"/>
  <c r="P745" i="17" s="1"/>
  <c r="O750" i="17"/>
  <c r="O745" i="17" s="1"/>
  <c r="N750" i="17"/>
  <c r="N745" i="17" s="1"/>
  <c r="M750" i="17"/>
  <c r="M745" i="17" s="1"/>
  <c r="L750" i="17"/>
  <c r="L745" i="17" s="1"/>
  <c r="K750" i="17"/>
  <c r="K745" i="17" s="1"/>
  <c r="J750" i="17"/>
  <c r="J745" i="17" s="1"/>
  <c r="I750" i="17"/>
  <c r="I745" i="17" s="1"/>
  <c r="H750" i="17"/>
  <c r="H745" i="17" s="1"/>
  <c r="L747" i="17"/>
  <c r="O746" i="17"/>
  <c r="N746" i="17"/>
  <c r="M746" i="17"/>
  <c r="L746" i="17"/>
  <c r="K746" i="17"/>
  <c r="J746" i="17"/>
  <c r="I746" i="17"/>
  <c r="I672" i="17"/>
  <c r="J672" i="17"/>
  <c r="K672" i="17"/>
  <c r="L672" i="17"/>
  <c r="M672" i="17"/>
  <c r="N672" i="17"/>
  <c r="O672" i="17"/>
  <c r="P672" i="17"/>
  <c r="I671" i="17"/>
  <c r="J671" i="17"/>
  <c r="K671" i="17"/>
  <c r="L671" i="17"/>
  <c r="M671" i="17"/>
  <c r="N671" i="17"/>
  <c r="O671" i="17"/>
  <c r="P671" i="17"/>
  <c r="I670" i="17"/>
  <c r="J670" i="17"/>
  <c r="K670" i="17"/>
  <c r="L670" i="17"/>
  <c r="M670" i="17"/>
  <c r="N670" i="17"/>
  <c r="O670" i="17"/>
  <c r="P670" i="17"/>
  <c r="H672" i="17"/>
  <c r="H671" i="17"/>
  <c r="H670" i="17"/>
  <c r="R675" i="17"/>
  <c r="P673" i="17"/>
  <c r="O673" i="17"/>
  <c r="N673" i="17"/>
  <c r="M673" i="17"/>
  <c r="L673" i="17"/>
  <c r="K673" i="17"/>
  <c r="J673" i="17"/>
  <c r="I673" i="17"/>
  <c r="H673" i="17"/>
  <c r="R673" i="17" s="1"/>
  <c r="R680" i="17"/>
  <c r="P688" i="17"/>
  <c r="H688" i="17"/>
  <c r="P287" i="17" l="1"/>
  <c r="H287" i="17"/>
  <c r="J743" i="17"/>
  <c r="H286" i="17"/>
  <c r="P288" i="17"/>
  <c r="P285" i="17"/>
  <c r="K748" i="17"/>
  <c r="P286" i="17"/>
  <c r="L743" i="17"/>
  <c r="H290" i="17"/>
  <c r="P298" i="17"/>
  <c r="N743" i="17"/>
  <c r="O748" i="17"/>
  <c r="R292" i="17"/>
  <c r="K743" i="17"/>
  <c r="L748" i="17"/>
  <c r="N748" i="17"/>
  <c r="O747" i="17"/>
  <c r="O743" i="17" s="1"/>
  <c r="R293" i="17"/>
  <c r="J748" i="17"/>
  <c r="I748" i="17"/>
  <c r="M748" i="17"/>
  <c r="P743" i="17"/>
  <c r="R752" i="17"/>
  <c r="P748" i="17"/>
  <c r="R747" i="17"/>
  <c r="H743" i="17"/>
  <c r="R753" i="17"/>
  <c r="I747" i="17"/>
  <c r="I743" i="17" s="1"/>
  <c r="M747" i="17"/>
  <c r="M743" i="17" s="1"/>
  <c r="H748" i="17"/>
  <c r="R590" i="17"/>
  <c r="R591" i="17"/>
  <c r="H585" i="17"/>
  <c r="I588" i="17"/>
  <c r="J588" i="17"/>
  <c r="K588" i="17"/>
  <c r="L588" i="17"/>
  <c r="M588" i="17"/>
  <c r="N588" i="17"/>
  <c r="O588" i="17"/>
  <c r="P588" i="17"/>
  <c r="H588" i="17"/>
  <c r="H577" i="17"/>
  <c r="I532" i="17"/>
  <c r="J532" i="17"/>
  <c r="K532" i="17"/>
  <c r="L532" i="17"/>
  <c r="M532" i="17"/>
  <c r="N532" i="17"/>
  <c r="O532" i="17"/>
  <c r="P532" i="17"/>
  <c r="I531" i="17"/>
  <c r="J531" i="17"/>
  <c r="K531" i="17"/>
  <c r="L531" i="17"/>
  <c r="M531" i="17"/>
  <c r="N531" i="17"/>
  <c r="O531" i="17"/>
  <c r="P531" i="17"/>
  <c r="I530" i="17"/>
  <c r="J530" i="17"/>
  <c r="K530" i="17"/>
  <c r="L530" i="17"/>
  <c r="M530" i="17"/>
  <c r="N530" i="17"/>
  <c r="O530" i="17"/>
  <c r="P530" i="17"/>
  <c r="H532" i="17"/>
  <c r="H531" i="17"/>
  <c r="H530" i="17"/>
  <c r="H515" i="17"/>
  <c r="I543" i="17"/>
  <c r="J543" i="17"/>
  <c r="K543" i="17"/>
  <c r="L543" i="17"/>
  <c r="M543" i="17"/>
  <c r="N543" i="17"/>
  <c r="O543" i="17"/>
  <c r="P543" i="17"/>
  <c r="H543" i="17"/>
  <c r="R545" i="17"/>
  <c r="R546" i="17"/>
  <c r="R547" i="17"/>
  <c r="I542" i="17"/>
  <c r="J542" i="17"/>
  <c r="K542" i="17"/>
  <c r="L542" i="17"/>
  <c r="M542" i="17"/>
  <c r="N542" i="17"/>
  <c r="O542" i="17"/>
  <c r="P542" i="17"/>
  <c r="I541" i="17"/>
  <c r="J541" i="17"/>
  <c r="K541" i="17"/>
  <c r="L541" i="17"/>
  <c r="M541" i="17"/>
  <c r="N541" i="17"/>
  <c r="O541" i="17"/>
  <c r="P541" i="17"/>
  <c r="I540" i="17"/>
  <c r="I538" i="17" s="1"/>
  <c r="J540" i="17"/>
  <c r="J538" i="17" s="1"/>
  <c r="K540" i="17"/>
  <c r="L540" i="17"/>
  <c r="L538" i="17" s="1"/>
  <c r="M540" i="17"/>
  <c r="M538" i="17" s="1"/>
  <c r="N540" i="17"/>
  <c r="N538" i="17" s="1"/>
  <c r="O540" i="17"/>
  <c r="P540" i="17"/>
  <c r="H542" i="17"/>
  <c r="H541" i="17"/>
  <c r="H540" i="17"/>
  <c r="O538" i="17"/>
  <c r="P508" i="17"/>
  <c r="H508" i="17"/>
  <c r="H491" i="17"/>
  <c r="I492" i="17"/>
  <c r="J492" i="17"/>
  <c r="K492" i="17"/>
  <c r="L492" i="17"/>
  <c r="M492" i="17"/>
  <c r="N492" i="17"/>
  <c r="O492" i="17"/>
  <c r="P492" i="17"/>
  <c r="H492" i="17"/>
  <c r="P483" i="17"/>
  <c r="H483" i="17"/>
  <c r="R446" i="17"/>
  <c r="H443" i="17"/>
  <c r="H415" i="17"/>
  <c r="I378" i="17"/>
  <c r="J378" i="17"/>
  <c r="K378" i="17"/>
  <c r="L378" i="17"/>
  <c r="M378" i="17"/>
  <c r="N378" i="17"/>
  <c r="O378" i="17"/>
  <c r="P378" i="17"/>
  <c r="H378" i="17"/>
  <c r="H352" i="17"/>
  <c r="R380" i="17"/>
  <c r="R381" i="17"/>
  <c r="R382" i="17"/>
  <c r="I373" i="17"/>
  <c r="J373" i="17"/>
  <c r="K373" i="17"/>
  <c r="L373" i="17"/>
  <c r="M373" i="17"/>
  <c r="N373" i="17"/>
  <c r="O373" i="17"/>
  <c r="P373" i="17"/>
  <c r="H373" i="17"/>
  <c r="R376" i="17"/>
  <c r="R377" i="17"/>
  <c r="P323" i="17"/>
  <c r="H323" i="17"/>
  <c r="R322" i="17"/>
  <c r="I338" i="17"/>
  <c r="J338" i="17"/>
  <c r="K338" i="17"/>
  <c r="L338" i="17"/>
  <c r="M338" i="17"/>
  <c r="N338" i="17"/>
  <c r="O338" i="17"/>
  <c r="P338" i="17"/>
  <c r="H338" i="17"/>
  <c r="H386" i="17"/>
  <c r="P386" i="17"/>
  <c r="H387" i="17"/>
  <c r="H385" i="17"/>
  <c r="P303" i="17"/>
  <c r="H303" i="17"/>
  <c r="P258" i="17"/>
  <c r="H258" i="17"/>
  <c r="I228" i="17"/>
  <c r="J228" i="17"/>
  <c r="K228" i="17"/>
  <c r="L228" i="17"/>
  <c r="M228" i="17"/>
  <c r="N228" i="17"/>
  <c r="O228" i="17"/>
  <c r="P228" i="17"/>
  <c r="H228" i="17"/>
  <c r="R230" i="17"/>
  <c r="R231" i="17"/>
  <c r="R232" i="17"/>
  <c r="P188" i="17"/>
  <c r="H188" i="17"/>
  <c r="I178" i="17"/>
  <c r="J178" i="17"/>
  <c r="K178" i="17"/>
  <c r="L178" i="17"/>
  <c r="M178" i="17"/>
  <c r="N178" i="17"/>
  <c r="O178" i="17"/>
  <c r="P178" i="17"/>
  <c r="H178" i="17"/>
  <c r="H152" i="17"/>
  <c r="H151" i="17"/>
  <c r="H150" i="17"/>
  <c r="P153" i="17"/>
  <c r="O153" i="17"/>
  <c r="N153" i="17"/>
  <c r="M153" i="17"/>
  <c r="L153" i="17"/>
  <c r="K153" i="17"/>
  <c r="J153" i="17"/>
  <c r="I153" i="17"/>
  <c r="H153" i="17"/>
  <c r="P143" i="17"/>
  <c r="H143" i="17"/>
  <c r="R542" i="17" l="1"/>
  <c r="R541" i="17"/>
  <c r="H285" i="17"/>
  <c r="H288" i="17"/>
  <c r="R288" i="17" s="1"/>
  <c r="R748" i="17"/>
  <c r="R743" i="17"/>
  <c r="K538" i="17"/>
  <c r="R543" i="17"/>
  <c r="H538" i="17"/>
  <c r="P538" i="17"/>
  <c r="R540" i="17"/>
  <c r="R153" i="17"/>
  <c r="H40" i="17"/>
  <c r="I42" i="17"/>
  <c r="J42" i="17"/>
  <c r="K42" i="17"/>
  <c r="L42" i="17"/>
  <c r="M42" i="17"/>
  <c r="N42" i="17"/>
  <c r="O42" i="17"/>
  <c r="P42" i="17"/>
  <c r="I41" i="17"/>
  <c r="J41" i="17"/>
  <c r="K41" i="17"/>
  <c r="L41" i="17"/>
  <c r="M41" i="17"/>
  <c r="N41" i="17"/>
  <c r="O41" i="17"/>
  <c r="P41" i="17"/>
  <c r="P127" i="17"/>
  <c r="H127" i="17"/>
  <c r="P128" i="17"/>
  <c r="H128" i="17"/>
  <c r="I118" i="17"/>
  <c r="J118" i="17"/>
  <c r="K118" i="17"/>
  <c r="L118" i="17"/>
  <c r="M118" i="17"/>
  <c r="N118" i="17"/>
  <c r="O118" i="17"/>
  <c r="P118" i="17"/>
  <c r="H118" i="17"/>
  <c r="P108" i="17"/>
  <c r="I100" i="17"/>
  <c r="J100" i="17"/>
  <c r="K100" i="17"/>
  <c r="L100" i="17"/>
  <c r="M100" i="17"/>
  <c r="N100" i="17"/>
  <c r="O100" i="17"/>
  <c r="P100" i="17"/>
  <c r="I101" i="17"/>
  <c r="J101" i="17"/>
  <c r="K101" i="17"/>
  <c r="L101" i="17"/>
  <c r="M101" i="17"/>
  <c r="N101" i="17"/>
  <c r="O101" i="17"/>
  <c r="P101" i="17"/>
  <c r="I102" i="17"/>
  <c r="J102" i="17"/>
  <c r="K102" i="17"/>
  <c r="L102" i="17"/>
  <c r="M102" i="17"/>
  <c r="N102" i="17"/>
  <c r="O102" i="17"/>
  <c r="P102" i="17"/>
  <c r="H100" i="17"/>
  <c r="H101" i="17"/>
  <c r="H102" i="17"/>
  <c r="R112" i="17"/>
  <c r="O108" i="17"/>
  <c r="N108" i="17"/>
  <c r="M108" i="17"/>
  <c r="L108" i="17"/>
  <c r="K108" i="17"/>
  <c r="J108" i="17"/>
  <c r="I108" i="17"/>
  <c r="H108" i="17"/>
  <c r="R108" i="17" s="1"/>
  <c r="P73" i="17"/>
  <c r="H73" i="17"/>
  <c r="H52" i="17"/>
  <c r="P52" i="17"/>
  <c r="P28" i="17"/>
  <c r="H28" i="17"/>
  <c r="I717" i="17"/>
  <c r="J717" i="17"/>
  <c r="K717" i="17"/>
  <c r="L717" i="17"/>
  <c r="M717" i="17"/>
  <c r="N717" i="17"/>
  <c r="O717" i="17"/>
  <c r="P717" i="17"/>
  <c r="H717" i="17"/>
  <c r="L98" i="17" l="1"/>
  <c r="O98" i="17"/>
  <c r="N98" i="17"/>
  <c r="J98" i="17"/>
  <c r="P98" i="17"/>
  <c r="K98" i="17"/>
  <c r="M98" i="17"/>
  <c r="I98" i="17"/>
  <c r="R538" i="17"/>
  <c r="I586" i="17"/>
  <c r="I551" i="17" s="1"/>
  <c r="J586" i="17"/>
  <c r="K586" i="17"/>
  <c r="K551" i="17" s="1"/>
  <c r="L586" i="17"/>
  <c r="L551" i="17" s="1"/>
  <c r="M586" i="17"/>
  <c r="M551" i="17" s="1"/>
  <c r="N586" i="17"/>
  <c r="O586" i="17"/>
  <c r="O551" i="17" s="1"/>
  <c r="I585" i="17"/>
  <c r="J585" i="17"/>
  <c r="K585" i="17"/>
  <c r="L585" i="17"/>
  <c r="M585" i="17"/>
  <c r="N585" i="17"/>
  <c r="O585" i="17"/>
  <c r="J551" i="17"/>
  <c r="N551" i="17"/>
  <c r="P387" i="17" l="1"/>
  <c r="P237" i="17"/>
  <c r="R742" i="17" l="1"/>
  <c r="P738" i="17"/>
  <c r="O738" i="17"/>
  <c r="N738" i="17"/>
  <c r="M738" i="17"/>
  <c r="L738" i="17"/>
  <c r="K738" i="17"/>
  <c r="J738" i="17"/>
  <c r="I738" i="17"/>
  <c r="H738" i="17"/>
  <c r="P737" i="17"/>
  <c r="O737" i="17"/>
  <c r="O733" i="17" s="1"/>
  <c r="N737" i="17"/>
  <c r="M737" i="17"/>
  <c r="L737" i="17"/>
  <c r="K737" i="17"/>
  <c r="K733" i="17" s="1"/>
  <c r="J737" i="17"/>
  <c r="I737" i="17"/>
  <c r="H737" i="17"/>
  <c r="R737" i="17" s="1"/>
  <c r="P736" i="17"/>
  <c r="H736" i="17"/>
  <c r="P735" i="17"/>
  <c r="O735" i="17"/>
  <c r="N735" i="17"/>
  <c r="M735" i="17"/>
  <c r="L735" i="17"/>
  <c r="K735" i="17"/>
  <c r="J735" i="17"/>
  <c r="I735" i="17"/>
  <c r="H735" i="17"/>
  <c r="R732" i="17"/>
  <c r="P728" i="17"/>
  <c r="O728" i="17"/>
  <c r="N728" i="17"/>
  <c r="M728" i="17"/>
  <c r="L728" i="17"/>
  <c r="K728" i="17"/>
  <c r="J728" i="17"/>
  <c r="I728" i="17"/>
  <c r="H728" i="17"/>
  <c r="R727" i="17"/>
  <c r="O727" i="17"/>
  <c r="N727" i="17"/>
  <c r="M727" i="17"/>
  <c r="L727" i="17"/>
  <c r="K727" i="17"/>
  <c r="J727" i="17"/>
  <c r="I727" i="17"/>
  <c r="O725" i="17"/>
  <c r="N725" i="17"/>
  <c r="M725" i="17"/>
  <c r="L725" i="17"/>
  <c r="K725" i="17"/>
  <c r="J725" i="17"/>
  <c r="I725" i="17"/>
  <c r="R722" i="17"/>
  <c r="P718" i="17"/>
  <c r="O718" i="17"/>
  <c r="N718" i="17"/>
  <c r="M718" i="17"/>
  <c r="L718" i="17"/>
  <c r="K718" i="17"/>
  <c r="J718" i="17"/>
  <c r="I718" i="17"/>
  <c r="H718" i="17"/>
  <c r="R717" i="17"/>
  <c r="P716" i="17"/>
  <c r="H716" i="17"/>
  <c r="P715" i="17"/>
  <c r="O715" i="17"/>
  <c r="O713" i="17" s="1"/>
  <c r="N715" i="17"/>
  <c r="N713" i="17" s="1"/>
  <c r="M715" i="17"/>
  <c r="M713" i="17" s="1"/>
  <c r="L715" i="17"/>
  <c r="L713" i="17" s="1"/>
  <c r="K715" i="17"/>
  <c r="K713" i="17" s="1"/>
  <c r="J715" i="17"/>
  <c r="J713" i="17" s="1"/>
  <c r="I715" i="17"/>
  <c r="I713" i="17" s="1"/>
  <c r="H715" i="17"/>
  <c r="R712" i="17"/>
  <c r="P708" i="17"/>
  <c r="O708" i="17"/>
  <c r="N708" i="17"/>
  <c r="M708" i="17"/>
  <c r="L708" i="17"/>
  <c r="K708" i="17"/>
  <c r="J708" i="17"/>
  <c r="I708" i="17"/>
  <c r="H708" i="17"/>
  <c r="R707" i="17"/>
  <c r="P703" i="17"/>
  <c r="O703" i="17"/>
  <c r="N703" i="17"/>
  <c r="M703" i="17"/>
  <c r="L703" i="17"/>
  <c r="K703" i="17"/>
  <c r="J703" i="17"/>
  <c r="I703" i="17"/>
  <c r="H703" i="17"/>
  <c r="P702" i="17"/>
  <c r="O702" i="17"/>
  <c r="N702" i="17"/>
  <c r="M702" i="17"/>
  <c r="L702" i="17"/>
  <c r="K702" i="17"/>
  <c r="J702" i="17"/>
  <c r="I702" i="17"/>
  <c r="H702" i="17"/>
  <c r="R702" i="17" s="1"/>
  <c r="P701" i="17"/>
  <c r="H701" i="17"/>
  <c r="P700" i="17"/>
  <c r="O700" i="17"/>
  <c r="N700" i="17"/>
  <c r="M700" i="17"/>
  <c r="L700" i="17"/>
  <c r="K700" i="17"/>
  <c r="J700" i="17"/>
  <c r="I700" i="17"/>
  <c r="H700" i="17"/>
  <c r="O696" i="17"/>
  <c r="N696" i="17"/>
  <c r="M696" i="17"/>
  <c r="L696" i="17"/>
  <c r="K696" i="17"/>
  <c r="J696" i="17"/>
  <c r="I696" i="17"/>
  <c r="R692" i="17"/>
  <c r="R691" i="17"/>
  <c r="R688" i="17"/>
  <c r="P687" i="17"/>
  <c r="H687" i="17"/>
  <c r="P686" i="17"/>
  <c r="H686" i="17"/>
  <c r="P685" i="17"/>
  <c r="O685" i="17"/>
  <c r="O683" i="17" s="1"/>
  <c r="N685" i="17"/>
  <c r="N683" i="17" s="1"/>
  <c r="M685" i="17"/>
  <c r="M683" i="17" s="1"/>
  <c r="L685" i="17"/>
  <c r="K685" i="17"/>
  <c r="K683" i="17" s="1"/>
  <c r="J685" i="17"/>
  <c r="J683" i="17" s="1"/>
  <c r="I685" i="17"/>
  <c r="I683" i="17" s="1"/>
  <c r="H685" i="17"/>
  <c r="P678" i="17"/>
  <c r="O678" i="17"/>
  <c r="N678" i="17"/>
  <c r="M678" i="17"/>
  <c r="L678" i="17"/>
  <c r="K678" i="17"/>
  <c r="J678" i="17"/>
  <c r="I678" i="17"/>
  <c r="H678" i="17"/>
  <c r="H668" i="17"/>
  <c r="R670" i="17"/>
  <c r="P668" i="17"/>
  <c r="M668" i="17"/>
  <c r="L668" i="17"/>
  <c r="I668" i="17"/>
  <c r="R667" i="17"/>
  <c r="P663" i="17"/>
  <c r="O663" i="17"/>
  <c r="N663" i="17"/>
  <c r="M663" i="17"/>
  <c r="L663" i="17"/>
  <c r="K663" i="17"/>
  <c r="J663" i="17"/>
  <c r="I663" i="17"/>
  <c r="H663" i="17"/>
  <c r="P662" i="17"/>
  <c r="H662" i="17"/>
  <c r="P661" i="17"/>
  <c r="H661" i="17"/>
  <c r="P660" i="17"/>
  <c r="O660" i="17"/>
  <c r="N660" i="17"/>
  <c r="N658" i="17" s="1"/>
  <c r="M660" i="17"/>
  <c r="L660" i="17"/>
  <c r="L658" i="17" s="1"/>
  <c r="K660" i="17"/>
  <c r="K658" i="17" s="1"/>
  <c r="J660" i="17"/>
  <c r="J658" i="17" s="1"/>
  <c r="I660" i="17"/>
  <c r="I658" i="17" s="1"/>
  <c r="H660" i="17"/>
  <c r="O658" i="17"/>
  <c r="O657" i="17"/>
  <c r="N657" i="17"/>
  <c r="M657" i="17"/>
  <c r="L657" i="17"/>
  <c r="K657" i="17"/>
  <c r="J657" i="17"/>
  <c r="I657" i="17"/>
  <c r="O656" i="17"/>
  <c r="N656" i="17"/>
  <c r="M656" i="17"/>
  <c r="L656" i="17"/>
  <c r="K656" i="17"/>
  <c r="J656" i="17"/>
  <c r="I656" i="17"/>
  <c r="R652" i="17"/>
  <c r="P648" i="17"/>
  <c r="O648" i="17"/>
  <c r="N648" i="17"/>
  <c r="M648" i="17"/>
  <c r="L648" i="17"/>
  <c r="K648" i="17"/>
  <c r="J648" i="17"/>
  <c r="I648" i="17"/>
  <c r="H648" i="17"/>
  <c r="R648" i="17" s="1"/>
  <c r="P647" i="17"/>
  <c r="O647" i="17"/>
  <c r="O643" i="17" s="1"/>
  <c r="N647" i="17"/>
  <c r="N643" i="17" s="1"/>
  <c r="M647" i="17"/>
  <c r="M643" i="17" s="1"/>
  <c r="L647" i="17"/>
  <c r="L643" i="17" s="1"/>
  <c r="K647" i="17"/>
  <c r="K643" i="17" s="1"/>
  <c r="J647" i="17"/>
  <c r="J643" i="17" s="1"/>
  <c r="I647" i="17"/>
  <c r="I643" i="17" s="1"/>
  <c r="H647" i="17"/>
  <c r="H643" i="17" s="1"/>
  <c r="R642" i="17"/>
  <c r="P638" i="17"/>
  <c r="O638" i="17"/>
  <c r="N638" i="17"/>
  <c r="M638" i="17"/>
  <c r="L638" i="17"/>
  <c r="K638" i="17"/>
  <c r="J638" i="17"/>
  <c r="I638" i="17"/>
  <c r="H638" i="17"/>
  <c r="R637" i="17"/>
  <c r="P633" i="17"/>
  <c r="O633" i="17"/>
  <c r="N633" i="17"/>
  <c r="M633" i="17"/>
  <c r="L633" i="17"/>
  <c r="K633" i="17"/>
  <c r="J633" i="17"/>
  <c r="I633" i="17"/>
  <c r="H633" i="17"/>
  <c r="R632" i="17"/>
  <c r="P628" i="17"/>
  <c r="O628" i="17"/>
  <c r="N628" i="17"/>
  <c r="M628" i="17"/>
  <c r="L628" i="17"/>
  <c r="K628" i="17"/>
  <c r="J628" i="17"/>
  <c r="I628" i="17"/>
  <c r="H628" i="17"/>
  <c r="R628" i="17" s="1"/>
  <c r="P627" i="17"/>
  <c r="O627" i="17"/>
  <c r="N627" i="17"/>
  <c r="M627" i="17"/>
  <c r="L627" i="17"/>
  <c r="K627" i="17"/>
  <c r="J627" i="17"/>
  <c r="I627" i="17"/>
  <c r="H627" i="17"/>
  <c r="P626" i="17"/>
  <c r="H626" i="17"/>
  <c r="P625" i="17"/>
  <c r="O625" i="17"/>
  <c r="N625" i="17"/>
  <c r="M625" i="17"/>
  <c r="L625" i="17"/>
  <c r="K625" i="17"/>
  <c r="J625" i="17"/>
  <c r="I625" i="17"/>
  <c r="H625" i="17"/>
  <c r="R622" i="17"/>
  <c r="P618" i="17"/>
  <c r="O618" i="17"/>
  <c r="N618" i="17"/>
  <c r="M618" i="17"/>
  <c r="L618" i="17"/>
  <c r="K618" i="17"/>
  <c r="J618" i="17"/>
  <c r="I618" i="17"/>
  <c r="H618" i="17"/>
  <c r="R617" i="17"/>
  <c r="P613" i="17"/>
  <c r="O613" i="17"/>
  <c r="N613" i="17"/>
  <c r="M613" i="17"/>
  <c r="L613" i="17"/>
  <c r="K613" i="17"/>
  <c r="J613" i="17"/>
  <c r="I613" i="17"/>
  <c r="H613" i="17"/>
  <c r="R613" i="17" s="1"/>
  <c r="P612" i="17"/>
  <c r="P607" i="17" s="1"/>
  <c r="O612" i="17"/>
  <c r="N612" i="17"/>
  <c r="M612" i="17"/>
  <c r="L612" i="17"/>
  <c r="K612" i="17"/>
  <c r="J612" i="17"/>
  <c r="I612" i="17"/>
  <c r="H612" i="17"/>
  <c r="H607" i="17" s="1"/>
  <c r="P611" i="17"/>
  <c r="P606" i="17" s="1"/>
  <c r="H611" i="17"/>
  <c r="H606" i="17" s="1"/>
  <c r="P610" i="17"/>
  <c r="P605" i="17" s="1"/>
  <c r="O610" i="17"/>
  <c r="N610" i="17"/>
  <c r="M610" i="17"/>
  <c r="L610" i="17"/>
  <c r="K610" i="17"/>
  <c r="J610" i="17"/>
  <c r="I610" i="17"/>
  <c r="H610" i="17"/>
  <c r="H605" i="17" s="1"/>
  <c r="O606" i="17"/>
  <c r="N606" i="17"/>
  <c r="M606" i="17"/>
  <c r="L606" i="17"/>
  <c r="K606" i="17"/>
  <c r="J606" i="17"/>
  <c r="I606" i="17"/>
  <c r="R602" i="17"/>
  <c r="P598" i="17"/>
  <c r="O598" i="17"/>
  <c r="N598" i="17"/>
  <c r="M598" i="17"/>
  <c r="L598" i="17"/>
  <c r="K598" i="17"/>
  <c r="J598" i="17"/>
  <c r="I598" i="17"/>
  <c r="H598" i="17"/>
  <c r="P597" i="17"/>
  <c r="O597" i="17"/>
  <c r="N597" i="17"/>
  <c r="M597" i="17"/>
  <c r="L597" i="17"/>
  <c r="K597" i="17"/>
  <c r="J597" i="17"/>
  <c r="I597" i="17"/>
  <c r="H597" i="17"/>
  <c r="H593" i="17" s="1"/>
  <c r="P596" i="17"/>
  <c r="P595" i="17"/>
  <c r="O595" i="17"/>
  <c r="N595" i="17"/>
  <c r="M595" i="17"/>
  <c r="L595" i="17"/>
  <c r="K595" i="17"/>
  <c r="J595" i="17"/>
  <c r="I595" i="17"/>
  <c r="R588" i="17"/>
  <c r="P583" i="17"/>
  <c r="H587" i="17"/>
  <c r="H586" i="17"/>
  <c r="R585" i="17"/>
  <c r="R582" i="17"/>
  <c r="P578" i="17"/>
  <c r="O578" i="17"/>
  <c r="N578" i="17"/>
  <c r="M578" i="17"/>
  <c r="L578" i="17"/>
  <c r="K578" i="17"/>
  <c r="J578" i="17"/>
  <c r="I578" i="17"/>
  <c r="H578" i="17"/>
  <c r="P576" i="17"/>
  <c r="H576" i="17"/>
  <c r="P575" i="17"/>
  <c r="O575" i="17"/>
  <c r="N575" i="17"/>
  <c r="M575" i="17"/>
  <c r="M573" i="17" s="1"/>
  <c r="L575" i="17"/>
  <c r="L573" i="17" s="1"/>
  <c r="K575" i="17"/>
  <c r="K573" i="17" s="1"/>
  <c r="J575" i="17"/>
  <c r="I575" i="17"/>
  <c r="I573" i="17" s="1"/>
  <c r="H575" i="17"/>
  <c r="R572" i="17"/>
  <c r="P568" i="17"/>
  <c r="O568" i="17"/>
  <c r="N568" i="17"/>
  <c r="M568" i="17"/>
  <c r="L568" i="17"/>
  <c r="K568" i="17"/>
  <c r="J568" i="17"/>
  <c r="I568" i="17"/>
  <c r="H568" i="17"/>
  <c r="R567" i="17"/>
  <c r="P563" i="17"/>
  <c r="O563" i="17"/>
  <c r="N563" i="17"/>
  <c r="M563" i="17"/>
  <c r="L563" i="17"/>
  <c r="K563" i="17"/>
  <c r="J563" i="17"/>
  <c r="I563" i="17"/>
  <c r="H563" i="17"/>
  <c r="R562" i="17"/>
  <c r="P558" i="17"/>
  <c r="O558" i="17"/>
  <c r="N558" i="17"/>
  <c r="M558" i="17"/>
  <c r="L558" i="17"/>
  <c r="K558" i="17"/>
  <c r="J558" i="17"/>
  <c r="I558" i="17"/>
  <c r="H558" i="17"/>
  <c r="R558" i="17" s="1"/>
  <c r="P557" i="17"/>
  <c r="H557" i="17"/>
  <c r="P556" i="17"/>
  <c r="H556" i="17"/>
  <c r="P555" i="17"/>
  <c r="O555" i="17"/>
  <c r="N555" i="17"/>
  <c r="N553" i="17" s="1"/>
  <c r="M555" i="17"/>
  <c r="M553" i="17" s="1"/>
  <c r="L555" i="17"/>
  <c r="K555" i="17"/>
  <c r="J555" i="17"/>
  <c r="J553" i="17" s="1"/>
  <c r="I555" i="17"/>
  <c r="I553" i="17" s="1"/>
  <c r="H555" i="17"/>
  <c r="R537" i="17"/>
  <c r="P533" i="17"/>
  <c r="O533" i="17"/>
  <c r="N533" i="17"/>
  <c r="M533" i="17"/>
  <c r="L533" i="17"/>
  <c r="K533" i="17"/>
  <c r="J533" i="17"/>
  <c r="I533" i="17"/>
  <c r="H533" i="17"/>
  <c r="R533" i="17" s="1"/>
  <c r="R527" i="17"/>
  <c r="P523" i="17"/>
  <c r="O523" i="17"/>
  <c r="N523" i="17"/>
  <c r="M523" i="17"/>
  <c r="L523" i="17"/>
  <c r="K523" i="17"/>
  <c r="J523" i="17"/>
  <c r="I523" i="17"/>
  <c r="H523" i="17"/>
  <c r="R523" i="17" s="1"/>
  <c r="R522" i="17"/>
  <c r="P518" i="17"/>
  <c r="O518" i="17"/>
  <c r="N518" i="17"/>
  <c r="M518" i="17"/>
  <c r="L518" i="17"/>
  <c r="K518" i="17"/>
  <c r="J518" i="17"/>
  <c r="I518" i="17"/>
  <c r="H518" i="17"/>
  <c r="R518" i="17" s="1"/>
  <c r="P517" i="17"/>
  <c r="O517" i="17"/>
  <c r="N517" i="17"/>
  <c r="M517" i="17"/>
  <c r="L517" i="17"/>
  <c r="K517" i="17"/>
  <c r="J517" i="17"/>
  <c r="I517" i="17"/>
  <c r="H517" i="17"/>
  <c r="P516" i="17"/>
  <c r="H516" i="17"/>
  <c r="P515" i="17"/>
  <c r="O515" i="17"/>
  <c r="N515" i="17"/>
  <c r="M515" i="17"/>
  <c r="L515" i="17"/>
  <c r="K515" i="17"/>
  <c r="J515" i="17"/>
  <c r="I515" i="17"/>
  <c r="R512" i="17"/>
  <c r="O506" i="17"/>
  <c r="O501" i="17" s="1"/>
  <c r="N506" i="17"/>
  <c r="N501" i="17" s="1"/>
  <c r="M506" i="17"/>
  <c r="M501" i="17" s="1"/>
  <c r="L506" i="17"/>
  <c r="L501" i="17" s="1"/>
  <c r="K506" i="17"/>
  <c r="K501" i="17" s="1"/>
  <c r="J506" i="17"/>
  <c r="J501" i="17" s="1"/>
  <c r="I506" i="17"/>
  <c r="I501" i="17" s="1"/>
  <c r="O505" i="17"/>
  <c r="N505" i="17"/>
  <c r="M505" i="17"/>
  <c r="L505" i="17"/>
  <c r="K505" i="17"/>
  <c r="J505" i="17"/>
  <c r="I505" i="17"/>
  <c r="H500" i="17"/>
  <c r="R497" i="17"/>
  <c r="P493" i="17"/>
  <c r="O493" i="17"/>
  <c r="N493" i="17"/>
  <c r="M493" i="17"/>
  <c r="L493" i="17"/>
  <c r="K493" i="17"/>
  <c r="J493" i="17"/>
  <c r="I493" i="17"/>
  <c r="H493" i="17"/>
  <c r="P491" i="17"/>
  <c r="P490" i="17"/>
  <c r="O490" i="17"/>
  <c r="N490" i="17"/>
  <c r="M490" i="17"/>
  <c r="M488" i="17" s="1"/>
  <c r="L490" i="17"/>
  <c r="L488" i="17" s="1"/>
  <c r="K490" i="17"/>
  <c r="K488" i="17" s="1"/>
  <c r="J490" i="17"/>
  <c r="J488" i="17" s="1"/>
  <c r="I490" i="17"/>
  <c r="I488" i="17" s="1"/>
  <c r="H490" i="17"/>
  <c r="O488" i="17"/>
  <c r="N488" i="17"/>
  <c r="R483" i="17"/>
  <c r="P482" i="17"/>
  <c r="P477" i="17" s="1"/>
  <c r="H482" i="17"/>
  <c r="H477" i="17" s="1"/>
  <c r="P481" i="17"/>
  <c r="H481" i="17"/>
  <c r="H476" i="17" s="1"/>
  <c r="P480" i="17"/>
  <c r="P475" i="17" s="1"/>
  <c r="O480" i="17"/>
  <c r="O478" i="17" s="1"/>
  <c r="N480" i="17"/>
  <c r="N478" i="17" s="1"/>
  <c r="M480" i="17"/>
  <c r="M478" i="17" s="1"/>
  <c r="L480" i="17"/>
  <c r="L478" i="17" s="1"/>
  <c r="K480" i="17"/>
  <c r="K478" i="17" s="1"/>
  <c r="J480" i="17"/>
  <c r="J478" i="17" s="1"/>
  <c r="I480" i="17"/>
  <c r="I478" i="17" s="1"/>
  <c r="H480" i="17"/>
  <c r="H475" i="17" s="1"/>
  <c r="O477" i="17"/>
  <c r="N477" i="17"/>
  <c r="M477" i="17"/>
  <c r="L477" i="17"/>
  <c r="K477" i="17"/>
  <c r="J477" i="17"/>
  <c r="I477" i="17"/>
  <c r="O476" i="17"/>
  <c r="N476" i="17"/>
  <c r="M476" i="17"/>
  <c r="L476" i="17"/>
  <c r="K476" i="17"/>
  <c r="J476" i="17"/>
  <c r="Q477" i="17"/>
  <c r="R472" i="17"/>
  <c r="R471" i="17"/>
  <c r="P468" i="17"/>
  <c r="O468" i="17"/>
  <c r="N468" i="17"/>
  <c r="M468" i="17"/>
  <c r="L468" i="17"/>
  <c r="K468" i="17"/>
  <c r="J468" i="17"/>
  <c r="I468" i="17"/>
  <c r="H468" i="17"/>
  <c r="P467" i="17"/>
  <c r="H467" i="17"/>
  <c r="H462" i="17" s="1"/>
  <c r="P466" i="17"/>
  <c r="H466" i="17"/>
  <c r="P465" i="17"/>
  <c r="O465" i="17"/>
  <c r="N465" i="17"/>
  <c r="N463" i="17" s="1"/>
  <c r="M465" i="17"/>
  <c r="M463" i="17" s="1"/>
  <c r="L465" i="17"/>
  <c r="L460" i="17" s="1"/>
  <c r="K465" i="17"/>
  <c r="J465" i="17"/>
  <c r="I465" i="17"/>
  <c r="I463" i="17" s="1"/>
  <c r="H465" i="17"/>
  <c r="H460" i="17" s="1"/>
  <c r="O462" i="17"/>
  <c r="N462" i="17"/>
  <c r="M462" i="17"/>
  <c r="L462" i="17"/>
  <c r="K462" i="17"/>
  <c r="J462" i="17"/>
  <c r="I462" i="17"/>
  <c r="O461" i="17"/>
  <c r="N461" i="17"/>
  <c r="M461" i="17"/>
  <c r="L461" i="17"/>
  <c r="K461" i="17"/>
  <c r="J461" i="17"/>
  <c r="I461" i="17"/>
  <c r="R457" i="17"/>
  <c r="P453" i="17"/>
  <c r="O453" i="17"/>
  <c r="N453" i="17"/>
  <c r="M453" i="17"/>
  <c r="L453" i="17"/>
  <c r="K453" i="17"/>
  <c r="J453" i="17"/>
  <c r="I453" i="17"/>
  <c r="H453" i="17"/>
  <c r="P452" i="17"/>
  <c r="H452" i="17"/>
  <c r="P451" i="17"/>
  <c r="H451" i="17"/>
  <c r="P450" i="17"/>
  <c r="O450" i="17"/>
  <c r="N450" i="17"/>
  <c r="M450" i="17"/>
  <c r="M448" i="17" s="1"/>
  <c r="L450" i="17"/>
  <c r="K450" i="17"/>
  <c r="K448" i="17" s="1"/>
  <c r="J450" i="17"/>
  <c r="J448" i="17" s="1"/>
  <c r="I450" i="17"/>
  <c r="I448" i="17" s="1"/>
  <c r="H450" i="17"/>
  <c r="O448" i="17"/>
  <c r="N448" i="17"/>
  <c r="R447" i="17"/>
  <c r="P443" i="17"/>
  <c r="O443" i="17"/>
  <c r="N443" i="17"/>
  <c r="M443" i="17"/>
  <c r="L443" i="17"/>
  <c r="K443" i="17"/>
  <c r="J443" i="17"/>
  <c r="I443" i="17"/>
  <c r="R443" i="17"/>
  <c r="P442" i="17"/>
  <c r="O442" i="17"/>
  <c r="N442" i="17"/>
  <c r="M442" i="17"/>
  <c r="L442" i="17"/>
  <c r="K442" i="17"/>
  <c r="J442" i="17"/>
  <c r="I442" i="17"/>
  <c r="H442" i="17"/>
  <c r="P441" i="17"/>
  <c r="H441" i="17"/>
  <c r="P440" i="17"/>
  <c r="O440" i="17"/>
  <c r="N440" i="17"/>
  <c r="M440" i="17"/>
  <c r="L440" i="17"/>
  <c r="K440" i="17"/>
  <c r="J440" i="17"/>
  <c r="I440" i="17"/>
  <c r="H440" i="17"/>
  <c r="R437" i="17"/>
  <c r="P433" i="17"/>
  <c r="O433" i="17"/>
  <c r="N433" i="17"/>
  <c r="M433" i="17"/>
  <c r="L433" i="17"/>
  <c r="K433" i="17"/>
  <c r="J433" i="17"/>
  <c r="I433" i="17"/>
  <c r="H433" i="17"/>
  <c r="R432" i="17"/>
  <c r="P428" i="17"/>
  <c r="O428" i="17"/>
  <c r="N428" i="17"/>
  <c r="M428" i="17"/>
  <c r="L428" i="17"/>
  <c r="K428" i="17"/>
  <c r="J428" i="17"/>
  <c r="I428" i="17"/>
  <c r="H428" i="17"/>
  <c r="R427" i="17"/>
  <c r="P423" i="17"/>
  <c r="O423" i="17"/>
  <c r="N423" i="17"/>
  <c r="M423" i="17"/>
  <c r="L423" i="17"/>
  <c r="K423" i="17"/>
  <c r="J423" i="17"/>
  <c r="I423" i="17"/>
  <c r="H423" i="17"/>
  <c r="R423" i="17" s="1"/>
  <c r="R422" i="17"/>
  <c r="P418" i="17"/>
  <c r="O418" i="17"/>
  <c r="N418" i="17"/>
  <c r="M418" i="17"/>
  <c r="L418" i="17"/>
  <c r="K418" i="17"/>
  <c r="J418" i="17"/>
  <c r="I418" i="17"/>
  <c r="H418" i="17"/>
  <c r="R418" i="17" s="1"/>
  <c r="P417" i="17"/>
  <c r="O417" i="17"/>
  <c r="N417" i="17"/>
  <c r="M417" i="17"/>
  <c r="L417" i="17"/>
  <c r="K417" i="17"/>
  <c r="J417" i="17"/>
  <c r="I417" i="17"/>
  <c r="H417" i="17"/>
  <c r="P416" i="17"/>
  <c r="H416" i="17"/>
  <c r="H401" i="17" s="1"/>
  <c r="P415" i="17"/>
  <c r="P400" i="17" s="1"/>
  <c r="P395" i="17" s="1"/>
  <c r="O415" i="17"/>
  <c r="O400" i="17" s="1"/>
  <c r="N415" i="17"/>
  <c r="M415" i="17"/>
  <c r="L415" i="17"/>
  <c r="L400" i="17" s="1"/>
  <c r="K415" i="17"/>
  <c r="K400" i="17" s="1"/>
  <c r="J415" i="17"/>
  <c r="I415" i="17"/>
  <c r="R412" i="17"/>
  <c r="P408" i="17"/>
  <c r="O408" i="17"/>
  <c r="N408" i="17"/>
  <c r="M408" i="17"/>
  <c r="L408" i="17"/>
  <c r="K408" i="17"/>
  <c r="J408" i="17"/>
  <c r="I408" i="17"/>
  <c r="H408" i="17"/>
  <c r="R407" i="17"/>
  <c r="P403" i="17"/>
  <c r="O403" i="17"/>
  <c r="N403" i="17"/>
  <c r="M403" i="17"/>
  <c r="L403" i="17"/>
  <c r="K403" i="17"/>
  <c r="J403" i="17"/>
  <c r="I403" i="17"/>
  <c r="H403" i="17"/>
  <c r="P402" i="17"/>
  <c r="O402" i="17"/>
  <c r="N402" i="17"/>
  <c r="M402" i="17"/>
  <c r="L402" i="17"/>
  <c r="K402" i="17"/>
  <c r="J402" i="17"/>
  <c r="I402" i="17"/>
  <c r="H402" i="17"/>
  <c r="H400" i="17"/>
  <c r="O396" i="17"/>
  <c r="N396" i="17"/>
  <c r="M396" i="17"/>
  <c r="L396" i="17"/>
  <c r="K396" i="17"/>
  <c r="J396" i="17"/>
  <c r="I396" i="17"/>
  <c r="R392" i="17"/>
  <c r="R391" i="17"/>
  <c r="H388" i="17"/>
  <c r="R388" i="17" s="1"/>
  <c r="R386" i="17"/>
  <c r="P385" i="17"/>
  <c r="P383" i="17" s="1"/>
  <c r="O385" i="17"/>
  <c r="O383" i="17" s="1"/>
  <c r="N385" i="17"/>
  <c r="N383" i="17" s="1"/>
  <c r="M385" i="17"/>
  <c r="M383" i="17" s="1"/>
  <c r="L385" i="17"/>
  <c r="L383" i="17" s="1"/>
  <c r="K385" i="17"/>
  <c r="K383" i="17" s="1"/>
  <c r="J385" i="17"/>
  <c r="J383" i="17" s="1"/>
  <c r="I385" i="17"/>
  <c r="I383" i="17" s="1"/>
  <c r="R378" i="17"/>
  <c r="O370" i="17"/>
  <c r="O368" i="17" s="1"/>
  <c r="N370" i="17"/>
  <c r="N368" i="17" s="1"/>
  <c r="M370" i="17"/>
  <c r="M368" i="17" s="1"/>
  <c r="L370" i="17"/>
  <c r="L368" i="17" s="1"/>
  <c r="K370" i="17"/>
  <c r="K368" i="17" s="1"/>
  <c r="J370" i="17"/>
  <c r="J368" i="17" s="1"/>
  <c r="I370" i="17"/>
  <c r="I368" i="17" s="1"/>
  <c r="R367" i="17"/>
  <c r="P363" i="17"/>
  <c r="O363" i="17"/>
  <c r="N363" i="17"/>
  <c r="M363" i="17"/>
  <c r="L363" i="17"/>
  <c r="K363" i="17"/>
  <c r="J363" i="17"/>
  <c r="I363" i="17"/>
  <c r="H363" i="17"/>
  <c r="R363" i="17" s="1"/>
  <c r="R362" i="17"/>
  <c r="P358" i="17"/>
  <c r="O358" i="17"/>
  <c r="N358" i="17"/>
  <c r="M358" i="17"/>
  <c r="L358" i="17"/>
  <c r="K358" i="17"/>
  <c r="J358" i="17"/>
  <c r="I358" i="17"/>
  <c r="H358" i="17"/>
  <c r="P353" i="17"/>
  <c r="O353" i="17"/>
  <c r="N353" i="17"/>
  <c r="M353" i="17"/>
  <c r="L353" i="17"/>
  <c r="K353" i="17"/>
  <c r="J353" i="17"/>
  <c r="I353" i="17"/>
  <c r="H353" i="17"/>
  <c r="P352" i="17"/>
  <c r="P351" i="17"/>
  <c r="H351" i="17"/>
  <c r="P350" i="17"/>
  <c r="O350" i="17"/>
  <c r="N350" i="17"/>
  <c r="N348" i="17" s="1"/>
  <c r="M350" i="17"/>
  <c r="M348" i="17" s="1"/>
  <c r="L350" i="17"/>
  <c r="L348" i="17" s="1"/>
  <c r="K350" i="17"/>
  <c r="K348" i="17" s="1"/>
  <c r="J350" i="17"/>
  <c r="J348" i="17" s="1"/>
  <c r="I350" i="17"/>
  <c r="I348" i="17" s="1"/>
  <c r="H350" i="17"/>
  <c r="P343" i="17"/>
  <c r="O343" i="17"/>
  <c r="N343" i="17"/>
  <c r="M343" i="17"/>
  <c r="L343" i="17"/>
  <c r="K343" i="17"/>
  <c r="J343" i="17"/>
  <c r="I343" i="17"/>
  <c r="H343" i="17"/>
  <c r="R342" i="17"/>
  <c r="R341" i="17"/>
  <c r="R340" i="17"/>
  <c r="R338" i="17"/>
  <c r="R337" i="17"/>
  <c r="R333" i="17"/>
  <c r="R332" i="17"/>
  <c r="P328" i="17"/>
  <c r="O328" i="17"/>
  <c r="N328" i="17"/>
  <c r="M328" i="17"/>
  <c r="L328" i="17"/>
  <c r="K328" i="17"/>
  <c r="J328" i="17"/>
  <c r="I328" i="17"/>
  <c r="H328" i="17"/>
  <c r="R328" i="17" s="1"/>
  <c r="R327" i="17"/>
  <c r="R326" i="17"/>
  <c r="R323" i="17"/>
  <c r="O316" i="17"/>
  <c r="O311" i="17" s="1"/>
  <c r="N316" i="17"/>
  <c r="N311" i="17" s="1"/>
  <c r="M316" i="17"/>
  <c r="M311" i="17" s="1"/>
  <c r="L316" i="17"/>
  <c r="L311" i="17" s="1"/>
  <c r="K316" i="17"/>
  <c r="K311" i="17" s="1"/>
  <c r="J316" i="17"/>
  <c r="J311" i="17" s="1"/>
  <c r="I316" i="17"/>
  <c r="I311" i="17" s="1"/>
  <c r="O315" i="17"/>
  <c r="N315" i="17"/>
  <c r="M315" i="17"/>
  <c r="L315" i="17"/>
  <c r="K315" i="17"/>
  <c r="J315" i="17"/>
  <c r="I315" i="17"/>
  <c r="R306" i="17"/>
  <c r="O301" i="17"/>
  <c r="O286" i="17" s="1"/>
  <c r="N301" i="17"/>
  <c r="N286" i="17" s="1"/>
  <c r="M301" i="17"/>
  <c r="M286" i="17" s="1"/>
  <c r="L301" i="17"/>
  <c r="L286" i="17" s="1"/>
  <c r="K301" i="17"/>
  <c r="K286" i="17" s="1"/>
  <c r="J301" i="17"/>
  <c r="J286" i="17" s="1"/>
  <c r="I301" i="17"/>
  <c r="I286" i="17" s="1"/>
  <c r="R301" i="17"/>
  <c r="O300" i="17"/>
  <c r="N300" i="17"/>
  <c r="M300" i="17"/>
  <c r="L300" i="17"/>
  <c r="K300" i="17"/>
  <c r="J300" i="17"/>
  <c r="I300" i="17"/>
  <c r="R282" i="17"/>
  <c r="P278" i="17"/>
  <c r="O278" i="17"/>
  <c r="N278" i="17"/>
  <c r="M278" i="17"/>
  <c r="L278" i="17"/>
  <c r="K278" i="17"/>
  <c r="J278" i="17"/>
  <c r="I278" i="17"/>
  <c r="H278" i="17"/>
  <c r="P276" i="17"/>
  <c r="H276" i="17"/>
  <c r="P275" i="17"/>
  <c r="O275" i="17"/>
  <c r="O273" i="17" s="1"/>
  <c r="N275" i="17"/>
  <c r="N273" i="17" s="1"/>
  <c r="M275" i="17"/>
  <c r="M273" i="17" s="1"/>
  <c r="L275" i="17"/>
  <c r="L273" i="17" s="1"/>
  <c r="K275" i="17"/>
  <c r="K273" i="17" s="1"/>
  <c r="J275" i="17"/>
  <c r="J273" i="17" s="1"/>
  <c r="I275" i="17"/>
  <c r="I273" i="17" s="1"/>
  <c r="H275" i="17"/>
  <c r="R272" i="17"/>
  <c r="P268" i="17"/>
  <c r="O268" i="17"/>
  <c r="N268" i="17"/>
  <c r="M268" i="17"/>
  <c r="L268" i="17"/>
  <c r="K268" i="17"/>
  <c r="J268" i="17"/>
  <c r="I268" i="17"/>
  <c r="H268" i="17"/>
  <c r="O265" i="17"/>
  <c r="O263" i="17" s="1"/>
  <c r="N265" i="17"/>
  <c r="M265" i="17"/>
  <c r="L265" i="17"/>
  <c r="L263" i="17" s="1"/>
  <c r="K265" i="17"/>
  <c r="K263" i="17" s="1"/>
  <c r="J265" i="17"/>
  <c r="I265" i="17"/>
  <c r="R262" i="17"/>
  <c r="R261" i="17"/>
  <c r="R257" i="17"/>
  <c r="P253" i="17"/>
  <c r="O253" i="17"/>
  <c r="N253" i="17"/>
  <c r="M253" i="17"/>
  <c r="L253" i="17"/>
  <c r="K253" i="17"/>
  <c r="J253" i="17"/>
  <c r="I253" i="17"/>
  <c r="H253" i="17"/>
  <c r="P252" i="17"/>
  <c r="H252" i="17"/>
  <c r="P251" i="17"/>
  <c r="H251" i="17"/>
  <c r="P250" i="17"/>
  <c r="O250" i="17"/>
  <c r="O248" i="17" s="1"/>
  <c r="N250" i="17"/>
  <c r="N248" i="17" s="1"/>
  <c r="M250" i="17"/>
  <c r="M248" i="17" s="1"/>
  <c r="L250" i="17"/>
  <c r="L248" i="17" s="1"/>
  <c r="K250" i="17"/>
  <c r="K248" i="17" s="1"/>
  <c r="J250" i="17"/>
  <c r="J248" i="17" s="1"/>
  <c r="I250" i="17"/>
  <c r="I248" i="17" s="1"/>
  <c r="H250" i="17"/>
  <c r="O247" i="17"/>
  <c r="N247" i="17"/>
  <c r="M247" i="17"/>
  <c r="L247" i="17"/>
  <c r="K247" i="17"/>
  <c r="J247" i="17"/>
  <c r="I247" i="17"/>
  <c r="O246" i="17"/>
  <c r="N246" i="17"/>
  <c r="M246" i="17"/>
  <c r="L246" i="17"/>
  <c r="K246" i="17"/>
  <c r="J246" i="17"/>
  <c r="I246" i="17"/>
  <c r="R242" i="17"/>
  <c r="P238" i="17"/>
  <c r="O238" i="17"/>
  <c r="N238" i="17"/>
  <c r="M238" i="17"/>
  <c r="L238" i="17"/>
  <c r="K238" i="17"/>
  <c r="J238" i="17"/>
  <c r="I238" i="17"/>
  <c r="H238" i="17"/>
  <c r="H237" i="17"/>
  <c r="R237" i="17" s="1"/>
  <c r="P236" i="17"/>
  <c r="H236" i="17"/>
  <c r="P235" i="17"/>
  <c r="O235" i="17"/>
  <c r="N235" i="17"/>
  <c r="N233" i="17" s="1"/>
  <c r="M235" i="17"/>
  <c r="M233" i="17" s="1"/>
  <c r="L235" i="17"/>
  <c r="L233" i="17" s="1"/>
  <c r="K235" i="17"/>
  <c r="J235" i="17"/>
  <c r="J233" i="17" s="1"/>
  <c r="I235" i="17"/>
  <c r="I233" i="17" s="1"/>
  <c r="H235" i="17"/>
  <c r="R227" i="17"/>
  <c r="P223" i="17"/>
  <c r="O223" i="17"/>
  <c r="N223" i="17"/>
  <c r="M223" i="17"/>
  <c r="L223" i="17"/>
  <c r="K223" i="17"/>
  <c r="J223" i="17"/>
  <c r="I223" i="17"/>
  <c r="H223" i="17"/>
  <c r="H222" i="17"/>
  <c r="P221" i="17"/>
  <c r="O221" i="17"/>
  <c r="O171" i="17" s="1"/>
  <c r="N221" i="17"/>
  <c r="N171" i="17" s="1"/>
  <c r="M221" i="17"/>
  <c r="M171" i="17" s="1"/>
  <c r="L221" i="17"/>
  <c r="L171" i="17" s="1"/>
  <c r="K221" i="17"/>
  <c r="K171" i="17" s="1"/>
  <c r="J221" i="17"/>
  <c r="J171" i="17" s="1"/>
  <c r="I221" i="17"/>
  <c r="I171" i="17" s="1"/>
  <c r="H221" i="17"/>
  <c r="P220" i="17"/>
  <c r="O220" i="17"/>
  <c r="N220" i="17"/>
  <c r="M220" i="17"/>
  <c r="L220" i="17"/>
  <c r="K220" i="17"/>
  <c r="J220" i="17"/>
  <c r="I220" i="17"/>
  <c r="H220" i="17"/>
  <c r="R217" i="17"/>
  <c r="P213" i="17"/>
  <c r="O213" i="17"/>
  <c r="N213" i="17"/>
  <c r="M213" i="17"/>
  <c r="L213" i="17"/>
  <c r="K213" i="17"/>
  <c r="J213" i="17"/>
  <c r="I213" i="17"/>
  <c r="H213" i="17"/>
  <c r="R212" i="17"/>
  <c r="P208" i="17"/>
  <c r="O208" i="17"/>
  <c r="N208" i="17"/>
  <c r="M208" i="17"/>
  <c r="L208" i="17"/>
  <c r="K208" i="17"/>
  <c r="J208" i="17"/>
  <c r="I208" i="17"/>
  <c r="H208" i="17"/>
  <c r="R208" i="17" s="1"/>
  <c r="R207" i="17"/>
  <c r="P203" i="17"/>
  <c r="O203" i="17"/>
  <c r="N203" i="17"/>
  <c r="M203" i="17"/>
  <c r="L203" i="17"/>
  <c r="K203" i="17"/>
  <c r="J203" i="17"/>
  <c r="I203" i="17"/>
  <c r="H203" i="17"/>
  <c r="R202" i="17"/>
  <c r="P198" i="17"/>
  <c r="O198" i="17"/>
  <c r="N198" i="17"/>
  <c r="M198" i="17"/>
  <c r="L198" i="17"/>
  <c r="K198" i="17"/>
  <c r="J198" i="17"/>
  <c r="I198" i="17"/>
  <c r="H198" i="17"/>
  <c r="R197" i="17"/>
  <c r="P193" i="17"/>
  <c r="O193" i="17"/>
  <c r="N193" i="17"/>
  <c r="M193" i="17"/>
  <c r="L193" i="17"/>
  <c r="K193" i="17"/>
  <c r="J193" i="17"/>
  <c r="I193" i="17"/>
  <c r="H193" i="17"/>
  <c r="R192" i="17"/>
  <c r="R188" i="17"/>
  <c r="R187" i="17"/>
  <c r="P183" i="17"/>
  <c r="O183" i="17"/>
  <c r="N183" i="17"/>
  <c r="M183" i="17"/>
  <c r="L183" i="17"/>
  <c r="K183" i="17"/>
  <c r="J183" i="17"/>
  <c r="I183" i="17"/>
  <c r="H183" i="17"/>
  <c r="R182" i="17"/>
  <c r="R181" i="17"/>
  <c r="R180" i="17"/>
  <c r="R178" i="17"/>
  <c r="O175" i="17"/>
  <c r="N175" i="17"/>
  <c r="N173" i="17" s="1"/>
  <c r="M175" i="17"/>
  <c r="M173" i="17" s="1"/>
  <c r="L175" i="17"/>
  <c r="L173" i="17" s="1"/>
  <c r="K175" i="17"/>
  <c r="K173" i="17" s="1"/>
  <c r="J175" i="17"/>
  <c r="J173" i="17" s="1"/>
  <c r="I175" i="17"/>
  <c r="I173" i="17" s="1"/>
  <c r="R175" i="17"/>
  <c r="O173" i="17"/>
  <c r="R166" i="17"/>
  <c r="R165" i="17"/>
  <c r="Q163" i="17"/>
  <c r="P163" i="17"/>
  <c r="O163" i="17"/>
  <c r="N163" i="17"/>
  <c r="M163" i="17"/>
  <c r="L163" i="17"/>
  <c r="K163" i="17"/>
  <c r="J163" i="17"/>
  <c r="I163" i="17"/>
  <c r="H163" i="17"/>
  <c r="P158" i="17"/>
  <c r="O158" i="17"/>
  <c r="N158" i="17"/>
  <c r="M158" i="17"/>
  <c r="L158" i="17"/>
  <c r="K158" i="17"/>
  <c r="J158" i="17"/>
  <c r="I158" i="17"/>
  <c r="H158" i="17"/>
  <c r="P152" i="17"/>
  <c r="H148" i="17"/>
  <c r="P151" i="17"/>
  <c r="O151" i="17"/>
  <c r="O136" i="17" s="1"/>
  <c r="N151" i="17"/>
  <c r="N136" i="17" s="1"/>
  <c r="M151" i="17"/>
  <c r="M136" i="17" s="1"/>
  <c r="L151" i="17"/>
  <c r="L136" i="17" s="1"/>
  <c r="K151" i="17"/>
  <c r="K136" i="17" s="1"/>
  <c r="J151" i="17"/>
  <c r="J136" i="17" s="1"/>
  <c r="I151" i="17"/>
  <c r="I136" i="17" s="1"/>
  <c r="Q150" i="17"/>
  <c r="P150" i="17"/>
  <c r="O150" i="17"/>
  <c r="N150" i="17"/>
  <c r="M150" i="17"/>
  <c r="L150" i="17"/>
  <c r="K150" i="17"/>
  <c r="J150" i="17"/>
  <c r="I150" i="17"/>
  <c r="R147" i="17"/>
  <c r="R146" i="17"/>
  <c r="Q142" i="17"/>
  <c r="Q137" i="17" s="1"/>
  <c r="P142" i="17"/>
  <c r="H142" i="17"/>
  <c r="P141" i="17"/>
  <c r="H141" i="17"/>
  <c r="P140" i="17"/>
  <c r="O140" i="17"/>
  <c r="N140" i="17"/>
  <c r="M140" i="17"/>
  <c r="L140" i="17"/>
  <c r="K140" i="17"/>
  <c r="J140" i="17"/>
  <c r="I140" i="17"/>
  <c r="H140" i="17"/>
  <c r="H135" i="17" s="1"/>
  <c r="R132" i="17"/>
  <c r="R127" i="17"/>
  <c r="P126" i="17"/>
  <c r="H126" i="17"/>
  <c r="P125" i="17"/>
  <c r="O125" i="17"/>
  <c r="N125" i="17"/>
  <c r="M125" i="17"/>
  <c r="L125" i="17"/>
  <c r="K125" i="17"/>
  <c r="J125" i="17"/>
  <c r="I125" i="17"/>
  <c r="H125" i="17"/>
  <c r="R122" i="17"/>
  <c r="P117" i="17"/>
  <c r="H117" i="17"/>
  <c r="P116" i="17"/>
  <c r="O116" i="17"/>
  <c r="N116" i="17"/>
  <c r="M116" i="17"/>
  <c r="L116" i="17"/>
  <c r="K116" i="17"/>
  <c r="J116" i="17"/>
  <c r="I116" i="17"/>
  <c r="H116" i="17"/>
  <c r="P115" i="17"/>
  <c r="O115" i="17"/>
  <c r="N115" i="17"/>
  <c r="M115" i="17"/>
  <c r="L115" i="17"/>
  <c r="K115" i="17"/>
  <c r="J115" i="17"/>
  <c r="I115" i="17"/>
  <c r="H115" i="17"/>
  <c r="R107" i="17"/>
  <c r="P103" i="17"/>
  <c r="O103" i="17"/>
  <c r="N103" i="17"/>
  <c r="M103" i="17"/>
  <c r="L103" i="17"/>
  <c r="K103" i="17"/>
  <c r="J103" i="17"/>
  <c r="I103" i="17"/>
  <c r="H103" i="17"/>
  <c r="R103" i="17" s="1"/>
  <c r="R102" i="17"/>
  <c r="H98" i="17"/>
  <c r="R96" i="17"/>
  <c r="R95" i="17"/>
  <c r="P93" i="17"/>
  <c r="O93" i="17"/>
  <c r="N93" i="17"/>
  <c r="M93" i="17"/>
  <c r="L93" i="17"/>
  <c r="K93" i="17"/>
  <c r="J93" i="17"/>
  <c r="I93" i="17"/>
  <c r="H93" i="17"/>
  <c r="P92" i="17"/>
  <c r="H92" i="17"/>
  <c r="P91" i="17"/>
  <c r="O91" i="17"/>
  <c r="N91" i="17"/>
  <c r="M91" i="17"/>
  <c r="L91" i="17"/>
  <c r="K91" i="17"/>
  <c r="J91" i="17"/>
  <c r="I91" i="17"/>
  <c r="H91" i="17"/>
  <c r="P90" i="17"/>
  <c r="O90" i="17"/>
  <c r="N90" i="17"/>
  <c r="M90" i="17"/>
  <c r="L90" i="17"/>
  <c r="K90" i="17"/>
  <c r="J90" i="17"/>
  <c r="I90" i="17"/>
  <c r="H90" i="17"/>
  <c r="P83" i="17"/>
  <c r="O83" i="17"/>
  <c r="N83" i="17"/>
  <c r="M83" i="17"/>
  <c r="L83" i="17"/>
  <c r="K83" i="17"/>
  <c r="J83" i="17"/>
  <c r="I83" i="17"/>
  <c r="H83" i="17"/>
  <c r="Q82" i="17"/>
  <c r="O82" i="17"/>
  <c r="N82" i="17"/>
  <c r="M82" i="17"/>
  <c r="L82" i="17"/>
  <c r="K82" i="17"/>
  <c r="J82" i="17"/>
  <c r="I82" i="17"/>
  <c r="P81" i="17"/>
  <c r="H81" i="17"/>
  <c r="P80" i="17"/>
  <c r="O80" i="17"/>
  <c r="N80" i="17"/>
  <c r="M80" i="17"/>
  <c r="L80" i="17"/>
  <c r="K80" i="17"/>
  <c r="J80" i="17"/>
  <c r="I80" i="17"/>
  <c r="H80" i="17"/>
  <c r="R77" i="17"/>
  <c r="R73" i="17"/>
  <c r="R72" i="17"/>
  <c r="R71" i="17"/>
  <c r="R70" i="17"/>
  <c r="P68" i="17"/>
  <c r="O68" i="17"/>
  <c r="N68" i="17"/>
  <c r="M68" i="17"/>
  <c r="L68" i="17"/>
  <c r="K68" i="17"/>
  <c r="J68" i="17"/>
  <c r="I68" i="17"/>
  <c r="H68" i="17"/>
  <c r="R67" i="17"/>
  <c r="P63" i="17"/>
  <c r="O63" i="17"/>
  <c r="N63" i="17"/>
  <c r="M63" i="17"/>
  <c r="L63" i="17"/>
  <c r="K63" i="17"/>
  <c r="J63" i="17"/>
  <c r="I63" i="17"/>
  <c r="H63" i="17"/>
  <c r="P62" i="17"/>
  <c r="H62" i="17"/>
  <c r="P61" i="17"/>
  <c r="O61" i="17"/>
  <c r="N61" i="17"/>
  <c r="M61" i="17"/>
  <c r="L61" i="17"/>
  <c r="K61" i="17"/>
  <c r="J61" i="17"/>
  <c r="I61" i="17"/>
  <c r="H61" i="17"/>
  <c r="P60" i="17"/>
  <c r="O60" i="17"/>
  <c r="N60" i="17"/>
  <c r="M60" i="17"/>
  <c r="L60" i="17"/>
  <c r="K60" i="17"/>
  <c r="J60" i="17"/>
  <c r="I60" i="17"/>
  <c r="H60" i="17"/>
  <c r="R57" i="17"/>
  <c r="P53" i="17"/>
  <c r="O53" i="17"/>
  <c r="N53" i="17"/>
  <c r="M53" i="17"/>
  <c r="L53" i="17"/>
  <c r="K53" i="17"/>
  <c r="J53" i="17"/>
  <c r="I53" i="17"/>
  <c r="H53" i="17"/>
  <c r="O52" i="17"/>
  <c r="N52" i="17"/>
  <c r="M52" i="17"/>
  <c r="L52" i="17"/>
  <c r="K52" i="17"/>
  <c r="J52" i="17"/>
  <c r="I52" i="17"/>
  <c r="P51" i="17"/>
  <c r="O51" i="17"/>
  <c r="N51" i="17"/>
  <c r="M51" i="17"/>
  <c r="L51" i="17"/>
  <c r="K51" i="17"/>
  <c r="J51" i="17"/>
  <c r="I51" i="17"/>
  <c r="H51" i="17"/>
  <c r="P50" i="17"/>
  <c r="O50" i="17"/>
  <c r="N50" i="17"/>
  <c r="M50" i="17"/>
  <c r="L50" i="17"/>
  <c r="K50" i="17"/>
  <c r="J50" i="17"/>
  <c r="I50" i="17"/>
  <c r="H50" i="17"/>
  <c r="R47" i="17"/>
  <c r="R46" i="17"/>
  <c r="R45" i="17"/>
  <c r="H43" i="17"/>
  <c r="R43" i="17" s="1"/>
  <c r="H42" i="17"/>
  <c r="H41" i="17"/>
  <c r="R41" i="17" s="1"/>
  <c r="P40" i="17"/>
  <c r="O40" i="17"/>
  <c r="N40" i="17"/>
  <c r="M40" i="17"/>
  <c r="L40" i="17"/>
  <c r="K40" i="17"/>
  <c r="J40" i="17"/>
  <c r="I40" i="17"/>
  <c r="P33" i="17"/>
  <c r="O33" i="17"/>
  <c r="N33" i="17"/>
  <c r="M33" i="17"/>
  <c r="L33" i="17"/>
  <c r="K33" i="17"/>
  <c r="J33" i="17"/>
  <c r="I33" i="17"/>
  <c r="H33" i="17"/>
  <c r="H22" i="17"/>
  <c r="R28" i="17"/>
  <c r="R27" i="17"/>
  <c r="P23" i="17"/>
  <c r="O23" i="17"/>
  <c r="N23" i="17"/>
  <c r="M23" i="17"/>
  <c r="L23" i="17"/>
  <c r="K23" i="17"/>
  <c r="J23" i="17"/>
  <c r="I23" i="17"/>
  <c r="H23" i="17"/>
  <c r="P21" i="17"/>
  <c r="O21" i="17"/>
  <c r="N21" i="17"/>
  <c r="M21" i="17"/>
  <c r="L21" i="17"/>
  <c r="K21" i="17"/>
  <c r="J21" i="17"/>
  <c r="I21" i="17"/>
  <c r="H21" i="17"/>
  <c r="P20" i="17"/>
  <c r="O20" i="17"/>
  <c r="N20" i="17"/>
  <c r="M20" i="17"/>
  <c r="L20" i="17"/>
  <c r="K20" i="17"/>
  <c r="J20" i="17"/>
  <c r="I20" i="17"/>
  <c r="H20" i="17"/>
  <c r="Q10" i="17"/>
  <c r="R278" i="17" l="1"/>
  <c r="Q11" i="17"/>
  <c r="P476" i="17"/>
  <c r="L697" i="17"/>
  <c r="H501" i="17"/>
  <c r="J593" i="17"/>
  <c r="N593" i="17"/>
  <c r="K607" i="17"/>
  <c r="O607" i="17"/>
  <c r="K723" i="17"/>
  <c r="J733" i="17"/>
  <c r="N733" i="17"/>
  <c r="R466" i="17"/>
  <c r="L513" i="17"/>
  <c r="H502" i="17"/>
  <c r="H513" i="17"/>
  <c r="H123" i="17"/>
  <c r="J397" i="17"/>
  <c r="J695" i="17"/>
  <c r="K698" i="17"/>
  <c r="O698" i="17"/>
  <c r="H233" i="17"/>
  <c r="H245" i="17"/>
  <c r="K695" i="17"/>
  <c r="M608" i="17"/>
  <c r="J607" i="17"/>
  <c r="N607" i="17"/>
  <c r="I695" i="17"/>
  <c r="M695" i="17"/>
  <c r="J698" i="17"/>
  <c r="N698" i="17"/>
  <c r="H713" i="17"/>
  <c r="H723" i="17"/>
  <c r="L723" i="17"/>
  <c r="P723" i="17"/>
  <c r="L733" i="17"/>
  <c r="R213" i="17"/>
  <c r="R598" i="17"/>
  <c r="R708" i="17"/>
  <c r="R403" i="17"/>
  <c r="P502" i="17"/>
  <c r="H656" i="17"/>
  <c r="R718" i="17"/>
  <c r="I723" i="17"/>
  <c r="M723" i="17"/>
  <c r="R183" i="17"/>
  <c r="R358" i="17"/>
  <c r="K398" i="17"/>
  <c r="L78" i="17"/>
  <c r="O78" i="17"/>
  <c r="R90" i="17"/>
  <c r="M513" i="17"/>
  <c r="N608" i="17"/>
  <c r="I623" i="17"/>
  <c r="P658" i="17"/>
  <c r="P657" i="17"/>
  <c r="R662" i="17"/>
  <c r="R686" i="17"/>
  <c r="N695" i="17"/>
  <c r="K697" i="17"/>
  <c r="O697" i="17"/>
  <c r="H310" i="17"/>
  <c r="N397" i="17"/>
  <c r="I438" i="17"/>
  <c r="M438" i="17"/>
  <c r="L593" i="17"/>
  <c r="J623" i="17"/>
  <c r="O695" i="17"/>
  <c r="P713" i="17"/>
  <c r="O723" i="17"/>
  <c r="J723" i="17"/>
  <c r="N723" i="17"/>
  <c r="P696" i="17"/>
  <c r="L398" i="17"/>
  <c r="J608" i="17"/>
  <c r="M623" i="17"/>
  <c r="J78" i="17"/>
  <c r="H18" i="17"/>
  <c r="K78" i="17"/>
  <c r="J438" i="17"/>
  <c r="N438" i="17"/>
  <c r="K513" i="17"/>
  <c r="O513" i="17"/>
  <c r="I593" i="17"/>
  <c r="M593" i="17"/>
  <c r="M607" i="17"/>
  <c r="K623" i="17"/>
  <c r="O623" i="17"/>
  <c r="L607" i="17"/>
  <c r="L695" i="17"/>
  <c r="P695" i="17"/>
  <c r="I698" i="17"/>
  <c r="I697" i="17"/>
  <c r="H658" i="17"/>
  <c r="L500" i="17"/>
  <c r="P500" i="17"/>
  <c r="K593" i="17"/>
  <c r="O593" i="17"/>
  <c r="N605" i="17"/>
  <c r="P501" i="17"/>
  <c r="I605" i="17"/>
  <c r="K500" i="17"/>
  <c r="O500" i="17"/>
  <c r="P573" i="17"/>
  <c r="O553" i="17"/>
  <c r="O550" i="17"/>
  <c r="I500" i="17"/>
  <c r="P553" i="17"/>
  <c r="P550" i="17"/>
  <c r="N623" i="17"/>
  <c r="L135" i="17"/>
  <c r="J500" i="17"/>
  <c r="N500" i="17"/>
  <c r="I550" i="17"/>
  <c r="M550" i="17"/>
  <c r="M605" i="17"/>
  <c r="M603" i="17" s="1"/>
  <c r="K553" i="17"/>
  <c r="K550" i="17"/>
  <c r="M500" i="17"/>
  <c r="L553" i="17"/>
  <c r="L550" i="17"/>
  <c r="J605" i="17"/>
  <c r="P273" i="17"/>
  <c r="L413" i="17"/>
  <c r="N460" i="17"/>
  <c r="N458" i="17" s="1"/>
  <c r="J550" i="17"/>
  <c r="N550" i="17"/>
  <c r="P551" i="17"/>
  <c r="I655" i="17"/>
  <c r="I654" i="17" s="1"/>
  <c r="P656" i="17"/>
  <c r="R638" i="17"/>
  <c r="H550" i="17"/>
  <c r="H551" i="17"/>
  <c r="R586" i="17"/>
  <c r="R563" i="17"/>
  <c r="P552" i="17"/>
  <c r="R557" i="17"/>
  <c r="H553" i="17"/>
  <c r="R578" i="17"/>
  <c r="P233" i="17"/>
  <c r="P245" i="17"/>
  <c r="P448" i="17"/>
  <c r="L458" i="17"/>
  <c r="L310" i="17"/>
  <c r="P310" i="17"/>
  <c r="O397" i="17"/>
  <c r="I310" i="17"/>
  <c r="M310" i="17"/>
  <c r="J475" i="17"/>
  <c r="J473" i="17" s="1"/>
  <c r="N475" i="17"/>
  <c r="N473" i="17" s="1"/>
  <c r="P170" i="17"/>
  <c r="O413" i="17"/>
  <c r="I460" i="17"/>
  <c r="I458" i="17" s="1"/>
  <c r="K148" i="17"/>
  <c r="M460" i="17"/>
  <c r="M458" i="17" s="1"/>
  <c r="P488" i="17"/>
  <c r="H413" i="17"/>
  <c r="K475" i="17"/>
  <c r="O475" i="17"/>
  <c r="O473" i="17" s="1"/>
  <c r="L170" i="17"/>
  <c r="J310" i="17"/>
  <c r="P462" i="17"/>
  <c r="R462" i="17" s="1"/>
  <c r="R467" i="17"/>
  <c r="P263" i="17"/>
  <c r="K310" i="17"/>
  <c r="O310" i="17"/>
  <c r="L475" i="17"/>
  <c r="L473" i="17" s="1"/>
  <c r="P513" i="17"/>
  <c r="N310" i="17"/>
  <c r="P460" i="17"/>
  <c r="L148" i="17"/>
  <c r="K245" i="17"/>
  <c r="K243" i="17" s="1"/>
  <c r="R267" i="17"/>
  <c r="I397" i="17"/>
  <c r="M397" i="17"/>
  <c r="L463" i="17"/>
  <c r="I475" i="17"/>
  <c r="M475" i="17"/>
  <c r="M473" i="17" s="1"/>
  <c r="I476" i="17"/>
  <c r="P478" i="17"/>
  <c r="H463" i="17"/>
  <c r="H461" i="17"/>
  <c r="H458" i="17" s="1"/>
  <c r="H398" i="17"/>
  <c r="P311" i="17"/>
  <c r="H311" i="17"/>
  <c r="P368" i="17"/>
  <c r="P312" i="17"/>
  <c r="R352" i="17"/>
  <c r="R238" i="17"/>
  <c r="H171" i="17"/>
  <c r="H218" i="17"/>
  <c r="R221" i="17"/>
  <c r="R220" i="17"/>
  <c r="H170" i="17"/>
  <c r="O135" i="17"/>
  <c r="P123" i="17"/>
  <c r="R117" i="17"/>
  <c r="P16" i="17"/>
  <c r="P135" i="17"/>
  <c r="R135" i="17" s="1"/>
  <c r="P137" i="17"/>
  <c r="J148" i="17"/>
  <c r="N148" i="17"/>
  <c r="R158" i="17"/>
  <c r="O148" i="17"/>
  <c r="R142" i="17"/>
  <c r="H136" i="17"/>
  <c r="J38" i="17"/>
  <c r="N38" i="17"/>
  <c r="P88" i="17"/>
  <c r="K88" i="17"/>
  <c r="O88" i="17"/>
  <c r="J48" i="17"/>
  <c r="N48" i="17"/>
  <c r="I38" i="17"/>
  <c r="L48" i="17"/>
  <c r="L38" i="17"/>
  <c r="J88" i="17"/>
  <c r="N88" i="17"/>
  <c r="M38" i="17"/>
  <c r="K15" i="17"/>
  <c r="I88" i="17"/>
  <c r="M88" i="17"/>
  <c r="H38" i="17"/>
  <c r="K48" i="17"/>
  <c r="O48" i="17"/>
  <c r="K38" i="17"/>
  <c r="O38" i="17"/>
  <c r="I48" i="17"/>
  <c r="M48" i="17"/>
  <c r="L16" i="17"/>
  <c r="N78" i="17"/>
  <c r="L88" i="17"/>
  <c r="H88" i="17"/>
  <c r="R88" i="17" s="1"/>
  <c r="P78" i="17"/>
  <c r="R60" i="17"/>
  <c r="R61" i="17"/>
  <c r="M16" i="17"/>
  <c r="R40" i="17"/>
  <c r="R42" i="17"/>
  <c r="R33" i="17"/>
  <c r="I16" i="17"/>
  <c r="R23" i="17"/>
  <c r="H16" i="17"/>
  <c r="R728" i="17"/>
  <c r="P697" i="17"/>
  <c r="P733" i="17"/>
  <c r="H733" i="17"/>
  <c r="R428" i="17"/>
  <c r="R417" i="17"/>
  <c r="R738" i="17"/>
  <c r="H697" i="17"/>
  <c r="R612" i="17"/>
  <c r="H583" i="17"/>
  <c r="R583" i="17" s="1"/>
  <c r="P528" i="17"/>
  <c r="P503" i="17"/>
  <c r="R493" i="17"/>
  <c r="H488" i="17"/>
  <c r="H478" i="17"/>
  <c r="P463" i="17"/>
  <c r="R453" i="17"/>
  <c r="H448" i="17"/>
  <c r="R452" i="17"/>
  <c r="R402" i="17"/>
  <c r="H397" i="17"/>
  <c r="R317" i="17"/>
  <c r="P313" i="17"/>
  <c r="H298" i="17"/>
  <c r="P247" i="17"/>
  <c r="H247" i="17"/>
  <c r="H263" i="17"/>
  <c r="R252" i="17"/>
  <c r="R251" i="17"/>
  <c r="H246" i="17"/>
  <c r="R258" i="17"/>
  <c r="H248" i="17"/>
  <c r="H172" i="17"/>
  <c r="P171" i="17"/>
  <c r="R223" i="17"/>
  <c r="R203" i="17"/>
  <c r="R193" i="17"/>
  <c r="H173" i="17"/>
  <c r="P136" i="17"/>
  <c r="R151" i="17"/>
  <c r="R150" i="17"/>
  <c r="P148" i="17"/>
  <c r="R148" i="17" s="1"/>
  <c r="H138" i="17"/>
  <c r="H137" i="17"/>
  <c r="P138" i="17"/>
  <c r="P113" i="17"/>
  <c r="H113" i="17"/>
  <c r="H78" i="17"/>
  <c r="R63" i="17"/>
  <c r="R62" i="17"/>
  <c r="R53" i="17"/>
  <c r="P48" i="17"/>
  <c r="P38" i="17"/>
  <c r="R32" i="17"/>
  <c r="H17" i="17"/>
  <c r="R163" i="17"/>
  <c r="R177" i="17"/>
  <c r="N263" i="17"/>
  <c r="N245" i="17"/>
  <c r="N243" i="17" s="1"/>
  <c r="N15" i="17"/>
  <c r="L15" i="17"/>
  <c r="M78" i="17"/>
  <c r="R83" i="17"/>
  <c r="R98" i="17"/>
  <c r="R118" i="17"/>
  <c r="R141" i="17"/>
  <c r="R143" i="17"/>
  <c r="R442" i="17"/>
  <c r="P438" i="17"/>
  <c r="L448" i="17"/>
  <c r="L395" i="17"/>
  <c r="O15" i="17"/>
  <c r="J16" i="17"/>
  <c r="J10" i="17" s="1"/>
  <c r="N16" i="17"/>
  <c r="N10" i="17" s="1"/>
  <c r="H48" i="17"/>
  <c r="I15" i="17"/>
  <c r="M15" i="17"/>
  <c r="R93" i="17"/>
  <c r="I148" i="17"/>
  <c r="I135" i="17"/>
  <c r="M148" i="17"/>
  <c r="M135" i="17"/>
  <c r="I170" i="17"/>
  <c r="N170" i="17"/>
  <c r="P173" i="17"/>
  <c r="R176" i="17"/>
  <c r="R198" i="17"/>
  <c r="K170" i="17"/>
  <c r="K233" i="17"/>
  <c r="O170" i="17"/>
  <c r="O233" i="17"/>
  <c r="L245" i="17"/>
  <c r="L243" i="17" s="1"/>
  <c r="R253" i="17"/>
  <c r="H273" i="17"/>
  <c r="R277" i="17"/>
  <c r="H313" i="17"/>
  <c r="R315" i="17"/>
  <c r="P348" i="17"/>
  <c r="P397" i="17"/>
  <c r="J413" i="17"/>
  <c r="J400" i="17"/>
  <c r="N413" i="17"/>
  <c r="N400" i="17"/>
  <c r="P401" i="17"/>
  <c r="P396" i="17" s="1"/>
  <c r="P413" i="17"/>
  <c r="K413" i="17"/>
  <c r="K397" i="17"/>
  <c r="H438" i="17"/>
  <c r="R68" i="17"/>
  <c r="J135" i="17"/>
  <c r="N135" i="17"/>
  <c r="J263" i="17"/>
  <c r="J245" i="17"/>
  <c r="J243" i="17" s="1"/>
  <c r="R268" i="17"/>
  <c r="R343" i="17"/>
  <c r="O573" i="17"/>
  <c r="R577" i="17"/>
  <c r="H552" i="17"/>
  <c r="H573" i="17"/>
  <c r="P22" i="17"/>
  <c r="R52" i="17"/>
  <c r="H58" i="17"/>
  <c r="H15" i="17"/>
  <c r="P58" i="17"/>
  <c r="P15" i="17"/>
  <c r="I78" i="17"/>
  <c r="M170" i="17"/>
  <c r="P246" i="17"/>
  <c r="K438" i="17"/>
  <c r="K395" i="17"/>
  <c r="O438" i="17"/>
  <c r="O395" i="17"/>
  <c r="L438" i="17"/>
  <c r="L397" i="17"/>
  <c r="J15" i="17"/>
  <c r="K16" i="17"/>
  <c r="O16" i="17"/>
  <c r="R91" i="17"/>
  <c r="R128" i="17"/>
  <c r="K135" i="17"/>
  <c r="J170" i="17"/>
  <c r="O245" i="17"/>
  <c r="O243" i="17" s="1"/>
  <c r="P248" i="17"/>
  <c r="I263" i="17"/>
  <c r="I245" i="17"/>
  <c r="I243" i="17" s="1"/>
  <c r="M263" i="17"/>
  <c r="M245" i="17"/>
  <c r="M243" i="17" s="1"/>
  <c r="H395" i="17"/>
  <c r="I513" i="17"/>
  <c r="R318" i="17"/>
  <c r="O348" i="17"/>
  <c r="R371" i="17"/>
  <c r="R492" i="17"/>
  <c r="J573" i="17"/>
  <c r="N573" i="17"/>
  <c r="H683" i="17"/>
  <c r="H655" i="17"/>
  <c r="L683" i="17"/>
  <c r="L655" i="17"/>
  <c r="P683" i="17"/>
  <c r="P655" i="17"/>
  <c r="R687" i="17"/>
  <c r="H657" i="17"/>
  <c r="H503" i="17"/>
  <c r="R627" i="17"/>
  <c r="J668" i="17"/>
  <c r="J655" i="17"/>
  <c r="N668" i="17"/>
  <c r="N655" i="17"/>
  <c r="R678" i="17"/>
  <c r="H695" i="17"/>
  <c r="M698" i="17"/>
  <c r="M697" i="17"/>
  <c r="I733" i="17"/>
  <c r="M733" i="17"/>
  <c r="R286" i="17"/>
  <c r="R316" i="17"/>
  <c r="H348" i="17"/>
  <c r="H383" i="17"/>
  <c r="R383" i="17" s="1"/>
  <c r="R387" i="17"/>
  <c r="J463" i="17"/>
  <c r="J460" i="17"/>
  <c r="J458" i="17" s="1"/>
  <c r="P461" i="17"/>
  <c r="P643" i="17"/>
  <c r="R643" i="17" s="1"/>
  <c r="R647" i="17"/>
  <c r="R668" i="17"/>
  <c r="O398" i="17"/>
  <c r="R408" i="17"/>
  <c r="I413" i="17"/>
  <c r="I400" i="17"/>
  <c r="M413" i="17"/>
  <c r="M400" i="17"/>
  <c r="H608" i="17"/>
  <c r="L608" i="17"/>
  <c r="L605" i="17"/>
  <c r="P608" i="17"/>
  <c r="I607" i="17"/>
  <c r="I608" i="17"/>
  <c r="R618" i="17"/>
  <c r="L698" i="17"/>
  <c r="P698" i="17"/>
  <c r="H396" i="17"/>
  <c r="R433" i="17"/>
  <c r="K460" i="17"/>
  <c r="K458" i="17" s="1"/>
  <c r="K463" i="17"/>
  <c r="O460" i="17"/>
  <c r="O458" i="17" s="1"/>
  <c r="O463" i="17"/>
  <c r="R468" i="17"/>
  <c r="R482" i="17"/>
  <c r="P593" i="17"/>
  <c r="R593" i="17" s="1"/>
  <c r="M658" i="17"/>
  <c r="M655" i="17"/>
  <c r="K668" i="17"/>
  <c r="K655" i="17"/>
  <c r="O668" i="17"/>
  <c r="O655" i="17"/>
  <c r="R507" i="17"/>
  <c r="R517" i="17"/>
  <c r="K608" i="17"/>
  <c r="K605" i="17"/>
  <c r="O608" i="17"/>
  <c r="O605" i="17"/>
  <c r="R508" i="17"/>
  <c r="J513" i="17"/>
  <c r="N513" i="17"/>
  <c r="R568" i="17"/>
  <c r="H623" i="17"/>
  <c r="L623" i="17"/>
  <c r="P623" i="17"/>
  <c r="R633" i="17"/>
  <c r="R663" i="17"/>
  <c r="H696" i="17"/>
  <c r="H698" i="17"/>
  <c r="J697" i="17"/>
  <c r="J693" i="17" s="1"/>
  <c r="N697" i="17"/>
  <c r="R703" i="17"/>
  <c r="O603" i="17" l="1"/>
  <c r="I603" i="17"/>
  <c r="R658" i="17"/>
  <c r="L603" i="17"/>
  <c r="I653" i="17"/>
  <c r="L693" i="17"/>
  <c r="K603" i="17"/>
  <c r="J603" i="17"/>
  <c r="H243" i="17"/>
  <c r="R513" i="17"/>
  <c r="R310" i="17"/>
  <c r="K693" i="17"/>
  <c r="R123" i="17"/>
  <c r="R713" i="17"/>
  <c r="R656" i="17"/>
  <c r="N603" i="17"/>
  <c r="I693" i="17"/>
  <c r="R733" i="17"/>
  <c r="R723" i="17"/>
  <c r="R233" i="17"/>
  <c r="H9" i="17"/>
  <c r="H283" i="17"/>
  <c r="N693" i="17"/>
  <c r="H473" i="17"/>
  <c r="M693" i="17"/>
  <c r="R657" i="17"/>
  <c r="P693" i="17"/>
  <c r="O693" i="17"/>
  <c r="H10" i="17"/>
  <c r="R551" i="17"/>
  <c r="R550" i="17"/>
  <c r="R463" i="17"/>
  <c r="R477" i="17"/>
  <c r="R171" i="17"/>
  <c r="R553" i="17"/>
  <c r="R170" i="17"/>
  <c r="R311" i="17"/>
  <c r="R573" i="17"/>
  <c r="H548" i="17"/>
  <c r="R448" i="17"/>
  <c r="P548" i="17"/>
  <c r="R273" i="17"/>
  <c r="R683" i="17"/>
  <c r="O393" i="17"/>
  <c r="R313" i="17"/>
  <c r="L10" i="17"/>
  <c r="R413" i="17"/>
  <c r="R488" i="17"/>
  <c r="I10" i="17"/>
  <c r="P398" i="17"/>
  <c r="R398" i="17" s="1"/>
  <c r="R263" i="17"/>
  <c r="M10" i="17"/>
  <c r="K10" i="17"/>
  <c r="I473" i="17"/>
  <c r="P243" i="17"/>
  <c r="R478" i="17"/>
  <c r="P498" i="17"/>
  <c r="R503" i="17"/>
  <c r="R246" i="17"/>
  <c r="R247" i="17"/>
  <c r="H168" i="17"/>
  <c r="P133" i="17"/>
  <c r="R113" i="17"/>
  <c r="H133" i="17"/>
  <c r="R136" i="17"/>
  <c r="R48" i="17"/>
  <c r="R78" i="17"/>
  <c r="R38" i="17"/>
  <c r="R16" i="17"/>
  <c r="R697" i="17"/>
  <c r="R397" i="17"/>
  <c r="R607" i="17"/>
  <c r="R608" i="17"/>
  <c r="H603" i="17"/>
  <c r="R248" i="17"/>
  <c r="R173" i="17"/>
  <c r="R137" i="17"/>
  <c r="R138" i="17"/>
  <c r="K654" i="17"/>
  <c r="K653" i="17"/>
  <c r="I395" i="17"/>
  <c r="I393" i="17" s="1"/>
  <c r="I398" i="17"/>
  <c r="N398" i="17"/>
  <c r="N395" i="17"/>
  <c r="N393" i="17" s="1"/>
  <c r="J653" i="17"/>
  <c r="J654" i="17"/>
  <c r="R15" i="17"/>
  <c r="P9" i="17"/>
  <c r="R348" i="17"/>
  <c r="L393" i="17"/>
  <c r="R623" i="17"/>
  <c r="M653" i="17"/>
  <c r="M654" i="17"/>
  <c r="P603" i="17"/>
  <c r="M398" i="17"/>
  <c r="M395" i="17"/>
  <c r="M393" i="17" s="1"/>
  <c r="H693" i="17"/>
  <c r="P653" i="17"/>
  <c r="R655" i="17"/>
  <c r="H653" i="17"/>
  <c r="R58" i="17"/>
  <c r="P17" i="17"/>
  <c r="R22" i="17"/>
  <c r="P18" i="17"/>
  <c r="R18" i="17" s="1"/>
  <c r="J395" i="17"/>
  <c r="J393" i="17" s="1"/>
  <c r="J398" i="17"/>
  <c r="P308" i="17"/>
  <c r="L654" i="17"/>
  <c r="L653" i="17"/>
  <c r="H393" i="17"/>
  <c r="P393" i="17"/>
  <c r="R552" i="17"/>
  <c r="R698" i="17"/>
  <c r="R461" i="17"/>
  <c r="P458" i="17"/>
  <c r="R458" i="17" s="1"/>
  <c r="K393" i="17"/>
  <c r="O654" i="17"/>
  <c r="O653" i="17"/>
  <c r="K473" i="17"/>
  <c r="P473" i="17"/>
  <c r="N653" i="17"/>
  <c r="N654" i="17"/>
  <c r="O10" i="17"/>
  <c r="H13" i="17"/>
  <c r="R438" i="17"/>
  <c r="P10" i="17"/>
  <c r="R473" i="17" l="1"/>
  <c r="R243" i="17"/>
  <c r="R548" i="17"/>
  <c r="R693" i="17"/>
  <c r="R133" i="17"/>
  <c r="R10" i="17"/>
  <c r="R653" i="17"/>
  <c r="R603" i="17"/>
  <c r="R17" i="17"/>
  <c r="R9" i="17"/>
  <c r="R393" i="17"/>
  <c r="P13" i="17"/>
  <c r="R13" i="17" s="1"/>
  <c r="R228" i="17" l="1"/>
  <c r="P222" i="17"/>
  <c r="R222" i="17" l="1"/>
  <c r="P172" i="17"/>
  <c r="P218" i="17"/>
  <c r="R218" i="17" s="1"/>
  <c r="R172" i="17" l="1"/>
  <c r="P168" i="17"/>
  <c r="R168" i="17" s="1"/>
  <c r="R307" i="17"/>
  <c r="R303" i="17"/>
  <c r="R302" i="17" l="1"/>
  <c r="R298" i="17" l="1"/>
  <c r="P283" i="17"/>
  <c r="R283" i="17" s="1"/>
  <c r="P11" i="17"/>
  <c r="P7" i="17" s="1"/>
  <c r="R287" i="17"/>
  <c r="R373" i="17" l="1"/>
  <c r="H368" i="17"/>
  <c r="R368" i="17" s="1"/>
  <c r="R372" i="17" l="1"/>
  <c r="H312" i="17"/>
  <c r="H11" i="17" s="1"/>
  <c r="R312" i="17" l="1"/>
  <c r="H308" i="17"/>
  <c r="R308" i="17" s="1"/>
  <c r="H528" i="17"/>
  <c r="R528" i="17" s="1"/>
  <c r="R532" i="17" l="1"/>
  <c r="R502" i="17" l="1"/>
  <c r="H498" i="17"/>
  <c r="R498" i="17" s="1"/>
  <c r="R11" i="17" l="1"/>
  <c r="H7" i="17"/>
  <c r="R7" i="17" s="1"/>
  <c r="O117" i="17"/>
  <c r="O113" i="17" s="1"/>
  <c r="M117" i="17"/>
  <c r="M113" i="17" s="1"/>
  <c r="L117" i="17"/>
  <c r="L113" i="17" s="1"/>
  <c r="I117" i="17"/>
  <c r="I113" i="17" s="1"/>
  <c r="K117" i="17"/>
  <c r="K113" i="17" s="1"/>
  <c r="N117" i="17"/>
  <c r="N113" i="17" s="1"/>
  <c r="J117" i="17"/>
  <c r="J113" i="17" s="1"/>
  <c r="L222" i="17"/>
  <c r="L218" i="17" s="1"/>
  <c r="M222" i="17"/>
  <c r="N222" i="17"/>
  <c r="N218" i="17" s="1"/>
  <c r="O222" i="17"/>
  <c r="O218" i="17" s="1"/>
  <c r="K222" i="17"/>
  <c r="J222" i="17"/>
  <c r="J218" i="17" s="1"/>
  <c r="I222" i="17"/>
  <c r="I218" i="17" s="1"/>
  <c r="J172" i="17" l="1"/>
  <c r="J168" i="17" s="1"/>
  <c r="O172" i="17"/>
  <c r="O168" i="17" s="1"/>
  <c r="N172" i="17"/>
  <c r="N168" i="17" s="1"/>
  <c r="I172" i="17"/>
  <c r="I168" i="17" s="1"/>
  <c r="K218" i="17"/>
  <c r="K172" i="17"/>
  <c r="K168" i="17" s="1"/>
  <c r="M172" i="17"/>
  <c r="M168" i="17" s="1"/>
  <c r="M218" i="17"/>
  <c r="L172" i="17"/>
  <c r="L168" i="17" s="1"/>
  <c r="L528" i="17"/>
  <c r="O528" i="17"/>
  <c r="M528" i="17"/>
  <c r="J528" i="17"/>
  <c r="N528" i="17"/>
  <c r="I528" i="17"/>
  <c r="K528" i="17"/>
  <c r="L587" i="17"/>
  <c r="L552" i="17" s="1"/>
  <c r="L548" i="17" s="1"/>
  <c r="O587" i="17"/>
  <c r="O583" i="17" s="1"/>
  <c r="M587" i="17"/>
  <c r="M583" i="17" s="1"/>
  <c r="I587" i="17"/>
  <c r="I583" i="17" s="1"/>
  <c r="K587" i="17"/>
  <c r="J587" i="17"/>
  <c r="J583" i="17" s="1"/>
  <c r="N587" i="17"/>
  <c r="N552" i="17" s="1"/>
  <c r="N548" i="17" s="1"/>
  <c r="O552" i="17" l="1"/>
  <c r="O548" i="17" s="1"/>
  <c r="J552" i="17"/>
  <c r="J548" i="17" s="1"/>
  <c r="M552" i="17"/>
  <c r="M548" i="17" s="1"/>
  <c r="I552" i="17"/>
  <c r="I548" i="17" s="1"/>
  <c r="N583" i="17"/>
  <c r="K552" i="17"/>
  <c r="K548" i="17" s="1"/>
  <c r="K583" i="17"/>
  <c r="L583" i="17"/>
  <c r="N290" i="17"/>
  <c r="L290" i="17"/>
  <c r="I290" i="17"/>
  <c r="M290" i="17"/>
  <c r="K290" i="17"/>
  <c r="O290" i="17"/>
  <c r="J290" i="17"/>
  <c r="L288" i="17" l="1"/>
  <c r="L285" i="17"/>
  <c r="N285" i="17"/>
  <c r="N288" i="17"/>
  <c r="O288" i="17"/>
  <c r="O285" i="17"/>
  <c r="K288" i="17"/>
  <c r="K285" i="17"/>
  <c r="M288" i="17"/>
  <c r="M285" i="17"/>
  <c r="J285" i="17"/>
  <c r="J288" i="17"/>
  <c r="I288" i="17"/>
  <c r="I285" i="17"/>
  <c r="K9" i="17" l="1"/>
  <c r="J9" i="17"/>
  <c r="N9" i="17"/>
  <c r="I9" i="17"/>
  <c r="M9" i="17"/>
  <c r="O9" i="17"/>
  <c r="L9" i="17"/>
  <c r="M8" i="17" l="1"/>
  <c r="N8" i="17"/>
  <c r="O8" i="17"/>
  <c r="J8" i="17"/>
  <c r="L8" i="17"/>
  <c r="K8" i="17"/>
  <c r="I8" i="17"/>
  <c r="J128" i="17"/>
  <c r="L313" i="17"/>
  <c r="K138" i="17"/>
  <c r="I503" i="17"/>
  <c r="K283" i="17"/>
  <c r="K503" i="17"/>
  <c r="I133" i="17"/>
  <c r="N498" i="17"/>
  <c r="J18" i="17"/>
  <c r="I7" i="17"/>
  <c r="N128" i="17"/>
  <c r="M18" i="17"/>
  <c r="I128" i="17"/>
  <c r="N308" i="17"/>
  <c r="K502" i="17"/>
  <c r="K498" i="17"/>
  <c r="M308" i="17"/>
  <c r="O128" i="17"/>
  <c r="O13" i="17"/>
  <c r="L13" i="17"/>
  <c r="L128" i="17"/>
  <c r="J133" i="17"/>
  <c r="O18" i="17"/>
  <c r="N138" i="17"/>
  <c r="N127" i="17"/>
  <c r="N123" i="17"/>
  <c r="L283" i="17"/>
  <c r="M313" i="17"/>
  <c r="M312" i="17"/>
  <c r="N133" i="17"/>
  <c r="I13" i="17"/>
  <c r="I11" i="17"/>
  <c r="K313" i="17"/>
  <c r="K18" i="17"/>
  <c r="L133" i="17"/>
  <c r="O313" i="17"/>
  <c r="N58" i="17"/>
  <c r="I17" i="17"/>
  <c r="I22" i="17"/>
  <c r="I18" i="17"/>
  <c r="N312" i="17"/>
  <c r="N313" i="17"/>
  <c r="L323" i="17"/>
  <c r="L327" i="17"/>
  <c r="L18" i="17"/>
  <c r="L333" i="17"/>
  <c r="L337" i="17"/>
  <c r="J308" i="17"/>
  <c r="O312" i="17"/>
  <c r="O308" i="17"/>
  <c r="L487" i="17"/>
  <c r="L483" i="17"/>
  <c r="N283" i="17"/>
  <c r="K13" i="17"/>
  <c r="M258" i="17"/>
  <c r="M262" i="17"/>
  <c r="O483" i="17"/>
  <c r="O487" i="17"/>
  <c r="K337" i="17"/>
  <c r="K333" i="17"/>
  <c r="M503" i="17"/>
  <c r="L287" i="17"/>
  <c r="L302" i="17"/>
  <c r="L298" i="17"/>
  <c r="J688" i="17"/>
  <c r="J692" i="17"/>
  <c r="O283" i="17"/>
  <c r="J283" i="17"/>
  <c r="J138" i="17"/>
  <c r="N13" i="17"/>
  <c r="M283" i="17"/>
  <c r="L22" i="17"/>
  <c r="L17" i="17"/>
  <c r="L11" i="17"/>
  <c r="L7" i="17"/>
  <c r="I134" i="17"/>
  <c r="I132" i="17"/>
  <c r="I127" i="17"/>
  <c r="I123" i="17"/>
  <c r="K123" i="17"/>
  <c r="O498" i="17"/>
  <c r="M507" i="17"/>
  <c r="M502" i="17"/>
  <c r="M498" i="17"/>
  <c r="K128" i="17"/>
  <c r="K127" i="17"/>
  <c r="M13" i="17"/>
  <c r="L503" i="17"/>
  <c r="M133" i="17"/>
  <c r="J337" i="17"/>
  <c r="J333" i="17"/>
  <c r="O317" i="17"/>
  <c r="L28" i="17"/>
  <c r="L32" i="17"/>
  <c r="L134" i="17"/>
  <c r="L132" i="17"/>
  <c r="L127" i="17"/>
  <c r="L123" i="17"/>
  <c r="J192" i="17"/>
  <c r="J188" i="17"/>
  <c r="K507" i="17"/>
  <c r="O503" i="17"/>
  <c r="O508" i="17"/>
  <c r="O512" i="17"/>
  <c r="O507" i="17"/>
  <c r="O502" i="17"/>
  <c r="L303" i="17"/>
  <c r="L307" i="17"/>
  <c r="O287" i="17"/>
  <c r="O302" i="17"/>
  <c r="O298" i="17"/>
  <c r="L137" i="17"/>
  <c r="L142" i="17"/>
  <c r="L138" i="17"/>
  <c r="J258" i="17"/>
  <c r="J262" i="17"/>
  <c r="I283" i="17"/>
  <c r="K323" i="17"/>
  <c r="K327" i="17"/>
  <c r="L317" i="17"/>
  <c r="L312" i="17"/>
  <c r="L308" i="17"/>
  <c r="I308" i="17"/>
  <c r="N11" i="17"/>
  <c r="N7" i="17"/>
  <c r="I262" i="17"/>
  <c r="I258" i="17"/>
  <c r="K312" i="17"/>
  <c r="K308" i="17"/>
  <c r="M138" i="17"/>
  <c r="M123" i="17"/>
  <c r="K132" i="17"/>
  <c r="J13" i="17"/>
  <c r="N298" i="17"/>
  <c r="N303" i="17"/>
  <c r="N307" i="17"/>
  <c r="N302" i="17"/>
  <c r="N287" i="17"/>
  <c r="M17" i="17"/>
  <c r="M11" i="17"/>
  <c r="M7" i="17"/>
  <c r="M317" i="17"/>
  <c r="M322" i="17"/>
  <c r="M318" i="17"/>
  <c r="I692" i="17"/>
  <c r="I688" i="17"/>
  <c r="K692" i="17"/>
  <c r="K688" i="17"/>
  <c r="L73" i="17"/>
  <c r="L77" i="17"/>
  <c r="L62" i="17"/>
  <c r="L58" i="17"/>
  <c r="K508" i="17"/>
  <c r="K512" i="17"/>
  <c r="O62" i="17"/>
  <c r="O58" i="17"/>
  <c r="M28" i="17"/>
  <c r="M32" i="17"/>
  <c r="M22" i="17"/>
  <c r="J503" i="17"/>
  <c r="M128" i="17"/>
  <c r="M127" i="17"/>
  <c r="I138" i="17"/>
  <c r="I142" i="17"/>
  <c r="I137" i="17"/>
  <c r="I508" i="17"/>
  <c r="I512" i="17"/>
  <c r="I507" i="17"/>
  <c r="I502" i="17"/>
  <c r="I498" i="17"/>
  <c r="J22" i="17"/>
  <c r="J17" i="17"/>
  <c r="J11" i="17"/>
  <c r="J7" i="17"/>
  <c r="N62" i="17"/>
  <c r="N77" i="17"/>
  <c r="N73" i="17"/>
  <c r="N18" i="17"/>
  <c r="N17" i="17"/>
  <c r="K298" i="17"/>
  <c r="K303" i="17"/>
  <c r="K307" i="17"/>
  <c r="K302" i="17"/>
  <c r="K287" i="17"/>
  <c r="O318" i="17"/>
  <c r="O322" i="17"/>
  <c r="N143" i="17"/>
  <c r="N147" i="17"/>
  <c r="N142" i="17"/>
  <c r="N137" i="17"/>
  <c r="N134" i="17"/>
  <c r="N132" i="17"/>
  <c r="N318" i="17"/>
  <c r="N322" i="17"/>
  <c r="N317" i="17"/>
  <c r="N503" i="17"/>
  <c r="N508" i="17"/>
  <c r="N512" i="17"/>
  <c r="N507" i="17"/>
  <c r="N502" i="17"/>
  <c r="O327" i="17"/>
  <c r="O323" i="17"/>
  <c r="L143" i="17"/>
  <c r="L147" i="17"/>
  <c r="J287" i="17"/>
  <c r="J303" i="17"/>
  <c r="J307" i="17"/>
  <c r="J302" i="17"/>
  <c r="J298" i="17"/>
  <c r="K28" i="17"/>
  <c r="K32" i="17"/>
  <c r="K22" i="17"/>
  <c r="K17" i="17"/>
  <c r="K11" i="17"/>
  <c r="K7" i="17"/>
  <c r="I287" i="17"/>
  <c r="I302" i="17"/>
  <c r="I298" i="17"/>
  <c r="O133" i="17"/>
  <c r="I312" i="17"/>
  <c r="I317" i="17"/>
  <c r="I313" i="17"/>
  <c r="J28" i="17"/>
  <c r="J32" i="17"/>
  <c r="N327" i="17"/>
  <c r="N323" i="17"/>
  <c r="O333" i="17"/>
  <c r="O337" i="17"/>
  <c r="J73" i="17"/>
  <c r="J77" i="17"/>
  <c r="J62" i="17"/>
  <c r="J58" i="17"/>
  <c r="K317" i="17"/>
  <c r="M188" i="17"/>
  <c r="M192" i="17"/>
  <c r="O262" i="17"/>
  <c r="O258" i="17"/>
  <c r="M287" i="17"/>
  <c r="M303" i="17"/>
  <c r="M307" i="17"/>
  <c r="M302" i="17"/>
  <c r="M298" i="17"/>
  <c r="K134" i="17"/>
  <c r="K137" i="17"/>
  <c r="K133" i="17"/>
  <c r="I483" i="17"/>
  <c r="I487" i="17"/>
  <c r="M333" i="17"/>
  <c r="M337" i="17"/>
  <c r="N28" i="17"/>
  <c r="N32" i="17"/>
  <c r="N22" i="17"/>
  <c r="J323" i="17"/>
  <c r="J327" i="17"/>
  <c r="N692" i="17"/>
  <c r="N688" i="17"/>
  <c r="J313" i="17"/>
  <c r="J312" i="17"/>
  <c r="O22" i="17"/>
  <c r="O17" i="17"/>
  <c r="O11" i="17"/>
  <c r="O7" i="17"/>
  <c r="M73" i="17"/>
  <c r="M77" i="17"/>
  <c r="M62" i="17"/>
  <c r="M58" i="17"/>
  <c r="O134" i="17"/>
  <c r="O132" i="17"/>
  <c r="O127" i="17"/>
  <c r="O123" i="17"/>
  <c r="I143" i="17"/>
  <c r="I147" i="17"/>
  <c r="J143" i="17"/>
  <c r="J147" i="17"/>
  <c r="J142" i="17"/>
  <c r="J137" i="17"/>
  <c r="J134" i="17"/>
  <c r="J132" i="17"/>
  <c r="J127" i="17"/>
  <c r="J123" i="17"/>
  <c r="K188" i="17"/>
  <c r="K192" i="17"/>
  <c r="M692" i="17"/>
  <c r="M688" i="17"/>
  <c r="N487" i="17"/>
  <c r="N483" i="17"/>
  <c r="O28" i="17"/>
  <c r="O32" i="17"/>
  <c r="N337" i="17"/>
  <c r="N333" i="17"/>
  <c r="I333" i="17"/>
  <c r="I337" i="17"/>
  <c r="N192" i="17"/>
  <c r="N188" i="17"/>
  <c r="J317" i="17"/>
  <c r="J487" i="17"/>
  <c r="J483" i="17"/>
  <c r="I318" i="17"/>
  <c r="I322" i="17"/>
  <c r="J318" i="17"/>
  <c r="J322" i="17"/>
  <c r="I73" i="17"/>
  <c r="I77" i="17"/>
  <c r="I62" i="17"/>
  <c r="I58" i="17"/>
  <c r="I28" i="17"/>
  <c r="I32" i="17"/>
  <c r="L258" i="17"/>
  <c r="L262" i="17"/>
  <c r="N258" i="17"/>
  <c r="N262" i="17"/>
  <c r="M508" i="17"/>
  <c r="M512" i="17"/>
  <c r="L318" i="17"/>
  <c r="L322" i="17"/>
  <c r="K318" i="17"/>
  <c r="K322" i="17"/>
  <c r="M143" i="17"/>
  <c r="M147" i="17"/>
  <c r="M142" i="17"/>
  <c r="M137" i="17"/>
  <c r="M134" i="17"/>
  <c r="M132" i="17"/>
  <c r="M483" i="17"/>
  <c r="M487" i="17"/>
  <c r="L692" i="17"/>
  <c r="L688" i="17"/>
  <c r="O138" i="17"/>
  <c r="O143" i="17"/>
  <c r="O147" i="17"/>
  <c r="O142" i="17"/>
  <c r="O137" i="17"/>
  <c r="O688" i="17"/>
  <c r="O692" i="17"/>
  <c r="M323" i="17"/>
  <c r="M327" i="17"/>
  <c r="L188" i="17"/>
  <c r="L192" i="17"/>
  <c r="O303" i="17"/>
  <c r="O307" i="17"/>
  <c r="K73" i="17"/>
  <c r="K77" i="17"/>
  <c r="K62" i="17"/>
  <c r="K58" i="17"/>
  <c r="I303" i="17"/>
  <c r="I307" i="17"/>
  <c r="J508" i="17"/>
  <c r="J512" i="17"/>
  <c r="J507" i="17"/>
  <c r="J502" i="17"/>
  <c r="J498" i="17"/>
  <c r="I327" i="17"/>
  <c r="I323" i="17"/>
  <c r="L508" i="17"/>
  <c r="L512" i="17"/>
  <c r="L507" i="17"/>
  <c r="L502" i="17"/>
  <c r="L498" i="17"/>
  <c r="K142" i="17"/>
  <c r="K483" i="17"/>
  <c r="K487" i="17"/>
  <c r="O192" i="17"/>
  <c r="O188" i="17"/>
  <c r="O73" i="17"/>
  <c r="O77" i="17"/>
  <c r="K262" i="17"/>
  <c r="K258" i="17"/>
  <c r="I192" i="17"/>
  <c r="I188" i="17"/>
  <c r="K143" i="17"/>
  <c r="K147" i="17"/>
</calcChain>
</file>

<file path=xl/sharedStrings.xml><?xml version="1.0" encoding="utf-8"?>
<sst xmlns="http://schemas.openxmlformats.org/spreadsheetml/2006/main" count="838" uniqueCount="221">
  <si>
    <t>№ п/п</t>
  </si>
  <si>
    <t>Наименование программ, подпрограмм</t>
  </si>
  <si>
    <t>#Н/Д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</si>
  <si>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</si>
  <si>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</si>
  <si>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</si>
  <si>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</si>
  <si>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</si>
  <si>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</si>
  <si>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</si>
  <si>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</si>
  <si>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</si>
  <si>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</si>
  <si>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</si>
  <si>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</si>
  <si>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</si>
  <si>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</si>
  <si>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</si>
  <si>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</si>
  <si>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</si>
  <si>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</si>
  <si>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</si>
  <si>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</si>
  <si>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</si>
  <si>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</si>
  <si>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</si>
  <si>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</si>
  <si>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</si>
  <si>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</si>
  <si>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</si>
  <si>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</si>
  <si>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</si>
  <si>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</si>
  <si>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</si>
  <si>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</si>
  <si>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</si>
  <si>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</si>
  <si>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</si>
  <si>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</si>
  <si>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</si>
  <si>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</si>
  <si>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</si>
  <si>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</si>
  <si>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</si>
  <si>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</si>
  <si>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</si>
  <si>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</si>
  <si>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</si>
  <si>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</si>
  <si>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</si>
  <si>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</si>
  <si>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</si>
  <si>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</si>
  <si>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</si>
  <si>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</si>
  <si>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</si>
  <si>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</si>
  <si>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</si>
  <si>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</si>
  <si>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</si>
  <si>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</si>
  <si>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</si>
  <si>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</si>
  <si>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</si>
  <si>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</si>
  <si>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</si>
  <si>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</si>
  <si>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</si>
  <si>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</si>
  <si>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</si>
  <si>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</si>
  <si>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</si>
  <si>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</si>
  <si>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</si>
  <si>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</si>
  <si>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</si>
  <si>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</si>
  <si>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</si>
  <si>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</si>
  <si>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</si>
  <si>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</si>
  <si>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</si>
  <si>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</si>
  <si>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</si>
  <si>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</si>
  <si>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</si>
  <si>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</si>
  <si>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</si>
  <si>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</si>
  <si>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</si>
  <si>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</si>
  <si>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</si>
  <si>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</si>
  <si>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</si>
  <si>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</si>
  <si>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</si>
  <si>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</si>
  <si>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</si>
  <si>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</si>
  <si>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</si>
  <si>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</si>
  <si>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</si>
  <si>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</si>
  <si>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</si>
  <si>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</si>
  <si>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</si>
  <si>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</si>
  <si>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</si>
  <si>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</si>
  <si>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</si>
  <si>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</si>
  <si>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</si>
  <si>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</si>
  <si>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</si>
  <si>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</si>
  <si>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</si>
  <si>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</si>
  <si>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</si>
  <si>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</si>
  <si>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</si>
  <si>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</si>
  <si>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</si>
  <si>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</si>
  <si>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</si>
  <si>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</si>
  <si>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</si>
  <si>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</si>
  <si>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</si>
  <si>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</si>
  <si>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</si>
  <si>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</si>
  <si>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</si>
  <si>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</si>
  <si>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</si>
  <si>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</si>
  <si>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</si>
  <si>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</si>
  <si>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"Социальная поддержка граждан города Чебоксары" 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</si>
  <si>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</si>
  <si>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</si>
  <si>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</si>
  <si>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</si>
  <si>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</si>
  <si>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</si>
  <si>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</si>
  <si>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</si>
  <si>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</si>
  <si>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</si>
  <si>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</si>
  <si>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</si>
  <si>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</si>
  <si>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</si>
  <si>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</si>
  <si>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</si>
  <si>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</si>
  <si>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</si>
  <si>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</si>
  <si>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</si>
  <si>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</si>
  <si>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</si>
  <si>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</si>
  <si>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</si>
  <si>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</si>
  <si>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</si>
  <si>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</si>
  <si>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</si>
  <si>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</si>
  <si>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Муниципальная программа города Чебоксары "Развитие образования 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</si>
  <si>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</si>
  <si>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</si>
  <si>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</si>
  <si>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</si>
  <si>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</si>
  <si>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</si>
  <si>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</si>
  <si>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</si>
  <si>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</si>
  <si>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</si>
  <si>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</si>
  <si>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</si>
  <si>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</si>
  <si>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</si>
  <si>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</si>
  <si>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</si>
  <si>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</si>
  <si>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</si>
  <si>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</si>
  <si>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</si>
  <si>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</si>
  <si>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</si>
  <si>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</si>
  <si>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</si>
  <si>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</si>
  <si>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12.4.</t>
  </si>
  <si>
    <t>Основное мероприятие "Мероприятия  в области содействия занятости населения в городе Чебоксары"</t>
  </si>
  <si>
    <t>Расходы, формируемые в рамках программ, по городу Чебоксары по состоянию на 01.02.2018 года</t>
  </si>
  <si>
    <t xml:space="preserve">%              исполнения           </t>
  </si>
  <si>
    <t xml:space="preserve">Уточненный план                   на 2018 год                         </t>
  </si>
  <si>
    <t>Кассовый расход на 01.02.2018 года</t>
  </si>
  <si>
    <t>(в рублях)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</si>
  <si>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</si>
  <si>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"Реализация отдельных мероприятий приоритетного проекта "Ипотека и арендное жилье"</t>
  </si>
  <si>
    <t>Основное мероприятие "Водоотведение и очистка бытовых сточных вод"</t>
  </si>
  <si>
    <t>1.10.</t>
  </si>
  <si>
    <t>Основное мероприятие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</t>
  </si>
  <si>
    <t>Основное мероприятие "Бухгалтерское, финансовое и хозяйственно-эксплуатационное обслуживание муниципальных учреждений"</t>
  </si>
  <si>
    <t>Основное мероприятие "Строительство (приобретение) и реконструкция зданий государственных общеобразовательных организаций Чувашской Республики, муниципальных общеобразовательных организаций"</t>
  </si>
  <si>
    <t>10.4.</t>
  </si>
  <si>
    <t>Подпрограмма комплексного развития транспортной инфраструктуры Чебоксарской агломерации в рамках приоритетного направления стратегического развития Российской Федерации "Безопасные и качественные дороги" до 2018 года и на период до 2025 года</t>
  </si>
  <si>
    <t>Основное мероприятие "Обеспечение деятельности мировых судей Чувашской Республики в целях реализации прав, свобод и законных интересов граждан и юридических лиц"</t>
  </si>
  <si>
    <t>15.</t>
  </si>
  <si>
    <t>15.1.</t>
  </si>
  <si>
    <t>Муниципальная программа города Чебоксары "Формирование современной городской среды"</t>
  </si>
  <si>
    <t>Подпрограмма "Благоустройство дворовых и общественных территорий"</t>
  </si>
  <si>
    <t>Основное мероприятие "Формирование комфортной городской среды"</t>
  </si>
  <si>
    <t>5.2.</t>
  </si>
  <si>
    <t>Подпрограмма "Обеспечение защиты населения от безработицы и содействие в трудоустройстве"</t>
  </si>
  <si>
    <t>Подпрограмма 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</si>
  <si>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"Подпрограмма комплексного развития транспортной инфраструктуры Чебоксарской агломерации"</t>
  </si>
  <si>
    <t>Основное мероприятие "Энергоэффективность в жилищно-коммунальном хозяйстве, коммунальной энергетике и жилищном фонде"</t>
  </si>
  <si>
    <t>Основное мероприятие "Капитальный ремонт зданий муниципальных общеобразовательных организаций, имеющих износ 50 процентов и выше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</si>
</sst>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sz val="11"/>
      <color indexed="8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9" fillId="2" borderId="1" applyNumberFormat="0" applyFont="0" applyAlignment="0" applyProtection="0"/>
    <xf numFmtId="0" fontId="9" fillId="2" borderId="1" applyNumberFormat="0" applyFont="0" applyAlignment="0" applyProtection="0"/>
  </cellStyleXfs>
  <cellXfs count="69">
    <xf numFmtId="0" fontId="0" fillId="15" borderId="0" xfId="0"/>
    <xf numFmtId="0" fontId="2" fillId="15" borderId="0" xfId="0" applyFont="1" applyFill="1"/>
    <xf numFmtId="0" fontId="4" fillId="15" borderId="0" xfId="0" applyFont="1" applyFill="1"/>
    <xf numFmtId="4" fontId="2" fillId="15" borderId="0" xfId="0" applyNumberFormat="1" applyFont="1" applyFill="1"/>
    <xf numFmtId="4" fontId="6" fillId="16" borderId="6" xfId="0" applyNumberFormat="1" applyFont="1" applyFill="1" applyBorder="1" applyAlignment="1">
      <alignment horizontal="right" vertical="top" shrinkToFit="1"/>
    </xf>
    <xf numFmtId="4" fontId="6" fillId="16" borderId="7" xfId="0" applyNumberFormat="1" applyFont="1" applyFill="1" applyBorder="1" applyAlignment="1">
      <alignment horizontal="right" vertical="top" shrinkToFit="1"/>
    </xf>
    <xf numFmtId="4" fontId="6" fillId="16" borderId="0" xfId="0" applyNumberFormat="1" applyFont="1" applyFill="1" applyBorder="1" applyAlignment="1">
      <alignment horizontal="right" vertical="top" shrinkToFit="1"/>
    </xf>
    <xf numFmtId="4" fontId="6" fillId="17" borderId="6" xfId="0" applyNumberFormat="1" applyFont="1" applyFill="1" applyBorder="1" applyAlignment="1">
      <alignment horizontal="right" vertical="top" shrinkToFit="1"/>
    </xf>
    <xf numFmtId="0" fontId="2" fillId="17" borderId="0" xfId="0" applyFont="1" applyFill="1"/>
    <xf numFmtId="4" fontId="2" fillId="17" borderId="0" xfId="0" applyNumberFormat="1" applyFont="1" applyFill="1"/>
    <xf numFmtId="0" fontId="2" fillId="0" borderId="0" xfId="0" applyFont="1" applyFill="1"/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horizontal="right" vertical="top" wrapText="1"/>
    </xf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6" fillId="0" borderId="6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/>
    <xf numFmtId="0" fontId="4" fillId="15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 wrapText="1"/>
    </xf>
    <xf numFmtId="4" fontId="10" fillId="16" borderId="6" xfId="0" applyNumberFormat="1" applyFont="1" applyFill="1" applyBorder="1" applyAlignment="1">
      <alignment horizontal="right" vertical="top" shrinkToFit="1"/>
    </xf>
    <xf numFmtId="4" fontId="11" fillId="15" borderId="0" xfId="0" applyNumberFormat="1" applyFont="1" applyFill="1"/>
    <xf numFmtId="0" fontId="12" fillId="0" borderId="0" xfId="0" applyFont="1" applyFill="1"/>
    <xf numFmtId="49" fontId="13" fillId="18" borderId="3" xfId="0" applyNumberFormat="1" applyFont="1" applyFill="1" applyBorder="1" applyAlignment="1">
      <alignment horizontal="center" vertical="center"/>
    </xf>
    <xf numFmtId="0" fontId="13" fillId="18" borderId="3" xfId="0" applyFont="1" applyFill="1" applyBorder="1" applyAlignment="1">
      <alignment vertical="top" wrapText="1"/>
    </xf>
    <xf numFmtId="0" fontId="13" fillId="18" borderId="3" xfId="0" applyFont="1" applyFill="1" applyBorder="1" applyAlignment="1">
      <alignment horizontal="center" vertical="center" wrapText="1"/>
    </xf>
    <xf numFmtId="4" fontId="14" fillId="18" borderId="3" xfId="0" applyNumberFormat="1" applyFont="1" applyFill="1" applyBorder="1" applyAlignment="1">
      <alignment horizontal="right" shrinkToFit="1"/>
    </xf>
    <xf numFmtId="0" fontId="13" fillId="18" borderId="3" xfId="0" applyFont="1" applyFill="1" applyBorder="1" applyAlignment="1">
      <alignment horizontal="right" wrapText="1"/>
    </xf>
    <xf numFmtId="164" fontId="14" fillId="18" borderId="3" xfId="0" applyNumberFormat="1" applyFont="1" applyFill="1" applyBorder="1" applyAlignment="1">
      <alignment horizontal="right" vertical="top" wrapText="1"/>
    </xf>
    <xf numFmtId="49" fontId="13" fillId="18" borderId="3" xfId="0" applyNumberFormat="1" applyFont="1" applyFill="1" applyBorder="1" applyAlignment="1">
      <alignment horizontal="center" vertical="top"/>
    </xf>
    <xf numFmtId="0" fontId="14" fillId="18" borderId="3" xfId="0" applyFont="1" applyFill="1" applyBorder="1" applyAlignment="1">
      <alignment vertical="top" wrapText="1"/>
    </xf>
    <xf numFmtId="4" fontId="14" fillId="18" borderId="3" xfId="0" applyNumberFormat="1" applyFont="1" applyFill="1" applyBorder="1" applyAlignment="1">
      <alignment horizontal="right" wrapText="1"/>
    </xf>
    <xf numFmtId="2" fontId="14" fillId="18" borderId="3" xfId="0" applyNumberFormat="1" applyFont="1" applyFill="1" applyBorder="1" applyAlignment="1">
      <alignment horizontal="center" vertical="top"/>
    </xf>
    <xf numFmtId="0" fontId="14" fillId="18" borderId="3" xfId="0" applyFont="1" applyFill="1" applyBorder="1" applyAlignment="1">
      <alignment horizontal="justify" vertical="top" wrapText="1"/>
    </xf>
    <xf numFmtId="49" fontId="13" fillId="18" borderId="3" xfId="0" applyNumberFormat="1" applyFont="1" applyFill="1" applyBorder="1" applyAlignment="1">
      <alignment horizontal="center" vertical="top" shrinkToFit="1"/>
    </xf>
    <xf numFmtId="4" fontId="14" fillId="18" borderId="3" xfId="0" applyNumberFormat="1" applyFont="1" applyFill="1" applyBorder="1" applyAlignment="1">
      <alignment horizontal="right" vertical="top" shrinkToFit="1"/>
    </xf>
    <xf numFmtId="0" fontId="13" fillId="18" borderId="3" xfId="0" applyFont="1" applyFill="1" applyBorder="1" applyAlignment="1">
      <alignment horizontal="justify" vertical="top" wrapText="1"/>
    </xf>
    <xf numFmtId="4" fontId="13" fillId="18" borderId="3" xfId="0" applyNumberFormat="1" applyFont="1" applyFill="1" applyBorder="1" applyAlignment="1">
      <alignment horizontal="right" vertical="top" shrinkToFit="1"/>
    </xf>
    <xf numFmtId="164" fontId="13" fillId="18" borderId="3" xfId="0" applyNumberFormat="1" applyFont="1" applyFill="1" applyBorder="1" applyAlignment="1">
      <alignment horizontal="right" vertical="top" wrapText="1"/>
    </xf>
    <xf numFmtId="0" fontId="15" fillId="18" borderId="3" xfId="0" applyFont="1" applyFill="1" applyBorder="1" applyAlignment="1">
      <alignment horizontal="justify" vertical="top" wrapText="1"/>
    </xf>
    <xf numFmtId="4" fontId="13" fillId="18" borderId="3" xfId="0" applyNumberFormat="1" applyFont="1" applyFill="1" applyBorder="1" applyAlignment="1">
      <alignment horizontal="right" vertical="top" wrapText="1"/>
    </xf>
    <xf numFmtId="49" fontId="14" fillId="18" borderId="3" xfId="0" applyNumberFormat="1" applyFont="1" applyFill="1" applyBorder="1" applyAlignment="1">
      <alignment horizontal="center" vertical="top"/>
    </xf>
    <xf numFmtId="0" fontId="15" fillId="18" borderId="3" xfId="0" applyNumberFormat="1" applyFont="1" applyFill="1" applyBorder="1" applyAlignment="1">
      <alignment horizontal="justify" vertical="top" wrapText="1"/>
    </xf>
    <xf numFmtId="4" fontId="13" fillId="18" borderId="3" xfId="0" applyNumberFormat="1" applyFont="1" applyFill="1" applyBorder="1" applyAlignment="1">
      <alignment horizontal="right" shrinkToFit="1"/>
    </xf>
    <xf numFmtId="0" fontId="13" fillId="18" borderId="3" xfId="0" applyFont="1" applyFill="1" applyBorder="1"/>
    <xf numFmtId="49" fontId="14" fillId="18" borderId="3" xfId="0" applyNumberFormat="1" applyFont="1" applyFill="1" applyBorder="1" applyAlignment="1">
      <alignment horizontal="center" vertical="top" shrinkToFit="1"/>
    </xf>
    <xf numFmtId="0" fontId="13" fillId="18" borderId="3" xfId="0" applyFont="1" applyFill="1" applyBorder="1" applyAlignment="1">
      <alignment horizontal="center" vertical="top"/>
    </xf>
    <xf numFmtId="0" fontId="13" fillId="18" borderId="3" xfId="0" applyNumberFormat="1" applyFont="1" applyFill="1" applyBorder="1" applyAlignment="1">
      <alignment horizontal="justify" vertical="top" wrapText="1"/>
    </xf>
    <xf numFmtId="0" fontId="4" fillId="15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15" borderId="0" xfId="0" applyFont="1" applyFill="1" applyBorder="1" applyAlignment="1">
      <alignment horizontal="right"/>
    </xf>
    <xf numFmtId="0" fontId="4" fillId="15" borderId="2" xfId="0" applyFont="1" applyFill="1" applyBorder="1" applyAlignment="1">
      <alignment horizontal="right"/>
    </xf>
    <xf numFmtId="2" fontId="5" fillId="0" borderId="8" xfId="0" applyNumberFormat="1" applyFont="1" applyFill="1" applyBorder="1" applyAlignment="1">
      <alignment horizontal="center" vertical="top" wrapText="1"/>
    </xf>
    <xf numFmtId="2" fontId="5" fillId="0" borderId="9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2"/>
  <sheetViews>
    <sheetView showGridLines="0" tabSelected="1" view="pageBreakPreview" zoomScaleSheetLayoutView="100" workbookViewId="0">
      <pane ySplit="5" topLeftCell="A744" activePane="bottomLeft" state="frozen"/>
      <selection pane="bottomLeft" activeCell="P768" sqref="H766:P768"/>
    </sheetView>
  </sheetViews>
  <sheetFormatPr defaultColWidth="9.140625" defaultRowHeight="15.75" outlineLevelRow="1"/>
  <cols>
    <col min="1" max="1" width="6" style="10" customWidth="1"/>
    <col min="2" max="2" width="70.42578125" style="10" customWidth="1"/>
    <col min="3" max="5" width="12.28515625" style="10" hidden="1" customWidth="1"/>
    <col min="6" max="6" width="15" style="10" hidden="1" customWidth="1"/>
    <col min="7" max="7" width="6.5703125" style="10" hidden="1" customWidth="1"/>
    <col min="8" max="8" width="21.28515625" style="10" customWidth="1"/>
    <col min="9" max="15" width="12.85546875" style="10" hidden="1" customWidth="1"/>
    <col min="16" max="16" width="20.28515625" style="10" customWidth="1"/>
    <col min="17" max="17" width="0.85546875" style="10" hidden="1" customWidth="1"/>
    <col min="18" max="18" width="9.85546875" style="10" customWidth="1"/>
    <col min="19" max="19" width="12.85546875" style="1" hidden="1" customWidth="1"/>
    <col min="20" max="20" width="22" style="1" customWidth="1"/>
    <col min="21" max="21" width="21.7109375" style="1" customWidth="1"/>
    <col min="22" max="22" width="17.28515625" style="1" customWidth="1"/>
    <col min="23" max="24" width="15.42578125" style="1" customWidth="1"/>
    <col min="25" max="16384" width="9.140625" style="1"/>
  </cols>
  <sheetData>
    <row r="1" spans="1:22" ht="27.75" customHeight="1">
      <c r="A1" s="61" t="s">
        <v>195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2"/>
    </row>
    <row r="2" spans="1:22" ht="13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"/>
    </row>
    <row r="3" spans="1:22" ht="16.5" customHeight="1">
      <c r="B3" s="62" t="s">
        <v>199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</row>
    <row r="4" spans="1:22" ht="12" customHeight="1">
      <c r="A4" s="64" t="s">
        <v>0</v>
      </c>
      <c r="B4" s="57" t="s">
        <v>1</v>
      </c>
      <c r="C4" s="56" t="s">
        <v>2</v>
      </c>
      <c r="D4" s="56" t="s">
        <v>2</v>
      </c>
      <c r="E4" s="56" t="s">
        <v>2</v>
      </c>
      <c r="F4" s="56" t="s">
        <v>2</v>
      </c>
      <c r="G4" s="56" t="s">
        <v>2</v>
      </c>
      <c r="H4" s="66" t="s">
        <v>197</v>
      </c>
      <c r="I4" s="56" t="s">
        <v>2</v>
      </c>
      <c r="J4" s="56" t="s">
        <v>2</v>
      </c>
      <c r="K4" s="56" t="s">
        <v>2</v>
      </c>
      <c r="L4" s="56" t="s">
        <v>2</v>
      </c>
      <c r="M4" s="56" t="s">
        <v>2</v>
      </c>
      <c r="N4" s="56" t="s">
        <v>2</v>
      </c>
      <c r="O4" s="56" t="s">
        <v>2</v>
      </c>
      <c r="P4" s="57" t="s">
        <v>198</v>
      </c>
      <c r="Q4" s="23" t="s">
        <v>2</v>
      </c>
      <c r="R4" s="59" t="s">
        <v>196</v>
      </c>
      <c r="S4" s="67" t="s">
        <v>2</v>
      </c>
    </row>
    <row r="5" spans="1:22" ht="37.5" customHeight="1">
      <c r="A5" s="65"/>
      <c r="B5" s="58"/>
      <c r="C5" s="56"/>
      <c r="D5" s="56"/>
      <c r="E5" s="56"/>
      <c r="F5" s="56"/>
      <c r="G5" s="56"/>
      <c r="H5" s="66"/>
      <c r="I5" s="56"/>
      <c r="J5" s="56"/>
      <c r="K5" s="56"/>
      <c r="L5" s="56"/>
      <c r="M5" s="56"/>
      <c r="N5" s="56"/>
      <c r="O5" s="56"/>
      <c r="P5" s="58"/>
      <c r="Q5" s="23"/>
      <c r="R5" s="60"/>
      <c r="S5" s="68"/>
    </row>
    <row r="6" spans="1:22">
      <c r="A6" s="11" t="s">
        <v>3</v>
      </c>
      <c r="B6" s="12">
        <v>2</v>
      </c>
      <c r="C6" s="12"/>
      <c r="D6" s="12"/>
      <c r="E6" s="12"/>
      <c r="F6" s="12"/>
      <c r="G6" s="12"/>
      <c r="H6" s="12">
        <v>3</v>
      </c>
      <c r="I6" s="12"/>
      <c r="J6" s="12"/>
      <c r="K6" s="12"/>
      <c r="L6" s="12"/>
      <c r="M6" s="12"/>
      <c r="N6" s="12"/>
      <c r="O6" s="12"/>
      <c r="P6" s="12">
        <v>4</v>
      </c>
      <c r="Q6" s="12"/>
      <c r="R6" s="12">
        <v>5</v>
      </c>
      <c r="S6" s="22"/>
    </row>
    <row r="7" spans="1:22">
      <c r="A7" s="13"/>
      <c r="B7" s="12" t="s">
        <v>4</v>
      </c>
      <c r="C7" s="14"/>
      <c r="D7" s="14"/>
      <c r="E7" s="14"/>
      <c r="F7" s="14"/>
      <c r="G7" s="14"/>
      <c r="H7" s="15">
        <f>H9+H10+H11</f>
        <v>10407673835</v>
      </c>
      <c r="I7" s="15">
        <f t="shared" ref="I7:P7" ca="1" si="0">I9+I10+I11</f>
        <v>10407673835</v>
      </c>
      <c r="J7" s="15">
        <f t="shared" ca="1" si="0"/>
        <v>10407673835</v>
      </c>
      <c r="K7" s="15">
        <f t="shared" ca="1" si="0"/>
        <v>10407673835</v>
      </c>
      <c r="L7" s="15">
        <f t="shared" ca="1" si="0"/>
        <v>10407673835</v>
      </c>
      <c r="M7" s="15">
        <f t="shared" ca="1" si="0"/>
        <v>10407673835</v>
      </c>
      <c r="N7" s="15">
        <f t="shared" ca="1" si="0"/>
        <v>10407673835</v>
      </c>
      <c r="O7" s="15">
        <f t="shared" ca="1" si="0"/>
        <v>10407673835</v>
      </c>
      <c r="P7" s="15">
        <f t="shared" si="0"/>
        <v>610844579.14999998</v>
      </c>
      <c r="Q7" s="16"/>
      <c r="R7" s="17">
        <f>P7/H7*100</f>
        <v>5.8691748880118508</v>
      </c>
      <c r="S7" s="22"/>
      <c r="T7" s="3"/>
      <c r="U7" s="3"/>
    </row>
    <row r="8" spans="1:22">
      <c r="A8" s="28"/>
      <c r="B8" s="29" t="s">
        <v>5</v>
      </c>
      <c r="C8" s="30"/>
      <c r="D8" s="30"/>
      <c r="E8" s="30"/>
      <c r="F8" s="30"/>
      <c r="G8" s="30"/>
      <c r="H8" s="31"/>
      <c r="I8" s="31" t="e">
        <f t="shared" ref="I8:O8" si="1">I9+I10</f>
        <v>#REF!</v>
      </c>
      <c r="J8" s="31" t="e">
        <f t="shared" si="1"/>
        <v>#REF!</v>
      </c>
      <c r="K8" s="31" t="e">
        <f t="shared" si="1"/>
        <v>#REF!</v>
      </c>
      <c r="L8" s="31" t="e">
        <f t="shared" si="1"/>
        <v>#REF!</v>
      </c>
      <c r="M8" s="31" t="e">
        <f t="shared" si="1"/>
        <v>#REF!</v>
      </c>
      <c r="N8" s="31" t="e">
        <f t="shared" si="1"/>
        <v>#REF!</v>
      </c>
      <c r="O8" s="31" t="e">
        <f t="shared" si="1"/>
        <v>#REF!</v>
      </c>
      <c r="P8" s="31"/>
      <c r="Q8" s="32"/>
      <c r="R8" s="33"/>
      <c r="S8" s="22"/>
      <c r="T8" s="3"/>
    </row>
    <row r="9" spans="1:22">
      <c r="A9" s="34"/>
      <c r="B9" s="35" t="s">
        <v>6</v>
      </c>
      <c r="C9" s="30"/>
      <c r="D9" s="30"/>
      <c r="E9" s="30"/>
      <c r="F9" s="30"/>
      <c r="G9" s="30"/>
      <c r="H9" s="36">
        <f>H15+H135+H170+H245+H285+H310+H395+H460+H475+H500+H550+H605+H655+H695+H745</f>
        <v>1720900949.9200001</v>
      </c>
      <c r="I9" s="36" t="e">
        <f t="shared" ref="I9:P11" si="2">I15+I135+I170+I245+I285+I310+I395+I460+I475+I500+I550+I605+I655+I695</f>
        <v>#REF!</v>
      </c>
      <c r="J9" s="36" t="e">
        <f t="shared" si="2"/>
        <v>#REF!</v>
      </c>
      <c r="K9" s="36" t="e">
        <f t="shared" si="2"/>
        <v>#REF!</v>
      </c>
      <c r="L9" s="36" t="e">
        <f t="shared" si="2"/>
        <v>#REF!</v>
      </c>
      <c r="M9" s="36" t="e">
        <f t="shared" si="2"/>
        <v>#REF!</v>
      </c>
      <c r="N9" s="36" t="e">
        <f t="shared" si="2"/>
        <v>#REF!</v>
      </c>
      <c r="O9" s="36" t="e">
        <f t="shared" si="2"/>
        <v>#REF!</v>
      </c>
      <c r="P9" s="36">
        <f t="shared" si="2"/>
        <v>244732.09</v>
      </c>
      <c r="Q9" s="32"/>
      <c r="R9" s="33">
        <f t="shared" ref="R9:R88" si="3">P9/H9*100</f>
        <v>1.4221160724641179E-2</v>
      </c>
      <c r="S9" s="22"/>
      <c r="T9" s="3"/>
      <c r="U9" s="3"/>
    </row>
    <row r="10" spans="1:22">
      <c r="A10" s="34"/>
      <c r="B10" s="35" t="s">
        <v>7</v>
      </c>
      <c r="C10" s="30"/>
      <c r="D10" s="30"/>
      <c r="E10" s="30"/>
      <c r="F10" s="30"/>
      <c r="G10" s="30"/>
      <c r="H10" s="36">
        <f>H16+H136+H171+H246+H286+H311+H396+H461+H476+H501+H551+H606+H656+H696+H751</f>
        <v>4557820485.0799999</v>
      </c>
      <c r="I10" s="36" t="e">
        <f t="shared" si="2"/>
        <v>#REF!</v>
      </c>
      <c r="J10" s="36" t="e">
        <f t="shared" si="2"/>
        <v>#REF!</v>
      </c>
      <c r="K10" s="36" t="e">
        <f t="shared" si="2"/>
        <v>#REF!</v>
      </c>
      <c r="L10" s="36" t="e">
        <f t="shared" si="2"/>
        <v>#REF!</v>
      </c>
      <c r="M10" s="36" t="e">
        <f t="shared" si="2"/>
        <v>#REF!</v>
      </c>
      <c r="N10" s="36" t="e">
        <f t="shared" si="2"/>
        <v>#REF!</v>
      </c>
      <c r="O10" s="36" t="e">
        <f t="shared" si="2"/>
        <v>#REF!</v>
      </c>
      <c r="P10" s="36">
        <f t="shared" si="2"/>
        <v>276225433.24000001</v>
      </c>
      <c r="Q10" s="36" t="e">
        <f>Q16+Q136+Q171+Q246+Q286+Q311+Q396+Q461+Q476+Q501+Q551+Q606+Q656+Q696+#REF!+#REF!+#REF!</f>
        <v>#REF!</v>
      </c>
      <c r="R10" s="33">
        <f t="shared" si="3"/>
        <v>6.0604719765559532</v>
      </c>
      <c r="S10" s="22"/>
      <c r="T10" s="3"/>
      <c r="U10" s="3"/>
      <c r="V10" s="3"/>
    </row>
    <row r="11" spans="1:22">
      <c r="A11" s="34"/>
      <c r="B11" s="35" t="s">
        <v>8</v>
      </c>
      <c r="C11" s="30"/>
      <c r="D11" s="30"/>
      <c r="E11" s="30"/>
      <c r="F11" s="30"/>
      <c r="G11" s="30"/>
      <c r="H11" s="36">
        <f>H17+H137+H172+H247+H287+H312+H397+H462+H477+H502+H552+H607+H657+H697+H747</f>
        <v>4128952400</v>
      </c>
      <c r="I11" s="36">
        <f t="shared" ca="1" si="2"/>
        <v>4014992200</v>
      </c>
      <c r="J11" s="36">
        <f t="shared" ca="1" si="2"/>
        <v>4014992200</v>
      </c>
      <c r="K11" s="36">
        <f t="shared" ca="1" si="2"/>
        <v>4014992200</v>
      </c>
      <c r="L11" s="36">
        <f t="shared" ca="1" si="2"/>
        <v>4014992200</v>
      </c>
      <c r="M11" s="36">
        <f t="shared" ca="1" si="2"/>
        <v>4014992200</v>
      </c>
      <c r="N11" s="36">
        <f t="shared" ca="1" si="2"/>
        <v>4014992200</v>
      </c>
      <c r="O11" s="36">
        <f t="shared" ca="1" si="2"/>
        <v>4014992200</v>
      </c>
      <c r="P11" s="36">
        <f t="shared" si="2"/>
        <v>334374413.81999999</v>
      </c>
      <c r="Q11" s="36" t="e">
        <f>Q17+Q137+Q172+Q247+Q287+Q312+Q397+Q477+Q502+Q552+Q607+Q657+Q697+#REF!</f>
        <v>#REF!</v>
      </c>
      <c r="R11" s="33">
        <f t="shared" si="3"/>
        <v>8.0982869606343719</v>
      </c>
      <c r="S11" s="22"/>
      <c r="T11" s="3"/>
      <c r="U11" s="3"/>
    </row>
    <row r="12" spans="1:22" ht="13.5" customHeight="1">
      <c r="A12" s="34"/>
      <c r="B12" s="35"/>
      <c r="C12" s="30"/>
      <c r="D12" s="30"/>
      <c r="E12" s="30"/>
      <c r="F12" s="30"/>
      <c r="G12" s="3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3"/>
      <c r="S12" s="53"/>
      <c r="T12" s="3"/>
      <c r="U12" s="3"/>
    </row>
    <row r="13" spans="1:22" s="8" customFormat="1" ht="48" customHeight="1">
      <c r="A13" s="37" t="s">
        <v>9</v>
      </c>
      <c r="B13" s="38" t="s">
        <v>136</v>
      </c>
      <c r="C13" s="39"/>
      <c r="D13" s="39"/>
      <c r="E13" s="39"/>
      <c r="F13" s="39"/>
      <c r="G13" s="40">
        <v>0</v>
      </c>
      <c r="H13" s="40">
        <f>H15+H16+H17</f>
        <v>1220900084.95</v>
      </c>
      <c r="I13" s="40">
        <f t="shared" ref="I13:P13" ca="1" si="4">I15+I16+I17</f>
        <v>11100000</v>
      </c>
      <c r="J13" s="40">
        <f t="shared" ca="1" si="4"/>
        <v>11100000</v>
      </c>
      <c r="K13" s="40">
        <f t="shared" ca="1" si="4"/>
        <v>11100000</v>
      </c>
      <c r="L13" s="40">
        <f t="shared" ca="1" si="4"/>
        <v>11100000</v>
      </c>
      <c r="M13" s="40">
        <f t="shared" ca="1" si="4"/>
        <v>11100000</v>
      </c>
      <c r="N13" s="40">
        <f t="shared" ca="1" si="4"/>
        <v>11100000</v>
      </c>
      <c r="O13" s="40">
        <f t="shared" ca="1" si="4"/>
        <v>11100000</v>
      </c>
      <c r="P13" s="40">
        <f t="shared" si="4"/>
        <v>97665738.129999995</v>
      </c>
      <c r="Q13" s="40">
        <v>328337439.54000002</v>
      </c>
      <c r="R13" s="33">
        <f t="shared" si="3"/>
        <v>7.9994865537256254</v>
      </c>
      <c r="S13" s="7">
        <v>0</v>
      </c>
      <c r="T13" s="9"/>
    </row>
    <row r="14" spans="1:22">
      <c r="A14" s="37"/>
      <c r="B14" s="41" t="s">
        <v>5</v>
      </c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33"/>
      <c r="S14" s="4"/>
    </row>
    <row r="15" spans="1:22">
      <c r="A15" s="37"/>
      <c r="B15" s="38" t="s">
        <v>6</v>
      </c>
      <c r="C15" s="39"/>
      <c r="D15" s="39"/>
      <c r="E15" s="39"/>
      <c r="F15" s="39"/>
      <c r="G15" s="40"/>
      <c r="H15" s="40">
        <f t="shared" ref="H15:P15" si="5">H20+H40+H60+H90+H100+H115+H125+H50+H80</f>
        <v>213772201.92000002</v>
      </c>
      <c r="I15" s="40">
        <f t="shared" si="5"/>
        <v>5550000</v>
      </c>
      <c r="J15" s="40">
        <f t="shared" si="5"/>
        <v>5550000</v>
      </c>
      <c r="K15" s="40">
        <f t="shared" si="5"/>
        <v>5550000</v>
      </c>
      <c r="L15" s="40">
        <f t="shared" si="5"/>
        <v>5550000</v>
      </c>
      <c r="M15" s="40">
        <f t="shared" si="5"/>
        <v>5550000</v>
      </c>
      <c r="N15" s="40">
        <f t="shared" si="5"/>
        <v>5550000</v>
      </c>
      <c r="O15" s="40">
        <f t="shared" si="5"/>
        <v>5550000</v>
      </c>
      <c r="P15" s="40">
        <f t="shared" si="5"/>
        <v>0</v>
      </c>
      <c r="Q15" s="40"/>
      <c r="R15" s="33">
        <f t="shared" si="3"/>
        <v>0</v>
      </c>
      <c r="S15" s="4"/>
      <c r="T15" s="3"/>
      <c r="U15" s="3"/>
    </row>
    <row r="16" spans="1:22">
      <c r="A16" s="37"/>
      <c r="B16" s="38" t="s">
        <v>7</v>
      </c>
      <c r="C16" s="39"/>
      <c r="D16" s="39"/>
      <c r="E16" s="39"/>
      <c r="F16" s="39"/>
      <c r="G16" s="40"/>
      <c r="H16" s="40">
        <f>H21+H41+H61+H91+H101+H116+H126+H51+H81</f>
        <v>162994733.08000001</v>
      </c>
      <c r="I16" s="40">
        <f t="shared" ref="I16:O17" si="6">I21+I41+I61+I91+I101+I116+I126+I51</f>
        <v>0</v>
      </c>
      <c r="J16" s="40">
        <f t="shared" si="6"/>
        <v>0</v>
      </c>
      <c r="K16" s="40">
        <f t="shared" si="6"/>
        <v>0</v>
      </c>
      <c r="L16" s="40">
        <f t="shared" si="6"/>
        <v>0</v>
      </c>
      <c r="M16" s="40">
        <f t="shared" si="6"/>
        <v>0</v>
      </c>
      <c r="N16" s="40">
        <f t="shared" si="6"/>
        <v>0</v>
      </c>
      <c r="O16" s="40">
        <f t="shared" si="6"/>
        <v>0</v>
      </c>
      <c r="P16" s="40">
        <f>P21+P41+P61+P91+P101+P116+P126+P51+P81</f>
        <v>0</v>
      </c>
      <c r="Q16" s="40"/>
      <c r="R16" s="33">
        <f>P16/H16*100</f>
        <v>0</v>
      </c>
      <c r="S16" s="4"/>
      <c r="T16" s="3"/>
    </row>
    <row r="17" spans="1:20">
      <c r="A17" s="37"/>
      <c r="B17" s="38" t="s">
        <v>8</v>
      </c>
      <c r="C17" s="39"/>
      <c r="D17" s="39"/>
      <c r="E17" s="39"/>
      <c r="F17" s="39"/>
      <c r="G17" s="40"/>
      <c r="H17" s="40">
        <f>H22+H42+H62+H92+H102+H117+H127+H52+H82</f>
        <v>844133149.95000005</v>
      </c>
      <c r="I17" s="40">
        <f t="shared" ca="1" si="6"/>
        <v>0</v>
      </c>
      <c r="J17" s="40">
        <f t="shared" ca="1" si="6"/>
        <v>0</v>
      </c>
      <c r="K17" s="40">
        <f t="shared" ca="1" si="6"/>
        <v>0</v>
      </c>
      <c r="L17" s="40">
        <f t="shared" ca="1" si="6"/>
        <v>0</v>
      </c>
      <c r="M17" s="40">
        <f t="shared" ca="1" si="6"/>
        <v>0</v>
      </c>
      <c r="N17" s="40">
        <f t="shared" ca="1" si="6"/>
        <v>0</v>
      </c>
      <c r="O17" s="40">
        <f t="shared" ca="1" si="6"/>
        <v>0</v>
      </c>
      <c r="P17" s="40">
        <f>P22+P42+P62+P92+P102+P117+P127+P52+P82</f>
        <v>97665738.129999995</v>
      </c>
      <c r="Q17" s="40"/>
      <c r="R17" s="33">
        <f>P17/H17*100</f>
        <v>11.569944639158521</v>
      </c>
      <c r="S17" s="4"/>
      <c r="T17" s="3"/>
    </row>
    <row r="18" spans="1:20" ht="30" customHeight="1" outlineLevel="1">
      <c r="A18" s="34" t="s">
        <v>10</v>
      </c>
      <c r="B18" s="41" t="s">
        <v>11</v>
      </c>
      <c r="C18" s="39"/>
      <c r="D18" s="39"/>
      <c r="E18" s="39"/>
      <c r="F18" s="39"/>
      <c r="G18" s="42">
        <v>0</v>
      </c>
      <c r="H18" s="42">
        <f>H20+H21+H22</f>
        <v>477457200</v>
      </c>
      <c r="I18" s="42">
        <f t="shared" ref="I18:O18" ca="1" si="7">I20+I21+I22</f>
        <v>587251008.03999996</v>
      </c>
      <c r="J18" s="42">
        <f t="shared" ca="1" si="7"/>
        <v>587251008.03999996</v>
      </c>
      <c r="K18" s="42">
        <f t="shared" ca="1" si="7"/>
        <v>587251008.03999996</v>
      </c>
      <c r="L18" s="42">
        <f t="shared" ca="1" si="7"/>
        <v>587251008.03999996</v>
      </c>
      <c r="M18" s="42">
        <f t="shared" ca="1" si="7"/>
        <v>587251008.03999996</v>
      </c>
      <c r="N18" s="42">
        <f t="shared" ca="1" si="7"/>
        <v>587251008.03999996</v>
      </c>
      <c r="O18" s="42">
        <f t="shared" ca="1" si="7"/>
        <v>587251008.03999996</v>
      </c>
      <c r="P18" s="42">
        <f>P20+P21+P22</f>
        <v>41527390.459999993</v>
      </c>
      <c r="Q18" s="40">
        <v>41189.14</v>
      </c>
      <c r="R18" s="43">
        <f t="shared" si="3"/>
        <v>8.6976152961982756</v>
      </c>
      <c r="S18" s="4">
        <v>0</v>
      </c>
      <c r="T18" s="3"/>
    </row>
    <row r="19" spans="1:20" outlineLevel="1">
      <c r="A19" s="34"/>
      <c r="B19" s="41" t="s">
        <v>5</v>
      </c>
      <c r="C19" s="39"/>
      <c r="D19" s="39"/>
      <c r="E19" s="39"/>
      <c r="F19" s="39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0"/>
      <c r="R19" s="43"/>
      <c r="S19" s="4"/>
    </row>
    <row r="20" spans="1:20" outlineLevel="1">
      <c r="A20" s="34"/>
      <c r="B20" s="41" t="s">
        <v>6</v>
      </c>
      <c r="C20" s="39"/>
      <c r="D20" s="39"/>
      <c r="E20" s="39"/>
      <c r="F20" s="39"/>
      <c r="G20" s="42"/>
      <c r="H20" s="42">
        <f>H25+H30+H35</f>
        <v>0</v>
      </c>
      <c r="I20" s="42">
        <f t="shared" ref="I20:P22" si="8">I25+I30+I35</f>
        <v>5550000</v>
      </c>
      <c r="J20" s="42">
        <f t="shared" si="8"/>
        <v>5550000</v>
      </c>
      <c r="K20" s="42">
        <f t="shared" si="8"/>
        <v>5550000</v>
      </c>
      <c r="L20" s="42">
        <f t="shared" si="8"/>
        <v>5550000</v>
      </c>
      <c r="M20" s="42">
        <f t="shared" si="8"/>
        <v>5550000</v>
      </c>
      <c r="N20" s="42">
        <f t="shared" si="8"/>
        <v>5550000</v>
      </c>
      <c r="O20" s="42">
        <f t="shared" si="8"/>
        <v>5550000</v>
      </c>
      <c r="P20" s="42">
        <f t="shared" si="8"/>
        <v>0</v>
      </c>
      <c r="Q20" s="40"/>
      <c r="R20" s="43">
        <v>0</v>
      </c>
      <c r="S20" s="4"/>
      <c r="T20" s="3"/>
    </row>
    <row r="21" spans="1:20" outlineLevel="1">
      <c r="A21" s="34"/>
      <c r="B21" s="41" t="s">
        <v>7</v>
      </c>
      <c r="C21" s="39"/>
      <c r="D21" s="39"/>
      <c r="E21" s="39"/>
      <c r="F21" s="39"/>
      <c r="G21" s="42"/>
      <c r="H21" s="42">
        <f>H26+H31+H36</f>
        <v>250000</v>
      </c>
      <c r="I21" s="42">
        <f t="shared" si="8"/>
        <v>0</v>
      </c>
      <c r="J21" s="42">
        <f t="shared" si="8"/>
        <v>0</v>
      </c>
      <c r="K21" s="42">
        <f t="shared" si="8"/>
        <v>0</v>
      </c>
      <c r="L21" s="42">
        <f t="shared" si="8"/>
        <v>0</v>
      </c>
      <c r="M21" s="42">
        <f t="shared" si="8"/>
        <v>0</v>
      </c>
      <c r="N21" s="42">
        <f t="shared" si="8"/>
        <v>0</v>
      </c>
      <c r="O21" s="42">
        <f t="shared" si="8"/>
        <v>0</v>
      </c>
      <c r="P21" s="42">
        <f t="shared" si="8"/>
        <v>0</v>
      </c>
      <c r="Q21" s="40"/>
      <c r="R21" s="43">
        <v>0</v>
      </c>
      <c r="S21" s="4"/>
    </row>
    <row r="22" spans="1:20" outlineLevel="1">
      <c r="A22" s="34"/>
      <c r="B22" s="41" t="s">
        <v>8</v>
      </c>
      <c r="C22" s="39"/>
      <c r="D22" s="39"/>
      <c r="E22" s="39"/>
      <c r="F22" s="39"/>
      <c r="G22" s="42"/>
      <c r="H22" s="42">
        <f>H27+H32+H37</f>
        <v>477207200</v>
      </c>
      <c r="I22" s="42">
        <f t="shared" ca="1" si="8"/>
        <v>581701008.03999996</v>
      </c>
      <c r="J22" s="42">
        <f t="shared" ca="1" si="8"/>
        <v>581701008.03999996</v>
      </c>
      <c r="K22" s="42">
        <f t="shared" ca="1" si="8"/>
        <v>581701008.03999996</v>
      </c>
      <c r="L22" s="42">
        <f t="shared" ca="1" si="8"/>
        <v>581701008.03999996</v>
      </c>
      <c r="M22" s="42">
        <f t="shared" ca="1" si="8"/>
        <v>581701008.03999996</v>
      </c>
      <c r="N22" s="42">
        <f t="shared" ca="1" si="8"/>
        <v>581701008.03999996</v>
      </c>
      <c r="O22" s="42">
        <f t="shared" ca="1" si="8"/>
        <v>581701008.03999996</v>
      </c>
      <c r="P22" s="42">
        <f t="shared" si="8"/>
        <v>41527390.459999993</v>
      </c>
      <c r="Q22" s="40"/>
      <c r="R22" s="43">
        <f t="shared" si="3"/>
        <v>8.7021718155132604</v>
      </c>
      <c r="S22" s="4"/>
    </row>
    <row r="23" spans="1:20" ht="63" outlineLevel="1">
      <c r="A23" s="34"/>
      <c r="B23" s="44" t="s">
        <v>12</v>
      </c>
      <c r="C23" s="39"/>
      <c r="D23" s="39"/>
      <c r="E23" s="39"/>
      <c r="F23" s="39"/>
      <c r="G23" s="42"/>
      <c r="H23" s="42">
        <f>H25+H26+H27</f>
        <v>44750000</v>
      </c>
      <c r="I23" s="42">
        <f t="shared" ref="I23:P23" si="9">I25+I26+I27</f>
        <v>5550000</v>
      </c>
      <c r="J23" s="42">
        <f t="shared" si="9"/>
        <v>5550000</v>
      </c>
      <c r="K23" s="42">
        <f t="shared" si="9"/>
        <v>5550000</v>
      </c>
      <c r="L23" s="42">
        <f t="shared" si="9"/>
        <v>5550000</v>
      </c>
      <c r="M23" s="42">
        <f t="shared" si="9"/>
        <v>5550000</v>
      </c>
      <c r="N23" s="42">
        <f t="shared" si="9"/>
        <v>5550000</v>
      </c>
      <c r="O23" s="42">
        <f t="shared" si="9"/>
        <v>5550000</v>
      </c>
      <c r="P23" s="42">
        <f t="shared" si="9"/>
        <v>2125626.23</v>
      </c>
      <c r="Q23" s="40">
        <v>41189.14</v>
      </c>
      <c r="R23" s="43">
        <f t="shared" si="3"/>
        <v>4.750002748603352</v>
      </c>
      <c r="S23" s="4"/>
    </row>
    <row r="24" spans="1:20" outlineLevel="1">
      <c r="A24" s="34"/>
      <c r="B24" s="41" t="s">
        <v>5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0"/>
      <c r="R24" s="43"/>
      <c r="S24" s="4"/>
    </row>
    <row r="25" spans="1:20" outlineLevel="1">
      <c r="A25" s="34"/>
      <c r="B25" s="41" t="s">
        <v>6</v>
      </c>
      <c r="C25" s="39"/>
      <c r="D25" s="39"/>
      <c r="E25" s="39"/>
      <c r="F25" s="39"/>
      <c r="G25" s="42"/>
      <c r="H25" s="42"/>
      <c r="I25" s="42">
        <v>5550000</v>
      </c>
      <c r="J25" s="42">
        <v>5550000</v>
      </c>
      <c r="K25" s="42">
        <v>5550000</v>
      </c>
      <c r="L25" s="42">
        <v>5550000</v>
      </c>
      <c r="M25" s="42">
        <v>5550000</v>
      </c>
      <c r="N25" s="42">
        <v>5550000</v>
      </c>
      <c r="O25" s="42">
        <v>5550000</v>
      </c>
      <c r="P25" s="42"/>
      <c r="Q25" s="40"/>
      <c r="R25" s="43"/>
      <c r="S25" s="4"/>
    </row>
    <row r="26" spans="1:20" outlineLevel="1">
      <c r="A26" s="34"/>
      <c r="B26" s="41" t="s">
        <v>7</v>
      </c>
      <c r="C26" s="39"/>
      <c r="D26" s="39"/>
      <c r="E26" s="39"/>
      <c r="F26" s="39"/>
      <c r="G26" s="42"/>
      <c r="H26" s="42">
        <v>250000</v>
      </c>
      <c r="I26" s="42"/>
      <c r="J26" s="42"/>
      <c r="K26" s="42"/>
      <c r="L26" s="42"/>
      <c r="M26" s="42"/>
      <c r="N26" s="42"/>
      <c r="O26" s="42"/>
      <c r="P26" s="42"/>
      <c r="Q26" s="40"/>
      <c r="R26" s="43"/>
      <c r="S26" s="4"/>
    </row>
    <row r="27" spans="1:20" outlineLevel="1">
      <c r="A27" s="34"/>
      <c r="B27" s="41" t="s">
        <v>8</v>
      </c>
      <c r="C27" s="39"/>
      <c r="D27" s="39"/>
      <c r="E27" s="39"/>
      <c r="F27" s="39"/>
      <c r="G27" s="42"/>
      <c r="H27" s="42">
        <v>44500000</v>
      </c>
      <c r="I27" s="42"/>
      <c r="J27" s="42"/>
      <c r="K27" s="42"/>
      <c r="L27" s="42"/>
      <c r="M27" s="42"/>
      <c r="N27" s="42"/>
      <c r="O27" s="42"/>
      <c r="P27" s="42">
        <v>2125626.23</v>
      </c>
      <c r="Q27" s="40"/>
      <c r="R27" s="43">
        <f t="shared" si="3"/>
        <v>4.7766881573033704</v>
      </c>
      <c r="S27" s="4"/>
    </row>
    <row r="28" spans="1:20" ht="31.5" outlineLevel="1">
      <c r="A28" s="34"/>
      <c r="B28" s="44" t="s">
        <v>13</v>
      </c>
      <c r="C28" s="39"/>
      <c r="D28" s="39"/>
      <c r="E28" s="39"/>
      <c r="F28" s="39"/>
      <c r="G28" s="42"/>
      <c r="H28" s="42">
        <f>H30+H31+H32</f>
        <v>426707200</v>
      </c>
      <c r="I28" s="42">
        <f t="shared" ref="I28:P28" ca="1" si="10">I30+I31+I32</f>
        <v>426707200</v>
      </c>
      <c r="J28" s="42">
        <f t="shared" ca="1" si="10"/>
        <v>426707200</v>
      </c>
      <c r="K28" s="42">
        <f t="shared" ca="1" si="10"/>
        <v>426707200</v>
      </c>
      <c r="L28" s="42">
        <f t="shared" ca="1" si="10"/>
        <v>426707200</v>
      </c>
      <c r="M28" s="42">
        <f t="shared" ca="1" si="10"/>
        <v>426707200</v>
      </c>
      <c r="N28" s="42">
        <f t="shared" ca="1" si="10"/>
        <v>426707200</v>
      </c>
      <c r="O28" s="42">
        <f t="shared" ca="1" si="10"/>
        <v>426707200</v>
      </c>
      <c r="P28" s="42">
        <f t="shared" si="10"/>
        <v>39401764.229999997</v>
      </c>
      <c r="Q28" s="40">
        <v>41189.14</v>
      </c>
      <c r="R28" s="43">
        <f t="shared" si="3"/>
        <v>9.2339112698356161</v>
      </c>
      <c r="S28" s="4"/>
    </row>
    <row r="29" spans="1:20" outlineLevel="1">
      <c r="A29" s="34"/>
      <c r="B29" s="41" t="s">
        <v>5</v>
      </c>
      <c r="C29" s="39"/>
      <c r="D29" s="39"/>
      <c r="E29" s="39"/>
      <c r="F29" s="39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0"/>
      <c r="R29" s="43"/>
      <c r="S29" s="4"/>
    </row>
    <row r="30" spans="1:20" outlineLevel="1">
      <c r="A30" s="34"/>
      <c r="B30" s="41" t="s">
        <v>6</v>
      </c>
      <c r="C30" s="39"/>
      <c r="D30" s="39"/>
      <c r="E30" s="39"/>
      <c r="F30" s="39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0"/>
      <c r="R30" s="43">
        <v>0</v>
      </c>
      <c r="S30" s="4"/>
      <c r="T30" s="3"/>
    </row>
    <row r="31" spans="1:20" outlineLevel="1">
      <c r="A31" s="34"/>
      <c r="B31" s="41" t="s">
        <v>7</v>
      </c>
      <c r="C31" s="39"/>
      <c r="D31" s="39"/>
      <c r="E31" s="39"/>
      <c r="F31" s="39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0"/>
      <c r="R31" s="43">
        <v>0</v>
      </c>
      <c r="S31" s="4"/>
      <c r="T31" s="3"/>
    </row>
    <row r="32" spans="1:20" outlineLevel="1">
      <c r="A32" s="34"/>
      <c r="B32" s="41" t="s">
        <v>8</v>
      </c>
      <c r="C32" s="39"/>
      <c r="D32" s="39"/>
      <c r="E32" s="39"/>
      <c r="F32" s="39"/>
      <c r="G32" s="42"/>
      <c r="H32" s="42">
        <v>426707200</v>
      </c>
      <c r="I32" s="42">
        <f t="shared" ref="I32:O32" ca="1" si="11">I28-I30-I31</f>
        <v>581701008.03999996</v>
      </c>
      <c r="J32" s="42">
        <f t="shared" ca="1" si="11"/>
        <v>581701008.03999996</v>
      </c>
      <c r="K32" s="42">
        <f t="shared" ca="1" si="11"/>
        <v>581701008.03999996</v>
      </c>
      <c r="L32" s="42">
        <f t="shared" ca="1" si="11"/>
        <v>581701008.03999996</v>
      </c>
      <c r="M32" s="42">
        <f t="shared" ca="1" si="11"/>
        <v>581701008.03999996</v>
      </c>
      <c r="N32" s="42">
        <f t="shared" ca="1" si="11"/>
        <v>581701008.03999996</v>
      </c>
      <c r="O32" s="42">
        <f t="shared" ca="1" si="11"/>
        <v>581701008.03999996</v>
      </c>
      <c r="P32" s="42">
        <v>39401764.229999997</v>
      </c>
      <c r="Q32" s="40"/>
      <c r="R32" s="43">
        <f>P32/H32*100</f>
        <v>9.2339112698356161</v>
      </c>
      <c r="S32" s="4"/>
    </row>
    <row r="33" spans="1:21" ht="31.5" customHeight="1" outlineLevel="1">
      <c r="A33" s="34"/>
      <c r="B33" s="44" t="s">
        <v>200</v>
      </c>
      <c r="C33" s="39"/>
      <c r="D33" s="39"/>
      <c r="E33" s="39"/>
      <c r="F33" s="39"/>
      <c r="G33" s="42"/>
      <c r="H33" s="42">
        <f>H35+H36+H37</f>
        <v>6000000</v>
      </c>
      <c r="I33" s="42">
        <f t="shared" ref="I33:O33" si="12">I35+I36+I37</f>
        <v>0</v>
      </c>
      <c r="J33" s="42">
        <f t="shared" si="12"/>
        <v>0</v>
      </c>
      <c r="K33" s="42">
        <f t="shared" si="12"/>
        <v>0</v>
      </c>
      <c r="L33" s="42">
        <f t="shared" si="12"/>
        <v>0</v>
      </c>
      <c r="M33" s="42">
        <f t="shared" si="12"/>
        <v>0</v>
      </c>
      <c r="N33" s="42">
        <f t="shared" si="12"/>
        <v>0</v>
      </c>
      <c r="O33" s="42">
        <f t="shared" si="12"/>
        <v>0</v>
      </c>
      <c r="P33" s="42">
        <f>P35+P36+P37</f>
        <v>0</v>
      </c>
      <c r="Q33" s="40">
        <v>41189.14</v>
      </c>
      <c r="R33" s="43">
        <f t="shared" si="3"/>
        <v>0</v>
      </c>
      <c r="S33" s="4"/>
    </row>
    <row r="34" spans="1:21" outlineLevel="1">
      <c r="A34" s="34"/>
      <c r="B34" s="41" t="s">
        <v>5</v>
      </c>
      <c r="C34" s="39"/>
      <c r="D34" s="39"/>
      <c r="E34" s="39"/>
      <c r="F34" s="39"/>
      <c r="G34" s="42"/>
      <c r="H34" s="42"/>
      <c r="I34" s="42"/>
      <c r="J34" s="42"/>
      <c r="K34" s="42"/>
      <c r="L34" s="42"/>
      <c r="M34" s="42"/>
      <c r="N34" s="42"/>
      <c r="O34" s="42"/>
      <c r="P34" s="45"/>
      <c r="Q34" s="40"/>
      <c r="R34" s="43"/>
      <c r="S34" s="4"/>
    </row>
    <row r="35" spans="1:21" outlineLevel="1">
      <c r="A35" s="34"/>
      <c r="B35" s="41" t="s">
        <v>6</v>
      </c>
      <c r="C35" s="39"/>
      <c r="D35" s="39"/>
      <c r="E35" s="39"/>
      <c r="F35" s="39"/>
      <c r="G35" s="42"/>
      <c r="H35" s="42"/>
      <c r="I35" s="42"/>
      <c r="J35" s="42"/>
      <c r="K35" s="42"/>
      <c r="L35" s="42"/>
      <c r="M35" s="42"/>
      <c r="N35" s="42"/>
      <c r="O35" s="42"/>
      <c r="P35" s="45"/>
      <c r="Q35" s="40"/>
      <c r="R35" s="43"/>
      <c r="S35" s="4"/>
    </row>
    <row r="36" spans="1:21" outlineLevel="1">
      <c r="A36" s="34"/>
      <c r="B36" s="41" t="s">
        <v>7</v>
      </c>
      <c r="C36" s="39"/>
      <c r="D36" s="39"/>
      <c r="E36" s="39"/>
      <c r="F36" s="39"/>
      <c r="G36" s="42"/>
      <c r="H36" s="42"/>
      <c r="I36" s="42"/>
      <c r="J36" s="42"/>
      <c r="K36" s="42"/>
      <c r="L36" s="42"/>
      <c r="M36" s="42"/>
      <c r="N36" s="42"/>
      <c r="O36" s="42"/>
      <c r="P36" s="45"/>
      <c r="Q36" s="40"/>
      <c r="R36" s="43"/>
      <c r="S36" s="4"/>
    </row>
    <row r="37" spans="1:21" outlineLevel="1">
      <c r="A37" s="34"/>
      <c r="B37" s="41" t="s">
        <v>8</v>
      </c>
      <c r="C37" s="39"/>
      <c r="D37" s="39"/>
      <c r="E37" s="39"/>
      <c r="F37" s="39"/>
      <c r="G37" s="42"/>
      <c r="H37" s="42">
        <v>6000000</v>
      </c>
      <c r="I37" s="42"/>
      <c r="J37" s="42"/>
      <c r="K37" s="42"/>
      <c r="L37" s="42"/>
      <c r="M37" s="42"/>
      <c r="N37" s="42"/>
      <c r="O37" s="42"/>
      <c r="P37" s="45"/>
      <c r="Q37" s="40"/>
      <c r="R37" s="43">
        <v>0</v>
      </c>
      <c r="S37" s="4"/>
    </row>
    <row r="38" spans="1:21" ht="31.5" outlineLevel="1">
      <c r="A38" s="34" t="s">
        <v>14</v>
      </c>
      <c r="B38" s="41" t="s">
        <v>15</v>
      </c>
      <c r="C38" s="39"/>
      <c r="D38" s="39"/>
      <c r="E38" s="39"/>
      <c r="F38" s="39"/>
      <c r="G38" s="42">
        <v>0</v>
      </c>
      <c r="H38" s="42">
        <f>H40+H41+H42</f>
        <v>49580200</v>
      </c>
      <c r="I38" s="42">
        <f t="shared" ref="I38:O38" si="13">I40+I41+I42</f>
        <v>0</v>
      </c>
      <c r="J38" s="42">
        <f t="shared" si="13"/>
        <v>0</v>
      </c>
      <c r="K38" s="42">
        <f t="shared" si="13"/>
        <v>0</v>
      </c>
      <c r="L38" s="42">
        <f t="shared" si="13"/>
        <v>0</v>
      </c>
      <c r="M38" s="42">
        <f t="shared" si="13"/>
        <v>0</v>
      </c>
      <c r="N38" s="42">
        <f t="shared" si="13"/>
        <v>0</v>
      </c>
      <c r="O38" s="42">
        <f t="shared" si="13"/>
        <v>0</v>
      </c>
      <c r="P38" s="42">
        <f>P40+P41+P42</f>
        <v>0</v>
      </c>
      <c r="Q38" s="40">
        <v>0</v>
      </c>
      <c r="R38" s="43">
        <f t="shared" si="3"/>
        <v>0</v>
      </c>
      <c r="S38" s="4">
        <v>0</v>
      </c>
    </row>
    <row r="39" spans="1:21" outlineLevel="1">
      <c r="A39" s="34"/>
      <c r="B39" s="41" t="s">
        <v>5</v>
      </c>
      <c r="C39" s="39"/>
      <c r="D39" s="39"/>
      <c r="E39" s="39"/>
      <c r="F39" s="39"/>
      <c r="G39" s="42"/>
      <c r="H39" s="42"/>
      <c r="I39" s="42"/>
      <c r="J39" s="42"/>
      <c r="K39" s="42"/>
      <c r="L39" s="42"/>
      <c r="M39" s="42"/>
      <c r="N39" s="42"/>
      <c r="O39" s="42"/>
      <c r="P39" s="41"/>
      <c r="Q39" s="40"/>
      <c r="R39" s="43"/>
      <c r="S39" s="4"/>
    </row>
    <row r="40" spans="1:21" outlineLevel="1">
      <c r="A40" s="34"/>
      <c r="B40" s="41" t="s">
        <v>6</v>
      </c>
      <c r="C40" s="39"/>
      <c r="D40" s="39"/>
      <c r="E40" s="39"/>
      <c r="F40" s="39"/>
      <c r="G40" s="42"/>
      <c r="H40" s="42">
        <f>H45</f>
        <v>23235700</v>
      </c>
      <c r="I40" s="42">
        <f t="shared" ref="I40:P40" si="14">I45</f>
        <v>0</v>
      </c>
      <c r="J40" s="42">
        <f t="shared" si="14"/>
        <v>0</v>
      </c>
      <c r="K40" s="42">
        <f t="shared" si="14"/>
        <v>0</v>
      </c>
      <c r="L40" s="42">
        <f t="shared" si="14"/>
        <v>0</v>
      </c>
      <c r="M40" s="42">
        <f t="shared" si="14"/>
        <v>0</v>
      </c>
      <c r="N40" s="42">
        <f t="shared" si="14"/>
        <v>0</v>
      </c>
      <c r="O40" s="42">
        <f t="shared" si="14"/>
        <v>0</v>
      </c>
      <c r="P40" s="42">
        <f t="shared" si="14"/>
        <v>0</v>
      </c>
      <c r="Q40" s="40"/>
      <c r="R40" s="43">
        <f t="shared" si="3"/>
        <v>0</v>
      </c>
      <c r="S40" s="4"/>
      <c r="T40" s="3"/>
      <c r="U40" s="3"/>
    </row>
    <row r="41" spans="1:21" outlineLevel="1">
      <c r="A41" s="34"/>
      <c r="B41" s="41" t="s">
        <v>7</v>
      </c>
      <c r="C41" s="39"/>
      <c r="D41" s="39"/>
      <c r="E41" s="39"/>
      <c r="F41" s="39"/>
      <c r="G41" s="42"/>
      <c r="H41" s="42">
        <f t="shared" ref="H41:P42" si="15">H46</f>
        <v>18184500</v>
      </c>
      <c r="I41" s="42">
        <f t="shared" si="15"/>
        <v>0</v>
      </c>
      <c r="J41" s="42">
        <f t="shared" si="15"/>
        <v>0</v>
      </c>
      <c r="K41" s="42">
        <f t="shared" si="15"/>
        <v>0</v>
      </c>
      <c r="L41" s="42">
        <f t="shared" si="15"/>
        <v>0</v>
      </c>
      <c r="M41" s="42">
        <f t="shared" si="15"/>
        <v>0</v>
      </c>
      <c r="N41" s="42">
        <f t="shared" si="15"/>
        <v>0</v>
      </c>
      <c r="O41" s="42">
        <f t="shared" si="15"/>
        <v>0</v>
      </c>
      <c r="P41" s="42">
        <f t="shared" si="15"/>
        <v>0</v>
      </c>
      <c r="Q41" s="40"/>
      <c r="R41" s="43">
        <f t="shared" si="3"/>
        <v>0</v>
      </c>
      <c r="S41" s="4"/>
      <c r="T41" s="3"/>
    </row>
    <row r="42" spans="1:21" outlineLevel="1">
      <c r="A42" s="34"/>
      <c r="B42" s="41" t="s">
        <v>8</v>
      </c>
      <c r="C42" s="39"/>
      <c r="D42" s="39"/>
      <c r="E42" s="39"/>
      <c r="F42" s="39"/>
      <c r="G42" s="42"/>
      <c r="H42" s="42">
        <f t="shared" si="15"/>
        <v>8160000</v>
      </c>
      <c r="I42" s="42">
        <f t="shared" si="15"/>
        <v>0</v>
      </c>
      <c r="J42" s="42">
        <f t="shared" si="15"/>
        <v>0</v>
      </c>
      <c r="K42" s="42">
        <f t="shared" si="15"/>
        <v>0</v>
      </c>
      <c r="L42" s="42">
        <f t="shared" si="15"/>
        <v>0</v>
      </c>
      <c r="M42" s="42">
        <f t="shared" si="15"/>
        <v>0</v>
      </c>
      <c r="N42" s="42">
        <f t="shared" si="15"/>
        <v>0</v>
      </c>
      <c r="O42" s="42">
        <f t="shared" si="15"/>
        <v>0</v>
      </c>
      <c r="P42" s="42">
        <f t="shared" si="15"/>
        <v>0</v>
      </c>
      <c r="Q42" s="40"/>
      <c r="R42" s="43">
        <f t="shared" si="3"/>
        <v>0</v>
      </c>
      <c r="S42" s="4"/>
    </row>
    <row r="43" spans="1:21" ht="78.75" outlineLevel="1">
      <c r="A43" s="34"/>
      <c r="B43" s="44" t="s">
        <v>192</v>
      </c>
      <c r="C43" s="39"/>
      <c r="D43" s="39"/>
      <c r="E43" s="39"/>
      <c r="F43" s="39"/>
      <c r="G43" s="42"/>
      <c r="H43" s="42">
        <f>H45+H46+H47</f>
        <v>49580200</v>
      </c>
      <c r="I43" s="42">
        <f t="shared" ref="I43:P43" si="16">I45+I46+I47</f>
        <v>0</v>
      </c>
      <c r="J43" s="42">
        <f t="shared" si="16"/>
        <v>0</v>
      </c>
      <c r="K43" s="42">
        <f t="shared" si="16"/>
        <v>0</v>
      </c>
      <c r="L43" s="42">
        <f t="shared" si="16"/>
        <v>0</v>
      </c>
      <c r="M43" s="42">
        <f t="shared" si="16"/>
        <v>0</v>
      </c>
      <c r="N43" s="42">
        <f t="shared" si="16"/>
        <v>0</v>
      </c>
      <c r="O43" s="42">
        <f t="shared" si="16"/>
        <v>0</v>
      </c>
      <c r="P43" s="42">
        <f t="shared" si="16"/>
        <v>0</v>
      </c>
      <c r="Q43" s="40">
        <v>41189.14</v>
      </c>
      <c r="R43" s="43">
        <f t="shared" si="3"/>
        <v>0</v>
      </c>
      <c r="S43" s="4"/>
    </row>
    <row r="44" spans="1:21" outlineLevel="1">
      <c r="A44" s="34"/>
      <c r="B44" s="41" t="s">
        <v>5</v>
      </c>
      <c r="C44" s="39"/>
      <c r="D44" s="39"/>
      <c r="E44" s="39"/>
      <c r="F44" s="39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0"/>
      <c r="R44" s="43"/>
      <c r="S44" s="4"/>
    </row>
    <row r="45" spans="1:21" outlineLevel="1">
      <c r="A45" s="34"/>
      <c r="B45" s="41" t="s">
        <v>6</v>
      </c>
      <c r="C45" s="39"/>
      <c r="D45" s="39"/>
      <c r="E45" s="39"/>
      <c r="F45" s="39"/>
      <c r="G45" s="42"/>
      <c r="H45" s="42">
        <v>23235700</v>
      </c>
      <c r="I45" s="42"/>
      <c r="J45" s="42"/>
      <c r="K45" s="42"/>
      <c r="L45" s="42"/>
      <c r="M45" s="42"/>
      <c r="N45" s="42"/>
      <c r="O45" s="42"/>
      <c r="P45" s="42"/>
      <c r="Q45" s="40"/>
      <c r="R45" s="43">
        <f t="shared" si="3"/>
        <v>0</v>
      </c>
      <c r="S45" s="4"/>
      <c r="T45" s="3"/>
    </row>
    <row r="46" spans="1:21" outlineLevel="1">
      <c r="A46" s="34"/>
      <c r="B46" s="41" t="s">
        <v>7</v>
      </c>
      <c r="C46" s="39"/>
      <c r="D46" s="39"/>
      <c r="E46" s="39"/>
      <c r="F46" s="39"/>
      <c r="G46" s="42"/>
      <c r="H46" s="42">
        <v>18184500</v>
      </c>
      <c r="I46" s="42"/>
      <c r="J46" s="42"/>
      <c r="K46" s="42"/>
      <c r="L46" s="42"/>
      <c r="M46" s="42"/>
      <c r="N46" s="42"/>
      <c r="O46" s="42"/>
      <c r="P46" s="42"/>
      <c r="Q46" s="40"/>
      <c r="R46" s="43">
        <f t="shared" si="3"/>
        <v>0</v>
      </c>
      <c r="S46" s="4"/>
      <c r="T46" s="3"/>
    </row>
    <row r="47" spans="1:21" outlineLevel="1">
      <c r="A47" s="34"/>
      <c r="B47" s="41" t="s">
        <v>8</v>
      </c>
      <c r="C47" s="39"/>
      <c r="D47" s="39"/>
      <c r="E47" s="39"/>
      <c r="F47" s="39"/>
      <c r="G47" s="42"/>
      <c r="H47" s="42">
        <v>8160000</v>
      </c>
      <c r="I47" s="42"/>
      <c r="J47" s="42"/>
      <c r="K47" s="42"/>
      <c r="L47" s="42"/>
      <c r="M47" s="42"/>
      <c r="N47" s="42"/>
      <c r="O47" s="42"/>
      <c r="P47" s="42"/>
      <c r="Q47" s="40"/>
      <c r="R47" s="43">
        <f t="shared" si="3"/>
        <v>0</v>
      </c>
      <c r="S47" s="4"/>
    </row>
    <row r="48" spans="1:21" outlineLevel="1">
      <c r="A48" s="34" t="s">
        <v>16</v>
      </c>
      <c r="B48" s="41" t="s">
        <v>17</v>
      </c>
      <c r="C48" s="39"/>
      <c r="D48" s="39"/>
      <c r="E48" s="39"/>
      <c r="F48" s="39"/>
      <c r="G48" s="42"/>
      <c r="H48" s="42">
        <f>H50+H51+H52</f>
        <v>450000</v>
      </c>
      <c r="I48" s="42">
        <f t="shared" ref="I48:P48" si="17">I50+I51+I52</f>
        <v>0</v>
      </c>
      <c r="J48" s="42">
        <f t="shared" si="17"/>
        <v>0</v>
      </c>
      <c r="K48" s="42">
        <f t="shared" si="17"/>
        <v>0</v>
      </c>
      <c r="L48" s="42">
        <f t="shared" si="17"/>
        <v>0</v>
      </c>
      <c r="M48" s="42">
        <f t="shared" si="17"/>
        <v>0</v>
      </c>
      <c r="N48" s="42">
        <f t="shared" si="17"/>
        <v>0</v>
      </c>
      <c r="O48" s="42">
        <f t="shared" si="17"/>
        <v>0</v>
      </c>
      <c r="P48" s="42">
        <f t="shared" si="17"/>
        <v>0</v>
      </c>
      <c r="Q48" s="40">
        <v>41189.14</v>
      </c>
      <c r="R48" s="43">
        <f t="shared" si="3"/>
        <v>0</v>
      </c>
      <c r="S48" s="4"/>
    </row>
    <row r="49" spans="1:19" outlineLevel="1">
      <c r="A49" s="34"/>
      <c r="B49" s="41" t="s">
        <v>5</v>
      </c>
      <c r="C49" s="39"/>
      <c r="D49" s="39"/>
      <c r="E49" s="39"/>
      <c r="F49" s="39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0"/>
      <c r="R49" s="43"/>
      <c r="S49" s="4"/>
    </row>
    <row r="50" spans="1:19" outlineLevel="1">
      <c r="A50" s="34"/>
      <c r="B50" s="41" t="s">
        <v>6</v>
      </c>
      <c r="C50" s="39"/>
      <c r="D50" s="39"/>
      <c r="E50" s="39"/>
      <c r="F50" s="39"/>
      <c r="G50" s="42"/>
      <c r="H50" s="42">
        <f>H55</f>
        <v>0</v>
      </c>
      <c r="I50" s="42">
        <f t="shared" ref="I50:P52" si="18">I55</f>
        <v>0</v>
      </c>
      <c r="J50" s="42">
        <f t="shared" si="18"/>
        <v>0</v>
      </c>
      <c r="K50" s="42">
        <f t="shared" si="18"/>
        <v>0</v>
      </c>
      <c r="L50" s="42">
        <f t="shared" si="18"/>
        <v>0</v>
      </c>
      <c r="M50" s="42">
        <f t="shared" si="18"/>
        <v>0</v>
      </c>
      <c r="N50" s="42">
        <f t="shared" si="18"/>
        <v>0</v>
      </c>
      <c r="O50" s="42">
        <f t="shared" si="18"/>
        <v>0</v>
      </c>
      <c r="P50" s="42">
        <f t="shared" si="18"/>
        <v>0</v>
      </c>
      <c r="Q50" s="40"/>
      <c r="R50" s="43">
        <v>0</v>
      </c>
      <c r="S50" s="4"/>
    </row>
    <row r="51" spans="1:19" outlineLevel="1">
      <c r="A51" s="34"/>
      <c r="B51" s="41" t="s">
        <v>7</v>
      </c>
      <c r="C51" s="39"/>
      <c r="D51" s="39"/>
      <c r="E51" s="39"/>
      <c r="F51" s="39"/>
      <c r="G51" s="42"/>
      <c r="H51" s="42">
        <f t="shared" ref="H51:H52" si="19">H56</f>
        <v>0</v>
      </c>
      <c r="I51" s="42">
        <f t="shared" si="18"/>
        <v>0</v>
      </c>
      <c r="J51" s="42">
        <f t="shared" si="18"/>
        <v>0</v>
      </c>
      <c r="K51" s="42">
        <f t="shared" si="18"/>
        <v>0</v>
      </c>
      <c r="L51" s="42">
        <f t="shared" si="18"/>
        <v>0</v>
      </c>
      <c r="M51" s="42">
        <f t="shared" si="18"/>
        <v>0</v>
      </c>
      <c r="N51" s="42">
        <f t="shared" si="18"/>
        <v>0</v>
      </c>
      <c r="O51" s="42">
        <f t="shared" si="18"/>
        <v>0</v>
      </c>
      <c r="P51" s="42">
        <f t="shared" si="18"/>
        <v>0</v>
      </c>
      <c r="Q51" s="40"/>
      <c r="R51" s="43">
        <v>0</v>
      </c>
      <c r="S51" s="4"/>
    </row>
    <row r="52" spans="1:19" outlineLevel="1">
      <c r="A52" s="34"/>
      <c r="B52" s="41" t="s">
        <v>8</v>
      </c>
      <c r="C52" s="39"/>
      <c r="D52" s="39"/>
      <c r="E52" s="39"/>
      <c r="F52" s="39"/>
      <c r="G52" s="42"/>
      <c r="H52" s="42">
        <f t="shared" si="19"/>
        <v>450000</v>
      </c>
      <c r="I52" s="42">
        <f t="shared" si="18"/>
        <v>0</v>
      </c>
      <c r="J52" s="42">
        <f t="shared" si="18"/>
        <v>0</v>
      </c>
      <c r="K52" s="42">
        <f t="shared" si="18"/>
        <v>0</v>
      </c>
      <c r="L52" s="42">
        <f t="shared" si="18"/>
        <v>0</v>
      </c>
      <c r="M52" s="42">
        <f t="shared" si="18"/>
        <v>0</v>
      </c>
      <c r="N52" s="42">
        <f t="shared" si="18"/>
        <v>0</v>
      </c>
      <c r="O52" s="42">
        <f t="shared" si="18"/>
        <v>0</v>
      </c>
      <c r="P52" s="42">
        <f t="shared" si="18"/>
        <v>0</v>
      </c>
      <c r="Q52" s="40"/>
      <c r="R52" s="43">
        <f t="shared" si="3"/>
        <v>0</v>
      </c>
      <c r="S52" s="4"/>
    </row>
    <row r="53" spans="1:19" ht="47.25" outlineLevel="1">
      <c r="A53" s="34"/>
      <c r="B53" s="44" t="s">
        <v>219</v>
      </c>
      <c r="C53" s="39"/>
      <c r="D53" s="39"/>
      <c r="E53" s="39"/>
      <c r="F53" s="39"/>
      <c r="G53" s="42"/>
      <c r="H53" s="42">
        <f>H55+H56+H57</f>
        <v>450000</v>
      </c>
      <c r="I53" s="42">
        <f t="shared" ref="I53:O53" si="20">I55+I56+I57</f>
        <v>0</v>
      </c>
      <c r="J53" s="42">
        <f t="shared" si="20"/>
        <v>0</v>
      </c>
      <c r="K53" s="42">
        <f t="shared" si="20"/>
        <v>0</v>
      </c>
      <c r="L53" s="42">
        <f t="shared" si="20"/>
        <v>0</v>
      </c>
      <c r="M53" s="42">
        <f t="shared" si="20"/>
        <v>0</v>
      </c>
      <c r="N53" s="42">
        <f t="shared" si="20"/>
        <v>0</v>
      </c>
      <c r="O53" s="42">
        <f t="shared" si="20"/>
        <v>0</v>
      </c>
      <c r="P53" s="42">
        <f>P55+P56+P57</f>
        <v>0</v>
      </c>
      <c r="Q53" s="40">
        <v>41189.14</v>
      </c>
      <c r="R53" s="43">
        <f t="shared" si="3"/>
        <v>0</v>
      </c>
      <c r="S53" s="4"/>
    </row>
    <row r="54" spans="1:19" outlineLevel="1">
      <c r="A54" s="34"/>
      <c r="B54" s="41" t="s">
        <v>5</v>
      </c>
      <c r="C54" s="39"/>
      <c r="D54" s="39"/>
      <c r="E54" s="39"/>
      <c r="F54" s="39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0"/>
      <c r="R54" s="43"/>
      <c r="S54" s="4"/>
    </row>
    <row r="55" spans="1:19" outlineLevel="1">
      <c r="A55" s="34"/>
      <c r="B55" s="41" t="s">
        <v>6</v>
      </c>
      <c r="C55" s="39"/>
      <c r="D55" s="39"/>
      <c r="E55" s="39"/>
      <c r="F55" s="39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0"/>
      <c r="R55" s="43"/>
      <c r="S55" s="4"/>
    </row>
    <row r="56" spans="1:19" outlineLevel="1">
      <c r="A56" s="34"/>
      <c r="B56" s="41" t="s">
        <v>7</v>
      </c>
      <c r="C56" s="39"/>
      <c r="D56" s="39"/>
      <c r="E56" s="39"/>
      <c r="F56" s="39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0"/>
      <c r="R56" s="43"/>
      <c r="S56" s="4"/>
    </row>
    <row r="57" spans="1:19" outlineLevel="1">
      <c r="A57" s="34"/>
      <c r="B57" s="41" t="s">
        <v>8</v>
      </c>
      <c r="C57" s="39"/>
      <c r="D57" s="39"/>
      <c r="E57" s="39"/>
      <c r="F57" s="39"/>
      <c r="G57" s="42"/>
      <c r="H57" s="42">
        <v>450000</v>
      </c>
      <c r="I57" s="42"/>
      <c r="J57" s="42"/>
      <c r="K57" s="42"/>
      <c r="L57" s="42"/>
      <c r="M57" s="42"/>
      <c r="N57" s="42"/>
      <c r="O57" s="42"/>
      <c r="P57" s="42"/>
      <c r="Q57" s="40"/>
      <c r="R57" s="43">
        <f t="shared" si="3"/>
        <v>0</v>
      </c>
      <c r="S57" s="4"/>
    </row>
    <row r="58" spans="1:19" ht="17.25" customHeight="1" outlineLevel="1">
      <c r="A58" s="34" t="s">
        <v>18</v>
      </c>
      <c r="B58" s="41" t="s">
        <v>19</v>
      </c>
      <c r="C58" s="39"/>
      <c r="D58" s="39"/>
      <c r="E58" s="39"/>
      <c r="F58" s="39"/>
      <c r="G58" s="42">
        <v>0</v>
      </c>
      <c r="H58" s="42">
        <f>H60+H61+H62</f>
        <v>426923907</v>
      </c>
      <c r="I58" s="42">
        <f t="shared" ref="I58:P58" ca="1" si="21">I60+I61+I62</f>
        <v>157926456</v>
      </c>
      <c r="J58" s="42">
        <f t="shared" ca="1" si="21"/>
        <v>157926456</v>
      </c>
      <c r="K58" s="42">
        <f t="shared" ca="1" si="21"/>
        <v>157926456</v>
      </c>
      <c r="L58" s="42">
        <f t="shared" ca="1" si="21"/>
        <v>157926456</v>
      </c>
      <c r="M58" s="42">
        <f t="shared" ca="1" si="21"/>
        <v>157926456</v>
      </c>
      <c r="N58" s="42">
        <f t="shared" ca="1" si="21"/>
        <v>157926456</v>
      </c>
      <c r="O58" s="42">
        <f t="shared" ca="1" si="21"/>
        <v>157926456</v>
      </c>
      <c r="P58" s="42">
        <f t="shared" si="21"/>
        <v>7308219.1600000001</v>
      </c>
      <c r="Q58" s="40">
        <v>41189.14</v>
      </c>
      <c r="R58" s="43">
        <f t="shared" si="3"/>
        <v>1.7118317902023696</v>
      </c>
      <c r="S58" s="4">
        <v>0</v>
      </c>
    </row>
    <row r="59" spans="1:19" outlineLevel="1">
      <c r="A59" s="34"/>
      <c r="B59" s="41" t="s">
        <v>5</v>
      </c>
      <c r="C59" s="39"/>
      <c r="D59" s="39"/>
      <c r="E59" s="39"/>
      <c r="F59" s="39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0"/>
      <c r="R59" s="43"/>
      <c r="S59" s="4"/>
    </row>
    <row r="60" spans="1:19" outlineLevel="1">
      <c r="A60" s="34"/>
      <c r="B60" s="41" t="s">
        <v>6</v>
      </c>
      <c r="C60" s="39"/>
      <c r="D60" s="39"/>
      <c r="E60" s="39"/>
      <c r="F60" s="39"/>
      <c r="G60" s="42"/>
      <c r="H60" s="42">
        <f>H65+H70+H75</f>
        <v>162084800</v>
      </c>
      <c r="I60" s="42">
        <f t="shared" ref="I60:P62" si="22">I65+I70+I75</f>
        <v>0</v>
      </c>
      <c r="J60" s="42">
        <f t="shared" si="22"/>
        <v>0</v>
      </c>
      <c r="K60" s="42">
        <f t="shared" si="22"/>
        <v>0</v>
      </c>
      <c r="L60" s="42">
        <f t="shared" si="22"/>
        <v>0</v>
      </c>
      <c r="M60" s="42">
        <f t="shared" si="22"/>
        <v>0</v>
      </c>
      <c r="N60" s="42">
        <f t="shared" si="22"/>
        <v>0</v>
      </c>
      <c r="O60" s="42">
        <f t="shared" si="22"/>
        <v>0</v>
      </c>
      <c r="P60" s="42">
        <f t="shared" si="22"/>
        <v>0</v>
      </c>
      <c r="Q60" s="40"/>
      <c r="R60" s="43">
        <f t="shared" si="3"/>
        <v>0</v>
      </c>
      <c r="S60" s="4"/>
    </row>
    <row r="61" spans="1:19" outlineLevel="1">
      <c r="A61" s="34"/>
      <c r="B61" s="41" t="s">
        <v>7</v>
      </c>
      <c r="C61" s="39"/>
      <c r="D61" s="39"/>
      <c r="E61" s="39"/>
      <c r="F61" s="39"/>
      <c r="G61" s="42"/>
      <c r="H61" s="42">
        <f t="shared" ref="H61:H62" si="23">H66+H71+H76</f>
        <v>140928607</v>
      </c>
      <c r="I61" s="42">
        <f t="shared" si="22"/>
        <v>0</v>
      </c>
      <c r="J61" s="42">
        <f t="shared" si="22"/>
        <v>0</v>
      </c>
      <c r="K61" s="42">
        <f t="shared" si="22"/>
        <v>0</v>
      </c>
      <c r="L61" s="42">
        <f t="shared" si="22"/>
        <v>0</v>
      </c>
      <c r="M61" s="42">
        <f t="shared" si="22"/>
        <v>0</v>
      </c>
      <c r="N61" s="42">
        <f t="shared" si="22"/>
        <v>0</v>
      </c>
      <c r="O61" s="42">
        <f t="shared" si="22"/>
        <v>0</v>
      </c>
      <c r="P61" s="42">
        <f t="shared" si="22"/>
        <v>0</v>
      </c>
      <c r="Q61" s="40"/>
      <c r="R61" s="43">
        <f>P61/H61*100</f>
        <v>0</v>
      </c>
      <c r="S61" s="4"/>
    </row>
    <row r="62" spans="1:19" outlineLevel="1">
      <c r="A62" s="34"/>
      <c r="B62" s="41" t="s">
        <v>8</v>
      </c>
      <c r="C62" s="39"/>
      <c r="D62" s="39"/>
      <c r="E62" s="39"/>
      <c r="F62" s="39"/>
      <c r="G62" s="42"/>
      <c r="H62" s="42">
        <f t="shared" si="23"/>
        <v>123910500</v>
      </c>
      <c r="I62" s="42">
        <f t="shared" ca="1" si="22"/>
        <v>157926456</v>
      </c>
      <c r="J62" s="42">
        <f t="shared" ca="1" si="22"/>
        <v>157926456</v>
      </c>
      <c r="K62" s="42">
        <f t="shared" ca="1" si="22"/>
        <v>157926456</v>
      </c>
      <c r="L62" s="42">
        <f t="shared" ca="1" si="22"/>
        <v>157926456</v>
      </c>
      <c r="M62" s="42">
        <f t="shared" ca="1" si="22"/>
        <v>157926456</v>
      </c>
      <c r="N62" s="42">
        <f t="shared" ca="1" si="22"/>
        <v>157926456</v>
      </c>
      <c r="O62" s="42">
        <f t="shared" ca="1" si="22"/>
        <v>157926456</v>
      </c>
      <c r="P62" s="42">
        <f t="shared" si="22"/>
        <v>7308219.1600000001</v>
      </c>
      <c r="Q62" s="40"/>
      <c r="R62" s="43">
        <f>P62/H62*100</f>
        <v>5.8979821403351611</v>
      </c>
      <c r="S62" s="4"/>
    </row>
    <row r="63" spans="1:19" ht="31.5" outlineLevel="1">
      <c r="A63" s="34"/>
      <c r="B63" s="44" t="s">
        <v>20</v>
      </c>
      <c r="C63" s="39"/>
      <c r="D63" s="39"/>
      <c r="E63" s="39"/>
      <c r="F63" s="39"/>
      <c r="G63" s="42"/>
      <c r="H63" s="42">
        <f>H65+H66+H67</f>
        <v>7289500</v>
      </c>
      <c r="I63" s="42">
        <f t="shared" ref="I63:O63" si="24">I65+I66+I67</f>
        <v>0</v>
      </c>
      <c r="J63" s="42">
        <f t="shared" si="24"/>
        <v>0</v>
      </c>
      <c r="K63" s="42">
        <f t="shared" si="24"/>
        <v>0</v>
      </c>
      <c r="L63" s="42">
        <f t="shared" si="24"/>
        <v>0</v>
      </c>
      <c r="M63" s="42">
        <f t="shared" si="24"/>
        <v>0</v>
      </c>
      <c r="N63" s="42">
        <f t="shared" si="24"/>
        <v>0</v>
      </c>
      <c r="O63" s="42">
        <f t="shared" si="24"/>
        <v>0</v>
      </c>
      <c r="P63" s="42">
        <f>P65+P66+P67</f>
        <v>136100</v>
      </c>
      <c r="Q63" s="40">
        <v>41189.14</v>
      </c>
      <c r="R63" s="43">
        <f t="shared" si="3"/>
        <v>1.8670690719528087</v>
      </c>
      <c r="S63" s="4"/>
    </row>
    <row r="64" spans="1:19" outlineLevel="1">
      <c r="A64" s="34"/>
      <c r="B64" s="41" t="s">
        <v>5</v>
      </c>
      <c r="C64" s="39"/>
      <c r="D64" s="39"/>
      <c r="E64" s="39"/>
      <c r="F64" s="39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0"/>
      <c r="R64" s="43"/>
      <c r="S64" s="4"/>
    </row>
    <row r="65" spans="1:21" outlineLevel="1">
      <c r="A65" s="34"/>
      <c r="B65" s="41" t="s">
        <v>6</v>
      </c>
      <c r="C65" s="39"/>
      <c r="D65" s="39"/>
      <c r="E65" s="39"/>
      <c r="F65" s="39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0"/>
      <c r="R65" s="43"/>
      <c r="S65" s="4"/>
    </row>
    <row r="66" spans="1:21" outlineLevel="1">
      <c r="A66" s="34"/>
      <c r="B66" s="41" t="s">
        <v>7</v>
      </c>
      <c r="C66" s="39"/>
      <c r="D66" s="39"/>
      <c r="E66" s="39"/>
      <c r="F66" s="39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0"/>
      <c r="R66" s="43"/>
      <c r="S66" s="4"/>
    </row>
    <row r="67" spans="1:21" outlineLevel="1">
      <c r="A67" s="34"/>
      <c r="B67" s="41" t="s">
        <v>8</v>
      </c>
      <c r="C67" s="39"/>
      <c r="D67" s="39"/>
      <c r="E67" s="39"/>
      <c r="F67" s="39"/>
      <c r="G67" s="42"/>
      <c r="H67" s="42">
        <v>7289500</v>
      </c>
      <c r="I67" s="42"/>
      <c r="J67" s="42"/>
      <c r="K67" s="42"/>
      <c r="L67" s="42"/>
      <c r="M67" s="42"/>
      <c r="N67" s="42"/>
      <c r="O67" s="42"/>
      <c r="P67" s="42">
        <v>136100</v>
      </c>
      <c r="Q67" s="40"/>
      <c r="R67" s="43">
        <f t="shared" si="3"/>
        <v>1.8670690719528087</v>
      </c>
      <c r="S67" s="4"/>
    </row>
    <row r="68" spans="1:21" ht="31.5" outlineLevel="1">
      <c r="A68" s="34"/>
      <c r="B68" s="44" t="s">
        <v>201</v>
      </c>
      <c r="C68" s="39"/>
      <c r="D68" s="39"/>
      <c r="E68" s="39"/>
      <c r="F68" s="39"/>
      <c r="G68" s="42"/>
      <c r="H68" s="42">
        <f>H70+H71+H72</f>
        <v>345473507</v>
      </c>
      <c r="I68" s="42">
        <f t="shared" ref="I68:O68" si="25">I70+I71+I72</f>
        <v>0</v>
      </c>
      <c r="J68" s="42">
        <f t="shared" si="25"/>
        <v>0</v>
      </c>
      <c r="K68" s="42">
        <f t="shared" si="25"/>
        <v>0</v>
      </c>
      <c r="L68" s="42">
        <f t="shared" si="25"/>
        <v>0</v>
      </c>
      <c r="M68" s="42">
        <f t="shared" si="25"/>
        <v>0</v>
      </c>
      <c r="N68" s="42">
        <f t="shared" si="25"/>
        <v>0</v>
      </c>
      <c r="O68" s="42">
        <f t="shared" si="25"/>
        <v>0</v>
      </c>
      <c r="P68" s="42">
        <f>P70+P71+P72</f>
        <v>0</v>
      </c>
      <c r="Q68" s="40">
        <v>41189.14</v>
      </c>
      <c r="R68" s="43">
        <f t="shared" si="3"/>
        <v>0</v>
      </c>
      <c r="S68" s="4"/>
    </row>
    <row r="69" spans="1:21" outlineLevel="1">
      <c r="A69" s="34"/>
      <c r="B69" s="41" t="s">
        <v>5</v>
      </c>
      <c r="C69" s="39"/>
      <c r="D69" s="39"/>
      <c r="E69" s="39"/>
      <c r="F69" s="39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0"/>
      <c r="R69" s="43"/>
      <c r="S69" s="4"/>
    </row>
    <row r="70" spans="1:21" outlineLevel="1">
      <c r="A70" s="34"/>
      <c r="B70" s="41" t="s">
        <v>6</v>
      </c>
      <c r="C70" s="39"/>
      <c r="D70" s="39"/>
      <c r="E70" s="39"/>
      <c r="F70" s="39"/>
      <c r="G70" s="42"/>
      <c r="H70" s="42">
        <v>162084800</v>
      </c>
      <c r="I70" s="42"/>
      <c r="J70" s="42"/>
      <c r="K70" s="42"/>
      <c r="L70" s="42"/>
      <c r="M70" s="42"/>
      <c r="N70" s="42"/>
      <c r="O70" s="42"/>
      <c r="P70" s="42"/>
      <c r="Q70" s="40"/>
      <c r="R70" s="43">
        <f t="shared" si="3"/>
        <v>0</v>
      </c>
      <c r="S70" s="4"/>
      <c r="T70" s="3"/>
    </row>
    <row r="71" spans="1:21" outlineLevel="1">
      <c r="A71" s="34"/>
      <c r="B71" s="41" t="s">
        <v>7</v>
      </c>
      <c r="C71" s="39"/>
      <c r="D71" s="39"/>
      <c r="E71" s="39"/>
      <c r="F71" s="39"/>
      <c r="G71" s="42"/>
      <c r="H71" s="42">
        <v>140928607</v>
      </c>
      <c r="I71" s="42"/>
      <c r="J71" s="42"/>
      <c r="K71" s="42"/>
      <c r="L71" s="42"/>
      <c r="M71" s="42"/>
      <c r="N71" s="42"/>
      <c r="O71" s="42"/>
      <c r="P71" s="42"/>
      <c r="Q71" s="40"/>
      <c r="R71" s="43">
        <f t="shared" si="3"/>
        <v>0</v>
      </c>
      <c r="S71" s="4"/>
    </row>
    <row r="72" spans="1:21" outlineLevel="1">
      <c r="A72" s="34"/>
      <c r="B72" s="41" t="s">
        <v>8</v>
      </c>
      <c r="C72" s="39"/>
      <c r="D72" s="39"/>
      <c r="E72" s="39"/>
      <c r="F72" s="39"/>
      <c r="G72" s="42"/>
      <c r="H72" s="42">
        <v>42460100</v>
      </c>
      <c r="I72" s="42"/>
      <c r="J72" s="42"/>
      <c r="K72" s="42"/>
      <c r="L72" s="42"/>
      <c r="M72" s="42"/>
      <c r="N72" s="42"/>
      <c r="O72" s="42"/>
      <c r="P72" s="42"/>
      <c r="Q72" s="40"/>
      <c r="R72" s="43">
        <f>P72/H72*100</f>
        <v>0</v>
      </c>
      <c r="S72" s="4"/>
    </row>
    <row r="73" spans="1:21" ht="32.25" customHeight="1" outlineLevel="1">
      <c r="A73" s="34"/>
      <c r="B73" s="44" t="s">
        <v>21</v>
      </c>
      <c r="C73" s="39"/>
      <c r="D73" s="39"/>
      <c r="E73" s="39"/>
      <c r="F73" s="39"/>
      <c r="G73" s="42"/>
      <c r="H73" s="42">
        <f>H75+H76+H77</f>
        <v>74160900</v>
      </c>
      <c r="I73" s="42">
        <f t="shared" ref="I73:P73" ca="1" si="26">I75+I76+I77</f>
        <v>74160900</v>
      </c>
      <c r="J73" s="42">
        <f t="shared" ca="1" si="26"/>
        <v>74160900</v>
      </c>
      <c r="K73" s="42">
        <f t="shared" ca="1" si="26"/>
        <v>74160900</v>
      </c>
      <c r="L73" s="42">
        <f t="shared" ca="1" si="26"/>
        <v>74160900</v>
      </c>
      <c r="M73" s="42">
        <f t="shared" ca="1" si="26"/>
        <v>74160900</v>
      </c>
      <c r="N73" s="42">
        <f t="shared" ca="1" si="26"/>
        <v>74160900</v>
      </c>
      <c r="O73" s="42">
        <f t="shared" ca="1" si="26"/>
        <v>74160900</v>
      </c>
      <c r="P73" s="42">
        <f t="shared" si="26"/>
        <v>7172119.1600000001</v>
      </c>
      <c r="Q73" s="40">
        <v>41189.14</v>
      </c>
      <c r="R73" s="43">
        <f t="shared" si="3"/>
        <v>9.6710249740766372</v>
      </c>
      <c r="S73" s="4"/>
    </row>
    <row r="74" spans="1:21" outlineLevel="1">
      <c r="A74" s="34"/>
      <c r="B74" s="41" t="s">
        <v>5</v>
      </c>
      <c r="C74" s="39"/>
      <c r="D74" s="39"/>
      <c r="E74" s="39"/>
      <c r="F74" s="39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0"/>
      <c r="R74" s="43"/>
      <c r="S74" s="4"/>
    </row>
    <row r="75" spans="1:21" outlineLevel="1">
      <c r="A75" s="34"/>
      <c r="B75" s="41" t="s">
        <v>6</v>
      </c>
      <c r="C75" s="39"/>
      <c r="D75" s="39"/>
      <c r="E75" s="39"/>
      <c r="F75" s="39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0"/>
      <c r="R75" s="43">
        <v>0</v>
      </c>
      <c r="S75" s="4"/>
      <c r="T75" s="3"/>
      <c r="U75" s="3"/>
    </row>
    <row r="76" spans="1:21" outlineLevel="1">
      <c r="A76" s="34"/>
      <c r="B76" s="41" t="s">
        <v>7</v>
      </c>
      <c r="C76" s="39"/>
      <c r="D76" s="39"/>
      <c r="E76" s="39"/>
      <c r="F76" s="39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0"/>
      <c r="R76" s="43">
        <v>0</v>
      </c>
      <c r="S76" s="4"/>
      <c r="T76" s="3"/>
    </row>
    <row r="77" spans="1:21" outlineLevel="1">
      <c r="A77" s="34"/>
      <c r="B77" s="41" t="s">
        <v>8</v>
      </c>
      <c r="C77" s="39"/>
      <c r="D77" s="39"/>
      <c r="E77" s="39"/>
      <c r="F77" s="39"/>
      <c r="G77" s="42"/>
      <c r="H77" s="42">
        <v>74160900</v>
      </c>
      <c r="I77" s="42">
        <f t="shared" ref="I77:O77" ca="1" si="27">I73-I75-I76</f>
        <v>30129500</v>
      </c>
      <c r="J77" s="42">
        <f t="shared" ca="1" si="27"/>
        <v>30129500</v>
      </c>
      <c r="K77" s="42">
        <f t="shared" ca="1" si="27"/>
        <v>30129500</v>
      </c>
      <c r="L77" s="42">
        <f t="shared" ca="1" si="27"/>
        <v>30129500</v>
      </c>
      <c r="M77" s="42">
        <f t="shared" ca="1" si="27"/>
        <v>30129500</v>
      </c>
      <c r="N77" s="42">
        <f t="shared" ca="1" si="27"/>
        <v>30129500</v>
      </c>
      <c r="O77" s="42">
        <f t="shared" ca="1" si="27"/>
        <v>30129500</v>
      </c>
      <c r="P77" s="42">
        <v>7172119.1600000001</v>
      </c>
      <c r="Q77" s="40"/>
      <c r="R77" s="43">
        <f>P77/H77*100</f>
        <v>9.6710249740766372</v>
      </c>
      <c r="S77" s="4"/>
      <c r="T77" s="3"/>
      <c r="U77" s="3"/>
    </row>
    <row r="78" spans="1:21" ht="16.5" customHeight="1" outlineLevel="1">
      <c r="A78" s="34" t="s">
        <v>22</v>
      </c>
      <c r="B78" s="41" t="s">
        <v>183</v>
      </c>
      <c r="C78" s="39"/>
      <c r="D78" s="39"/>
      <c r="E78" s="39"/>
      <c r="F78" s="39"/>
      <c r="G78" s="42"/>
      <c r="H78" s="42">
        <f>H80+H81+H82</f>
        <v>12900000</v>
      </c>
      <c r="I78" s="42" t="e">
        <f t="shared" ref="I78:P78" si="28">I80+I81+I82</f>
        <v>#REF!</v>
      </c>
      <c r="J78" s="42" t="e">
        <f t="shared" si="28"/>
        <v>#REF!</v>
      </c>
      <c r="K78" s="42" t="e">
        <f t="shared" si="28"/>
        <v>#REF!</v>
      </c>
      <c r="L78" s="42" t="e">
        <f t="shared" si="28"/>
        <v>#REF!</v>
      </c>
      <c r="M78" s="42" t="e">
        <f t="shared" si="28"/>
        <v>#REF!</v>
      </c>
      <c r="N78" s="42" t="e">
        <f t="shared" si="28"/>
        <v>#REF!</v>
      </c>
      <c r="O78" s="42" t="e">
        <f t="shared" si="28"/>
        <v>#REF!</v>
      </c>
      <c r="P78" s="42">
        <f t="shared" si="28"/>
        <v>0</v>
      </c>
      <c r="Q78" s="40">
        <v>14901348.9</v>
      </c>
      <c r="R78" s="43">
        <f t="shared" ref="R78" si="29">P78/H78*100</f>
        <v>0</v>
      </c>
      <c r="S78" s="4"/>
    </row>
    <row r="79" spans="1:21" outlineLevel="1">
      <c r="A79" s="34"/>
      <c r="B79" s="41" t="s">
        <v>5</v>
      </c>
      <c r="C79" s="39"/>
      <c r="D79" s="39"/>
      <c r="E79" s="39"/>
      <c r="F79" s="39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0"/>
      <c r="R79" s="43"/>
      <c r="S79" s="4"/>
    </row>
    <row r="80" spans="1:21" outlineLevel="1">
      <c r="A80" s="34"/>
      <c r="B80" s="41" t="s">
        <v>6</v>
      </c>
      <c r="C80" s="39"/>
      <c r="D80" s="39"/>
      <c r="E80" s="39"/>
      <c r="F80" s="39"/>
      <c r="G80" s="42"/>
      <c r="H80" s="42">
        <f>H85</f>
        <v>0</v>
      </c>
      <c r="I80" s="42">
        <f t="shared" ref="I80:P81" si="30">I85</f>
        <v>0</v>
      </c>
      <c r="J80" s="42">
        <f t="shared" si="30"/>
        <v>0</v>
      </c>
      <c r="K80" s="42">
        <f t="shared" si="30"/>
        <v>0</v>
      </c>
      <c r="L80" s="42">
        <f t="shared" si="30"/>
        <v>0</v>
      </c>
      <c r="M80" s="42">
        <f t="shared" si="30"/>
        <v>0</v>
      </c>
      <c r="N80" s="42">
        <f t="shared" si="30"/>
        <v>0</v>
      </c>
      <c r="O80" s="42">
        <f t="shared" si="30"/>
        <v>0</v>
      </c>
      <c r="P80" s="42">
        <f t="shared" si="30"/>
        <v>0</v>
      </c>
      <c r="Q80" s="40"/>
      <c r="R80" s="43">
        <v>0</v>
      </c>
      <c r="S80" s="4"/>
    </row>
    <row r="81" spans="1:21" outlineLevel="1">
      <c r="A81" s="34"/>
      <c r="B81" s="41" t="s">
        <v>7</v>
      </c>
      <c r="C81" s="39"/>
      <c r="D81" s="39"/>
      <c r="E81" s="39"/>
      <c r="F81" s="39"/>
      <c r="G81" s="42"/>
      <c r="H81" s="42">
        <f t="shared" ref="H81" si="31">H86</f>
        <v>0</v>
      </c>
      <c r="I81" s="42"/>
      <c r="J81" s="42"/>
      <c r="K81" s="42"/>
      <c r="L81" s="42"/>
      <c r="M81" s="42"/>
      <c r="N81" s="42"/>
      <c r="O81" s="42"/>
      <c r="P81" s="42">
        <f t="shared" si="30"/>
        <v>0</v>
      </c>
      <c r="Q81" s="40"/>
      <c r="R81" s="43">
        <v>0</v>
      </c>
      <c r="S81" s="4"/>
    </row>
    <row r="82" spans="1:21" outlineLevel="1">
      <c r="A82" s="34"/>
      <c r="B82" s="41" t="s">
        <v>8</v>
      </c>
      <c r="C82" s="39"/>
      <c r="D82" s="39"/>
      <c r="E82" s="39"/>
      <c r="F82" s="39"/>
      <c r="G82" s="42"/>
      <c r="H82" s="42">
        <f>H87</f>
        <v>12900000</v>
      </c>
      <c r="I82" s="42" t="e">
        <f>I87+#REF!</f>
        <v>#REF!</v>
      </c>
      <c r="J82" s="42" t="e">
        <f>J87+#REF!</f>
        <v>#REF!</v>
      </c>
      <c r="K82" s="42" t="e">
        <f>K87+#REF!</f>
        <v>#REF!</v>
      </c>
      <c r="L82" s="42" t="e">
        <f>L87+#REF!</f>
        <v>#REF!</v>
      </c>
      <c r="M82" s="42" t="e">
        <f>M87+#REF!</f>
        <v>#REF!</v>
      </c>
      <c r="N82" s="42" t="e">
        <f>N87+#REF!</f>
        <v>#REF!</v>
      </c>
      <c r="O82" s="42" t="e">
        <f>O87+#REF!</f>
        <v>#REF!</v>
      </c>
      <c r="P82" s="42">
        <f>P87</f>
        <v>0</v>
      </c>
      <c r="Q82" s="42" t="e">
        <f>Q87+#REF!</f>
        <v>#REF!</v>
      </c>
      <c r="R82" s="43">
        <v>0</v>
      </c>
      <c r="S82" s="4"/>
    </row>
    <row r="83" spans="1:21" ht="63" outlineLevel="1">
      <c r="A83" s="34"/>
      <c r="B83" s="44" t="s">
        <v>184</v>
      </c>
      <c r="C83" s="39"/>
      <c r="D83" s="39"/>
      <c r="E83" s="39"/>
      <c r="F83" s="39"/>
      <c r="G83" s="42"/>
      <c r="H83" s="42">
        <f>H85+H86+H87</f>
        <v>12900000</v>
      </c>
      <c r="I83" s="42">
        <f t="shared" ref="I83:O83" si="32">I85+I86+I87</f>
        <v>0</v>
      </c>
      <c r="J83" s="42">
        <f t="shared" si="32"/>
        <v>0</v>
      </c>
      <c r="K83" s="42">
        <f t="shared" si="32"/>
        <v>0</v>
      </c>
      <c r="L83" s="42">
        <f t="shared" si="32"/>
        <v>0</v>
      </c>
      <c r="M83" s="42">
        <f t="shared" si="32"/>
        <v>0</v>
      </c>
      <c r="N83" s="42">
        <f t="shared" si="32"/>
        <v>0</v>
      </c>
      <c r="O83" s="42">
        <f t="shared" si="32"/>
        <v>0</v>
      </c>
      <c r="P83" s="42">
        <f>P85+P86+P87</f>
        <v>0</v>
      </c>
      <c r="Q83" s="40">
        <v>41189.14</v>
      </c>
      <c r="R83" s="43">
        <f t="shared" ref="R83" si="33">P83/H83*100</f>
        <v>0</v>
      </c>
      <c r="S83" s="4"/>
    </row>
    <row r="84" spans="1:21" outlineLevel="1">
      <c r="A84" s="34"/>
      <c r="B84" s="41" t="s">
        <v>5</v>
      </c>
      <c r="C84" s="39"/>
      <c r="D84" s="39"/>
      <c r="E84" s="39"/>
      <c r="F84" s="39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0"/>
      <c r="R84" s="43"/>
      <c r="S84" s="4"/>
    </row>
    <row r="85" spans="1:21" outlineLevel="1">
      <c r="A85" s="34"/>
      <c r="B85" s="41" t="s">
        <v>6</v>
      </c>
      <c r="C85" s="39"/>
      <c r="D85" s="39"/>
      <c r="E85" s="39"/>
      <c r="F85" s="39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0"/>
      <c r="R85" s="43"/>
      <c r="S85" s="4"/>
    </row>
    <row r="86" spans="1:21" outlineLevel="1">
      <c r="A86" s="34"/>
      <c r="B86" s="41" t="s">
        <v>7</v>
      </c>
      <c r="C86" s="39"/>
      <c r="D86" s="39"/>
      <c r="E86" s="39"/>
      <c r="F86" s="39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0"/>
      <c r="R86" s="43"/>
      <c r="S86" s="4"/>
    </row>
    <row r="87" spans="1:21" outlineLevel="1">
      <c r="A87" s="34"/>
      <c r="B87" s="41" t="s">
        <v>8</v>
      </c>
      <c r="C87" s="39"/>
      <c r="D87" s="39"/>
      <c r="E87" s="39"/>
      <c r="F87" s="39"/>
      <c r="G87" s="42"/>
      <c r="H87" s="42">
        <v>12900000</v>
      </c>
      <c r="I87" s="42"/>
      <c r="J87" s="42"/>
      <c r="K87" s="42"/>
      <c r="L87" s="42"/>
      <c r="M87" s="42"/>
      <c r="N87" s="42"/>
      <c r="O87" s="42"/>
      <c r="P87" s="42"/>
      <c r="Q87" s="40"/>
      <c r="R87" s="43">
        <v>0</v>
      </c>
      <c r="S87" s="4"/>
    </row>
    <row r="88" spans="1:21" ht="50.25" customHeight="1" outlineLevel="1">
      <c r="A88" s="34" t="s">
        <v>25</v>
      </c>
      <c r="B88" s="41" t="s">
        <v>23</v>
      </c>
      <c r="C88" s="39"/>
      <c r="D88" s="39"/>
      <c r="E88" s="39"/>
      <c r="F88" s="39"/>
      <c r="G88" s="42">
        <v>0</v>
      </c>
      <c r="H88" s="42">
        <f>H90+H91+H92</f>
        <v>32083328</v>
      </c>
      <c r="I88" s="42">
        <f t="shared" ref="I88:P88" si="34">I90+I91+I92</f>
        <v>0</v>
      </c>
      <c r="J88" s="42">
        <f t="shared" si="34"/>
        <v>0</v>
      </c>
      <c r="K88" s="42">
        <f t="shared" si="34"/>
        <v>0</v>
      </c>
      <c r="L88" s="42">
        <f t="shared" si="34"/>
        <v>0</v>
      </c>
      <c r="M88" s="42">
        <f t="shared" si="34"/>
        <v>0</v>
      </c>
      <c r="N88" s="42">
        <f t="shared" si="34"/>
        <v>0</v>
      </c>
      <c r="O88" s="42">
        <f t="shared" si="34"/>
        <v>0</v>
      </c>
      <c r="P88" s="42">
        <f t="shared" si="34"/>
        <v>0</v>
      </c>
      <c r="Q88" s="40">
        <v>14901348.9</v>
      </c>
      <c r="R88" s="43">
        <f t="shared" si="3"/>
        <v>0</v>
      </c>
      <c r="S88" s="4">
        <v>0</v>
      </c>
    </row>
    <row r="89" spans="1:21" outlineLevel="1">
      <c r="A89" s="34"/>
      <c r="B89" s="41" t="s">
        <v>5</v>
      </c>
      <c r="C89" s="39"/>
      <c r="D89" s="39"/>
      <c r="E89" s="39"/>
      <c r="F89" s="39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0"/>
      <c r="R89" s="43"/>
      <c r="S89" s="4"/>
    </row>
    <row r="90" spans="1:21" outlineLevel="1">
      <c r="A90" s="34"/>
      <c r="B90" s="41" t="s">
        <v>6</v>
      </c>
      <c r="C90" s="39"/>
      <c r="D90" s="39"/>
      <c r="E90" s="39"/>
      <c r="F90" s="39"/>
      <c r="G90" s="42"/>
      <c r="H90" s="42">
        <f>H95</f>
        <v>28451701.920000002</v>
      </c>
      <c r="I90" s="42">
        <f t="shared" ref="I90:P92" si="35">I95</f>
        <v>0</v>
      </c>
      <c r="J90" s="42">
        <f t="shared" si="35"/>
        <v>0</v>
      </c>
      <c r="K90" s="42">
        <f t="shared" si="35"/>
        <v>0</v>
      </c>
      <c r="L90" s="42">
        <f t="shared" si="35"/>
        <v>0</v>
      </c>
      <c r="M90" s="42">
        <f t="shared" si="35"/>
        <v>0</v>
      </c>
      <c r="N90" s="42">
        <f t="shared" si="35"/>
        <v>0</v>
      </c>
      <c r="O90" s="42">
        <f t="shared" si="35"/>
        <v>0</v>
      </c>
      <c r="P90" s="42">
        <f t="shared" si="35"/>
        <v>0</v>
      </c>
      <c r="Q90" s="40"/>
      <c r="R90" s="43">
        <f t="shared" ref="R90:R158" si="36">P90/H90*100</f>
        <v>0</v>
      </c>
      <c r="S90" s="4"/>
      <c r="T90" s="3"/>
      <c r="U90" s="3"/>
    </row>
    <row r="91" spans="1:21" outlineLevel="1">
      <c r="A91" s="34"/>
      <c r="B91" s="41" t="s">
        <v>7</v>
      </c>
      <c r="C91" s="39"/>
      <c r="D91" s="39"/>
      <c r="E91" s="39"/>
      <c r="F91" s="39"/>
      <c r="G91" s="42"/>
      <c r="H91" s="42">
        <f t="shared" ref="H91:H92" si="37">H96</f>
        <v>3631626.08</v>
      </c>
      <c r="I91" s="42">
        <f t="shared" si="35"/>
        <v>0</v>
      </c>
      <c r="J91" s="42">
        <f t="shared" si="35"/>
        <v>0</v>
      </c>
      <c r="K91" s="42">
        <f t="shared" si="35"/>
        <v>0</v>
      </c>
      <c r="L91" s="42">
        <f t="shared" si="35"/>
        <v>0</v>
      </c>
      <c r="M91" s="42">
        <f t="shared" si="35"/>
        <v>0</v>
      </c>
      <c r="N91" s="42">
        <f t="shared" si="35"/>
        <v>0</v>
      </c>
      <c r="O91" s="42">
        <f t="shared" si="35"/>
        <v>0</v>
      </c>
      <c r="P91" s="42">
        <f t="shared" si="35"/>
        <v>0</v>
      </c>
      <c r="Q91" s="40"/>
      <c r="R91" s="43">
        <f t="shared" si="36"/>
        <v>0</v>
      </c>
      <c r="S91" s="4"/>
    </row>
    <row r="92" spans="1:21" outlineLevel="1">
      <c r="A92" s="34"/>
      <c r="B92" s="41" t="s">
        <v>8</v>
      </c>
      <c r="C92" s="39"/>
      <c r="D92" s="39"/>
      <c r="E92" s="39"/>
      <c r="F92" s="39"/>
      <c r="G92" s="42"/>
      <c r="H92" s="42">
        <f t="shared" si="37"/>
        <v>0</v>
      </c>
      <c r="I92" s="42"/>
      <c r="J92" s="42"/>
      <c r="K92" s="42"/>
      <c r="L92" s="42"/>
      <c r="M92" s="42"/>
      <c r="N92" s="42"/>
      <c r="O92" s="42"/>
      <c r="P92" s="42">
        <f t="shared" si="35"/>
        <v>0</v>
      </c>
      <c r="Q92" s="40"/>
      <c r="R92" s="43">
        <v>0</v>
      </c>
      <c r="S92" s="4"/>
    </row>
    <row r="93" spans="1:21" ht="63" customHeight="1" outlineLevel="1">
      <c r="A93" s="34"/>
      <c r="B93" s="44" t="s">
        <v>24</v>
      </c>
      <c r="C93" s="39"/>
      <c r="D93" s="39"/>
      <c r="E93" s="39"/>
      <c r="F93" s="39"/>
      <c r="G93" s="42"/>
      <c r="H93" s="42">
        <f>H95+H96+H97</f>
        <v>32083328</v>
      </c>
      <c r="I93" s="42">
        <f t="shared" ref="I93:O93" si="38">I95+I96+I97</f>
        <v>0</v>
      </c>
      <c r="J93" s="42">
        <f t="shared" si="38"/>
        <v>0</v>
      </c>
      <c r="K93" s="42">
        <f t="shared" si="38"/>
        <v>0</v>
      </c>
      <c r="L93" s="42">
        <f t="shared" si="38"/>
        <v>0</v>
      </c>
      <c r="M93" s="42">
        <f t="shared" si="38"/>
        <v>0</v>
      </c>
      <c r="N93" s="42">
        <f t="shared" si="38"/>
        <v>0</v>
      </c>
      <c r="O93" s="42">
        <f t="shared" si="38"/>
        <v>0</v>
      </c>
      <c r="P93" s="42">
        <f>P95+P96+P97</f>
        <v>0</v>
      </c>
      <c r="Q93" s="40">
        <v>41189.14</v>
      </c>
      <c r="R93" s="43">
        <f t="shared" si="36"/>
        <v>0</v>
      </c>
      <c r="S93" s="4"/>
    </row>
    <row r="94" spans="1:21" outlineLevel="1">
      <c r="A94" s="34"/>
      <c r="B94" s="41" t="s">
        <v>5</v>
      </c>
      <c r="C94" s="39"/>
      <c r="D94" s="39"/>
      <c r="E94" s="39"/>
      <c r="F94" s="39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0"/>
      <c r="R94" s="43"/>
      <c r="S94" s="4"/>
    </row>
    <row r="95" spans="1:21" outlineLevel="1">
      <c r="A95" s="34"/>
      <c r="B95" s="41" t="s">
        <v>6</v>
      </c>
      <c r="C95" s="39"/>
      <c r="D95" s="39"/>
      <c r="E95" s="39"/>
      <c r="F95" s="39"/>
      <c r="G95" s="42"/>
      <c r="H95" s="42">
        <v>28451701.920000002</v>
      </c>
      <c r="I95" s="42"/>
      <c r="J95" s="42"/>
      <c r="K95" s="42"/>
      <c r="L95" s="42"/>
      <c r="M95" s="42"/>
      <c r="N95" s="42"/>
      <c r="O95" s="42"/>
      <c r="P95" s="42"/>
      <c r="Q95" s="40"/>
      <c r="R95" s="43">
        <f t="shared" si="36"/>
        <v>0</v>
      </c>
      <c r="S95" s="4"/>
      <c r="T95" s="3"/>
    </row>
    <row r="96" spans="1:21" outlineLevel="1">
      <c r="A96" s="34"/>
      <c r="B96" s="41" t="s">
        <v>7</v>
      </c>
      <c r="C96" s="39"/>
      <c r="D96" s="39"/>
      <c r="E96" s="39"/>
      <c r="F96" s="39"/>
      <c r="G96" s="42"/>
      <c r="H96" s="42">
        <v>3631626.08</v>
      </c>
      <c r="I96" s="42"/>
      <c r="J96" s="42"/>
      <c r="K96" s="42"/>
      <c r="L96" s="42"/>
      <c r="M96" s="42"/>
      <c r="N96" s="42"/>
      <c r="O96" s="42"/>
      <c r="P96" s="42"/>
      <c r="Q96" s="40"/>
      <c r="R96" s="43">
        <f t="shared" si="36"/>
        <v>0</v>
      </c>
      <c r="S96" s="4"/>
    </row>
    <row r="97" spans="1:19" outlineLevel="1">
      <c r="A97" s="34"/>
      <c r="B97" s="41" t="s">
        <v>8</v>
      </c>
      <c r="C97" s="39"/>
      <c r="D97" s="39"/>
      <c r="E97" s="39"/>
      <c r="F97" s="39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0"/>
      <c r="R97" s="43"/>
      <c r="S97" s="4"/>
    </row>
    <row r="98" spans="1:19" ht="16.5" customHeight="1" outlineLevel="1">
      <c r="A98" s="34" t="s">
        <v>28</v>
      </c>
      <c r="B98" s="41" t="s">
        <v>26</v>
      </c>
      <c r="C98" s="39"/>
      <c r="D98" s="39"/>
      <c r="E98" s="39"/>
      <c r="F98" s="39"/>
      <c r="G98" s="42">
        <v>0</v>
      </c>
      <c r="H98" s="42">
        <f>H100+H101+H102</f>
        <v>27000000</v>
      </c>
      <c r="I98" s="42">
        <f t="shared" ref="I98:P98" si="39">I100+I101+I102</f>
        <v>0</v>
      </c>
      <c r="J98" s="42">
        <f t="shared" si="39"/>
        <v>0</v>
      </c>
      <c r="K98" s="42">
        <f t="shared" si="39"/>
        <v>0</v>
      </c>
      <c r="L98" s="42">
        <f t="shared" si="39"/>
        <v>0</v>
      </c>
      <c r="M98" s="42">
        <f t="shared" si="39"/>
        <v>0</v>
      </c>
      <c r="N98" s="42">
        <f t="shared" si="39"/>
        <v>0</v>
      </c>
      <c r="O98" s="42">
        <f t="shared" si="39"/>
        <v>0</v>
      </c>
      <c r="P98" s="42">
        <f t="shared" si="39"/>
        <v>0</v>
      </c>
      <c r="Q98" s="40">
        <v>0</v>
      </c>
      <c r="R98" s="43">
        <f t="shared" si="36"/>
        <v>0</v>
      </c>
      <c r="S98" s="4">
        <v>0</v>
      </c>
    </row>
    <row r="99" spans="1:19" outlineLevel="1">
      <c r="A99" s="34"/>
      <c r="B99" s="41" t="s">
        <v>5</v>
      </c>
      <c r="C99" s="39"/>
      <c r="D99" s="39"/>
      <c r="E99" s="39"/>
      <c r="F99" s="39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0"/>
      <c r="R99" s="43"/>
      <c r="S99" s="4"/>
    </row>
    <row r="100" spans="1:19" outlineLevel="1">
      <c r="A100" s="34"/>
      <c r="B100" s="41" t="s">
        <v>6</v>
      </c>
      <c r="C100" s="39"/>
      <c r="D100" s="39"/>
      <c r="E100" s="39"/>
      <c r="F100" s="39"/>
      <c r="G100" s="42"/>
      <c r="H100" s="42">
        <f>H105+H110</f>
        <v>0</v>
      </c>
      <c r="I100" s="42">
        <f t="shared" ref="I100:P100" si="40">I105+I110</f>
        <v>0</v>
      </c>
      <c r="J100" s="42">
        <f t="shared" si="40"/>
        <v>0</v>
      </c>
      <c r="K100" s="42">
        <f t="shared" si="40"/>
        <v>0</v>
      </c>
      <c r="L100" s="42">
        <f t="shared" si="40"/>
        <v>0</v>
      </c>
      <c r="M100" s="42">
        <f t="shared" si="40"/>
        <v>0</v>
      </c>
      <c r="N100" s="42">
        <f t="shared" si="40"/>
        <v>0</v>
      </c>
      <c r="O100" s="42">
        <f t="shared" si="40"/>
        <v>0</v>
      </c>
      <c r="P100" s="42">
        <f t="shared" si="40"/>
        <v>0</v>
      </c>
      <c r="Q100" s="40"/>
      <c r="R100" s="43">
        <v>0</v>
      </c>
      <c r="S100" s="4"/>
    </row>
    <row r="101" spans="1:19" outlineLevel="1">
      <c r="A101" s="34"/>
      <c r="B101" s="41" t="s">
        <v>7</v>
      </c>
      <c r="C101" s="39"/>
      <c r="D101" s="39"/>
      <c r="E101" s="39"/>
      <c r="F101" s="39"/>
      <c r="G101" s="42"/>
      <c r="H101" s="42">
        <f>H106+H111</f>
        <v>0</v>
      </c>
      <c r="I101" s="42">
        <f t="shared" ref="I101:P101" si="41">I106+I111</f>
        <v>0</v>
      </c>
      <c r="J101" s="42">
        <f t="shared" si="41"/>
        <v>0</v>
      </c>
      <c r="K101" s="42">
        <f t="shared" si="41"/>
        <v>0</v>
      </c>
      <c r="L101" s="42">
        <f t="shared" si="41"/>
        <v>0</v>
      </c>
      <c r="M101" s="42">
        <f t="shared" si="41"/>
        <v>0</v>
      </c>
      <c r="N101" s="42">
        <f t="shared" si="41"/>
        <v>0</v>
      </c>
      <c r="O101" s="42">
        <f t="shared" si="41"/>
        <v>0</v>
      </c>
      <c r="P101" s="42">
        <f t="shared" si="41"/>
        <v>0</v>
      </c>
      <c r="Q101" s="40"/>
      <c r="R101" s="43">
        <v>0</v>
      </c>
      <c r="S101" s="4"/>
    </row>
    <row r="102" spans="1:19" outlineLevel="1">
      <c r="A102" s="34"/>
      <c r="B102" s="41" t="s">
        <v>8</v>
      </c>
      <c r="C102" s="39"/>
      <c r="D102" s="39"/>
      <c r="E102" s="39"/>
      <c r="F102" s="39"/>
      <c r="G102" s="42"/>
      <c r="H102" s="42">
        <f>H107+H112</f>
        <v>27000000</v>
      </c>
      <c r="I102" s="42">
        <f t="shared" ref="I102:P102" si="42">I107+I112</f>
        <v>0</v>
      </c>
      <c r="J102" s="42">
        <f t="shared" si="42"/>
        <v>0</v>
      </c>
      <c r="K102" s="42">
        <f t="shared" si="42"/>
        <v>0</v>
      </c>
      <c r="L102" s="42">
        <f t="shared" si="42"/>
        <v>0</v>
      </c>
      <c r="M102" s="42">
        <f t="shared" si="42"/>
        <v>0</v>
      </c>
      <c r="N102" s="42">
        <f t="shared" si="42"/>
        <v>0</v>
      </c>
      <c r="O102" s="42">
        <f t="shared" si="42"/>
        <v>0</v>
      </c>
      <c r="P102" s="42">
        <f t="shared" si="42"/>
        <v>0</v>
      </c>
      <c r="Q102" s="40"/>
      <c r="R102" s="43">
        <f t="shared" si="36"/>
        <v>0</v>
      </c>
      <c r="S102" s="4"/>
    </row>
    <row r="103" spans="1:19" ht="31.5" outlineLevel="1">
      <c r="A103" s="34"/>
      <c r="B103" s="44" t="s">
        <v>27</v>
      </c>
      <c r="C103" s="39"/>
      <c r="D103" s="39"/>
      <c r="E103" s="39"/>
      <c r="F103" s="39"/>
      <c r="G103" s="42"/>
      <c r="H103" s="42">
        <f>H105+H106+H107</f>
        <v>25000000</v>
      </c>
      <c r="I103" s="42">
        <f t="shared" ref="I103:O103" si="43">I105+I106+I107</f>
        <v>0</v>
      </c>
      <c r="J103" s="42">
        <f t="shared" si="43"/>
        <v>0</v>
      </c>
      <c r="K103" s="42">
        <f t="shared" si="43"/>
        <v>0</v>
      </c>
      <c r="L103" s="42">
        <f t="shared" si="43"/>
        <v>0</v>
      </c>
      <c r="M103" s="42">
        <f t="shared" si="43"/>
        <v>0</v>
      </c>
      <c r="N103" s="42">
        <f t="shared" si="43"/>
        <v>0</v>
      </c>
      <c r="O103" s="42">
        <f t="shared" si="43"/>
        <v>0</v>
      </c>
      <c r="P103" s="42">
        <f>P105+P106+P107</f>
        <v>0</v>
      </c>
      <c r="Q103" s="40">
        <v>41189.14</v>
      </c>
      <c r="R103" s="43">
        <f t="shared" si="36"/>
        <v>0</v>
      </c>
      <c r="S103" s="4"/>
    </row>
    <row r="104" spans="1:19" outlineLevel="1">
      <c r="A104" s="34"/>
      <c r="B104" s="41" t="s">
        <v>5</v>
      </c>
      <c r="C104" s="39"/>
      <c r="D104" s="39"/>
      <c r="E104" s="39"/>
      <c r="F104" s="39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0"/>
      <c r="R104" s="43"/>
      <c r="S104" s="4"/>
    </row>
    <row r="105" spans="1:19" outlineLevel="1">
      <c r="A105" s="34"/>
      <c r="B105" s="41" t="s">
        <v>6</v>
      </c>
      <c r="C105" s="39"/>
      <c r="D105" s="39"/>
      <c r="E105" s="39"/>
      <c r="F105" s="39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0"/>
      <c r="R105" s="43"/>
      <c r="S105" s="4"/>
    </row>
    <row r="106" spans="1:19" outlineLevel="1">
      <c r="A106" s="34"/>
      <c r="B106" s="41" t="s">
        <v>7</v>
      </c>
      <c r="C106" s="39"/>
      <c r="D106" s="39"/>
      <c r="E106" s="39"/>
      <c r="F106" s="39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0"/>
      <c r="R106" s="43"/>
      <c r="S106" s="4"/>
    </row>
    <row r="107" spans="1:19" outlineLevel="1">
      <c r="A107" s="34"/>
      <c r="B107" s="41" t="s">
        <v>8</v>
      </c>
      <c r="C107" s="39"/>
      <c r="D107" s="39"/>
      <c r="E107" s="39"/>
      <c r="F107" s="39"/>
      <c r="G107" s="42"/>
      <c r="H107" s="42">
        <v>25000000</v>
      </c>
      <c r="I107" s="42"/>
      <c r="J107" s="42"/>
      <c r="K107" s="42"/>
      <c r="L107" s="42"/>
      <c r="M107" s="42"/>
      <c r="N107" s="42"/>
      <c r="O107" s="42"/>
      <c r="P107" s="42"/>
      <c r="Q107" s="40"/>
      <c r="R107" s="43">
        <f t="shared" si="36"/>
        <v>0</v>
      </c>
      <c r="S107" s="4"/>
    </row>
    <row r="108" spans="1:19" ht="31.5" outlineLevel="1">
      <c r="A108" s="34" t="s">
        <v>30</v>
      </c>
      <c r="B108" s="44" t="s">
        <v>202</v>
      </c>
      <c r="C108" s="39"/>
      <c r="D108" s="39"/>
      <c r="E108" s="39"/>
      <c r="F108" s="39"/>
      <c r="G108" s="42"/>
      <c r="H108" s="42">
        <f>H110+H111+H112</f>
        <v>2000000</v>
      </c>
      <c r="I108" s="42">
        <f t="shared" ref="I108:O108" si="44">I110+I111+I112</f>
        <v>0</v>
      </c>
      <c r="J108" s="42">
        <f t="shared" si="44"/>
        <v>0</v>
      </c>
      <c r="K108" s="42">
        <f t="shared" si="44"/>
        <v>0</v>
      </c>
      <c r="L108" s="42">
        <f t="shared" si="44"/>
        <v>0</v>
      </c>
      <c r="M108" s="42">
        <f t="shared" si="44"/>
        <v>0</v>
      </c>
      <c r="N108" s="42">
        <f t="shared" si="44"/>
        <v>0</v>
      </c>
      <c r="O108" s="42">
        <f t="shared" si="44"/>
        <v>0</v>
      </c>
      <c r="P108" s="42">
        <f>P110+P111+P112</f>
        <v>0</v>
      </c>
      <c r="Q108" s="40">
        <v>41189.14</v>
      </c>
      <c r="R108" s="43">
        <f t="shared" ref="R108" si="45">P108/H108*100</f>
        <v>0</v>
      </c>
      <c r="S108" s="4"/>
    </row>
    <row r="109" spans="1:19" outlineLevel="1">
      <c r="A109" s="34"/>
      <c r="B109" s="41" t="s">
        <v>5</v>
      </c>
      <c r="C109" s="39"/>
      <c r="D109" s="39"/>
      <c r="E109" s="39"/>
      <c r="F109" s="39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0"/>
      <c r="R109" s="43"/>
      <c r="S109" s="4"/>
    </row>
    <row r="110" spans="1:19" outlineLevel="1">
      <c r="A110" s="34"/>
      <c r="B110" s="41" t="s">
        <v>6</v>
      </c>
      <c r="C110" s="39"/>
      <c r="D110" s="39"/>
      <c r="E110" s="39"/>
      <c r="F110" s="39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0"/>
      <c r="R110" s="43"/>
      <c r="S110" s="4"/>
    </row>
    <row r="111" spans="1:19" outlineLevel="1">
      <c r="A111" s="34"/>
      <c r="B111" s="41" t="s">
        <v>7</v>
      </c>
      <c r="C111" s="39"/>
      <c r="D111" s="39"/>
      <c r="E111" s="39"/>
      <c r="F111" s="39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0"/>
      <c r="R111" s="43"/>
      <c r="S111" s="4"/>
    </row>
    <row r="112" spans="1:19" outlineLevel="1">
      <c r="A112" s="34"/>
      <c r="B112" s="41" t="s">
        <v>8</v>
      </c>
      <c r="C112" s="39"/>
      <c r="D112" s="39"/>
      <c r="E112" s="39"/>
      <c r="F112" s="39"/>
      <c r="G112" s="42"/>
      <c r="H112" s="42">
        <v>2000000</v>
      </c>
      <c r="I112" s="42"/>
      <c r="J112" s="42"/>
      <c r="K112" s="42"/>
      <c r="L112" s="42"/>
      <c r="M112" s="42"/>
      <c r="N112" s="42"/>
      <c r="O112" s="42"/>
      <c r="P112" s="42"/>
      <c r="Q112" s="40"/>
      <c r="R112" s="43">
        <f t="shared" ref="R112" si="46">P112/H112*100</f>
        <v>0</v>
      </c>
      <c r="S112" s="4"/>
    </row>
    <row r="113" spans="1:21" ht="33.75" customHeight="1" outlineLevel="1">
      <c r="A113" s="34" t="s">
        <v>186</v>
      </c>
      <c r="B113" s="41" t="s">
        <v>29</v>
      </c>
      <c r="C113" s="39"/>
      <c r="D113" s="39"/>
      <c r="E113" s="39"/>
      <c r="F113" s="39"/>
      <c r="G113" s="42">
        <v>0</v>
      </c>
      <c r="H113" s="42">
        <f>H115+H116+H117</f>
        <v>79741049.950000003</v>
      </c>
      <c r="I113" s="42">
        <f t="shared" ref="I113:P113" si="47">I115+I116+I117</f>
        <v>0</v>
      </c>
      <c r="J113" s="42">
        <f t="shared" si="47"/>
        <v>0</v>
      </c>
      <c r="K113" s="42">
        <f t="shared" si="47"/>
        <v>0</v>
      </c>
      <c r="L113" s="42">
        <f t="shared" si="47"/>
        <v>0</v>
      </c>
      <c r="M113" s="42">
        <f t="shared" si="47"/>
        <v>0</v>
      </c>
      <c r="N113" s="42">
        <f t="shared" si="47"/>
        <v>0</v>
      </c>
      <c r="O113" s="42">
        <f t="shared" si="47"/>
        <v>0</v>
      </c>
      <c r="P113" s="42">
        <f t="shared" si="47"/>
        <v>31995296.850000001</v>
      </c>
      <c r="Q113" s="40">
        <v>142531377.84</v>
      </c>
      <c r="R113" s="43">
        <f t="shared" si="36"/>
        <v>40.123997451829389</v>
      </c>
      <c r="S113" s="4">
        <v>0</v>
      </c>
    </row>
    <row r="114" spans="1:21" outlineLevel="1">
      <c r="A114" s="34"/>
      <c r="B114" s="41" t="s">
        <v>5</v>
      </c>
      <c r="C114" s="39"/>
      <c r="D114" s="39"/>
      <c r="E114" s="39"/>
      <c r="F114" s="39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0"/>
      <c r="R114" s="43"/>
      <c r="S114" s="4"/>
    </row>
    <row r="115" spans="1:21" outlineLevel="1">
      <c r="A115" s="34"/>
      <c r="B115" s="41" t="s">
        <v>6</v>
      </c>
      <c r="C115" s="39"/>
      <c r="D115" s="39"/>
      <c r="E115" s="39"/>
      <c r="F115" s="39"/>
      <c r="G115" s="42"/>
      <c r="H115" s="42">
        <f>H120</f>
        <v>0</v>
      </c>
      <c r="I115" s="42">
        <f t="shared" ref="I115:P117" si="48">I120</f>
        <v>0</v>
      </c>
      <c r="J115" s="42">
        <f t="shared" si="48"/>
        <v>0</v>
      </c>
      <c r="K115" s="42">
        <f t="shared" si="48"/>
        <v>0</v>
      </c>
      <c r="L115" s="42">
        <f t="shared" si="48"/>
        <v>0</v>
      </c>
      <c r="M115" s="42">
        <f t="shared" si="48"/>
        <v>0</v>
      </c>
      <c r="N115" s="42">
        <f t="shared" si="48"/>
        <v>0</v>
      </c>
      <c r="O115" s="42">
        <f t="shared" si="48"/>
        <v>0</v>
      </c>
      <c r="P115" s="42">
        <f t="shared" si="48"/>
        <v>0</v>
      </c>
      <c r="Q115" s="40"/>
      <c r="R115" s="43">
        <v>0</v>
      </c>
      <c r="S115" s="4"/>
    </row>
    <row r="116" spans="1:21" outlineLevel="1">
      <c r="A116" s="34"/>
      <c r="B116" s="41" t="s">
        <v>7</v>
      </c>
      <c r="C116" s="39"/>
      <c r="D116" s="39"/>
      <c r="E116" s="39"/>
      <c r="F116" s="39"/>
      <c r="G116" s="42"/>
      <c r="H116" s="42">
        <f t="shared" ref="H116:H117" si="49">H121</f>
        <v>0</v>
      </c>
      <c r="I116" s="42">
        <f t="shared" si="48"/>
        <v>0</v>
      </c>
      <c r="J116" s="42">
        <f t="shared" si="48"/>
        <v>0</v>
      </c>
      <c r="K116" s="42">
        <f t="shared" si="48"/>
        <v>0</v>
      </c>
      <c r="L116" s="42">
        <f t="shared" si="48"/>
        <v>0</v>
      </c>
      <c r="M116" s="42">
        <f t="shared" si="48"/>
        <v>0</v>
      </c>
      <c r="N116" s="42">
        <f t="shared" si="48"/>
        <v>0</v>
      </c>
      <c r="O116" s="42">
        <f t="shared" si="48"/>
        <v>0</v>
      </c>
      <c r="P116" s="42">
        <f t="shared" si="48"/>
        <v>0</v>
      </c>
      <c r="Q116" s="40"/>
      <c r="R116" s="43">
        <v>0</v>
      </c>
      <c r="S116" s="4"/>
      <c r="T116" s="3"/>
      <c r="U116" s="3"/>
    </row>
    <row r="117" spans="1:21" outlineLevel="1">
      <c r="A117" s="34"/>
      <c r="B117" s="41" t="s">
        <v>8</v>
      </c>
      <c r="C117" s="39"/>
      <c r="D117" s="39"/>
      <c r="E117" s="39"/>
      <c r="F117" s="39"/>
      <c r="G117" s="42"/>
      <c r="H117" s="42">
        <f t="shared" si="49"/>
        <v>79741049.950000003</v>
      </c>
      <c r="I117" s="42">
        <f t="shared" si="48"/>
        <v>0</v>
      </c>
      <c r="J117" s="42">
        <f t="shared" si="48"/>
        <v>0</v>
      </c>
      <c r="K117" s="42">
        <f t="shared" si="48"/>
        <v>0</v>
      </c>
      <c r="L117" s="42">
        <f t="shared" si="48"/>
        <v>0</v>
      </c>
      <c r="M117" s="42">
        <f t="shared" si="48"/>
        <v>0</v>
      </c>
      <c r="N117" s="42">
        <f t="shared" si="48"/>
        <v>0</v>
      </c>
      <c r="O117" s="42">
        <f t="shared" si="48"/>
        <v>0</v>
      </c>
      <c r="P117" s="42">
        <f t="shared" si="48"/>
        <v>31995296.850000001</v>
      </c>
      <c r="Q117" s="40"/>
      <c r="R117" s="43">
        <f>P117/H117*100</f>
        <v>40.123997451829389</v>
      </c>
      <c r="S117" s="4"/>
    </row>
    <row r="118" spans="1:21" ht="47.25" outlineLevel="1">
      <c r="A118" s="34"/>
      <c r="B118" s="44" t="s">
        <v>185</v>
      </c>
      <c r="C118" s="39"/>
      <c r="D118" s="39"/>
      <c r="E118" s="39"/>
      <c r="F118" s="39"/>
      <c r="G118" s="42"/>
      <c r="H118" s="42">
        <f>H120+H121+H122</f>
        <v>79741049.950000003</v>
      </c>
      <c r="I118" s="42">
        <f t="shared" ref="I118:P118" si="50">I120+I121+I122</f>
        <v>0</v>
      </c>
      <c r="J118" s="42">
        <f t="shared" si="50"/>
        <v>0</v>
      </c>
      <c r="K118" s="42">
        <f t="shared" si="50"/>
        <v>0</v>
      </c>
      <c r="L118" s="42">
        <f t="shared" si="50"/>
        <v>0</v>
      </c>
      <c r="M118" s="42">
        <f t="shared" si="50"/>
        <v>0</v>
      </c>
      <c r="N118" s="42">
        <f t="shared" si="50"/>
        <v>0</v>
      </c>
      <c r="O118" s="42">
        <f t="shared" si="50"/>
        <v>0</v>
      </c>
      <c r="P118" s="42">
        <f t="shared" si="50"/>
        <v>31995296.850000001</v>
      </c>
      <c r="Q118" s="40">
        <v>41189.14</v>
      </c>
      <c r="R118" s="43">
        <f t="shared" si="36"/>
        <v>40.123997451829389</v>
      </c>
      <c r="S118" s="4"/>
      <c r="T118" s="3"/>
    </row>
    <row r="119" spans="1:21" outlineLevel="1">
      <c r="A119" s="34"/>
      <c r="B119" s="41" t="s">
        <v>5</v>
      </c>
      <c r="C119" s="39"/>
      <c r="D119" s="39"/>
      <c r="E119" s="39"/>
      <c r="F119" s="39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0"/>
      <c r="R119" s="43"/>
      <c r="S119" s="4"/>
      <c r="T119" s="3"/>
    </row>
    <row r="120" spans="1:21" outlineLevel="1">
      <c r="A120" s="34"/>
      <c r="B120" s="41" t="s">
        <v>6</v>
      </c>
      <c r="C120" s="39"/>
      <c r="D120" s="39"/>
      <c r="E120" s="39"/>
      <c r="F120" s="39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0"/>
      <c r="R120" s="43"/>
      <c r="S120" s="4"/>
    </row>
    <row r="121" spans="1:21" outlineLevel="1">
      <c r="A121" s="34"/>
      <c r="B121" s="41" t="s">
        <v>7</v>
      </c>
      <c r="C121" s="39"/>
      <c r="D121" s="39"/>
      <c r="E121" s="39"/>
      <c r="F121" s="39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0"/>
      <c r="R121" s="43">
        <v>0</v>
      </c>
      <c r="S121" s="4"/>
      <c r="T121" s="3"/>
    </row>
    <row r="122" spans="1:21" outlineLevel="1">
      <c r="A122" s="34"/>
      <c r="B122" s="41" t="s">
        <v>8</v>
      </c>
      <c r="C122" s="39"/>
      <c r="D122" s="39"/>
      <c r="E122" s="39"/>
      <c r="F122" s="39"/>
      <c r="G122" s="42"/>
      <c r="H122" s="42">
        <v>79741049.950000003</v>
      </c>
      <c r="I122" s="42"/>
      <c r="J122" s="42"/>
      <c r="K122" s="42"/>
      <c r="L122" s="42"/>
      <c r="M122" s="42"/>
      <c r="N122" s="42"/>
      <c r="O122" s="42"/>
      <c r="P122" s="42">
        <v>31995296.850000001</v>
      </c>
      <c r="Q122" s="40"/>
      <c r="R122" s="43">
        <f t="shared" si="36"/>
        <v>40.123997451829389</v>
      </c>
      <c r="S122" s="4"/>
      <c r="T122" s="3"/>
      <c r="U122" s="3"/>
    </row>
    <row r="123" spans="1:21" ht="47.25" outlineLevel="1">
      <c r="A123" s="34" t="s">
        <v>203</v>
      </c>
      <c r="B123" s="41" t="s">
        <v>174</v>
      </c>
      <c r="C123" s="39"/>
      <c r="D123" s="39"/>
      <c r="E123" s="39"/>
      <c r="F123" s="39"/>
      <c r="G123" s="42">
        <v>0</v>
      </c>
      <c r="H123" s="42">
        <f>H125+H126+H127</f>
        <v>114764400</v>
      </c>
      <c r="I123" s="42">
        <f t="shared" ref="I123:P123" ca="1" si="51">I125+I126+I127</f>
        <v>0</v>
      </c>
      <c r="J123" s="42">
        <f t="shared" ca="1" si="51"/>
        <v>0</v>
      </c>
      <c r="K123" s="42">
        <f t="shared" ca="1" si="51"/>
        <v>0</v>
      </c>
      <c r="L123" s="42">
        <f t="shared" ca="1" si="51"/>
        <v>0</v>
      </c>
      <c r="M123" s="42">
        <f t="shared" ca="1" si="51"/>
        <v>0</v>
      </c>
      <c r="N123" s="42">
        <f t="shared" ca="1" si="51"/>
        <v>0</v>
      </c>
      <c r="O123" s="42">
        <f t="shared" ca="1" si="51"/>
        <v>0</v>
      </c>
      <c r="P123" s="42">
        <f t="shared" si="51"/>
        <v>16834831.66</v>
      </c>
      <c r="Q123" s="40">
        <v>25926157.75</v>
      </c>
      <c r="R123" s="43">
        <f t="shared" si="36"/>
        <v>14.669036443357001</v>
      </c>
      <c r="S123" s="4">
        <v>0</v>
      </c>
    </row>
    <row r="124" spans="1:21" outlineLevel="1">
      <c r="A124" s="34"/>
      <c r="B124" s="41" t="s">
        <v>5</v>
      </c>
      <c r="C124" s="39"/>
      <c r="D124" s="39"/>
      <c r="E124" s="39"/>
      <c r="F124" s="39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0"/>
      <c r="R124" s="43"/>
      <c r="S124" s="4"/>
    </row>
    <row r="125" spans="1:21" outlineLevel="1">
      <c r="A125" s="34"/>
      <c r="B125" s="41" t="s">
        <v>6</v>
      </c>
      <c r="C125" s="39"/>
      <c r="D125" s="39"/>
      <c r="E125" s="39"/>
      <c r="F125" s="39"/>
      <c r="G125" s="42"/>
      <c r="H125" s="42">
        <f>H130</f>
        <v>0</v>
      </c>
      <c r="I125" s="42">
        <f t="shared" ref="I125:P126" si="52">I130</f>
        <v>0</v>
      </c>
      <c r="J125" s="42">
        <f t="shared" si="52"/>
        <v>0</v>
      </c>
      <c r="K125" s="42">
        <f t="shared" si="52"/>
        <v>0</v>
      </c>
      <c r="L125" s="42">
        <f t="shared" si="52"/>
        <v>0</v>
      </c>
      <c r="M125" s="42">
        <f t="shared" si="52"/>
        <v>0</v>
      </c>
      <c r="N125" s="42">
        <f t="shared" si="52"/>
        <v>0</v>
      </c>
      <c r="O125" s="42">
        <f t="shared" si="52"/>
        <v>0</v>
      </c>
      <c r="P125" s="42">
        <f t="shared" si="52"/>
        <v>0</v>
      </c>
      <c r="Q125" s="40"/>
      <c r="R125" s="43">
        <v>0</v>
      </c>
      <c r="S125" s="4"/>
    </row>
    <row r="126" spans="1:21" outlineLevel="1">
      <c r="A126" s="34"/>
      <c r="B126" s="41" t="s">
        <v>7</v>
      </c>
      <c r="C126" s="39"/>
      <c r="D126" s="39"/>
      <c r="E126" s="39"/>
      <c r="F126" s="39"/>
      <c r="G126" s="42"/>
      <c r="H126" s="42">
        <f t="shared" ref="H126" si="53">H131</f>
        <v>0</v>
      </c>
      <c r="I126" s="42"/>
      <c r="J126" s="42"/>
      <c r="K126" s="42"/>
      <c r="L126" s="42"/>
      <c r="M126" s="42"/>
      <c r="N126" s="42"/>
      <c r="O126" s="42"/>
      <c r="P126" s="42">
        <f t="shared" si="52"/>
        <v>0</v>
      </c>
      <c r="Q126" s="40"/>
      <c r="R126" s="43">
        <v>0</v>
      </c>
      <c r="S126" s="4"/>
    </row>
    <row r="127" spans="1:21" outlineLevel="1">
      <c r="A127" s="34"/>
      <c r="B127" s="41" t="s">
        <v>8</v>
      </c>
      <c r="C127" s="39"/>
      <c r="D127" s="39"/>
      <c r="E127" s="39"/>
      <c r="F127" s="39"/>
      <c r="G127" s="42"/>
      <c r="H127" s="42">
        <f>H132</f>
        <v>114764400</v>
      </c>
      <c r="I127" s="42">
        <f t="shared" ref="I127:P127" ca="1" si="54">I132</f>
        <v>114764400</v>
      </c>
      <c r="J127" s="42">
        <f t="shared" ca="1" si="54"/>
        <v>114764400</v>
      </c>
      <c r="K127" s="42">
        <f t="shared" ca="1" si="54"/>
        <v>114764400</v>
      </c>
      <c r="L127" s="42">
        <f t="shared" ca="1" si="54"/>
        <v>114764400</v>
      </c>
      <c r="M127" s="42">
        <f t="shared" ca="1" si="54"/>
        <v>114764400</v>
      </c>
      <c r="N127" s="42">
        <f t="shared" ca="1" si="54"/>
        <v>114764400</v>
      </c>
      <c r="O127" s="42">
        <f t="shared" ca="1" si="54"/>
        <v>114764400</v>
      </c>
      <c r="P127" s="42">
        <f t="shared" si="54"/>
        <v>16834831.66</v>
      </c>
      <c r="Q127" s="40"/>
      <c r="R127" s="43">
        <f t="shared" si="36"/>
        <v>14.669036443357001</v>
      </c>
      <c r="S127" s="4"/>
    </row>
    <row r="128" spans="1:21" outlineLevel="1">
      <c r="A128" s="34"/>
      <c r="B128" s="44" t="s">
        <v>31</v>
      </c>
      <c r="C128" s="39"/>
      <c r="D128" s="39"/>
      <c r="E128" s="39"/>
      <c r="F128" s="39"/>
      <c r="G128" s="42"/>
      <c r="H128" s="42">
        <f>H130+H131+H132</f>
        <v>114764400</v>
      </c>
      <c r="I128" s="42">
        <f t="shared" ref="I128:P128" ca="1" si="55">I130+I131+I132</f>
        <v>114764400</v>
      </c>
      <c r="J128" s="42">
        <f t="shared" ca="1" si="55"/>
        <v>114764400</v>
      </c>
      <c r="K128" s="42">
        <f t="shared" ca="1" si="55"/>
        <v>114764400</v>
      </c>
      <c r="L128" s="42">
        <f t="shared" ca="1" si="55"/>
        <v>114764400</v>
      </c>
      <c r="M128" s="42">
        <f t="shared" ca="1" si="55"/>
        <v>114764400</v>
      </c>
      <c r="N128" s="42">
        <f t="shared" ca="1" si="55"/>
        <v>114764400</v>
      </c>
      <c r="O128" s="42">
        <f t="shared" ca="1" si="55"/>
        <v>114764400</v>
      </c>
      <c r="P128" s="42">
        <f t="shared" si="55"/>
        <v>16834831.66</v>
      </c>
      <c r="Q128" s="40">
        <v>41189.14</v>
      </c>
      <c r="R128" s="43">
        <f t="shared" si="36"/>
        <v>14.669036443357001</v>
      </c>
      <c r="S128" s="4"/>
    </row>
    <row r="129" spans="1:21" outlineLevel="1">
      <c r="A129" s="34"/>
      <c r="B129" s="41" t="s">
        <v>5</v>
      </c>
      <c r="C129" s="39"/>
      <c r="D129" s="39"/>
      <c r="E129" s="39"/>
      <c r="F129" s="39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0"/>
      <c r="R129" s="43"/>
      <c r="S129" s="4"/>
    </row>
    <row r="130" spans="1:21" outlineLevel="1">
      <c r="A130" s="34"/>
      <c r="B130" s="41" t="s">
        <v>6</v>
      </c>
      <c r="C130" s="39"/>
      <c r="D130" s="39"/>
      <c r="E130" s="39"/>
      <c r="F130" s="39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0"/>
      <c r="R130" s="43">
        <v>0</v>
      </c>
      <c r="S130" s="4"/>
    </row>
    <row r="131" spans="1:21" outlineLevel="1">
      <c r="A131" s="34"/>
      <c r="B131" s="41" t="s">
        <v>7</v>
      </c>
      <c r="C131" s="39"/>
      <c r="D131" s="39"/>
      <c r="E131" s="39"/>
      <c r="F131" s="39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0"/>
      <c r="R131" s="43">
        <v>0</v>
      </c>
      <c r="S131" s="4"/>
    </row>
    <row r="132" spans="1:21" outlineLevel="1">
      <c r="A132" s="34"/>
      <c r="B132" s="41" t="s">
        <v>8</v>
      </c>
      <c r="C132" s="39"/>
      <c r="D132" s="39"/>
      <c r="E132" s="39"/>
      <c r="F132" s="39"/>
      <c r="G132" s="42"/>
      <c r="H132" s="42">
        <v>114764400</v>
      </c>
      <c r="I132" s="42">
        <f t="shared" ref="I132:O132" ca="1" si="56">I134+I135+I136</f>
        <v>0</v>
      </c>
      <c r="J132" s="42">
        <f t="shared" ca="1" si="56"/>
        <v>0</v>
      </c>
      <c r="K132" s="42">
        <f t="shared" ca="1" si="56"/>
        <v>0</v>
      </c>
      <c r="L132" s="42">
        <f t="shared" ca="1" si="56"/>
        <v>0</v>
      </c>
      <c r="M132" s="42">
        <f t="shared" ca="1" si="56"/>
        <v>0</v>
      </c>
      <c r="N132" s="42">
        <f t="shared" ca="1" si="56"/>
        <v>0</v>
      </c>
      <c r="O132" s="42">
        <f t="shared" ca="1" si="56"/>
        <v>0</v>
      </c>
      <c r="P132" s="42">
        <v>16834831.66</v>
      </c>
      <c r="Q132" s="40"/>
      <c r="R132" s="43">
        <f t="shared" si="36"/>
        <v>14.669036443357001</v>
      </c>
      <c r="S132" s="4"/>
    </row>
    <row r="133" spans="1:21" s="8" customFormat="1" ht="31.5">
      <c r="A133" s="46" t="s">
        <v>32</v>
      </c>
      <c r="B133" s="38" t="s">
        <v>137</v>
      </c>
      <c r="C133" s="39"/>
      <c r="D133" s="39"/>
      <c r="E133" s="39"/>
      <c r="F133" s="39"/>
      <c r="G133" s="40">
        <v>0</v>
      </c>
      <c r="H133" s="40">
        <f>H135+H136+H137</f>
        <v>8725729</v>
      </c>
      <c r="I133" s="40" t="e">
        <f t="shared" ref="I133:P133" ca="1" si="57">I135+I136+I137</f>
        <v>#REF!</v>
      </c>
      <c r="J133" s="40" t="e">
        <f t="shared" ca="1" si="57"/>
        <v>#REF!</v>
      </c>
      <c r="K133" s="40" t="e">
        <f t="shared" ca="1" si="57"/>
        <v>#REF!</v>
      </c>
      <c r="L133" s="40" t="e">
        <f t="shared" ca="1" si="57"/>
        <v>#REF!</v>
      </c>
      <c r="M133" s="40" t="e">
        <f t="shared" ca="1" si="57"/>
        <v>#REF!</v>
      </c>
      <c r="N133" s="40" t="e">
        <f t="shared" ca="1" si="57"/>
        <v>#REF!</v>
      </c>
      <c r="O133" s="40" t="e">
        <f t="shared" ca="1" si="57"/>
        <v>#REF!</v>
      </c>
      <c r="P133" s="40">
        <f t="shared" si="57"/>
        <v>48000</v>
      </c>
      <c r="Q133" s="40">
        <v>2900375.16</v>
      </c>
      <c r="R133" s="33">
        <f t="shared" si="36"/>
        <v>0.550097304190859</v>
      </c>
      <c r="S133" s="7">
        <v>0</v>
      </c>
    </row>
    <row r="134" spans="1:21">
      <c r="A134" s="46"/>
      <c r="B134" s="41" t="s">
        <v>5</v>
      </c>
      <c r="C134" s="39"/>
      <c r="D134" s="39"/>
      <c r="E134" s="39"/>
      <c r="F134" s="39"/>
      <c r="G134" s="40"/>
      <c r="H134" s="40"/>
      <c r="I134" s="40" t="e">
        <f t="shared" ref="I134:O134" ca="1" si="58">I135+I136+I137</f>
        <v>#REF!</v>
      </c>
      <c r="J134" s="40" t="e">
        <f t="shared" ca="1" si="58"/>
        <v>#REF!</v>
      </c>
      <c r="K134" s="40" t="e">
        <f t="shared" ca="1" si="58"/>
        <v>#REF!</v>
      </c>
      <c r="L134" s="40" t="e">
        <f t="shared" ca="1" si="58"/>
        <v>#REF!</v>
      </c>
      <c r="M134" s="40" t="e">
        <f t="shared" ca="1" si="58"/>
        <v>#REF!</v>
      </c>
      <c r="N134" s="40" t="e">
        <f t="shared" ca="1" si="58"/>
        <v>#REF!</v>
      </c>
      <c r="O134" s="40" t="e">
        <f t="shared" ca="1" si="58"/>
        <v>#REF!</v>
      </c>
      <c r="P134" s="40"/>
      <c r="Q134" s="40"/>
      <c r="R134" s="33"/>
      <c r="S134" s="4"/>
    </row>
    <row r="135" spans="1:21">
      <c r="A135" s="46"/>
      <c r="B135" s="38" t="s">
        <v>6</v>
      </c>
      <c r="C135" s="39"/>
      <c r="D135" s="39"/>
      <c r="E135" s="39"/>
      <c r="F135" s="39"/>
      <c r="G135" s="40"/>
      <c r="H135" s="40">
        <f>H140+H150</f>
        <v>3670500</v>
      </c>
      <c r="I135" s="40">
        <f t="shared" ref="I135:P135" si="59">I140+I150</f>
        <v>0</v>
      </c>
      <c r="J135" s="40">
        <f t="shared" si="59"/>
        <v>0</v>
      </c>
      <c r="K135" s="40">
        <f t="shared" si="59"/>
        <v>0</v>
      </c>
      <c r="L135" s="40">
        <f t="shared" si="59"/>
        <v>0</v>
      </c>
      <c r="M135" s="40">
        <f t="shared" si="59"/>
        <v>0</v>
      </c>
      <c r="N135" s="40">
        <f t="shared" si="59"/>
        <v>0</v>
      </c>
      <c r="O135" s="40">
        <f t="shared" si="59"/>
        <v>0</v>
      </c>
      <c r="P135" s="40">
        <f t="shared" si="59"/>
        <v>0</v>
      </c>
      <c r="Q135" s="40"/>
      <c r="R135" s="33">
        <f t="shared" si="36"/>
        <v>0</v>
      </c>
      <c r="S135" s="4"/>
      <c r="T135" s="3"/>
      <c r="U135" s="3"/>
    </row>
    <row r="136" spans="1:21">
      <c r="A136" s="46"/>
      <c r="B136" s="38" t="s">
        <v>7</v>
      </c>
      <c r="C136" s="39"/>
      <c r="D136" s="39"/>
      <c r="E136" s="39"/>
      <c r="F136" s="39"/>
      <c r="G136" s="40"/>
      <c r="H136" s="40">
        <f t="shared" ref="H136:P137" si="60">H141+H151</f>
        <v>1901900</v>
      </c>
      <c r="I136" s="40">
        <f t="shared" si="60"/>
        <v>0</v>
      </c>
      <c r="J136" s="40">
        <f t="shared" si="60"/>
        <v>0</v>
      </c>
      <c r="K136" s="40">
        <f t="shared" si="60"/>
        <v>0</v>
      </c>
      <c r="L136" s="40">
        <f t="shared" si="60"/>
        <v>0</v>
      </c>
      <c r="M136" s="40">
        <f t="shared" si="60"/>
        <v>0</v>
      </c>
      <c r="N136" s="40">
        <f t="shared" si="60"/>
        <v>0</v>
      </c>
      <c r="O136" s="40">
        <f t="shared" si="60"/>
        <v>0</v>
      </c>
      <c r="P136" s="40">
        <f t="shared" si="60"/>
        <v>0</v>
      </c>
      <c r="Q136" s="40"/>
      <c r="R136" s="33">
        <f t="shared" si="36"/>
        <v>0</v>
      </c>
      <c r="S136" s="4"/>
      <c r="T136" s="3"/>
    </row>
    <row r="137" spans="1:21">
      <c r="A137" s="46"/>
      <c r="B137" s="38" t="s">
        <v>8</v>
      </c>
      <c r="C137" s="39"/>
      <c r="D137" s="39"/>
      <c r="E137" s="39"/>
      <c r="F137" s="39"/>
      <c r="G137" s="40"/>
      <c r="H137" s="40">
        <f t="shared" si="60"/>
        <v>3153329</v>
      </c>
      <c r="I137" s="40" t="e">
        <f ca="1">I142+#REF!</f>
        <v>#REF!</v>
      </c>
      <c r="J137" s="40" t="e">
        <f ca="1">J142+#REF!</f>
        <v>#REF!</v>
      </c>
      <c r="K137" s="40" t="e">
        <f ca="1">K142+#REF!</f>
        <v>#REF!</v>
      </c>
      <c r="L137" s="40" t="e">
        <f ca="1">L142+#REF!</f>
        <v>#REF!</v>
      </c>
      <c r="M137" s="40" t="e">
        <f ca="1">M142+#REF!</f>
        <v>#REF!</v>
      </c>
      <c r="N137" s="40" t="e">
        <f ca="1">N142+#REF!</f>
        <v>#REF!</v>
      </c>
      <c r="O137" s="40" t="e">
        <f ca="1">O142+#REF!</f>
        <v>#REF!</v>
      </c>
      <c r="P137" s="40">
        <f t="shared" si="60"/>
        <v>48000</v>
      </c>
      <c r="Q137" s="40" t="e">
        <f t="shared" ref="Q137" si="61">Q142</f>
        <v>#REF!</v>
      </c>
      <c r="R137" s="33">
        <f t="shared" si="36"/>
        <v>1.5222008233203703</v>
      </c>
      <c r="S137" s="4"/>
    </row>
    <row r="138" spans="1:21" ht="15" customHeight="1" outlineLevel="1">
      <c r="A138" s="34" t="s">
        <v>33</v>
      </c>
      <c r="B138" s="41" t="s">
        <v>34</v>
      </c>
      <c r="C138" s="39"/>
      <c r="D138" s="39"/>
      <c r="E138" s="39"/>
      <c r="F138" s="39"/>
      <c r="G138" s="42">
        <v>0</v>
      </c>
      <c r="H138" s="42">
        <f>H140+H141+H142</f>
        <v>4068600</v>
      </c>
      <c r="I138" s="42" t="e">
        <f t="shared" ref="I138:P138" ca="1" si="62">I140+I141+I142</f>
        <v>#REF!</v>
      </c>
      <c r="J138" s="42" t="e">
        <f t="shared" ca="1" si="62"/>
        <v>#REF!</v>
      </c>
      <c r="K138" s="42" t="e">
        <f t="shared" ca="1" si="62"/>
        <v>#REF!</v>
      </c>
      <c r="L138" s="42" t="e">
        <f t="shared" ca="1" si="62"/>
        <v>#REF!</v>
      </c>
      <c r="M138" s="42" t="e">
        <f t="shared" ca="1" si="62"/>
        <v>#REF!</v>
      </c>
      <c r="N138" s="42" t="e">
        <f t="shared" ca="1" si="62"/>
        <v>#REF!</v>
      </c>
      <c r="O138" s="42" t="e">
        <f t="shared" ca="1" si="62"/>
        <v>#REF!</v>
      </c>
      <c r="P138" s="42">
        <f t="shared" si="62"/>
        <v>48000</v>
      </c>
      <c r="Q138" s="40">
        <v>2900375.16</v>
      </c>
      <c r="R138" s="43">
        <f t="shared" si="36"/>
        <v>1.1797669960182864</v>
      </c>
      <c r="S138" s="4">
        <v>0</v>
      </c>
    </row>
    <row r="139" spans="1:21" outlineLevel="1">
      <c r="A139" s="34"/>
      <c r="B139" s="41" t="s">
        <v>5</v>
      </c>
      <c r="C139" s="39"/>
      <c r="D139" s="39"/>
      <c r="E139" s="39"/>
      <c r="F139" s="39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0"/>
      <c r="R139" s="43"/>
      <c r="S139" s="4"/>
    </row>
    <row r="140" spans="1:21" outlineLevel="1">
      <c r="A140" s="34"/>
      <c r="B140" s="41" t="s">
        <v>6</v>
      </c>
      <c r="C140" s="39"/>
      <c r="D140" s="39"/>
      <c r="E140" s="39"/>
      <c r="F140" s="39"/>
      <c r="G140" s="42"/>
      <c r="H140" s="42">
        <f>H145</f>
        <v>0</v>
      </c>
      <c r="I140" s="42">
        <f t="shared" ref="I140:P142" si="63">I145</f>
        <v>0</v>
      </c>
      <c r="J140" s="42">
        <f t="shared" si="63"/>
        <v>0</v>
      </c>
      <c r="K140" s="42">
        <f t="shared" si="63"/>
        <v>0</v>
      </c>
      <c r="L140" s="42">
        <f t="shared" si="63"/>
        <v>0</v>
      </c>
      <c r="M140" s="42">
        <f t="shared" si="63"/>
        <v>0</v>
      </c>
      <c r="N140" s="42">
        <f t="shared" si="63"/>
        <v>0</v>
      </c>
      <c r="O140" s="42">
        <f t="shared" si="63"/>
        <v>0</v>
      </c>
      <c r="P140" s="42">
        <f t="shared" si="63"/>
        <v>0</v>
      </c>
      <c r="Q140" s="40"/>
      <c r="R140" s="43">
        <v>0</v>
      </c>
      <c r="S140" s="4"/>
    </row>
    <row r="141" spans="1:21" outlineLevel="1">
      <c r="A141" s="34"/>
      <c r="B141" s="41" t="s">
        <v>7</v>
      </c>
      <c r="C141" s="39"/>
      <c r="D141" s="39"/>
      <c r="E141" s="39"/>
      <c r="F141" s="39"/>
      <c r="G141" s="42"/>
      <c r="H141" s="42">
        <f>H146</f>
        <v>1176700</v>
      </c>
      <c r="I141" s="42"/>
      <c r="J141" s="42"/>
      <c r="K141" s="42"/>
      <c r="L141" s="42"/>
      <c r="M141" s="42"/>
      <c r="N141" s="42"/>
      <c r="O141" s="42"/>
      <c r="P141" s="42">
        <f t="shared" si="63"/>
        <v>0</v>
      </c>
      <c r="Q141" s="40"/>
      <c r="R141" s="43">
        <f t="shared" si="36"/>
        <v>0</v>
      </c>
      <c r="S141" s="4"/>
    </row>
    <row r="142" spans="1:21" outlineLevel="1">
      <c r="A142" s="34"/>
      <c r="B142" s="41" t="s">
        <v>8</v>
      </c>
      <c r="C142" s="39"/>
      <c r="D142" s="39"/>
      <c r="E142" s="39"/>
      <c r="F142" s="39"/>
      <c r="G142" s="42"/>
      <c r="H142" s="42">
        <f t="shared" ref="H142" si="64">H147</f>
        <v>2891900</v>
      </c>
      <c r="I142" s="42" t="e">
        <f ca="1">I147+#REF!+#REF!+#REF!</f>
        <v>#REF!</v>
      </c>
      <c r="J142" s="42" t="e">
        <f ca="1">J147+#REF!+#REF!+#REF!</f>
        <v>#REF!</v>
      </c>
      <c r="K142" s="42" t="e">
        <f ca="1">K147+#REF!+#REF!+#REF!</f>
        <v>#REF!</v>
      </c>
      <c r="L142" s="42" t="e">
        <f ca="1">L147+#REF!+#REF!+#REF!</f>
        <v>#REF!</v>
      </c>
      <c r="M142" s="42" t="e">
        <f ca="1">M147+#REF!+#REF!+#REF!</f>
        <v>#REF!</v>
      </c>
      <c r="N142" s="42" t="e">
        <f ca="1">N147+#REF!+#REF!+#REF!</f>
        <v>#REF!</v>
      </c>
      <c r="O142" s="42" t="e">
        <f ca="1">O147+#REF!+#REF!+#REF!</f>
        <v>#REF!</v>
      </c>
      <c r="P142" s="42">
        <f t="shared" si="63"/>
        <v>48000</v>
      </c>
      <c r="Q142" s="42" t="e">
        <f>Q147+#REF!</f>
        <v>#REF!</v>
      </c>
      <c r="R142" s="43">
        <f t="shared" si="36"/>
        <v>1.6598084304436531</v>
      </c>
      <c r="S142" s="4"/>
    </row>
    <row r="143" spans="1:21" ht="47.25" outlineLevel="1">
      <c r="A143" s="34"/>
      <c r="B143" s="44" t="s">
        <v>35</v>
      </c>
      <c r="C143" s="39"/>
      <c r="D143" s="39"/>
      <c r="E143" s="39"/>
      <c r="F143" s="39"/>
      <c r="G143" s="42"/>
      <c r="H143" s="42">
        <f>H145+H146+H147</f>
        <v>4068600</v>
      </c>
      <c r="I143" s="42">
        <f t="shared" ref="I143:P143" ca="1" si="65">I145+I146+I147</f>
        <v>4068600</v>
      </c>
      <c r="J143" s="42">
        <f t="shared" ca="1" si="65"/>
        <v>4068600</v>
      </c>
      <c r="K143" s="42">
        <f t="shared" ca="1" si="65"/>
        <v>4068600</v>
      </c>
      <c r="L143" s="42">
        <f t="shared" ca="1" si="65"/>
        <v>4068600</v>
      </c>
      <c r="M143" s="42">
        <f t="shared" ca="1" si="65"/>
        <v>4068600</v>
      </c>
      <c r="N143" s="42">
        <f t="shared" ca="1" si="65"/>
        <v>4068600</v>
      </c>
      <c r="O143" s="42">
        <f t="shared" ca="1" si="65"/>
        <v>4068600</v>
      </c>
      <c r="P143" s="42">
        <f t="shared" si="65"/>
        <v>48000</v>
      </c>
      <c r="Q143" s="40">
        <v>41189.14</v>
      </c>
      <c r="R143" s="43">
        <f t="shared" si="36"/>
        <v>1.1797669960182864</v>
      </c>
      <c r="S143" s="4"/>
      <c r="T143" s="3"/>
    </row>
    <row r="144" spans="1:21" outlineLevel="1">
      <c r="A144" s="34"/>
      <c r="B144" s="41" t="s">
        <v>5</v>
      </c>
      <c r="C144" s="39"/>
      <c r="D144" s="39"/>
      <c r="E144" s="39"/>
      <c r="F144" s="39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0"/>
      <c r="R144" s="43"/>
      <c r="S144" s="4"/>
      <c r="T144" s="3"/>
    </row>
    <row r="145" spans="1:20" outlineLevel="1">
      <c r="A145" s="34"/>
      <c r="B145" s="41" t="s">
        <v>6</v>
      </c>
      <c r="C145" s="39"/>
      <c r="D145" s="39"/>
      <c r="E145" s="39"/>
      <c r="F145" s="39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0"/>
      <c r="R145" s="43"/>
      <c r="S145" s="4"/>
    </row>
    <row r="146" spans="1:20" outlineLevel="1">
      <c r="A146" s="34"/>
      <c r="B146" s="41" t="s">
        <v>7</v>
      </c>
      <c r="C146" s="39"/>
      <c r="D146" s="39"/>
      <c r="E146" s="39"/>
      <c r="F146" s="39"/>
      <c r="G146" s="42"/>
      <c r="H146" s="42">
        <v>1176700</v>
      </c>
      <c r="I146" s="42"/>
      <c r="J146" s="42"/>
      <c r="K146" s="42"/>
      <c r="L146" s="42"/>
      <c r="M146" s="42"/>
      <c r="N146" s="42"/>
      <c r="O146" s="42"/>
      <c r="P146" s="42"/>
      <c r="Q146" s="40"/>
      <c r="R146" s="43">
        <f t="shared" si="36"/>
        <v>0</v>
      </c>
      <c r="S146" s="4"/>
      <c r="T146" s="3"/>
    </row>
    <row r="147" spans="1:20" outlineLevel="1">
      <c r="A147" s="34"/>
      <c r="B147" s="41" t="s">
        <v>8</v>
      </c>
      <c r="C147" s="39"/>
      <c r="D147" s="39"/>
      <c r="E147" s="39"/>
      <c r="F147" s="39"/>
      <c r="G147" s="42"/>
      <c r="H147" s="42">
        <v>2891900</v>
      </c>
      <c r="I147" s="42">
        <f t="shared" ref="I147:O147" ca="1" si="66">I143-I145-I146</f>
        <v>3047043.0199999996</v>
      </c>
      <c r="J147" s="42">
        <f t="shared" ca="1" si="66"/>
        <v>3047043.0199999996</v>
      </c>
      <c r="K147" s="42">
        <f t="shared" ca="1" si="66"/>
        <v>3047043.0199999996</v>
      </c>
      <c r="L147" s="42">
        <f t="shared" ca="1" si="66"/>
        <v>3047043.0199999996</v>
      </c>
      <c r="M147" s="42">
        <f t="shared" ca="1" si="66"/>
        <v>3047043.0199999996</v>
      </c>
      <c r="N147" s="42">
        <f t="shared" ca="1" si="66"/>
        <v>3047043.0199999996</v>
      </c>
      <c r="O147" s="42">
        <f t="shared" ca="1" si="66"/>
        <v>3047043.0199999996</v>
      </c>
      <c r="P147" s="42">
        <v>48000</v>
      </c>
      <c r="Q147" s="40"/>
      <c r="R147" s="43">
        <f t="shared" si="36"/>
        <v>1.6598084304436531</v>
      </c>
      <c r="S147" s="4"/>
    </row>
    <row r="148" spans="1:20" outlineLevel="1">
      <c r="A148" s="34" t="s">
        <v>180</v>
      </c>
      <c r="B148" s="41" t="s">
        <v>36</v>
      </c>
      <c r="C148" s="39"/>
      <c r="D148" s="39"/>
      <c r="E148" s="39"/>
      <c r="F148" s="39"/>
      <c r="G148" s="42"/>
      <c r="H148" s="42">
        <f>H150+H151+H152</f>
        <v>4657129</v>
      </c>
      <c r="I148" s="42">
        <f t="shared" ref="I148:P148" si="67">I150+I151+I152</f>
        <v>0</v>
      </c>
      <c r="J148" s="42">
        <f t="shared" si="67"/>
        <v>0</v>
      </c>
      <c r="K148" s="42">
        <f t="shared" si="67"/>
        <v>0</v>
      </c>
      <c r="L148" s="42">
        <f t="shared" si="67"/>
        <v>0</v>
      </c>
      <c r="M148" s="42">
        <f t="shared" si="67"/>
        <v>0</v>
      </c>
      <c r="N148" s="42">
        <f t="shared" si="67"/>
        <v>0</v>
      </c>
      <c r="O148" s="42">
        <f t="shared" si="67"/>
        <v>0</v>
      </c>
      <c r="P148" s="42">
        <f t="shared" si="67"/>
        <v>0</v>
      </c>
      <c r="Q148" s="40"/>
      <c r="R148" s="43">
        <f t="shared" si="36"/>
        <v>0</v>
      </c>
      <c r="S148" s="4"/>
    </row>
    <row r="149" spans="1:20" outlineLevel="1">
      <c r="A149" s="34"/>
      <c r="B149" s="41" t="s">
        <v>5</v>
      </c>
      <c r="C149" s="39"/>
      <c r="D149" s="39"/>
      <c r="E149" s="39"/>
      <c r="F149" s="39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0"/>
      <c r="R149" s="43"/>
      <c r="S149" s="4"/>
    </row>
    <row r="150" spans="1:20" outlineLevel="1">
      <c r="A150" s="34"/>
      <c r="B150" s="41" t="s">
        <v>6</v>
      </c>
      <c r="C150" s="39"/>
      <c r="D150" s="39"/>
      <c r="E150" s="39"/>
      <c r="F150" s="39"/>
      <c r="G150" s="42"/>
      <c r="H150" s="42">
        <f>H155+H160+H165</f>
        <v>3670500</v>
      </c>
      <c r="I150" s="42">
        <f t="shared" ref="I150:P152" si="68">I160+I165</f>
        <v>0</v>
      </c>
      <c r="J150" s="42">
        <f t="shared" si="68"/>
        <v>0</v>
      </c>
      <c r="K150" s="42">
        <f t="shared" si="68"/>
        <v>0</v>
      </c>
      <c r="L150" s="42">
        <f t="shared" si="68"/>
        <v>0</v>
      </c>
      <c r="M150" s="42">
        <f t="shared" si="68"/>
        <v>0</v>
      </c>
      <c r="N150" s="42">
        <f t="shared" si="68"/>
        <v>0</v>
      </c>
      <c r="O150" s="42">
        <f t="shared" si="68"/>
        <v>0</v>
      </c>
      <c r="P150" s="42">
        <f t="shared" si="68"/>
        <v>0</v>
      </c>
      <c r="Q150" s="42">
        <f t="shared" ref="Q150" si="69">Q160</f>
        <v>0</v>
      </c>
      <c r="R150" s="43">
        <f t="shared" si="36"/>
        <v>0</v>
      </c>
      <c r="S150" s="4"/>
    </row>
    <row r="151" spans="1:20" outlineLevel="1">
      <c r="A151" s="34"/>
      <c r="B151" s="41" t="s">
        <v>7</v>
      </c>
      <c r="C151" s="39"/>
      <c r="D151" s="39"/>
      <c r="E151" s="39"/>
      <c r="F151" s="39"/>
      <c r="G151" s="42"/>
      <c r="H151" s="42">
        <f>H156+H161+H166</f>
        <v>725200</v>
      </c>
      <c r="I151" s="42">
        <f t="shared" si="68"/>
        <v>0</v>
      </c>
      <c r="J151" s="42">
        <f t="shared" si="68"/>
        <v>0</v>
      </c>
      <c r="K151" s="42">
        <f t="shared" si="68"/>
        <v>0</v>
      </c>
      <c r="L151" s="42">
        <f t="shared" si="68"/>
        <v>0</v>
      </c>
      <c r="M151" s="42">
        <f t="shared" si="68"/>
        <v>0</v>
      </c>
      <c r="N151" s="42">
        <f t="shared" si="68"/>
        <v>0</v>
      </c>
      <c r="O151" s="42">
        <f t="shared" si="68"/>
        <v>0</v>
      </c>
      <c r="P151" s="42">
        <f t="shared" si="68"/>
        <v>0</v>
      </c>
      <c r="Q151" s="40"/>
      <c r="R151" s="43">
        <f t="shared" si="36"/>
        <v>0</v>
      </c>
      <c r="S151" s="4"/>
    </row>
    <row r="152" spans="1:20" outlineLevel="1">
      <c r="A152" s="34"/>
      <c r="B152" s="41" t="s">
        <v>8</v>
      </c>
      <c r="C152" s="39"/>
      <c r="D152" s="39"/>
      <c r="E152" s="39"/>
      <c r="F152" s="39"/>
      <c r="G152" s="42"/>
      <c r="H152" s="42">
        <f>H157+H162+H167</f>
        <v>261429</v>
      </c>
      <c r="I152" s="42"/>
      <c r="J152" s="42"/>
      <c r="K152" s="42"/>
      <c r="L152" s="42"/>
      <c r="M152" s="42"/>
      <c r="N152" s="42"/>
      <c r="O152" s="42"/>
      <c r="P152" s="42">
        <f t="shared" si="68"/>
        <v>0</v>
      </c>
      <c r="Q152" s="40"/>
      <c r="R152" s="43">
        <v>0</v>
      </c>
      <c r="S152" s="4"/>
    </row>
    <row r="153" spans="1:20" ht="63" outlineLevel="1">
      <c r="A153" s="34"/>
      <c r="B153" s="44" t="s">
        <v>204</v>
      </c>
      <c r="C153" s="39"/>
      <c r="D153" s="39"/>
      <c r="E153" s="39"/>
      <c r="F153" s="39"/>
      <c r="G153" s="42"/>
      <c r="H153" s="42">
        <f>H155+H156+H157</f>
        <v>871429</v>
      </c>
      <c r="I153" s="42">
        <f t="shared" ref="I153:O153" si="70">I155+I156+I157</f>
        <v>0</v>
      </c>
      <c r="J153" s="42">
        <f t="shared" si="70"/>
        <v>0</v>
      </c>
      <c r="K153" s="42">
        <f t="shared" si="70"/>
        <v>0</v>
      </c>
      <c r="L153" s="42">
        <f t="shared" si="70"/>
        <v>0</v>
      </c>
      <c r="M153" s="42">
        <f t="shared" si="70"/>
        <v>0</v>
      </c>
      <c r="N153" s="42">
        <f t="shared" si="70"/>
        <v>0</v>
      </c>
      <c r="O153" s="42">
        <f t="shared" si="70"/>
        <v>0</v>
      </c>
      <c r="P153" s="42">
        <f>P155+P156+P157</f>
        <v>0</v>
      </c>
      <c r="Q153" s="40">
        <v>41189.14</v>
      </c>
      <c r="R153" s="43">
        <f t="shared" ref="R153" si="71">P153/H153*100</f>
        <v>0</v>
      </c>
      <c r="S153" s="4"/>
    </row>
    <row r="154" spans="1:20" outlineLevel="1">
      <c r="A154" s="34"/>
      <c r="B154" s="41" t="s">
        <v>5</v>
      </c>
      <c r="C154" s="39"/>
      <c r="D154" s="39"/>
      <c r="E154" s="39"/>
      <c r="F154" s="39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0"/>
      <c r="R154" s="43"/>
      <c r="S154" s="4"/>
    </row>
    <row r="155" spans="1:20" outlineLevel="1">
      <c r="A155" s="34"/>
      <c r="B155" s="41" t="s">
        <v>6</v>
      </c>
      <c r="C155" s="39"/>
      <c r="D155" s="39"/>
      <c r="E155" s="39"/>
      <c r="F155" s="39"/>
      <c r="G155" s="42"/>
      <c r="H155" s="42">
        <v>573400</v>
      </c>
      <c r="I155" s="42"/>
      <c r="J155" s="42"/>
      <c r="K155" s="42"/>
      <c r="L155" s="42"/>
      <c r="M155" s="42"/>
      <c r="N155" s="42"/>
      <c r="O155" s="42"/>
      <c r="P155" s="42"/>
      <c r="Q155" s="40"/>
      <c r="R155" s="43">
        <v>0</v>
      </c>
      <c r="S155" s="4"/>
    </row>
    <row r="156" spans="1:20" outlineLevel="1">
      <c r="A156" s="34"/>
      <c r="B156" s="41" t="s">
        <v>7</v>
      </c>
      <c r="C156" s="39"/>
      <c r="D156" s="39"/>
      <c r="E156" s="39"/>
      <c r="F156" s="39"/>
      <c r="G156" s="42"/>
      <c r="H156" s="42">
        <v>36600</v>
      </c>
      <c r="I156" s="42"/>
      <c r="J156" s="42"/>
      <c r="K156" s="42"/>
      <c r="L156" s="42"/>
      <c r="M156" s="42"/>
      <c r="N156" s="42"/>
      <c r="O156" s="42"/>
      <c r="P156" s="42"/>
      <c r="Q156" s="40"/>
      <c r="R156" s="43">
        <v>0</v>
      </c>
      <c r="S156" s="4"/>
    </row>
    <row r="157" spans="1:20" outlineLevel="1">
      <c r="A157" s="34"/>
      <c r="B157" s="41" t="s">
        <v>8</v>
      </c>
      <c r="C157" s="39"/>
      <c r="D157" s="39"/>
      <c r="E157" s="39"/>
      <c r="F157" s="39"/>
      <c r="G157" s="42"/>
      <c r="H157" s="42">
        <v>261429</v>
      </c>
      <c r="I157" s="42"/>
      <c r="J157" s="42"/>
      <c r="K157" s="42"/>
      <c r="L157" s="42"/>
      <c r="M157" s="42"/>
      <c r="N157" s="42"/>
      <c r="O157" s="42"/>
      <c r="P157" s="42"/>
      <c r="Q157" s="40"/>
      <c r="R157" s="43">
        <v>0</v>
      </c>
      <c r="S157" s="4"/>
    </row>
    <row r="158" spans="1:20" ht="47.25" outlineLevel="1">
      <c r="A158" s="34"/>
      <c r="B158" s="44" t="s">
        <v>37</v>
      </c>
      <c r="C158" s="39"/>
      <c r="D158" s="39"/>
      <c r="E158" s="39"/>
      <c r="F158" s="39"/>
      <c r="G158" s="42"/>
      <c r="H158" s="42">
        <f>H160+H161+H162</f>
        <v>1703700</v>
      </c>
      <c r="I158" s="42">
        <f t="shared" ref="I158:O158" si="72">I160+I161+I162</f>
        <v>0</v>
      </c>
      <c r="J158" s="42">
        <f t="shared" si="72"/>
        <v>0</v>
      </c>
      <c r="K158" s="42">
        <f t="shared" si="72"/>
        <v>0</v>
      </c>
      <c r="L158" s="42">
        <f t="shared" si="72"/>
        <v>0</v>
      </c>
      <c r="M158" s="42">
        <f t="shared" si="72"/>
        <v>0</v>
      </c>
      <c r="N158" s="42">
        <f t="shared" si="72"/>
        <v>0</v>
      </c>
      <c r="O158" s="42">
        <f t="shared" si="72"/>
        <v>0</v>
      </c>
      <c r="P158" s="42">
        <f>P160+P161+P162</f>
        <v>0</v>
      </c>
      <c r="Q158" s="40">
        <v>41189.14</v>
      </c>
      <c r="R158" s="43">
        <f t="shared" si="36"/>
        <v>0</v>
      </c>
      <c r="S158" s="4"/>
    </row>
    <row r="159" spans="1:20" outlineLevel="1">
      <c r="A159" s="34"/>
      <c r="B159" s="41" t="s">
        <v>5</v>
      </c>
      <c r="C159" s="39"/>
      <c r="D159" s="39"/>
      <c r="E159" s="39"/>
      <c r="F159" s="39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0"/>
      <c r="R159" s="43"/>
      <c r="S159" s="4"/>
    </row>
    <row r="160" spans="1:20" outlineLevel="1">
      <c r="A160" s="34"/>
      <c r="B160" s="41" t="s">
        <v>6</v>
      </c>
      <c r="C160" s="39"/>
      <c r="D160" s="39"/>
      <c r="E160" s="39"/>
      <c r="F160" s="39"/>
      <c r="G160" s="42"/>
      <c r="H160" s="42">
        <v>1140000</v>
      </c>
      <c r="I160" s="42"/>
      <c r="J160" s="42"/>
      <c r="K160" s="42"/>
      <c r="L160" s="42"/>
      <c r="M160" s="42"/>
      <c r="N160" s="42"/>
      <c r="O160" s="42"/>
      <c r="P160" s="42"/>
      <c r="Q160" s="40"/>
      <c r="R160" s="43">
        <v>0</v>
      </c>
      <c r="S160" s="4"/>
    </row>
    <row r="161" spans="1:21" outlineLevel="1">
      <c r="A161" s="34"/>
      <c r="B161" s="41" t="s">
        <v>7</v>
      </c>
      <c r="C161" s="39"/>
      <c r="D161" s="39"/>
      <c r="E161" s="39"/>
      <c r="F161" s="39"/>
      <c r="G161" s="42"/>
      <c r="H161" s="42">
        <v>563700</v>
      </c>
      <c r="I161" s="42"/>
      <c r="J161" s="42"/>
      <c r="K161" s="42"/>
      <c r="L161" s="42"/>
      <c r="M161" s="42"/>
      <c r="N161" s="42"/>
      <c r="O161" s="42"/>
      <c r="P161" s="42"/>
      <c r="Q161" s="40"/>
      <c r="R161" s="43">
        <v>0</v>
      </c>
      <c r="S161" s="4"/>
    </row>
    <row r="162" spans="1:21" outlineLevel="1">
      <c r="A162" s="34"/>
      <c r="B162" s="41" t="s">
        <v>8</v>
      </c>
      <c r="C162" s="39"/>
      <c r="D162" s="39"/>
      <c r="E162" s="39"/>
      <c r="F162" s="39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0"/>
      <c r="R162" s="43">
        <v>0</v>
      </c>
      <c r="S162" s="4"/>
    </row>
    <row r="163" spans="1:21" ht="78.75" customHeight="1" outlineLevel="1">
      <c r="A163" s="34"/>
      <c r="B163" s="44" t="s">
        <v>38</v>
      </c>
      <c r="C163" s="39"/>
      <c r="D163" s="39"/>
      <c r="E163" s="39"/>
      <c r="F163" s="39"/>
      <c r="G163" s="42"/>
      <c r="H163" s="42">
        <f>H165+H166+H167</f>
        <v>2082000</v>
      </c>
      <c r="I163" s="42">
        <f t="shared" ref="I163:Q163" si="73">I165+I166+I167</f>
        <v>0</v>
      </c>
      <c r="J163" s="42">
        <f t="shared" si="73"/>
        <v>0</v>
      </c>
      <c r="K163" s="42">
        <f t="shared" si="73"/>
        <v>0</v>
      </c>
      <c r="L163" s="42">
        <f t="shared" si="73"/>
        <v>0</v>
      </c>
      <c r="M163" s="42">
        <f t="shared" si="73"/>
        <v>0</v>
      </c>
      <c r="N163" s="42">
        <f t="shared" si="73"/>
        <v>0</v>
      </c>
      <c r="O163" s="42">
        <f t="shared" si="73"/>
        <v>0</v>
      </c>
      <c r="P163" s="42">
        <f t="shared" si="73"/>
        <v>0</v>
      </c>
      <c r="Q163" s="42">
        <f t="shared" si="73"/>
        <v>0</v>
      </c>
      <c r="R163" s="43">
        <f t="shared" ref="R163:R223" si="74">P163/H163*100</f>
        <v>0</v>
      </c>
      <c r="S163" s="4"/>
    </row>
    <row r="164" spans="1:21" outlineLevel="1">
      <c r="A164" s="34"/>
      <c r="B164" s="41" t="s">
        <v>5</v>
      </c>
      <c r="C164" s="39"/>
      <c r="D164" s="39"/>
      <c r="E164" s="39"/>
      <c r="F164" s="39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0"/>
      <c r="R164" s="43"/>
      <c r="S164" s="4"/>
    </row>
    <row r="165" spans="1:21" outlineLevel="1">
      <c r="A165" s="34"/>
      <c r="B165" s="41" t="s">
        <v>6</v>
      </c>
      <c r="C165" s="39"/>
      <c r="D165" s="39"/>
      <c r="E165" s="39"/>
      <c r="F165" s="39"/>
      <c r="G165" s="42"/>
      <c r="H165" s="42">
        <v>1957100</v>
      </c>
      <c r="I165" s="42"/>
      <c r="J165" s="42"/>
      <c r="K165" s="42"/>
      <c r="L165" s="42"/>
      <c r="M165" s="42"/>
      <c r="N165" s="42"/>
      <c r="O165" s="42"/>
      <c r="P165" s="42"/>
      <c r="Q165" s="40"/>
      <c r="R165" s="43">
        <f t="shared" si="74"/>
        <v>0</v>
      </c>
      <c r="S165" s="4"/>
      <c r="T165" s="3"/>
    </row>
    <row r="166" spans="1:21" outlineLevel="1">
      <c r="A166" s="34"/>
      <c r="B166" s="41" t="s">
        <v>7</v>
      </c>
      <c r="C166" s="39"/>
      <c r="D166" s="39"/>
      <c r="E166" s="39"/>
      <c r="F166" s="39"/>
      <c r="G166" s="42"/>
      <c r="H166" s="42">
        <v>124900</v>
      </c>
      <c r="I166" s="42"/>
      <c r="J166" s="42"/>
      <c r="K166" s="42"/>
      <c r="L166" s="42"/>
      <c r="M166" s="42"/>
      <c r="N166" s="42"/>
      <c r="O166" s="42"/>
      <c r="P166" s="42"/>
      <c r="Q166" s="40"/>
      <c r="R166" s="43">
        <f t="shared" si="74"/>
        <v>0</v>
      </c>
      <c r="S166" s="4"/>
    </row>
    <row r="167" spans="1:21" outlineLevel="1">
      <c r="A167" s="34"/>
      <c r="B167" s="41" t="s">
        <v>8</v>
      </c>
      <c r="C167" s="39"/>
      <c r="D167" s="39"/>
      <c r="E167" s="39"/>
      <c r="F167" s="39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0"/>
      <c r="R167" s="43"/>
      <c r="S167" s="4"/>
    </row>
    <row r="168" spans="1:21" s="8" customFormat="1" ht="31.5">
      <c r="A168" s="46" t="s">
        <v>39</v>
      </c>
      <c r="B168" s="38" t="s">
        <v>175</v>
      </c>
      <c r="C168" s="39"/>
      <c r="D168" s="39"/>
      <c r="E168" s="39"/>
      <c r="F168" s="39"/>
      <c r="G168" s="40">
        <v>0</v>
      </c>
      <c r="H168" s="40">
        <f>H170+H171+H172</f>
        <v>615583771</v>
      </c>
      <c r="I168" s="40" t="e">
        <f t="shared" ref="I168:P168" si="75">I170+I171+I172</f>
        <v>#REF!</v>
      </c>
      <c r="J168" s="40" t="e">
        <f t="shared" si="75"/>
        <v>#REF!</v>
      </c>
      <c r="K168" s="40" t="e">
        <f t="shared" si="75"/>
        <v>#REF!</v>
      </c>
      <c r="L168" s="40" t="e">
        <f t="shared" si="75"/>
        <v>#REF!</v>
      </c>
      <c r="M168" s="40" t="e">
        <f t="shared" si="75"/>
        <v>#REF!</v>
      </c>
      <c r="N168" s="40" t="e">
        <f t="shared" si="75"/>
        <v>#REF!</v>
      </c>
      <c r="O168" s="40" t="e">
        <f t="shared" si="75"/>
        <v>#REF!</v>
      </c>
      <c r="P168" s="40">
        <f t="shared" si="75"/>
        <v>32650558.43</v>
      </c>
      <c r="Q168" s="40">
        <v>153230817.34</v>
      </c>
      <c r="R168" s="33">
        <f t="shared" si="74"/>
        <v>5.3039992228774988</v>
      </c>
      <c r="S168" s="7">
        <v>0</v>
      </c>
    </row>
    <row r="169" spans="1:21">
      <c r="A169" s="46"/>
      <c r="B169" s="41" t="s">
        <v>5</v>
      </c>
      <c r="C169" s="39"/>
      <c r="D169" s="39"/>
      <c r="E169" s="39"/>
      <c r="F169" s="39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33"/>
      <c r="S169" s="4"/>
    </row>
    <row r="170" spans="1:21">
      <c r="A170" s="46"/>
      <c r="B170" s="38" t="s">
        <v>6</v>
      </c>
      <c r="C170" s="39"/>
      <c r="D170" s="39"/>
      <c r="E170" s="39"/>
      <c r="F170" s="39"/>
      <c r="G170" s="40"/>
      <c r="H170" s="40">
        <f>H175+H235+H220</f>
        <v>200154900</v>
      </c>
      <c r="I170" s="40" t="e">
        <f t="shared" ref="I170:O170" si="76">I175+I235</f>
        <v>#REF!</v>
      </c>
      <c r="J170" s="40" t="e">
        <f t="shared" si="76"/>
        <v>#REF!</v>
      </c>
      <c r="K170" s="40" t="e">
        <f t="shared" si="76"/>
        <v>#REF!</v>
      </c>
      <c r="L170" s="40" t="e">
        <f t="shared" si="76"/>
        <v>#REF!</v>
      </c>
      <c r="M170" s="40" t="e">
        <f t="shared" si="76"/>
        <v>#REF!</v>
      </c>
      <c r="N170" s="40" t="e">
        <f t="shared" si="76"/>
        <v>#REF!</v>
      </c>
      <c r="O170" s="40" t="e">
        <f t="shared" si="76"/>
        <v>#REF!</v>
      </c>
      <c r="P170" s="40">
        <f>+P220+P175+P235</f>
        <v>0</v>
      </c>
      <c r="Q170" s="40"/>
      <c r="R170" s="33">
        <f t="shared" si="74"/>
        <v>0</v>
      </c>
      <c r="S170" s="4"/>
      <c r="T170" s="3"/>
      <c r="U170" s="3"/>
    </row>
    <row r="171" spans="1:21">
      <c r="A171" s="46"/>
      <c r="B171" s="38" t="s">
        <v>7</v>
      </c>
      <c r="C171" s="39"/>
      <c r="D171" s="39"/>
      <c r="E171" s="39"/>
      <c r="F171" s="39"/>
      <c r="G171" s="40"/>
      <c r="H171" s="40">
        <f t="shared" ref="H171:P171" si="77">H176+H221+H236</f>
        <v>7040100</v>
      </c>
      <c r="I171" s="40">
        <f t="shared" si="77"/>
        <v>0</v>
      </c>
      <c r="J171" s="40">
        <f t="shared" si="77"/>
        <v>0</v>
      </c>
      <c r="K171" s="40">
        <f t="shared" si="77"/>
        <v>0</v>
      </c>
      <c r="L171" s="40">
        <f t="shared" si="77"/>
        <v>0</v>
      </c>
      <c r="M171" s="40">
        <f t="shared" si="77"/>
        <v>0</v>
      </c>
      <c r="N171" s="40">
        <f t="shared" si="77"/>
        <v>0</v>
      </c>
      <c r="O171" s="40">
        <f t="shared" si="77"/>
        <v>0</v>
      </c>
      <c r="P171" s="40">
        <f t="shared" si="77"/>
        <v>0</v>
      </c>
      <c r="Q171" s="40"/>
      <c r="R171" s="33">
        <f t="shared" si="74"/>
        <v>0</v>
      </c>
      <c r="S171" s="4"/>
    </row>
    <row r="172" spans="1:21">
      <c r="A172" s="46"/>
      <c r="B172" s="38" t="s">
        <v>8</v>
      </c>
      <c r="C172" s="39"/>
      <c r="D172" s="39"/>
      <c r="E172" s="39"/>
      <c r="F172" s="39"/>
      <c r="G172" s="40"/>
      <c r="H172" s="40">
        <f t="shared" ref="H172:P172" si="78">H177+H222+H237</f>
        <v>408388771</v>
      </c>
      <c r="I172" s="40">
        <f t="shared" si="78"/>
        <v>0</v>
      </c>
      <c r="J172" s="40">
        <f t="shared" si="78"/>
        <v>0</v>
      </c>
      <c r="K172" s="40">
        <f t="shared" si="78"/>
        <v>0</v>
      </c>
      <c r="L172" s="40">
        <f t="shared" si="78"/>
        <v>0</v>
      </c>
      <c r="M172" s="40">
        <f t="shared" si="78"/>
        <v>0</v>
      </c>
      <c r="N172" s="40">
        <f t="shared" si="78"/>
        <v>0</v>
      </c>
      <c r="O172" s="40">
        <f t="shared" si="78"/>
        <v>0</v>
      </c>
      <c r="P172" s="40">
        <f t="shared" si="78"/>
        <v>32650558.43</v>
      </c>
      <c r="Q172" s="40"/>
      <c r="R172" s="33">
        <f t="shared" si="74"/>
        <v>7.9949696829445873</v>
      </c>
      <c r="S172" s="4"/>
    </row>
    <row r="173" spans="1:21" s="10" customFormat="1" outlineLevel="1">
      <c r="A173" s="34" t="s">
        <v>40</v>
      </c>
      <c r="B173" s="41" t="s">
        <v>41</v>
      </c>
      <c r="C173" s="39"/>
      <c r="D173" s="39"/>
      <c r="E173" s="39"/>
      <c r="F173" s="39"/>
      <c r="G173" s="42">
        <v>0</v>
      </c>
      <c r="H173" s="42">
        <f>H175+H176+H177</f>
        <v>380216171</v>
      </c>
      <c r="I173" s="42" t="e">
        <f t="shared" ref="I173:P173" si="79">I175+I176+I177</f>
        <v>#REF!</v>
      </c>
      <c r="J173" s="42" t="e">
        <f t="shared" si="79"/>
        <v>#REF!</v>
      </c>
      <c r="K173" s="42" t="e">
        <f t="shared" si="79"/>
        <v>#REF!</v>
      </c>
      <c r="L173" s="42" t="e">
        <f t="shared" si="79"/>
        <v>#REF!</v>
      </c>
      <c r="M173" s="42" t="e">
        <f t="shared" si="79"/>
        <v>#REF!</v>
      </c>
      <c r="N173" s="42" t="e">
        <f t="shared" si="79"/>
        <v>#REF!</v>
      </c>
      <c r="O173" s="42" t="e">
        <f t="shared" si="79"/>
        <v>#REF!</v>
      </c>
      <c r="P173" s="42">
        <f t="shared" si="79"/>
        <v>32110506.140000001</v>
      </c>
      <c r="Q173" s="40">
        <v>145137055.84999999</v>
      </c>
      <c r="R173" s="43">
        <f t="shared" si="74"/>
        <v>8.4453288916004574</v>
      </c>
      <c r="S173" s="20">
        <v>0</v>
      </c>
    </row>
    <row r="174" spans="1:21" outlineLevel="1">
      <c r="A174" s="34"/>
      <c r="B174" s="41" t="s">
        <v>5</v>
      </c>
      <c r="C174" s="39"/>
      <c r="D174" s="39"/>
      <c r="E174" s="39"/>
      <c r="F174" s="39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0"/>
      <c r="R174" s="43"/>
      <c r="S174" s="4"/>
    </row>
    <row r="175" spans="1:21" outlineLevel="1">
      <c r="A175" s="34"/>
      <c r="B175" s="41" t="s">
        <v>6</v>
      </c>
      <c r="C175" s="39"/>
      <c r="D175" s="39"/>
      <c r="E175" s="39"/>
      <c r="F175" s="39"/>
      <c r="G175" s="42"/>
      <c r="H175" s="42">
        <f>H180+H185+H190+H195+H200+H205+H210+H215</f>
        <v>154900</v>
      </c>
      <c r="I175" s="42" t="e">
        <f>I180+I185+I190+I195+I200+I205+I210+I215+#REF!</f>
        <v>#REF!</v>
      </c>
      <c r="J175" s="42" t="e">
        <f>J180+J185+J190+J195+J200+J205+J210+J215+#REF!</f>
        <v>#REF!</v>
      </c>
      <c r="K175" s="42" t="e">
        <f>K180+K185+K190+K195+K200+K205+K210+K215+#REF!</f>
        <v>#REF!</v>
      </c>
      <c r="L175" s="42" t="e">
        <f>L180+L185+L190+L195+L200+L205+L210+L215+#REF!</f>
        <v>#REF!</v>
      </c>
      <c r="M175" s="42" t="e">
        <f>M180+M185+M190+M195+M200+M205+M210+M215+#REF!</f>
        <v>#REF!</v>
      </c>
      <c r="N175" s="42" t="e">
        <f>N180+N185+N190+N195+N200+N205+N210+N215+#REF!</f>
        <v>#REF!</v>
      </c>
      <c r="O175" s="42" t="e">
        <f>O180+O185+O190+O195+O200+O205+O210+O215+#REF!</f>
        <v>#REF!</v>
      </c>
      <c r="P175" s="42">
        <f>P180+P185+P190+P195+P200+P205+P210+P215</f>
        <v>0</v>
      </c>
      <c r="Q175" s="40"/>
      <c r="R175" s="43">
        <f t="shared" si="74"/>
        <v>0</v>
      </c>
      <c r="S175" s="4"/>
      <c r="T175" s="3"/>
    </row>
    <row r="176" spans="1:21" outlineLevel="1">
      <c r="A176" s="34"/>
      <c r="B176" s="41" t="s">
        <v>7</v>
      </c>
      <c r="C176" s="39"/>
      <c r="D176" s="39"/>
      <c r="E176" s="39"/>
      <c r="F176" s="39"/>
      <c r="G176" s="42"/>
      <c r="H176" s="42">
        <f>H181+H186+H191+H196+H201+H206+H211+H216</f>
        <v>63700</v>
      </c>
      <c r="I176" s="42"/>
      <c r="J176" s="42"/>
      <c r="K176" s="42"/>
      <c r="L176" s="42"/>
      <c r="M176" s="42"/>
      <c r="N176" s="42"/>
      <c r="O176" s="42"/>
      <c r="P176" s="42">
        <f>P181+P186+P191+P196+P201+P206+P211+P216</f>
        <v>0</v>
      </c>
      <c r="Q176" s="40"/>
      <c r="R176" s="43">
        <f t="shared" si="74"/>
        <v>0</v>
      </c>
      <c r="S176" s="4"/>
    </row>
    <row r="177" spans="1:20" outlineLevel="1">
      <c r="A177" s="34"/>
      <c r="B177" s="41" t="s">
        <v>8</v>
      </c>
      <c r="C177" s="39"/>
      <c r="D177" s="39"/>
      <c r="E177" s="39"/>
      <c r="F177" s="39"/>
      <c r="G177" s="42"/>
      <c r="H177" s="42">
        <f>H182+H187+H192+H197+H202+H207+H212+H217</f>
        <v>379997571</v>
      </c>
      <c r="I177" s="42"/>
      <c r="J177" s="42"/>
      <c r="K177" s="42"/>
      <c r="L177" s="42"/>
      <c r="M177" s="42"/>
      <c r="N177" s="42"/>
      <c r="O177" s="42"/>
      <c r="P177" s="42">
        <f>P182+P187+P192+P197+P202+P207+P212+P217</f>
        <v>32110506.140000001</v>
      </c>
      <c r="Q177" s="40"/>
      <c r="R177" s="43">
        <f t="shared" si="74"/>
        <v>8.4501872092229764</v>
      </c>
      <c r="S177" s="4"/>
    </row>
    <row r="178" spans="1:20" outlineLevel="1">
      <c r="A178" s="34"/>
      <c r="B178" s="44" t="s">
        <v>42</v>
      </c>
      <c r="C178" s="39"/>
      <c r="D178" s="39"/>
      <c r="E178" s="39"/>
      <c r="F178" s="39"/>
      <c r="G178" s="42"/>
      <c r="H178" s="42">
        <f>H180+H181+H182</f>
        <v>45080100</v>
      </c>
      <c r="I178" s="42">
        <f t="shared" ref="I178:P178" si="80">I180+I181+I182</f>
        <v>0</v>
      </c>
      <c r="J178" s="42">
        <f t="shared" si="80"/>
        <v>0</v>
      </c>
      <c r="K178" s="42">
        <f t="shared" si="80"/>
        <v>0</v>
      </c>
      <c r="L178" s="42">
        <f t="shared" si="80"/>
        <v>0</v>
      </c>
      <c r="M178" s="42">
        <f t="shared" si="80"/>
        <v>0</v>
      </c>
      <c r="N178" s="42">
        <f t="shared" si="80"/>
        <v>0</v>
      </c>
      <c r="O178" s="42">
        <f t="shared" si="80"/>
        <v>0</v>
      </c>
      <c r="P178" s="42">
        <f t="shared" si="80"/>
        <v>3738458</v>
      </c>
      <c r="Q178" s="40">
        <v>41189.14</v>
      </c>
      <c r="R178" s="43">
        <f t="shared" si="74"/>
        <v>8.2929230414306989</v>
      </c>
      <c r="S178" s="4"/>
      <c r="T178" s="3"/>
    </row>
    <row r="179" spans="1:20" outlineLevel="1">
      <c r="A179" s="34"/>
      <c r="B179" s="41" t="s">
        <v>5</v>
      </c>
      <c r="C179" s="39"/>
      <c r="D179" s="39"/>
      <c r="E179" s="39"/>
      <c r="F179" s="39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0"/>
      <c r="R179" s="43"/>
      <c r="S179" s="4"/>
      <c r="T179" s="3"/>
    </row>
    <row r="180" spans="1:20" outlineLevel="1">
      <c r="A180" s="34"/>
      <c r="B180" s="41" t="s">
        <v>6</v>
      </c>
      <c r="C180" s="39"/>
      <c r="D180" s="39"/>
      <c r="E180" s="39"/>
      <c r="F180" s="39"/>
      <c r="G180" s="42"/>
      <c r="H180" s="42">
        <v>154900</v>
      </c>
      <c r="I180" s="42"/>
      <c r="J180" s="42"/>
      <c r="K180" s="42"/>
      <c r="L180" s="42"/>
      <c r="M180" s="42"/>
      <c r="N180" s="42"/>
      <c r="O180" s="42"/>
      <c r="P180" s="42"/>
      <c r="Q180" s="40"/>
      <c r="R180" s="43">
        <f t="shared" si="74"/>
        <v>0</v>
      </c>
      <c r="S180" s="4"/>
    </row>
    <row r="181" spans="1:20" outlineLevel="1">
      <c r="A181" s="34"/>
      <c r="B181" s="41" t="s">
        <v>7</v>
      </c>
      <c r="C181" s="39"/>
      <c r="D181" s="39"/>
      <c r="E181" s="39"/>
      <c r="F181" s="39"/>
      <c r="G181" s="42"/>
      <c r="H181" s="42">
        <v>63700</v>
      </c>
      <c r="I181" s="42"/>
      <c r="J181" s="42"/>
      <c r="K181" s="42"/>
      <c r="L181" s="42"/>
      <c r="M181" s="42"/>
      <c r="N181" s="42"/>
      <c r="O181" s="42"/>
      <c r="P181" s="42"/>
      <c r="Q181" s="40"/>
      <c r="R181" s="43">
        <f t="shared" si="74"/>
        <v>0</v>
      </c>
      <c r="S181" s="4"/>
    </row>
    <row r="182" spans="1:20" outlineLevel="1">
      <c r="A182" s="34"/>
      <c r="B182" s="41" t="s">
        <v>8</v>
      </c>
      <c r="C182" s="39"/>
      <c r="D182" s="39"/>
      <c r="E182" s="39"/>
      <c r="F182" s="39"/>
      <c r="G182" s="42"/>
      <c r="H182" s="42">
        <v>44861500</v>
      </c>
      <c r="I182" s="42"/>
      <c r="J182" s="42"/>
      <c r="K182" s="42"/>
      <c r="L182" s="42"/>
      <c r="M182" s="42"/>
      <c r="N182" s="42"/>
      <c r="O182" s="42"/>
      <c r="P182" s="42">
        <v>3738458</v>
      </c>
      <c r="Q182" s="40"/>
      <c r="R182" s="43">
        <f t="shared" si="74"/>
        <v>8.3333325903057176</v>
      </c>
      <c r="S182" s="4"/>
      <c r="T182" s="3"/>
    </row>
    <row r="183" spans="1:20" outlineLevel="1">
      <c r="A183" s="34"/>
      <c r="B183" s="44" t="s">
        <v>43</v>
      </c>
      <c r="C183" s="39"/>
      <c r="D183" s="39"/>
      <c r="E183" s="39"/>
      <c r="F183" s="39"/>
      <c r="G183" s="42"/>
      <c r="H183" s="42">
        <f>H185+H186+H187</f>
        <v>6525700</v>
      </c>
      <c r="I183" s="42">
        <f t="shared" ref="I183:O183" si="81">I185+I186+I187</f>
        <v>0</v>
      </c>
      <c r="J183" s="42">
        <f t="shared" si="81"/>
        <v>0</v>
      </c>
      <c r="K183" s="42">
        <f t="shared" si="81"/>
        <v>0</v>
      </c>
      <c r="L183" s="42">
        <f t="shared" si="81"/>
        <v>0</v>
      </c>
      <c r="M183" s="42">
        <f t="shared" si="81"/>
        <v>0</v>
      </c>
      <c r="N183" s="42">
        <f t="shared" si="81"/>
        <v>0</v>
      </c>
      <c r="O183" s="42">
        <f t="shared" si="81"/>
        <v>0</v>
      </c>
      <c r="P183" s="42">
        <f>P185+P186+P187</f>
        <v>543808</v>
      </c>
      <c r="Q183" s="40">
        <v>41189.14</v>
      </c>
      <c r="R183" s="43">
        <f t="shared" si="74"/>
        <v>8.333328225324486</v>
      </c>
      <c r="S183" s="4"/>
    </row>
    <row r="184" spans="1:20" outlineLevel="1">
      <c r="A184" s="34"/>
      <c r="B184" s="41" t="s">
        <v>5</v>
      </c>
      <c r="C184" s="39"/>
      <c r="D184" s="39"/>
      <c r="E184" s="39"/>
      <c r="F184" s="39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0"/>
      <c r="R184" s="43"/>
      <c r="S184" s="4"/>
    </row>
    <row r="185" spans="1:20" outlineLevel="1">
      <c r="A185" s="34"/>
      <c r="B185" s="41" t="s">
        <v>6</v>
      </c>
      <c r="C185" s="39"/>
      <c r="D185" s="39"/>
      <c r="E185" s="39"/>
      <c r="F185" s="39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0"/>
      <c r="R185" s="43"/>
      <c r="S185" s="4"/>
    </row>
    <row r="186" spans="1:20" outlineLevel="1">
      <c r="A186" s="34"/>
      <c r="B186" s="41" t="s">
        <v>7</v>
      </c>
      <c r="C186" s="39"/>
      <c r="D186" s="39"/>
      <c r="E186" s="39"/>
      <c r="F186" s="39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0"/>
      <c r="R186" s="43"/>
      <c r="S186" s="4"/>
    </row>
    <row r="187" spans="1:20" outlineLevel="1">
      <c r="A187" s="34"/>
      <c r="B187" s="41" t="s">
        <v>8</v>
      </c>
      <c r="C187" s="39"/>
      <c r="D187" s="39"/>
      <c r="E187" s="39"/>
      <c r="F187" s="39"/>
      <c r="G187" s="42"/>
      <c r="H187" s="42">
        <v>6525700</v>
      </c>
      <c r="I187" s="42"/>
      <c r="J187" s="42"/>
      <c r="K187" s="42"/>
      <c r="L187" s="42"/>
      <c r="M187" s="42"/>
      <c r="N187" s="42"/>
      <c r="O187" s="42"/>
      <c r="P187" s="42">
        <v>543808</v>
      </c>
      <c r="Q187" s="40"/>
      <c r="R187" s="43">
        <f t="shared" si="74"/>
        <v>8.333328225324486</v>
      </c>
      <c r="S187" s="4"/>
    </row>
    <row r="188" spans="1:20" ht="17.25" customHeight="1" outlineLevel="1">
      <c r="A188" s="34"/>
      <c r="B188" s="44" t="s">
        <v>44</v>
      </c>
      <c r="C188" s="39"/>
      <c r="D188" s="39"/>
      <c r="E188" s="39"/>
      <c r="F188" s="39"/>
      <c r="G188" s="42"/>
      <c r="H188" s="42">
        <f>H190+H191+H192</f>
        <v>15077600</v>
      </c>
      <c r="I188" s="42">
        <f t="shared" ref="I188:P188" ca="1" si="82">I190+I191+I192</f>
        <v>15077600</v>
      </c>
      <c r="J188" s="42">
        <f t="shared" ca="1" si="82"/>
        <v>15077600</v>
      </c>
      <c r="K188" s="42">
        <f t="shared" ca="1" si="82"/>
        <v>15077600</v>
      </c>
      <c r="L188" s="42">
        <f t="shared" ca="1" si="82"/>
        <v>15077600</v>
      </c>
      <c r="M188" s="42">
        <f t="shared" ca="1" si="82"/>
        <v>15077600</v>
      </c>
      <c r="N188" s="42">
        <f t="shared" ca="1" si="82"/>
        <v>15077600</v>
      </c>
      <c r="O188" s="42">
        <f t="shared" ca="1" si="82"/>
        <v>15077600</v>
      </c>
      <c r="P188" s="42">
        <f t="shared" si="82"/>
        <v>1000000</v>
      </c>
      <c r="Q188" s="40">
        <v>41189.14</v>
      </c>
      <c r="R188" s="43">
        <f t="shared" si="74"/>
        <v>6.6323552820077474</v>
      </c>
      <c r="S188" s="4"/>
    </row>
    <row r="189" spans="1:20" outlineLevel="1">
      <c r="A189" s="34"/>
      <c r="B189" s="41" t="s">
        <v>5</v>
      </c>
      <c r="C189" s="39"/>
      <c r="D189" s="39"/>
      <c r="E189" s="39"/>
      <c r="F189" s="39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0"/>
      <c r="R189" s="43"/>
      <c r="S189" s="4"/>
    </row>
    <row r="190" spans="1:20" outlineLevel="1">
      <c r="A190" s="34"/>
      <c r="B190" s="41" t="s">
        <v>6</v>
      </c>
      <c r="C190" s="39"/>
      <c r="D190" s="39"/>
      <c r="E190" s="39"/>
      <c r="F190" s="39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0"/>
      <c r="R190" s="43"/>
      <c r="S190" s="4"/>
    </row>
    <row r="191" spans="1:20" outlineLevel="1">
      <c r="A191" s="34"/>
      <c r="B191" s="41" t="s">
        <v>7</v>
      </c>
      <c r="C191" s="39"/>
      <c r="D191" s="39"/>
      <c r="E191" s="39"/>
      <c r="F191" s="39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0"/>
      <c r="R191" s="43"/>
      <c r="S191" s="4"/>
    </row>
    <row r="192" spans="1:20" outlineLevel="1">
      <c r="A192" s="34"/>
      <c r="B192" s="41" t="s">
        <v>8</v>
      </c>
      <c r="C192" s="39"/>
      <c r="D192" s="39"/>
      <c r="E192" s="39"/>
      <c r="F192" s="39"/>
      <c r="G192" s="42"/>
      <c r="H192" s="42">
        <v>15077600</v>
      </c>
      <c r="I192" s="42">
        <f t="shared" ref="I192:O192" ca="1" si="83">I188-I190-I191</f>
        <v>11911340</v>
      </c>
      <c r="J192" s="42">
        <f t="shared" ca="1" si="83"/>
        <v>11911340</v>
      </c>
      <c r="K192" s="42">
        <f t="shared" ca="1" si="83"/>
        <v>11911340</v>
      </c>
      <c r="L192" s="42">
        <f t="shared" ca="1" si="83"/>
        <v>11911340</v>
      </c>
      <c r="M192" s="42">
        <f t="shared" ca="1" si="83"/>
        <v>11911340</v>
      </c>
      <c r="N192" s="42">
        <f t="shared" ca="1" si="83"/>
        <v>11911340</v>
      </c>
      <c r="O192" s="42">
        <f t="shared" ca="1" si="83"/>
        <v>11911340</v>
      </c>
      <c r="P192" s="42">
        <v>1000000</v>
      </c>
      <c r="Q192" s="40"/>
      <c r="R192" s="43">
        <f t="shared" si="74"/>
        <v>6.6323552820077474</v>
      </c>
      <c r="S192" s="4"/>
    </row>
    <row r="193" spans="1:19" ht="31.5" outlineLevel="1">
      <c r="A193" s="34"/>
      <c r="B193" s="44" t="s">
        <v>45</v>
      </c>
      <c r="C193" s="39"/>
      <c r="D193" s="39"/>
      <c r="E193" s="39"/>
      <c r="F193" s="39"/>
      <c r="G193" s="42"/>
      <c r="H193" s="42">
        <f>H195+H196+H197</f>
        <v>161721600</v>
      </c>
      <c r="I193" s="42">
        <f t="shared" ref="I193:O193" si="84">I195+I196+I197</f>
        <v>0</v>
      </c>
      <c r="J193" s="42">
        <f t="shared" si="84"/>
        <v>0</v>
      </c>
      <c r="K193" s="42">
        <f t="shared" si="84"/>
        <v>0</v>
      </c>
      <c r="L193" s="42">
        <f t="shared" si="84"/>
        <v>0</v>
      </c>
      <c r="M193" s="42">
        <f t="shared" si="84"/>
        <v>0</v>
      </c>
      <c r="N193" s="42">
        <f t="shared" si="84"/>
        <v>0</v>
      </c>
      <c r="O193" s="42">
        <f t="shared" si="84"/>
        <v>0</v>
      </c>
      <c r="P193" s="42">
        <f>P195+P196+P197</f>
        <v>13609233</v>
      </c>
      <c r="Q193" s="40">
        <v>41189.14</v>
      </c>
      <c r="R193" s="43">
        <f t="shared" si="74"/>
        <v>8.4152228273774199</v>
      </c>
      <c r="S193" s="4"/>
    </row>
    <row r="194" spans="1:19" outlineLevel="1">
      <c r="A194" s="34"/>
      <c r="B194" s="41" t="s">
        <v>5</v>
      </c>
      <c r="C194" s="39"/>
      <c r="D194" s="39"/>
      <c r="E194" s="39"/>
      <c r="F194" s="39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0"/>
      <c r="R194" s="43"/>
      <c r="S194" s="4"/>
    </row>
    <row r="195" spans="1:19" outlineLevel="1">
      <c r="A195" s="34"/>
      <c r="B195" s="41" t="s">
        <v>6</v>
      </c>
      <c r="C195" s="39"/>
      <c r="D195" s="39"/>
      <c r="E195" s="39"/>
      <c r="F195" s="39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0"/>
      <c r="R195" s="43"/>
      <c r="S195" s="4"/>
    </row>
    <row r="196" spans="1:19" outlineLevel="1">
      <c r="A196" s="34"/>
      <c r="B196" s="41" t="s">
        <v>7</v>
      </c>
      <c r="C196" s="39"/>
      <c r="D196" s="39"/>
      <c r="E196" s="39"/>
      <c r="F196" s="39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0"/>
      <c r="R196" s="43"/>
      <c r="S196" s="4"/>
    </row>
    <row r="197" spans="1:19" outlineLevel="1">
      <c r="A197" s="34"/>
      <c r="B197" s="41" t="s">
        <v>8</v>
      </c>
      <c r="C197" s="39"/>
      <c r="D197" s="39"/>
      <c r="E197" s="39"/>
      <c r="F197" s="39"/>
      <c r="G197" s="42"/>
      <c r="H197" s="42">
        <v>161721600</v>
      </c>
      <c r="I197" s="42"/>
      <c r="J197" s="42"/>
      <c r="K197" s="42"/>
      <c r="L197" s="42"/>
      <c r="M197" s="42"/>
      <c r="N197" s="42"/>
      <c r="O197" s="42"/>
      <c r="P197" s="42">
        <v>13609233</v>
      </c>
      <c r="Q197" s="40"/>
      <c r="R197" s="43">
        <f t="shared" si="74"/>
        <v>8.4152228273774199</v>
      </c>
      <c r="S197" s="4"/>
    </row>
    <row r="198" spans="1:19" ht="32.450000000000003" customHeight="1" outlineLevel="1">
      <c r="A198" s="34"/>
      <c r="B198" s="44" t="s">
        <v>46</v>
      </c>
      <c r="C198" s="39"/>
      <c r="D198" s="39"/>
      <c r="E198" s="39"/>
      <c r="F198" s="39"/>
      <c r="G198" s="42"/>
      <c r="H198" s="42">
        <f>H200+H201+H202</f>
        <v>57814200</v>
      </c>
      <c r="I198" s="42">
        <f t="shared" ref="I198:O198" si="85">I200+I201+I202</f>
        <v>0</v>
      </c>
      <c r="J198" s="42">
        <f t="shared" si="85"/>
        <v>0</v>
      </c>
      <c r="K198" s="42">
        <f t="shared" si="85"/>
        <v>0</v>
      </c>
      <c r="L198" s="42">
        <f t="shared" si="85"/>
        <v>0</v>
      </c>
      <c r="M198" s="42">
        <f t="shared" si="85"/>
        <v>0</v>
      </c>
      <c r="N198" s="42">
        <f t="shared" si="85"/>
        <v>0</v>
      </c>
      <c r="O198" s="42">
        <f t="shared" si="85"/>
        <v>0</v>
      </c>
      <c r="P198" s="42">
        <f>P200+P201+P202</f>
        <v>4480000</v>
      </c>
      <c r="Q198" s="40">
        <v>41189.14</v>
      </c>
      <c r="R198" s="43">
        <f t="shared" si="74"/>
        <v>7.748961327839873</v>
      </c>
      <c r="S198" s="4"/>
    </row>
    <row r="199" spans="1:19" outlineLevel="1">
      <c r="A199" s="34"/>
      <c r="B199" s="41" t="s">
        <v>5</v>
      </c>
      <c r="C199" s="39"/>
      <c r="D199" s="39"/>
      <c r="E199" s="39"/>
      <c r="F199" s="39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0"/>
      <c r="R199" s="43"/>
      <c r="S199" s="4"/>
    </row>
    <row r="200" spans="1:19" outlineLevel="1">
      <c r="A200" s="34"/>
      <c r="B200" s="41" t="s">
        <v>6</v>
      </c>
      <c r="C200" s="39"/>
      <c r="D200" s="39"/>
      <c r="E200" s="39"/>
      <c r="F200" s="39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0"/>
      <c r="R200" s="43"/>
      <c r="S200" s="4"/>
    </row>
    <row r="201" spans="1:19" outlineLevel="1">
      <c r="A201" s="34"/>
      <c r="B201" s="41" t="s">
        <v>7</v>
      </c>
      <c r="C201" s="39"/>
      <c r="D201" s="39"/>
      <c r="E201" s="39"/>
      <c r="F201" s="39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0"/>
      <c r="R201" s="43"/>
      <c r="S201" s="4"/>
    </row>
    <row r="202" spans="1:19" outlineLevel="1">
      <c r="A202" s="34"/>
      <c r="B202" s="41" t="s">
        <v>8</v>
      </c>
      <c r="C202" s="39"/>
      <c r="D202" s="39"/>
      <c r="E202" s="39"/>
      <c r="F202" s="39"/>
      <c r="G202" s="42"/>
      <c r="H202" s="42">
        <v>57814200</v>
      </c>
      <c r="I202" s="42"/>
      <c r="J202" s="42"/>
      <c r="K202" s="42"/>
      <c r="L202" s="42"/>
      <c r="M202" s="42"/>
      <c r="N202" s="42"/>
      <c r="O202" s="42"/>
      <c r="P202" s="42">
        <v>4480000</v>
      </c>
      <c r="Q202" s="40"/>
      <c r="R202" s="43">
        <f t="shared" si="74"/>
        <v>7.748961327839873</v>
      </c>
      <c r="S202" s="4"/>
    </row>
    <row r="203" spans="1:19" ht="31.5" outlineLevel="1">
      <c r="A203" s="34"/>
      <c r="B203" s="44" t="s">
        <v>47</v>
      </c>
      <c r="C203" s="39"/>
      <c r="D203" s="39"/>
      <c r="E203" s="39"/>
      <c r="F203" s="39"/>
      <c r="G203" s="42"/>
      <c r="H203" s="42">
        <f>H205+H206+H207</f>
        <v>39177900</v>
      </c>
      <c r="I203" s="42">
        <f t="shared" ref="I203:O203" si="86">I205+I206+I207</f>
        <v>0</v>
      </c>
      <c r="J203" s="42">
        <f t="shared" si="86"/>
        <v>0</v>
      </c>
      <c r="K203" s="42">
        <f t="shared" si="86"/>
        <v>0</v>
      </c>
      <c r="L203" s="42">
        <f t="shared" si="86"/>
        <v>0</v>
      </c>
      <c r="M203" s="42">
        <f t="shared" si="86"/>
        <v>0</v>
      </c>
      <c r="N203" s="42">
        <f t="shared" si="86"/>
        <v>0</v>
      </c>
      <c r="O203" s="42">
        <f t="shared" si="86"/>
        <v>0</v>
      </c>
      <c r="P203" s="42">
        <f>P205+P206+P207</f>
        <v>3626341.14</v>
      </c>
      <c r="Q203" s="40">
        <v>41189.14</v>
      </c>
      <c r="R203" s="43">
        <f t="shared" si="74"/>
        <v>9.2560886111813048</v>
      </c>
      <c r="S203" s="4"/>
    </row>
    <row r="204" spans="1:19" outlineLevel="1">
      <c r="A204" s="34"/>
      <c r="B204" s="41" t="s">
        <v>5</v>
      </c>
      <c r="C204" s="39"/>
      <c r="D204" s="39"/>
      <c r="E204" s="39"/>
      <c r="F204" s="39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0"/>
      <c r="R204" s="43"/>
      <c r="S204" s="4"/>
    </row>
    <row r="205" spans="1:19" outlineLevel="1">
      <c r="A205" s="34"/>
      <c r="B205" s="41" t="s">
        <v>6</v>
      </c>
      <c r="C205" s="39"/>
      <c r="D205" s="39"/>
      <c r="E205" s="39"/>
      <c r="F205" s="39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0"/>
      <c r="R205" s="43"/>
      <c r="S205" s="4"/>
    </row>
    <row r="206" spans="1:19" outlineLevel="1">
      <c r="A206" s="34"/>
      <c r="B206" s="41" t="s">
        <v>7</v>
      </c>
      <c r="C206" s="39"/>
      <c r="D206" s="39"/>
      <c r="E206" s="39"/>
      <c r="F206" s="39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0"/>
      <c r="R206" s="43"/>
      <c r="S206" s="4"/>
    </row>
    <row r="207" spans="1:19" outlineLevel="1">
      <c r="A207" s="34"/>
      <c r="B207" s="41" t="s">
        <v>8</v>
      </c>
      <c r="C207" s="39"/>
      <c r="D207" s="39"/>
      <c r="E207" s="39"/>
      <c r="F207" s="39"/>
      <c r="G207" s="42"/>
      <c r="H207" s="42">
        <v>39177900</v>
      </c>
      <c r="I207" s="42"/>
      <c r="J207" s="42"/>
      <c r="K207" s="42"/>
      <c r="L207" s="42"/>
      <c r="M207" s="42"/>
      <c r="N207" s="42"/>
      <c r="O207" s="42"/>
      <c r="P207" s="42">
        <v>3626341.14</v>
      </c>
      <c r="Q207" s="40"/>
      <c r="R207" s="43">
        <f t="shared" si="74"/>
        <v>9.2560886111813048</v>
      </c>
      <c r="S207" s="4"/>
    </row>
    <row r="208" spans="1:19" ht="33" customHeight="1" outlineLevel="1">
      <c r="A208" s="34"/>
      <c r="B208" s="44" t="s">
        <v>48</v>
      </c>
      <c r="C208" s="39"/>
      <c r="D208" s="39"/>
      <c r="E208" s="39"/>
      <c r="F208" s="39"/>
      <c r="G208" s="42"/>
      <c r="H208" s="42">
        <f>H210+H211+H212</f>
        <v>17967071</v>
      </c>
      <c r="I208" s="42">
        <f t="shared" ref="I208:O208" si="87">I210+I211+I212</f>
        <v>0</v>
      </c>
      <c r="J208" s="42">
        <f t="shared" si="87"/>
        <v>0</v>
      </c>
      <c r="K208" s="42">
        <f t="shared" si="87"/>
        <v>0</v>
      </c>
      <c r="L208" s="42">
        <f t="shared" si="87"/>
        <v>0</v>
      </c>
      <c r="M208" s="42">
        <f t="shared" si="87"/>
        <v>0</v>
      </c>
      <c r="N208" s="42">
        <f t="shared" si="87"/>
        <v>0</v>
      </c>
      <c r="O208" s="42">
        <f t="shared" si="87"/>
        <v>0</v>
      </c>
      <c r="P208" s="42">
        <f>P210+P211+P212</f>
        <v>2000000</v>
      </c>
      <c r="Q208" s="40">
        <v>41189.14</v>
      </c>
      <c r="R208" s="43">
        <f t="shared" si="74"/>
        <v>11.131474907624064</v>
      </c>
      <c r="S208" s="4"/>
    </row>
    <row r="209" spans="1:20" outlineLevel="1">
      <c r="A209" s="34"/>
      <c r="B209" s="41" t="s">
        <v>5</v>
      </c>
      <c r="C209" s="39"/>
      <c r="D209" s="39"/>
      <c r="E209" s="39"/>
      <c r="F209" s="39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0"/>
      <c r="R209" s="43"/>
      <c r="S209" s="4"/>
    </row>
    <row r="210" spans="1:20" outlineLevel="1">
      <c r="A210" s="34"/>
      <c r="B210" s="41" t="s">
        <v>6</v>
      </c>
      <c r="C210" s="39"/>
      <c r="D210" s="39"/>
      <c r="E210" s="39"/>
      <c r="F210" s="39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0"/>
      <c r="R210" s="43">
        <v>0</v>
      </c>
      <c r="S210" s="4"/>
    </row>
    <row r="211" spans="1:20" outlineLevel="1">
      <c r="A211" s="34"/>
      <c r="B211" s="41" t="s">
        <v>7</v>
      </c>
      <c r="C211" s="39"/>
      <c r="D211" s="39"/>
      <c r="E211" s="39"/>
      <c r="F211" s="39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0"/>
      <c r="R211" s="43">
        <v>0</v>
      </c>
      <c r="S211" s="4"/>
      <c r="T211" s="3"/>
    </row>
    <row r="212" spans="1:20" outlineLevel="1">
      <c r="A212" s="34"/>
      <c r="B212" s="41" t="s">
        <v>8</v>
      </c>
      <c r="C212" s="39"/>
      <c r="D212" s="39"/>
      <c r="E212" s="39"/>
      <c r="F212" s="39"/>
      <c r="G212" s="42"/>
      <c r="H212" s="42">
        <v>17967071</v>
      </c>
      <c r="I212" s="42"/>
      <c r="J212" s="42"/>
      <c r="K212" s="42"/>
      <c r="L212" s="42"/>
      <c r="M212" s="42"/>
      <c r="N212" s="42"/>
      <c r="O212" s="42"/>
      <c r="P212" s="42">
        <v>2000000</v>
      </c>
      <c r="Q212" s="40"/>
      <c r="R212" s="43">
        <f t="shared" si="74"/>
        <v>11.131474907624064</v>
      </c>
      <c r="S212" s="4"/>
    </row>
    <row r="213" spans="1:20" ht="33" customHeight="1" outlineLevel="1">
      <c r="A213" s="34"/>
      <c r="B213" s="44" t="s">
        <v>205</v>
      </c>
      <c r="C213" s="39"/>
      <c r="D213" s="39"/>
      <c r="E213" s="39"/>
      <c r="F213" s="39"/>
      <c r="G213" s="42"/>
      <c r="H213" s="42">
        <f>H215+H216+H217</f>
        <v>36852000</v>
      </c>
      <c r="I213" s="42">
        <f t="shared" ref="I213:O213" si="88">I215+I216+I217</f>
        <v>0</v>
      </c>
      <c r="J213" s="42">
        <f t="shared" si="88"/>
        <v>0</v>
      </c>
      <c r="K213" s="42">
        <f t="shared" si="88"/>
        <v>0</v>
      </c>
      <c r="L213" s="42">
        <f t="shared" si="88"/>
        <v>0</v>
      </c>
      <c r="M213" s="42">
        <f t="shared" si="88"/>
        <v>0</v>
      </c>
      <c r="N213" s="42">
        <f t="shared" si="88"/>
        <v>0</v>
      </c>
      <c r="O213" s="42">
        <f t="shared" si="88"/>
        <v>0</v>
      </c>
      <c r="P213" s="42">
        <f>P215+P216+P217</f>
        <v>3112666</v>
      </c>
      <c r="Q213" s="40">
        <v>41189.14</v>
      </c>
      <c r="R213" s="43">
        <f t="shared" si="74"/>
        <v>8.4463963963963966</v>
      </c>
      <c r="S213" s="4"/>
    </row>
    <row r="214" spans="1:20" outlineLevel="1">
      <c r="A214" s="34"/>
      <c r="B214" s="41" t="s">
        <v>5</v>
      </c>
      <c r="C214" s="39"/>
      <c r="D214" s="39"/>
      <c r="E214" s="39"/>
      <c r="F214" s="39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0"/>
      <c r="R214" s="43"/>
      <c r="S214" s="4"/>
    </row>
    <row r="215" spans="1:20" outlineLevel="1">
      <c r="A215" s="34"/>
      <c r="B215" s="41" t="s">
        <v>6</v>
      </c>
      <c r="C215" s="39"/>
      <c r="D215" s="39"/>
      <c r="E215" s="39"/>
      <c r="F215" s="39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0"/>
      <c r="R215" s="43"/>
      <c r="S215" s="4"/>
    </row>
    <row r="216" spans="1:20" outlineLevel="1">
      <c r="A216" s="34"/>
      <c r="B216" s="41" t="s">
        <v>7</v>
      </c>
      <c r="C216" s="39"/>
      <c r="D216" s="39"/>
      <c r="E216" s="39"/>
      <c r="F216" s="39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0"/>
      <c r="R216" s="43"/>
      <c r="S216" s="4"/>
    </row>
    <row r="217" spans="1:20" outlineLevel="1">
      <c r="A217" s="34"/>
      <c r="B217" s="41" t="s">
        <v>8</v>
      </c>
      <c r="C217" s="39"/>
      <c r="D217" s="39"/>
      <c r="E217" s="39"/>
      <c r="F217" s="39"/>
      <c r="G217" s="42"/>
      <c r="H217" s="42">
        <v>36852000</v>
      </c>
      <c r="I217" s="42"/>
      <c r="J217" s="42"/>
      <c r="K217" s="42"/>
      <c r="L217" s="42"/>
      <c r="M217" s="42"/>
      <c r="N217" s="42"/>
      <c r="O217" s="42"/>
      <c r="P217" s="42">
        <v>3112666</v>
      </c>
      <c r="Q217" s="40"/>
      <c r="R217" s="43">
        <f t="shared" si="74"/>
        <v>8.4463963963963966</v>
      </c>
      <c r="S217" s="4"/>
    </row>
    <row r="218" spans="1:20" outlineLevel="1">
      <c r="A218" s="34" t="s">
        <v>49</v>
      </c>
      <c r="B218" s="41" t="s">
        <v>50</v>
      </c>
      <c r="C218" s="39"/>
      <c r="D218" s="39"/>
      <c r="E218" s="39"/>
      <c r="F218" s="39"/>
      <c r="G218" s="42"/>
      <c r="H218" s="42">
        <f>H220+H221+H222</f>
        <v>233245000</v>
      </c>
      <c r="I218" s="42">
        <f t="shared" ref="I218:P218" si="89">I220+I221+I222</f>
        <v>0</v>
      </c>
      <c r="J218" s="42">
        <f t="shared" si="89"/>
        <v>0</v>
      </c>
      <c r="K218" s="42">
        <f t="shared" si="89"/>
        <v>0</v>
      </c>
      <c r="L218" s="42">
        <f t="shared" si="89"/>
        <v>0</v>
      </c>
      <c r="M218" s="42">
        <f t="shared" si="89"/>
        <v>0</v>
      </c>
      <c r="N218" s="42">
        <f t="shared" si="89"/>
        <v>0</v>
      </c>
      <c r="O218" s="42">
        <f t="shared" si="89"/>
        <v>0</v>
      </c>
      <c r="P218" s="42">
        <f t="shared" si="89"/>
        <v>500000</v>
      </c>
      <c r="Q218" s="40"/>
      <c r="R218" s="43">
        <f t="shared" si="74"/>
        <v>0.21436686745696584</v>
      </c>
      <c r="S218" s="4"/>
    </row>
    <row r="219" spans="1:20" outlineLevel="1">
      <c r="A219" s="34"/>
      <c r="B219" s="41" t="s">
        <v>5</v>
      </c>
      <c r="C219" s="39"/>
      <c r="D219" s="39"/>
      <c r="E219" s="39"/>
      <c r="F219" s="39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0"/>
      <c r="R219" s="43"/>
      <c r="S219" s="4"/>
      <c r="T219" s="3"/>
    </row>
    <row r="220" spans="1:20" outlineLevel="1">
      <c r="A220" s="34"/>
      <c r="B220" s="41" t="s">
        <v>6</v>
      </c>
      <c r="C220" s="39"/>
      <c r="D220" s="39"/>
      <c r="E220" s="39"/>
      <c r="F220" s="39"/>
      <c r="G220" s="42"/>
      <c r="H220" s="42">
        <f>H230+H225</f>
        <v>200000000</v>
      </c>
      <c r="I220" s="42">
        <f t="shared" ref="I220:P220" si="90">I230+I225</f>
        <v>0</v>
      </c>
      <c r="J220" s="42">
        <f t="shared" si="90"/>
        <v>0</v>
      </c>
      <c r="K220" s="42">
        <f t="shared" si="90"/>
        <v>0</v>
      </c>
      <c r="L220" s="42">
        <f t="shared" si="90"/>
        <v>0</v>
      </c>
      <c r="M220" s="42">
        <f t="shared" si="90"/>
        <v>0</v>
      </c>
      <c r="N220" s="42">
        <f t="shared" si="90"/>
        <v>0</v>
      </c>
      <c r="O220" s="42">
        <f t="shared" si="90"/>
        <v>0</v>
      </c>
      <c r="P220" s="42">
        <f t="shared" si="90"/>
        <v>0</v>
      </c>
      <c r="Q220" s="40"/>
      <c r="R220" s="43">
        <f t="shared" si="74"/>
        <v>0</v>
      </c>
      <c r="S220" s="4"/>
      <c r="T220" s="3"/>
    </row>
    <row r="221" spans="1:20" outlineLevel="1">
      <c r="A221" s="34"/>
      <c r="B221" s="41" t="s">
        <v>7</v>
      </c>
      <c r="C221" s="39"/>
      <c r="D221" s="39"/>
      <c r="E221" s="39"/>
      <c r="F221" s="39"/>
      <c r="G221" s="42"/>
      <c r="H221" s="42">
        <f t="shared" ref="H221:P222" si="91">H231+H226</f>
        <v>6976400</v>
      </c>
      <c r="I221" s="42">
        <f t="shared" si="91"/>
        <v>0</v>
      </c>
      <c r="J221" s="42">
        <f t="shared" si="91"/>
        <v>0</v>
      </c>
      <c r="K221" s="42">
        <f t="shared" si="91"/>
        <v>0</v>
      </c>
      <c r="L221" s="42">
        <f t="shared" si="91"/>
        <v>0</v>
      </c>
      <c r="M221" s="42">
        <f t="shared" si="91"/>
        <v>0</v>
      </c>
      <c r="N221" s="42">
        <f t="shared" si="91"/>
        <v>0</v>
      </c>
      <c r="O221" s="42">
        <f t="shared" si="91"/>
        <v>0</v>
      </c>
      <c r="P221" s="42">
        <f t="shared" si="91"/>
        <v>0</v>
      </c>
      <c r="Q221" s="40"/>
      <c r="R221" s="43">
        <f t="shared" si="74"/>
        <v>0</v>
      </c>
      <c r="S221" s="4"/>
    </row>
    <row r="222" spans="1:20" outlineLevel="1">
      <c r="A222" s="34"/>
      <c r="B222" s="41" t="s">
        <v>8</v>
      </c>
      <c r="C222" s="39"/>
      <c r="D222" s="39"/>
      <c r="E222" s="39"/>
      <c r="F222" s="39"/>
      <c r="G222" s="42"/>
      <c r="H222" s="42">
        <f t="shared" si="91"/>
        <v>26268600</v>
      </c>
      <c r="I222" s="42">
        <f t="shared" si="91"/>
        <v>0</v>
      </c>
      <c r="J222" s="42">
        <f t="shared" si="91"/>
        <v>0</v>
      </c>
      <c r="K222" s="42">
        <f t="shared" si="91"/>
        <v>0</v>
      </c>
      <c r="L222" s="42">
        <f t="shared" si="91"/>
        <v>0</v>
      </c>
      <c r="M222" s="42">
        <f t="shared" si="91"/>
        <v>0</v>
      </c>
      <c r="N222" s="42">
        <f t="shared" si="91"/>
        <v>0</v>
      </c>
      <c r="O222" s="42">
        <f t="shared" si="91"/>
        <v>0</v>
      </c>
      <c r="P222" s="42">
        <f t="shared" si="91"/>
        <v>500000</v>
      </c>
      <c r="Q222" s="40"/>
      <c r="R222" s="43">
        <f t="shared" si="74"/>
        <v>1.9034132005512283</v>
      </c>
      <c r="S222" s="4"/>
    </row>
    <row r="223" spans="1:20" ht="31.5" outlineLevel="1">
      <c r="A223" s="34"/>
      <c r="B223" s="44" t="s">
        <v>51</v>
      </c>
      <c r="C223" s="39"/>
      <c r="D223" s="39"/>
      <c r="E223" s="39"/>
      <c r="F223" s="39"/>
      <c r="G223" s="42"/>
      <c r="H223" s="42">
        <f>H225+H226+H227</f>
        <v>5000000</v>
      </c>
      <c r="I223" s="42">
        <f t="shared" ref="I223:O223" si="92">I225+I226+I227</f>
        <v>0</v>
      </c>
      <c r="J223" s="42">
        <f t="shared" si="92"/>
        <v>0</v>
      </c>
      <c r="K223" s="42">
        <f t="shared" si="92"/>
        <v>0</v>
      </c>
      <c r="L223" s="42">
        <f t="shared" si="92"/>
        <v>0</v>
      </c>
      <c r="M223" s="42">
        <f t="shared" si="92"/>
        <v>0</v>
      </c>
      <c r="N223" s="42">
        <f t="shared" si="92"/>
        <v>0</v>
      </c>
      <c r="O223" s="42">
        <f t="shared" si="92"/>
        <v>0</v>
      </c>
      <c r="P223" s="42">
        <f>P225+P226+P227</f>
        <v>500000</v>
      </c>
      <c r="Q223" s="40">
        <v>41189.14</v>
      </c>
      <c r="R223" s="43">
        <f t="shared" si="74"/>
        <v>10</v>
      </c>
      <c r="S223" s="4"/>
    </row>
    <row r="224" spans="1:20" outlineLevel="1">
      <c r="A224" s="34"/>
      <c r="B224" s="41" t="s">
        <v>5</v>
      </c>
      <c r="C224" s="39"/>
      <c r="D224" s="39"/>
      <c r="E224" s="39"/>
      <c r="F224" s="39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0"/>
      <c r="R224" s="43"/>
      <c r="S224" s="4"/>
    </row>
    <row r="225" spans="1:20" outlineLevel="1">
      <c r="A225" s="34"/>
      <c r="B225" s="41" t="s">
        <v>6</v>
      </c>
      <c r="C225" s="39"/>
      <c r="D225" s="39"/>
      <c r="E225" s="39"/>
      <c r="F225" s="39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0"/>
      <c r="R225" s="43"/>
      <c r="S225" s="4"/>
    </row>
    <row r="226" spans="1:20" outlineLevel="1">
      <c r="A226" s="34"/>
      <c r="B226" s="41" t="s">
        <v>7</v>
      </c>
      <c r="C226" s="39"/>
      <c r="D226" s="39"/>
      <c r="E226" s="39"/>
      <c r="F226" s="39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0"/>
      <c r="R226" s="43"/>
      <c r="S226" s="4"/>
    </row>
    <row r="227" spans="1:20" outlineLevel="1">
      <c r="A227" s="34"/>
      <c r="B227" s="41" t="s">
        <v>8</v>
      </c>
      <c r="C227" s="39"/>
      <c r="D227" s="39"/>
      <c r="E227" s="39"/>
      <c r="F227" s="39"/>
      <c r="G227" s="42"/>
      <c r="H227" s="42">
        <v>5000000</v>
      </c>
      <c r="I227" s="42"/>
      <c r="J227" s="42"/>
      <c r="K227" s="42"/>
      <c r="L227" s="42"/>
      <c r="M227" s="42"/>
      <c r="N227" s="42"/>
      <c r="O227" s="42"/>
      <c r="P227" s="42">
        <v>500000</v>
      </c>
      <c r="Q227" s="40"/>
      <c r="R227" s="43">
        <f t="shared" ref="R227:R298" si="93">P227/H227*100</f>
        <v>10</v>
      </c>
      <c r="S227" s="4"/>
    </row>
    <row r="228" spans="1:20" ht="31.5" outlineLevel="1">
      <c r="A228" s="34"/>
      <c r="B228" s="44" t="s">
        <v>52</v>
      </c>
      <c r="C228" s="39"/>
      <c r="D228" s="39"/>
      <c r="E228" s="39"/>
      <c r="F228" s="39"/>
      <c r="G228" s="42"/>
      <c r="H228" s="42">
        <f>H230+H231+H232</f>
        <v>228245000</v>
      </c>
      <c r="I228" s="42">
        <f t="shared" ref="I228:P228" si="94">I230+I231+I232</f>
        <v>0</v>
      </c>
      <c r="J228" s="42">
        <f t="shared" si="94"/>
        <v>0</v>
      </c>
      <c r="K228" s="42">
        <f t="shared" si="94"/>
        <v>0</v>
      </c>
      <c r="L228" s="42">
        <f t="shared" si="94"/>
        <v>0</v>
      </c>
      <c r="M228" s="42">
        <f t="shared" si="94"/>
        <v>0</v>
      </c>
      <c r="N228" s="42">
        <f t="shared" si="94"/>
        <v>0</v>
      </c>
      <c r="O228" s="42">
        <f t="shared" si="94"/>
        <v>0</v>
      </c>
      <c r="P228" s="42">
        <f t="shared" si="94"/>
        <v>0</v>
      </c>
      <c r="Q228" s="40">
        <v>41189.14</v>
      </c>
      <c r="R228" s="43">
        <f t="shared" si="93"/>
        <v>0</v>
      </c>
      <c r="S228" s="4"/>
      <c r="T228" s="3"/>
    </row>
    <row r="229" spans="1:20" outlineLevel="1">
      <c r="A229" s="34"/>
      <c r="B229" s="41" t="s">
        <v>5</v>
      </c>
      <c r="C229" s="39"/>
      <c r="D229" s="39"/>
      <c r="E229" s="39"/>
      <c r="F229" s="39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0"/>
      <c r="R229" s="43"/>
      <c r="S229" s="4"/>
    </row>
    <row r="230" spans="1:20" outlineLevel="1">
      <c r="A230" s="34"/>
      <c r="B230" s="41" t="s">
        <v>6</v>
      </c>
      <c r="C230" s="39"/>
      <c r="D230" s="39"/>
      <c r="E230" s="39"/>
      <c r="F230" s="39"/>
      <c r="G230" s="42"/>
      <c r="H230" s="42">
        <v>200000000</v>
      </c>
      <c r="I230" s="42"/>
      <c r="J230" s="42"/>
      <c r="K230" s="42"/>
      <c r="L230" s="42"/>
      <c r="M230" s="42"/>
      <c r="N230" s="42"/>
      <c r="O230" s="42"/>
      <c r="P230" s="42"/>
      <c r="Q230" s="40"/>
      <c r="R230" s="43">
        <f t="shared" si="93"/>
        <v>0</v>
      </c>
      <c r="S230" s="4"/>
      <c r="T230" s="3"/>
    </row>
    <row r="231" spans="1:20" outlineLevel="1">
      <c r="A231" s="34"/>
      <c r="B231" s="41" t="s">
        <v>7</v>
      </c>
      <c r="C231" s="39"/>
      <c r="D231" s="39"/>
      <c r="E231" s="39"/>
      <c r="F231" s="39"/>
      <c r="G231" s="42"/>
      <c r="H231" s="42">
        <v>6976400</v>
      </c>
      <c r="I231" s="42"/>
      <c r="J231" s="42"/>
      <c r="K231" s="42"/>
      <c r="L231" s="42"/>
      <c r="M231" s="42"/>
      <c r="N231" s="42"/>
      <c r="O231" s="42"/>
      <c r="P231" s="42"/>
      <c r="Q231" s="40"/>
      <c r="R231" s="43">
        <f t="shared" si="93"/>
        <v>0</v>
      </c>
      <c r="S231" s="4"/>
      <c r="T231" s="3"/>
    </row>
    <row r="232" spans="1:20" outlineLevel="1">
      <c r="A232" s="34"/>
      <c r="B232" s="41" t="s">
        <v>8</v>
      </c>
      <c r="C232" s="39"/>
      <c r="D232" s="39"/>
      <c r="E232" s="39"/>
      <c r="F232" s="39"/>
      <c r="G232" s="42"/>
      <c r="H232" s="42">
        <v>21268600</v>
      </c>
      <c r="I232" s="42"/>
      <c r="J232" s="42"/>
      <c r="K232" s="42"/>
      <c r="L232" s="42"/>
      <c r="M232" s="42"/>
      <c r="N232" s="42"/>
      <c r="O232" s="42"/>
      <c r="P232" s="42"/>
      <c r="Q232" s="40"/>
      <c r="R232" s="43">
        <f t="shared" si="93"/>
        <v>0</v>
      </c>
      <c r="S232" s="4"/>
    </row>
    <row r="233" spans="1:20" ht="31.5" outlineLevel="1">
      <c r="A233" s="34" t="s">
        <v>53</v>
      </c>
      <c r="B233" s="41" t="s">
        <v>176</v>
      </c>
      <c r="C233" s="39"/>
      <c r="D233" s="39"/>
      <c r="E233" s="39"/>
      <c r="F233" s="39"/>
      <c r="G233" s="42">
        <v>0</v>
      </c>
      <c r="H233" s="42">
        <f>H235+H236+H237</f>
        <v>2122600</v>
      </c>
      <c r="I233" s="42">
        <f t="shared" ref="I233:P233" si="95">I235+I236+I237</f>
        <v>0</v>
      </c>
      <c r="J233" s="42">
        <f t="shared" si="95"/>
        <v>0</v>
      </c>
      <c r="K233" s="42">
        <f t="shared" si="95"/>
        <v>0</v>
      </c>
      <c r="L233" s="42">
        <f t="shared" si="95"/>
        <v>0</v>
      </c>
      <c r="M233" s="42">
        <f t="shared" si="95"/>
        <v>0</v>
      </c>
      <c r="N233" s="42">
        <f t="shared" si="95"/>
        <v>0</v>
      </c>
      <c r="O233" s="42">
        <f t="shared" si="95"/>
        <v>0</v>
      </c>
      <c r="P233" s="42">
        <f t="shared" si="95"/>
        <v>40052.29</v>
      </c>
      <c r="Q233" s="40">
        <v>8093761.4900000002</v>
      </c>
      <c r="R233" s="43">
        <f t="shared" si="93"/>
        <v>1.8869447846980119</v>
      </c>
      <c r="S233" s="4">
        <v>0</v>
      </c>
    </row>
    <row r="234" spans="1:20" outlineLevel="1">
      <c r="A234" s="34"/>
      <c r="B234" s="41" t="s">
        <v>5</v>
      </c>
      <c r="C234" s="39"/>
      <c r="D234" s="39"/>
      <c r="E234" s="39"/>
      <c r="F234" s="39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0"/>
      <c r="R234" s="43"/>
      <c r="S234" s="4"/>
    </row>
    <row r="235" spans="1:20" outlineLevel="1">
      <c r="A235" s="34"/>
      <c r="B235" s="41" t="s">
        <v>6</v>
      </c>
      <c r="C235" s="39"/>
      <c r="D235" s="39"/>
      <c r="E235" s="39"/>
      <c r="F235" s="39"/>
      <c r="G235" s="42"/>
      <c r="H235" s="42">
        <f>H240</f>
        <v>0</v>
      </c>
      <c r="I235" s="42">
        <f t="shared" ref="I235:P237" si="96">I240</f>
        <v>0</v>
      </c>
      <c r="J235" s="42">
        <f t="shared" si="96"/>
        <v>0</v>
      </c>
      <c r="K235" s="42">
        <f t="shared" si="96"/>
        <v>0</v>
      </c>
      <c r="L235" s="42">
        <f t="shared" si="96"/>
        <v>0</v>
      </c>
      <c r="M235" s="42">
        <f t="shared" si="96"/>
        <v>0</v>
      </c>
      <c r="N235" s="42">
        <f t="shared" si="96"/>
        <v>0</v>
      </c>
      <c r="O235" s="42">
        <f t="shared" si="96"/>
        <v>0</v>
      </c>
      <c r="P235" s="42">
        <f t="shared" si="96"/>
        <v>0</v>
      </c>
      <c r="Q235" s="40"/>
      <c r="R235" s="43">
        <v>0</v>
      </c>
      <c r="S235" s="4"/>
    </row>
    <row r="236" spans="1:20" outlineLevel="1">
      <c r="A236" s="34"/>
      <c r="B236" s="41" t="s">
        <v>7</v>
      </c>
      <c r="C236" s="39"/>
      <c r="D236" s="39"/>
      <c r="E236" s="39"/>
      <c r="F236" s="39"/>
      <c r="G236" s="42"/>
      <c r="H236" s="42">
        <f t="shared" ref="H236" si="97">H241</f>
        <v>0</v>
      </c>
      <c r="I236" s="42"/>
      <c r="J236" s="42"/>
      <c r="K236" s="42"/>
      <c r="L236" s="42"/>
      <c r="M236" s="42"/>
      <c r="N236" s="42"/>
      <c r="O236" s="42"/>
      <c r="P236" s="42">
        <f t="shared" si="96"/>
        <v>0</v>
      </c>
      <c r="Q236" s="40"/>
      <c r="R236" s="43">
        <v>0</v>
      </c>
      <c r="S236" s="4"/>
    </row>
    <row r="237" spans="1:20" outlineLevel="1">
      <c r="A237" s="34"/>
      <c r="B237" s="41" t="s">
        <v>8</v>
      </c>
      <c r="C237" s="39"/>
      <c r="D237" s="39"/>
      <c r="E237" s="39"/>
      <c r="F237" s="39"/>
      <c r="G237" s="42"/>
      <c r="H237" s="42">
        <f>H242</f>
        <v>2122600</v>
      </c>
      <c r="I237" s="42"/>
      <c r="J237" s="42"/>
      <c r="K237" s="42"/>
      <c r="L237" s="42"/>
      <c r="M237" s="42"/>
      <c r="N237" s="42"/>
      <c r="O237" s="42"/>
      <c r="P237" s="42">
        <f t="shared" si="96"/>
        <v>40052.29</v>
      </c>
      <c r="Q237" s="40"/>
      <c r="R237" s="43">
        <f t="shared" si="93"/>
        <v>1.8869447846980119</v>
      </c>
      <c r="S237" s="4"/>
    </row>
    <row r="238" spans="1:20" outlineLevel="1">
      <c r="A238" s="34"/>
      <c r="B238" s="44" t="s">
        <v>31</v>
      </c>
      <c r="C238" s="39"/>
      <c r="D238" s="39"/>
      <c r="E238" s="39"/>
      <c r="F238" s="39"/>
      <c r="G238" s="42"/>
      <c r="H238" s="42">
        <f>H240+H241+H242</f>
        <v>2122600</v>
      </c>
      <c r="I238" s="42">
        <f t="shared" ref="I238:O238" si="98">I240+I241+I242</f>
        <v>0</v>
      </c>
      <c r="J238" s="42">
        <f t="shared" si="98"/>
        <v>0</v>
      </c>
      <c r="K238" s="42">
        <f t="shared" si="98"/>
        <v>0</v>
      </c>
      <c r="L238" s="42">
        <f t="shared" si="98"/>
        <v>0</v>
      </c>
      <c r="M238" s="42">
        <f t="shared" si="98"/>
        <v>0</v>
      </c>
      <c r="N238" s="42">
        <f t="shared" si="98"/>
        <v>0</v>
      </c>
      <c r="O238" s="42">
        <f t="shared" si="98"/>
        <v>0</v>
      </c>
      <c r="P238" s="42">
        <f>P240+P241+P242</f>
        <v>40052.29</v>
      </c>
      <c r="Q238" s="40">
        <v>41189.14</v>
      </c>
      <c r="R238" s="43">
        <f t="shared" si="93"/>
        <v>1.8869447846980119</v>
      </c>
      <c r="S238" s="4"/>
    </row>
    <row r="239" spans="1:20" outlineLevel="1">
      <c r="A239" s="34"/>
      <c r="B239" s="41" t="s">
        <v>5</v>
      </c>
      <c r="C239" s="39"/>
      <c r="D239" s="39"/>
      <c r="E239" s="39"/>
      <c r="F239" s="39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0"/>
      <c r="R239" s="43"/>
      <c r="S239" s="4"/>
    </row>
    <row r="240" spans="1:20" outlineLevel="1">
      <c r="A240" s="34"/>
      <c r="B240" s="41" t="s">
        <v>6</v>
      </c>
      <c r="C240" s="39"/>
      <c r="D240" s="39"/>
      <c r="E240" s="39"/>
      <c r="F240" s="39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0"/>
      <c r="R240" s="43"/>
      <c r="S240" s="4"/>
    </row>
    <row r="241" spans="1:21" outlineLevel="1">
      <c r="A241" s="34"/>
      <c r="B241" s="41" t="s">
        <v>7</v>
      </c>
      <c r="C241" s="39"/>
      <c r="D241" s="39"/>
      <c r="E241" s="39"/>
      <c r="F241" s="39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0"/>
      <c r="R241" s="43"/>
      <c r="S241" s="4"/>
    </row>
    <row r="242" spans="1:21" outlineLevel="1">
      <c r="A242" s="34"/>
      <c r="B242" s="41" t="s">
        <v>8</v>
      </c>
      <c r="C242" s="39"/>
      <c r="D242" s="39"/>
      <c r="E242" s="39"/>
      <c r="F242" s="39"/>
      <c r="G242" s="42"/>
      <c r="H242" s="42">
        <v>2122600</v>
      </c>
      <c r="I242" s="42"/>
      <c r="J242" s="42"/>
      <c r="K242" s="42"/>
      <c r="L242" s="42"/>
      <c r="M242" s="42"/>
      <c r="N242" s="42"/>
      <c r="O242" s="42"/>
      <c r="P242" s="42">
        <v>40052.29</v>
      </c>
      <c r="Q242" s="40"/>
      <c r="R242" s="43">
        <f t="shared" si="93"/>
        <v>1.8869447846980119</v>
      </c>
      <c r="S242" s="4"/>
    </row>
    <row r="243" spans="1:21" s="8" customFormat="1" ht="31.5">
      <c r="A243" s="46" t="s">
        <v>54</v>
      </c>
      <c r="B243" s="38" t="s">
        <v>138</v>
      </c>
      <c r="C243" s="39"/>
      <c r="D243" s="39"/>
      <c r="E243" s="39"/>
      <c r="F243" s="39"/>
      <c r="G243" s="40">
        <v>0</v>
      </c>
      <c r="H243" s="40">
        <f>H245+H246+H247</f>
        <v>306485600</v>
      </c>
      <c r="I243" s="40" t="e">
        <f t="shared" ref="I243:P243" si="99">I245+I246+I247</f>
        <v>#REF!</v>
      </c>
      <c r="J243" s="40" t="e">
        <f t="shared" si="99"/>
        <v>#REF!</v>
      </c>
      <c r="K243" s="40" t="e">
        <f t="shared" si="99"/>
        <v>#REF!</v>
      </c>
      <c r="L243" s="40" t="e">
        <f t="shared" si="99"/>
        <v>#REF!</v>
      </c>
      <c r="M243" s="40" t="e">
        <f t="shared" si="99"/>
        <v>#REF!</v>
      </c>
      <c r="N243" s="40" t="e">
        <f t="shared" si="99"/>
        <v>#REF!</v>
      </c>
      <c r="O243" s="40" t="e">
        <f t="shared" si="99"/>
        <v>#REF!</v>
      </c>
      <c r="P243" s="40">
        <f t="shared" si="99"/>
        <v>18413735.32</v>
      </c>
      <c r="Q243" s="40">
        <v>94969526.689999998</v>
      </c>
      <c r="R243" s="33">
        <f t="shared" si="93"/>
        <v>6.0080262563722409</v>
      </c>
      <c r="S243" s="7">
        <v>0</v>
      </c>
    </row>
    <row r="244" spans="1:21">
      <c r="A244" s="46"/>
      <c r="B244" s="41" t="s">
        <v>5</v>
      </c>
      <c r="C244" s="39"/>
      <c r="D244" s="39"/>
      <c r="E244" s="39"/>
      <c r="F244" s="39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33"/>
      <c r="S244" s="4"/>
    </row>
    <row r="245" spans="1:21">
      <c r="A245" s="46"/>
      <c r="B245" s="38" t="s">
        <v>6</v>
      </c>
      <c r="C245" s="39"/>
      <c r="D245" s="39"/>
      <c r="E245" s="39"/>
      <c r="F245" s="39"/>
      <c r="G245" s="40"/>
      <c r="H245" s="40">
        <f t="shared" ref="H245:P245" si="100">H250+H265+H275</f>
        <v>0</v>
      </c>
      <c r="I245" s="40" t="e">
        <f t="shared" si="100"/>
        <v>#REF!</v>
      </c>
      <c r="J245" s="40" t="e">
        <f t="shared" si="100"/>
        <v>#REF!</v>
      </c>
      <c r="K245" s="40" t="e">
        <f t="shared" si="100"/>
        <v>#REF!</v>
      </c>
      <c r="L245" s="40" t="e">
        <f t="shared" si="100"/>
        <v>#REF!</v>
      </c>
      <c r="M245" s="40" t="e">
        <f t="shared" si="100"/>
        <v>#REF!</v>
      </c>
      <c r="N245" s="40" t="e">
        <f t="shared" si="100"/>
        <v>#REF!</v>
      </c>
      <c r="O245" s="40" t="e">
        <f t="shared" si="100"/>
        <v>#REF!</v>
      </c>
      <c r="P245" s="40">
        <f t="shared" si="100"/>
        <v>0</v>
      </c>
      <c r="Q245" s="40"/>
      <c r="R245" s="33">
        <v>0</v>
      </c>
      <c r="S245" s="4"/>
      <c r="T245" s="3"/>
      <c r="U245" s="3"/>
    </row>
    <row r="246" spans="1:21">
      <c r="A246" s="46"/>
      <c r="B246" s="38" t="s">
        <v>7</v>
      </c>
      <c r="C246" s="39"/>
      <c r="D246" s="39"/>
      <c r="E246" s="39"/>
      <c r="F246" s="39"/>
      <c r="G246" s="40"/>
      <c r="H246" s="40">
        <f t="shared" ref="H246:P246" si="101">H251+H266+H276</f>
        <v>60000000</v>
      </c>
      <c r="I246" s="40">
        <f t="shared" si="101"/>
        <v>0</v>
      </c>
      <c r="J246" s="40">
        <f t="shared" si="101"/>
        <v>0</v>
      </c>
      <c r="K246" s="40">
        <f t="shared" si="101"/>
        <v>0</v>
      </c>
      <c r="L246" s="40">
        <f t="shared" si="101"/>
        <v>0</v>
      </c>
      <c r="M246" s="40">
        <f t="shared" si="101"/>
        <v>0</v>
      </c>
      <c r="N246" s="40">
        <f t="shared" si="101"/>
        <v>0</v>
      </c>
      <c r="O246" s="40">
        <f t="shared" si="101"/>
        <v>0</v>
      </c>
      <c r="P246" s="40">
        <f t="shared" si="101"/>
        <v>0</v>
      </c>
      <c r="Q246" s="40"/>
      <c r="R246" s="33">
        <f t="shared" si="93"/>
        <v>0</v>
      </c>
      <c r="S246" s="4"/>
    </row>
    <row r="247" spans="1:21">
      <c r="A247" s="46"/>
      <c r="B247" s="38" t="s">
        <v>8</v>
      </c>
      <c r="C247" s="39"/>
      <c r="D247" s="39"/>
      <c r="E247" s="39"/>
      <c r="F247" s="39"/>
      <c r="G247" s="40"/>
      <c r="H247" s="40">
        <f t="shared" ref="H247:P247" si="102">H252+H267+H277</f>
        <v>246485600</v>
      </c>
      <c r="I247" s="40">
        <f t="shared" si="102"/>
        <v>0</v>
      </c>
      <c r="J247" s="40">
        <f t="shared" si="102"/>
        <v>0</v>
      </c>
      <c r="K247" s="40">
        <f t="shared" si="102"/>
        <v>0</v>
      </c>
      <c r="L247" s="40">
        <f t="shared" si="102"/>
        <v>0</v>
      </c>
      <c r="M247" s="40">
        <f t="shared" si="102"/>
        <v>0</v>
      </c>
      <c r="N247" s="40">
        <f t="shared" si="102"/>
        <v>0</v>
      </c>
      <c r="O247" s="40">
        <f t="shared" si="102"/>
        <v>0</v>
      </c>
      <c r="P247" s="40">
        <f t="shared" si="102"/>
        <v>18413735.32</v>
      </c>
      <c r="Q247" s="40"/>
      <c r="R247" s="33">
        <f t="shared" si="93"/>
        <v>7.4705115917522154</v>
      </c>
      <c r="S247" s="4"/>
    </row>
    <row r="248" spans="1:21" ht="17.25" customHeight="1" outlineLevel="1">
      <c r="A248" s="34" t="s">
        <v>55</v>
      </c>
      <c r="B248" s="41" t="s">
        <v>56</v>
      </c>
      <c r="C248" s="39"/>
      <c r="D248" s="39"/>
      <c r="E248" s="39"/>
      <c r="F248" s="39"/>
      <c r="G248" s="42">
        <v>0</v>
      </c>
      <c r="H248" s="42">
        <f>H250+H251+H252</f>
        <v>105119000</v>
      </c>
      <c r="I248" s="42">
        <f t="shared" ref="I248:P248" si="103">I250+I251+I252</f>
        <v>0</v>
      </c>
      <c r="J248" s="42">
        <f t="shared" si="103"/>
        <v>0</v>
      </c>
      <c r="K248" s="42">
        <f t="shared" si="103"/>
        <v>0</v>
      </c>
      <c r="L248" s="42">
        <f t="shared" si="103"/>
        <v>0</v>
      </c>
      <c r="M248" s="42">
        <f t="shared" si="103"/>
        <v>0</v>
      </c>
      <c r="N248" s="42">
        <f t="shared" si="103"/>
        <v>0</v>
      </c>
      <c r="O248" s="42">
        <f t="shared" si="103"/>
        <v>0</v>
      </c>
      <c r="P248" s="42">
        <f t="shared" si="103"/>
        <v>4086200</v>
      </c>
      <c r="Q248" s="40">
        <v>24988113.43</v>
      </c>
      <c r="R248" s="43">
        <f t="shared" si="93"/>
        <v>3.8872135389415807</v>
      </c>
      <c r="S248" s="4">
        <v>0</v>
      </c>
    </row>
    <row r="249" spans="1:21" outlineLevel="1">
      <c r="A249" s="34"/>
      <c r="B249" s="41" t="s">
        <v>5</v>
      </c>
      <c r="C249" s="39"/>
      <c r="D249" s="39"/>
      <c r="E249" s="39"/>
      <c r="F249" s="39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0"/>
      <c r="R249" s="43"/>
      <c r="S249" s="4"/>
    </row>
    <row r="250" spans="1:21" outlineLevel="1">
      <c r="A250" s="34"/>
      <c r="B250" s="41" t="s">
        <v>6</v>
      </c>
      <c r="C250" s="39"/>
      <c r="D250" s="39"/>
      <c r="E250" s="39"/>
      <c r="F250" s="39"/>
      <c r="G250" s="42"/>
      <c r="H250" s="42">
        <f>H255+H260</f>
        <v>0</v>
      </c>
      <c r="I250" s="42">
        <f t="shared" ref="I250:P252" si="104">I255+I260</f>
        <v>0</v>
      </c>
      <c r="J250" s="42">
        <f t="shared" si="104"/>
        <v>0</v>
      </c>
      <c r="K250" s="42">
        <f t="shared" si="104"/>
        <v>0</v>
      </c>
      <c r="L250" s="42">
        <f t="shared" si="104"/>
        <v>0</v>
      </c>
      <c r="M250" s="42">
        <f t="shared" si="104"/>
        <v>0</v>
      </c>
      <c r="N250" s="42">
        <f t="shared" si="104"/>
        <v>0</v>
      </c>
      <c r="O250" s="42">
        <f t="shared" si="104"/>
        <v>0</v>
      </c>
      <c r="P250" s="42">
        <f t="shared" si="104"/>
        <v>0</v>
      </c>
      <c r="Q250" s="40"/>
      <c r="R250" s="43">
        <v>0</v>
      </c>
      <c r="S250" s="4"/>
      <c r="T250" s="3"/>
    </row>
    <row r="251" spans="1:21" outlineLevel="1">
      <c r="A251" s="34"/>
      <c r="B251" s="41" t="s">
        <v>7</v>
      </c>
      <c r="C251" s="39"/>
      <c r="D251" s="39"/>
      <c r="E251" s="39"/>
      <c r="F251" s="39"/>
      <c r="G251" s="42"/>
      <c r="H251" s="42">
        <f t="shared" ref="H251" si="105">H256+H261</f>
        <v>60000000</v>
      </c>
      <c r="I251" s="42"/>
      <c r="J251" s="42"/>
      <c r="K251" s="42"/>
      <c r="L251" s="42"/>
      <c r="M251" s="42"/>
      <c r="N251" s="42"/>
      <c r="O251" s="42"/>
      <c r="P251" s="42">
        <f t="shared" si="104"/>
        <v>0</v>
      </c>
      <c r="Q251" s="40"/>
      <c r="R251" s="43">
        <f t="shared" si="93"/>
        <v>0</v>
      </c>
      <c r="S251" s="4"/>
      <c r="T251" s="3"/>
    </row>
    <row r="252" spans="1:21" outlineLevel="1">
      <c r="A252" s="34"/>
      <c r="B252" s="41" t="s">
        <v>8</v>
      </c>
      <c r="C252" s="39"/>
      <c r="D252" s="39"/>
      <c r="E252" s="39"/>
      <c r="F252" s="39"/>
      <c r="G252" s="42"/>
      <c r="H252" s="42">
        <f>H257+H262</f>
        <v>45119000</v>
      </c>
      <c r="I252" s="42"/>
      <c r="J252" s="42"/>
      <c r="K252" s="42"/>
      <c r="L252" s="42"/>
      <c r="M252" s="42"/>
      <c r="N252" s="42"/>
      <c r="O252" s="42"/>
      <c r="P252" s="42">
        <f t="shared" si="104"/>
        <v>4086200</v>
      </c>
      <c r="Q252" s="40"/>
      <c r="R252" s="43">
        <f t="shared" si="93"/>
        <v>9.0564950464327669</v>
      </c>
      <c r="S252" s="4"/>
    </row>
    <row r="253" spans="1:21" ht="31.5" outlineLevel="1">
      <c r="A253" s="34"/>
      <c r="B253" s="44" t="s">
        <v>57</v>
      </c>
      <c r="C253" s="39"/>
      <c r="D253" s="39"/>
      <c r="E253" s="39"/>
      <c r="F253" s="39"/>
      <c r="G253" s="42"/>
      <c r="H253" s="42">
        <f>H255+H256+H257</f>
        <v>44919000</v>
      </c>
      <c r="I253" s="42">
        <f t="shared" ref="I253:O253" si="106">I255+I256+I257</f>
        <v>0</v>
      </c>
      <c r="J253" s="42">
        <f t="shared" si="106"/>
        <v>0</v>
      </c>
      <c r="K253" s="42">
        <f t="shared" si="106"/>
        <v>0</v>
      </c>
      <c r="L253" s="42">
        <f t="shared" si="106"/>
        <v>0</v>
      </c>
      <c r="M253" s="42">
        <f t="shared" si="106"/>
        <v>0</v>
      </c>
      <c r="N253" s="42">
        <f t="shared" si="106"/>
        <v>0</v>
      </c>
      <c r="O253" s="42">
        <f t="shared" si="106"/>
        <v>0</v>
      </c>
      <c r="P253" s="42">
        <f>P255+P256+P257</f>
        <v>4086200</v>
      </c>
      <c r="Q253" s="40">
        <v>41189.14</v>
      </c>
      <c r="R253" s="43">
        <f t="shared" si="93"/>
        <v>9.0968187181370919</v>
      </c>
      <c r="S253" s="4"/>
    </row>
    <row r="254" spans="1:21" outlineLevel="1">
      <c r="A254" s="34"/>
      <c r="B254" s="41" t="s">
        <v>5</v>
      </c>
      <c r="C254" s="39"/>
      <c r="D254" s="39"/>
      <c r="E254" s="39"/>
      <c r="F254" s="39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0"/>
      <c r="R254" s="43"/>
      <c r="S254" s="4"/>
    </row>
    <row r="255" spans="1:21" outlineLevel="1">
      <c r="A255" s="34"/>
      <c r="B255" s="41" t="s">
        <v>6</v>
      </c>
      <c r="C255" s="39"/>
      <c r="D255" s="39"/>
      <c r="E255" s="39"/>
      <c r="F255" s="39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0"/>
      <c r="R255" s="43"/>
      <c r="S255" s="4"/>
    </row>
    <row r="256" spans="1:21" outlineLevel="1">
      <c r="A256" s="34"/>
      <c r="B256" s="41" t="s">
        <v>7</v>
      </c>
      <c r="C256" s="39"/>
      <c r="D256" s="39"/>
      <c r="E256" s="39"/>
      <c r="F256" s="39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0"/>
      <c r="R256" s="43"/>
      <c r="S256" s="4"/>
    </row>
    <row r="257" spans="1:21" outlineLevel="1">
      <c r="A257" s="34"/>
      <c r="B257" s="41" t="s">
        <v>8</v>
      </c>
      <c r="C257" s="39"/>
      <c r="D257" s="39"/>
      <c r="E257" s="39"/>
      <c r="F257" s="39"/>
      <c r="G257" s="42"/>
      <c r="H257" s="42">
        <v>44919000</v>
      </c>
      <c r="I257" s="42"/>
      <c r="J257" s="42"/>
      <c r="K257" s="42"/>
      <c r="L257" s="42"/>
      <c r="M257" s="42"/>
      <c r="N257" s="42"/>
      <c r="O257" s="42"/>
      <c r="P257" s="42">
        <v>4086200</v>
      </c>
      <c r="Q257" s="40"/>
      <c r="R257" s="43">
        <f t="shared" si="93"/>
        <v>9.0968187181370919</v>
      </c>
      <c r="S257" s="4"/>
    </row>
    <row r="258" spans="1:21" ht="47.25" outlineLevel="1">
      <c r="A258" s="34"/>
      <c r="B258" s="44" t="s">
        <v>58</v>
      </c>
      <c r="C258" s="39"/>
      <c r="D258" s="39"/>
      <c r="E258" s="39"/>
      <c r="F258" s="39"/>
      <c r="G258" s="42"/>
      <c r="H258" s="42">
        <f>H260+H261+H262</f>
        <v>60200000</v>
      </c>
      <c r="I258" s="42">
        <f t="shared" ref="I258:P258" ca="1" si="107">I260+I261+I262</f>
        <v>60200000</v>
      </c>
      <c r="J258" s="42">
        <f t="shared" ca="1" si="107"/>
        <v>60200000</v>
      </c>
      <c r="K258" s="42">
        <f t="shared" ca="1" si="107"/>
        <v>60200000</v>
      </c>
      <c r="L258" s="42">
        <f t="shared" ca="1" si="107"/>
        <v>60200000</v>
      </c>
      <c r="M258" s="42">
        <f t="shared" ca="1" si="107"/>
        <v>60200000</v>
      </c>
      <c r="N258" s="42">
        <f t="shared" ca="1" si="107"/>
        <v>60200000</v>
      </c>
      <c r="O258" s="42">
        <f t="shared" ca="1" si="107"/>
        <v>60200000</v>
      </c>
      <c r="P258" s="42">
        <f t="shared" si="107"/>
        <v>0</v>
      </c>
      <c r="Q258" s="40">
        <v>41189.14</v>
      </c>
      <c r="R258" s="43">
        <f t="shared" si="93"/>
        <v>0</v>
      </c>
      <c r="S258" s="4"/>
      <c r="T258" s="3"/>
    </row>
    <row r="259" spans="1:21" outlineLevel="1">
      <c r="A259" s="34"/>
      <c r="B259" s="41" t="s">
        <v>5</v>
      </c>
      <c r="C259" s="39"/>
      <c r="D259" s="39"/>
      <c r="E259" s="39"/>
      <c r="F259" s="39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0"/>
      <c r="R259" s="43"/>
      <c r="S259" s="4"/>
      <c r="T259" s="3"/>
    </row>
    <row r="260" spans="1:21" outlineLevel="1">
      <c r="A260" s="34"/>
      <c r="B260" s="41" t="s">
        <v>6</v>
      </c>
      <c r="C260" s="39"/>
      <c r="D260" s="39"/>
      <c r="E260" s="39"/>
      <c r="F260" s="39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0"/>
      <c r="R260" s="43">
        <v>0</v>
      </c>
      <c r="S260" s="4"/>
      <c r="T260" s="3"/>
      <c r="U260" s="3"/>
    </row>
    <row r="261" spans="1:21" outlineLevel="1">
      <c r="A261" s="34"/>
      <c r="B261" s="41" t="s">
        <v>7</v>
      </c>
      <c r="C261" s="39"/>
      <c r="D261" s="39"/>
      <c r="E261" s="39"/>
      <c r="F261" s="39"/>
      <c r="G261" s="42"/>
      <c r="H261" s="42">
        <v>60000000</v>
      </c>
      <c r="I261" s="42"/>
      <c r="J261" s="42"/>
      <c r="K261" s="42"/>
      <c r="L261" s="42"/>
      <c r="M261" s="42"/>
      <c r="N261" s="42"/>
      <c r="O261" s="42"/>
      <c r="P261" s="42"/>
      <c r="Q261" s="40"/>
      <c r="R261" s="43">
        <f t="shared" si="93"/>
        <v>0</v>
      </c>
      <c r="S261" s="4"/>
    </row>
    <row r="262" spans="1:21" outlineLevel="1">
      <c r="A262" s="34"/>
      <c r="B262" s="41" t="s">
        <v>8</v>
      </c>
      <c r="C262" s="39"/>
      <c r="D262" s="39"/>
      <c r="E262" s="39"/>
      <c r="F262" s="39"/>
      <c r="G262" s="42"/>
      <c r="H262" s="42">
        <v>200000</v>
      </c>
      <c r="I262" s="42">
        <f t="shared" ref="I262:O262" ca="1" si="108">I258-I260-I261</f>
        <v>12056623.699999996</v>
      </c>
      <c r="J262" s="42">
        <f t="shared" ca="1" si="108"/>
        <v>12056623.699999996</v>
      </c>
      <c r="K262" s="42">
        <f t="shared" ca="1" si="108"/>
        <v>12056623.699999996</v>
      </c>
      <c r="L262" s="42">
        <f t="shared" ca="1" si="108"/>
        <v>12056623.699999996</v>
      </c>
      <c r="M262" s="42">
        <f t="shared" ca="1" si="108"/>
        <v>12056623.699999996</v>
      </c>
      <c r="N262" s="42">
        <f t="shared" ca="1" si="108"/>
        <v>12056623.699999996</v>
      </c>
      <c r="O262" s="42">
        <f t="shared" ca="1" si="108"/>
        <v>12056623.699999996</v>
      </c>
      <c r="P262" s="42"/>
      <c r="Q262" s="40"/>
      <c r="R262" s="43">
        <f t="shared" si="93"/>
        <v>0</v>
      </c>
      <c r="S262" s="4"/>
    </row>
    <row r="263" spans="1:21" ht="31.5" outlineLevel="1">
      <c r="A263" s="34" t="s">
        <v>59</v>
      </c>
      <c r="B263" s="41" t="s">
        <v>60</v>
      </c>
      <c r="C263" s="39"/>
      <c r="D263" s="39"/>
      <c r="E263" s="39"/>
      <c r="F263" s="39"/>
      <c r="G263" s="42">
        <v>0</v>
      </c>
      <c r="H263" s="42">
        <f>H265+H266+H267</f>
        <v>186752500</v>
      </c>
      <c r="I263" s="42" t="e">
        <f t="shared" ref="I263:P263" si="109">I265+I266+I267</f>
        <v>#REF!</v>
      </c>
      <c r="J263" s="42" t="e">
        <f t="shared" si="109"/>
        <v>#REF!</v>
      </c>
      <c r="K263" s="42" t="e">
        <f t="shared" si="109"/>
        <v>#REF!</v>
      </c>
      <c r="L263" s="42" t="e">
        <f t="shared" si="109"/>
        <v>#REF!</v>
      </c>
      <c r="M263" s="42" t="e">
        <f t="shared" si="109"/>
        <v>#REF!</v>
      </c>
      <c r="N263" s="42" t="e">
        <f t="shared" si="109"/>
        <v>#REF!</v>
      </c>
      <c r="O263" s="42" t="e">
        <f t="shared" si="109"/>
        <v>#REF!</v>
      </c>
      <c r="P263" s="42">
        <f t="shared" si="109"/>
        <v>13044306</v>
      </c>
      <c r="Q263" s="40">
        <v>64342984.299999997</v>
      </c>
      <c r="R263" s="43">
        <f t="shared" si="93"/>
        <v>6.984809306434987</v>
      </c>
      <c r="S263" s="4">
        <v>0</v>
      </c>
    </row>
    <row r="264" spans="1:21" outlineLevel="1">
      <c r="A264" s="34"/>
      <c r="B264" s="41" t="s">
        <v>5</v>
      </c>
      <c r="C264" s="39"/>
      <c r="D264" s="39"/>
      <c r="E264" s="39"/>
      <c r="F264" s="39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0"/>
      <c r="R264" s="43"/>
      <c r="S264" s="4"/>
    </row>
    <row r="265" spans="1:21" outlineLevel="1">
      <c r="A265" s="34"/>
      <c r="B265" s="41" t="s">
        <v>6</v>
      </c>
      <c r="C265" s="39"/>
      <c r="D265" s="39"/>
      <c r="E265" s="39"/>
      <c r="F265" s="39"/>
      <c r="G265" s="42"/>
      <c r="H265" s="42">
        <f>H270</f>
        <v>0</v>
      </c>
      <c r="I265" s="42" t="e">
        <f>I270+#REF!</f>
        <v>#REF!</v>
      </c>
      <c r="J265" s="42" t="e">
        <f>J270+#REF!</f>
        <v>#REF!</v>
      </c>
      <c r="K265" s="42" t="e">
        <f>K270+#REF!</f>
        <v>#REF!</v>
      </c>
      <c r="L265" s="42" t="e">
        <f>L270+#REF!</f>
        <v>#REF!</v>
      </c>
      <c r="M265" s="42" t="e">
        <f>M270+#REF!</f>
        <v>#REF!</v>
      </c>
      <c r="N265" s="42" t="e">
        <f>N270+#REF!</f>
        <v>#REF!</v>
      </c>
      <c r="O265" s="42" t="e">
        <f>O270+#REF!</f>
        <v>#REF!</v>
      </c>
      <c r="P265" s="42">
        <f>P270</f>
        <v>0</v>
      </c>
      <c r="Q265" s="40"/>
      <c r="R265" s="43">
        <v>0</v>
      </c>
      <c r="S265" s="4"/>
    </row>
    <row r="266" spans="1:21" outlineLevel="1">
      <c r="A266" s="34"/>
      <c r="B266" s="41" t="s">
        <v>7</v>
      </c>
      <c r="C266" s="39"/>
      <c r="D266" s="39"/>
      <c r="E266" s="39"/>
      <c r="F266" s="39"/>
      <c r="G266" s="42"/>
      <c r="H266" s="42">
        <f>H271</f>
        <v>0</v>
      </c>
      <c r="I266" s="42"/>
      <c r="J266" s="42"/>
      <c r="K266" s="42"/>
      <c r="L266" s="42"/>
      <c r="M266" s="42"/>
      <c r="N266" s="42"/>
      <c r="O266" s="42"/>
      <c r="P266" s="42">
        <f>P271</f>
        <v>0</v>
      </c>
      <c r="Q266" s="40"/>
      <c r="R266" s="43">
        <v>0</v>
      </c>
      <c r="S266" s="4"/>
    </row>
    <row r="267" spans="1:21" outlineLevel="1">
      <c r="A267" s="34"/>
      <c r="B267" s="41" t="s">
        <v>8</v>
      </c>
      <c r="C267" s="39"/>
      <c r="D267" s="39"/>
      <c r="E267" s="39"/>
      <c r="F267" s="39"/>
      <c r="G267" s="42"/>
      <c r="H267" s="42">
        <f>H272</f>
        <v>186752500</v>
      </c>
      <c r="I267" s="42"/>
      <c r="J267" s="42"/>
      <c r="K267" s="42"/>
      <c r="L267" s="42"/>
      <c r="M267" s="42"/>
      <c r="N267" s="42"/>
      <c r="O267" s="42"/>
      <c r="P267" s="42">
        <f>P272</f>
        <v>13044306</v>
      </c>
      <c r="Q267" s="40"/>
      <c r="R267" s="43">
        <f t="shared" si="93"/>
        <v>6.984809306434987</v>
      </c>
      <c r="S267" s="4"/>
    </row>
    <row r="268" spans="1:21" ht="32.450000000000003" customHeight="1" outlineLevel="1">
      <c r="A268" s="34"/>
      <c r="B268" s="44" t="s">
        <v>61</v>
      </c>
      <c r="C268" s="39"/>
      <c r="D268" s="39"/>
      <c r="E268" s="39"/>
      <c r="F268" s="39"/>
      <c r="G268" s="42"/>
      <c r="H268" s="42">
        <f>H270+H271+H272</f>
        <v>186752500</v>
      </c>
      <c r="I268" s="42">
        <f t="shared" ref="I268:O268" si="110">I270+I271+I272</f>
        <v>0</v>
      </c>
      <c r="J268" s="42">
        <f t="shared" si="110"/>
        <v>0</v>
      </c>
      <c r="K268" s="42">
        <f t="shared" si="110"/>
        <v>0</v>
      </c>
      <c r="L268" s="42">
        <f t="shared" si="110"/>
        <v>0</v>
      </c>
      <c r="M268" s="42">
        <f t="shared" si="110"/>
        <v>0</v>
      </c>
      <c r="N268" s="42">
        <f t="shared" si="110"/>
        <v>0</v>
      </c>
      <c r="O268" s="42">
        <f t="shared" si="110"/>
        <v>0</v>
      </c>
      <c r="P268" s="42">
        <f>P270+P271+P272</f>
        <v>13044306</v>
      </c>
      <c r="Q268" s="40">
        <v>41189.14</v>
      </c>
      <c r="R268" s="43">
        <f t="shared" si="93"/>
        <v>6.984809306434987</v>
      </c>
      <c r="S268" s="4"/>
    </row>
    <row r="269" spans="1:21" outlineLevel="1">
      <c r="A269" s="34"/>
      <c r="B269" s="41" t="s">
        <v>5</v>
      </c>
      <c r="C269" s="39"/>
      <c r="D269" s="39"/>
      <c r="E269" s="39"/>
      <c r="F269" s="39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0"/>
      <c r="R269" s="43"/>
      <c r="S269" s="4"/>
    </row>
    <row r="270" spans="1:21" outlineLevel="1">
      <c r="A270" s="34"/>
      <c r="B270" s="41" t="s">
        <v>6</v>
      </c>
      <c r="C270" s="39"/>
      <c r="D270" s="39"/>
      <c r="E270" s="39"/>
      <c r="F270" s="39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0"/>
      <c r="R270" s="43"/>
      <c r="S270" s="4"/>
    </row>
    <row r="271" spans="1:21" outlineLevel="1">
      <c r="A271" s="34"/>
      <c r="B271" s="41" t="s">
        <v>7</v>
      </c>
      <c r="C271" s="39"/>
      <c r="D271" s="39"/>
      <c r="E271" s="39"/>
      <c r="F271" s="39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0"/>
      <c r="R271" s="43"/>
      <c r="S271" s="4"/>
    </row>
    <row r="272" spans="1:21" outlineLevel="1">
      <c r="A272" s="34"/>
      <c r="B272" s="41" t="s">
        <v>8</v>
      </c>
      <c r="C272" s="39"/>
      <c r="D272" s="39"/>
      <c r="E272" s="39"/>
      <c r="F272" s="39"/>
      <c r="G272" s="42"/>
      <c r="H272" s="42">
        <v>186752500</v>
      </c>
      <c r="I272" s="42"/>
      <c r="J272" s="42"/>
      <c r="K272" s="42"/>
      <c r="L272" s="42"/>
      <c r="M272" s="42"/>
      <c r="N272" s="42"/>
      <c r="O272" s="42"/>
      <c r="P272" s="42">
        <v>13044306</v>
      </c>
      <c r="Q272" s="40"/>
      <c r="R272" s="43">
        <f t="shared" si="93"/>
        <v>6.984809306434987</v>
      </c>
      <c r="S272" s="4"/>
    </row>
    <row r="273" spans="1:19" ht="49.5" customHeight="1" outlineLevel="1">
      <c r="A273" s="34" t="s">
        <v>62</v>
      </c>
      <c r="B273" s="41" t="s">
        <v>139</v>
      </c>
      <c r="C273" s="39"/>
      <c r="D273" s="39"/>
      <c r="E273" s="39"/>
      <c r="F273" s="39"/>
      <c r="G273" s="42">
        <v>0</v>
      </c>
      <c r="H273" s="42">
        <f>H275+H276+H277</f>
        <v>14614100</v>
      </c>
      <c r="I273" s="42">
        <f t="shared" ref="I273:P273" si="111">I275+I276+I277</f>
        <v>0</v>
      </c>
      <c r="J273" s="42">
        <f t="shared" si="111"/>
        <v>0</v>
      </c>
      <c r="K273" s="42">
        <f t="shared" si="111"/>
        <v>0</v>
      </c>
      <c r="L273" s="42">
        <f t="shared" si="111"/>
        <v>0</v>
      </c>
      <c r="M273" s="42">
        <f t="shared" si="111"/>
        <v>0</v>
      </c>
      <c r="N273" s="42">
        <f t="shared" si="111"/>
        <v>0</v>
      </c>
      <c r="O273" s="42">
        <f t="shared" si="111"/>
        <v>0</v>
      </c>
      <c r="P273" s="42">
        <f t="shared" si="111"/>
        <v>1283229.32</v>
      </c>
      <c r="Q273" s="40">
        <v>5638428.96</v>
      </c>
      <c r="R273" s="43">
        <f t="shared" si="93"/>
        <v>8.780761866964097</v>
      </c>
      <c r="S273" s="4">
        <v>0</v>
      </c>
    </row>
    <row r="274" spans="1:19" outlineLevel="1">
      <c r="A274" s="34"/>
      <c r="B274" s="41" t="s">
        <v>5</v>
      </c>
      <c r="C274" s="39"/>
      <c r="D274" s="39"/>
      <c r="E274" s="39"/>
      <c r="F274" s="39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0"/>
      <c r="R274" s="43"/>
      <c r="S274" s="4"/>
    </row>
    <row r="275" spans="1:19" outlineLevel="1">
      <c r="A275" s="34"/>
      <c r="B275" s="41" t="s">
        <v>6</v>
      </c>
      <c r="C275" s="39"/>
      <c r="D275" s="39"/>
      <c r="E275" s="39"/>
      <c r="F275" s="39"/>
      <c r="G275" s="42"/>
      <c r="H275" s="42">
        <f>H280</f>
        <v>0</v>
      </c>
      <c r="I275" s="42">
        <f t="shared" ref="I275:P276" si="112">I280</f>
        <v>0</v>
      </c>
      <c r="J275" s="42">
        <f t="shared" si="112"/>
        <v>0</v>
      </c>
      <c r="K275" s="42">
        <f t="shared" si="112"/>
        <v>0</v>
      </c>
      <c r="L275" s="42">
        <f t="shared" si="112"/>
        <v>0</v>
      </c>
      <c r="M275" s="42">
        <f t="shared" si="112"/>
        <v>0</v>
      </c>
      <c r="N275" s="42">
        <f t="shared" si="112"/>
        <v>0</v>
      </c>
      <c r="O275" s="42">
        <f t="shared" si="112"/>
        <v>0</v>
      </c>
      <c r="P275" s="42">
        <f t="shared" si="112"/>
        <v>0</v>
      </c>
      <c r="Q275" s="40"/>
      <c r="R275" s="43">
        <v>0</v>
      </c>
      <c r="S275" s="4"/>
    </row>
    <row r="276" spans="1:19" outlineLevel="1">
      <c r="A276" s="34"/>
      <c r="B276" s="41" t="s">
        <v>7</v>
      </c>
      <c r="C276" s="39"/>
      <c r="D276" s="39"/>
      <c r="E276" s="39"/>
      <c r="F276" s="39"/>
      <c r="G276" s="42"/>
      <c r="H276" s="42">
        <f t="shared" ref="H276" si="113">H281</f>
        <v>0</v>
      </c>
      <c r="I276" s="42"/>
      <c r="J276" s="42"/>
      <c r="K276" s="42"/>
      <c r="L276" s="42"/>
      <c r="M276" s="42"/>
      <c r="N276" s="42"/>
      <c r="O276" s="42"/>
      <c r="P276" s="42">
        <f t="shared" si="112"/>
        <v>0</v>
      </c>
      <c r="Q276" s="40"/>
      <c r="R276" s="43">
        <v>0</v>
      </c>
      <c r="S276" s="4"/>
    </row>
    <row r="277" spans="1:19" outlineLevel="1">
      <c r="A277" s="34"/>
      <c r="B277" s="41" t="s">
        <v>8</v>
      </c>
      <c r="C277" s="39"/>
      <c r="D277" s="39"/>
      <c r="E277" s="39"/>
      <c r="F277" s="39"/>
      <c r="G277" s="42"/>
      <c r="H277" s="42">
        <f>H282</f>
        <v>14614100</v>
      </c>
      <c r="I277" s="42"/>
      <c r="J277" s="42"/>
      <c r="K277" s="42"/>
      <c r="L277" s="42"/>
      <c r="M277" s="42"/>
      <c r="N277" s="42"/>
      <c r="O277" s="42"/>
      <c r="P277" s="42">
        <f>P282</f>
        <v>1283229.32</v>
      </c>
      <c r="Q277" s="40"/>
      <c r="R277" s="43">
        <f t="shared" si="93"/>
        <v>8.780761866964097</v>
      </c>
      <c r="S277" s="4"/>
    </row>
    <row r="278" spans="1:19" outlineLevel="1">
      <c r="A278" s="34"/>
      <c r="B278" s="44" t="s">
        <v>31</v>
      </c>
      <c r="C278" s="39"/>
      <c r="D278" s="39"/>
      <c r="E278" s="39"/>
      <c r="F278" s="39"/>
      <c r="G278" s="42"/>
      <c r="H278" s="42">
        <f>H280+H281+H282</f>
        <v>14614100</v>
      </c>
      <c r="I278" s="42">
        <f t="shared" ref="I278:O278" si="114">I280+I281+I282</f>
        <v>0</v>
      </c>
      <c r="J278" s="42">
        <f t="shared" si="114"/>
        <v>0</v>
      </c>
      <c r="K278" s="42">
        <f t="shared" si="114"/>
        <v>0</v>
      </c>
      <c r="L278" s="42">
        <f t="shared" si="114"/>
        <v>0</v>
      </c>
      <c r="M278" s="42">
        <f t="shared" si="114"/>
        <v>0</v>
      </c>
      <c r="N278" s="42">
        <f t="shared" si="114"/>
        <v>0</v>
      </c>
      <c r="O278" s="42">
        <f t="shared" si="114"/>
        <v>0</v>
      </c>
      <c r="P278" s="42">
        <f>P280+P281+P282</f>
        <v>1283229.32</v>
      </c>
      <c r="Q278" s="40">
        <v>41189.14</v>
      </c>
      <c r="R278" s="43">
        <f t="shared" si="93"/>
        <v>8.780761866964097</v>
      </c>
      <c r="S278" s="4"/>
    </row>
    <row r="279" spans="1:19" outlineLevel="1">
      <c r="A279" s="34"/>
      <c r="B279" s="41" t="s">
        <v>5</v>
      </c>
      <c r="C279" s="39"/>
      <c r="D279" s="39"/>
      <c r="E279" s="39"/>
      <c r="F279" s="39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0"/>
      <c r="R279" s="43"/>
      <c r="S279" s="4"/>
    </row>
    <row r="280" spans="1:19" outlineLevel="1">
      <c r="A280" s="34"/>
      <c r="B280" s="41" t="s">
        <v>6</v>
      </c>
      <c r="C280" s="39"/>
      <c r="D280" s="39"/>
      <c r="E280" s="39"/>
      <c r="F280" s="39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0"/>
      <c r="R280" s="43"/>
      <c r="S280" s="4"/>
    </row>
    <row r="281" spans="1:19" outlineLevel="1">
      <c r="A281" s="34"/>
      <c r="B281" s="41" t="s">
        <v>7</v>
      </c>
      <c r="C281" s="39"/>
      <c r="D281" s="39"/>
      <c r="E281" s="39"/>
      <c r="F281" s="39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0"/>
      <c r="R281" s="43"/>
      <c r="S281" s="4"/>
    </row>
    <row r="282" spans="1:19" outlineLevel="1">
      <c r="A282" s="34"/>
      <c r="B282" s="41" t="s">
        <v>8</v>
      </c>
      <c r="C282" s="39"/>
      <c r="D282" s="39"/>
      <c r="E282" s="39"/>
      <c r="F282" s="39"/>
      <c r="G282" s="42"/>
      <c r="H282" s="42">
        <v>14614100</v>
      </c>
      <c r="I282" s="42"/>
      <c r="J282" s="42"/>
      <c r="K282" s="42"/>
      <c r="L282" s="42"/>
      <c r="M282" s="42"/>
      <c r="N282" s="42"/>
      <c r="O282" s="42"/>
      <c r="P282" s="42">
        <v>1283229.32</v>
      </c>
      <c r="Q282" s="40"/>
      <c r="R282" s="43">
        <f t="shared" si="93"/>
        <v>8.780761866964097</v>
      </c>
      <c r="S282" s="4"/>
    </row>
    <row r="283" spans="1:19" s="8" customFormat="1" ht="31.5">
      <c r="A283" s="46" t="s">
        <v>63</v>
      </c>
      <c r="B283" s="38" t="s">
        <v>177</v>
      </c>
      <c r="C283" s="39"/>
      <c r="D283" s="39"/>
      <c r="E283" s="39"/>
      <c r="F283" s="39"/>
      <c r="G283" s="40">
        <v>0</v>
      </c>
      <c r="H283" s="40">
        <f>H285+H286+H287</f>
        <v>1260000</v>
      </c>
      <c r="I283" s="40">
        <f t="shared" ref="I283:P283" ca="1" si="115">I285+I286+I287</f>
        <v>0</v>
      </c>
      <c r="J283" s="40">
        <f t="shared" ca="1" si="115"/>
        <v>0</v>
      </c>
      <c r="K283" s="40">
        <f t="shared" ca="1" si="115"/>
        <v>0</v>
      </c>
      <c r="L283" s="40">
        <f t="shared" ca="1" si="115"/>
        <v>0</v>
      </c>
      <c r="M283" s="40">
        <f t="shared" ca="1" si="115"/>
        <v>0</v>
      </c>
      <c r="N283" s="40">
        <f t="shared" ca="1" si="115"/>
        <v>0</v>
      </c>
      <c r="O283" s="40">
        <f t="shared" ca="1" si="115"/>
        <v>0</v>
      </c>
      <c r="P283" s="40">
        <f t="shared" si="115"/>
        <v>3000</v>
      </c>
      <c r="Q283" s="40">
        <v>85677.48</v>
      </c>
      <c r="R283" s="33">
        <f t="shared" si="93"/>
        <v>0.23809523809523811</v>
      </c>
      <c r="S283" s="7">
        <v>0</v>
      </c>
    </row>
    <row r="284" spans="1:19">
      <c r="A284" s="46"/>
      <c r="B284" s="41" t="s">
        <v>5</v>
      </c>
      <c r="C284" s="39"/>
      <c r="D284" s="39"/>
      <c r="E284" s="39"/>
      <c r="F284" s="39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33"/>
      <c r="S284" s="4"/>
    </row>
    <row r="285" spans="1:19">
      <c r="A285" s="46"/>
      <c r="B285" s="38" t="s">
        <v>6</v>
      </c>
      <c r="C285" s="39"/>
      <c r="D285" s="39"/>
      <c r="E285" s="39"/>
      <c r="F285" s="39"/>
      <c r="G285" s="40"/>
      <c r="H285" s="40">
        <f>H290+H300</f>
        <v>0</v>
      </c>
      <c r="I285" s="40" t="e">
        <f t="shared" ref="I285:P285" si="116">I290+I300</f>
        <v>#REF!</v>
      </c>
      <c r="J285" s="40" t="e">
        <f t="shared" si="116"/>
        <v>#REF!</v>
      </c>
      <c r="K285" s="40" t="e">
        <f t="shared" si="116"/>
        <v>#REF!</v>
      </c>
      <c r="L285" s="40" t="e">
        <f t="shared" si="116"/>
        <v>#REF!</v>
      </c>
      <c r="M285" s="40" t="e">
        <f t="shared" si="116"/>
        <v>#REF!</v>
      </c>
      <c r="N285" s="40" t="e">
        <f t="shared" si="116"/>
        <v>#REF!</v>
      </c>
      <c r="O285" s="40" t="e">
        <f t="shared" si="116"/>
        <v>#REF!</v>
      </c>
      <c r="P285" s="40">
        <f t="shared" si="116"/>
        <v>0</v>
      </c>
      <c r="Q285" s="40"/>
      <c r="R285" s="33">
        <v>0</v>
      </c>
      <c r="S285" s="4"/>
    </row>
    <row r="286" spans="1:19">
      <c r="A286" s="46"/>
      <c r="B286" s="38" t="s">
        <v>7</v>
      </c>
      <c r="C286" s="39"/>
      <c r="D286" s="39"/>
      <c r="E286" s="39"/>
      <c r="F286" s="39"/>
      <c r="G286" s="40"/>
      <c r="H286" s="40">
        <f>H291+H301</f>
        <v>310000</v>
      </c>
      <c r="I286" s="40" t="e">
        <f t="shared" ref="I286:P286" si="117">I291+I301</f>
        <v>#REF!</v>
      </c>
      <c r="J286" s="40" t="e">
        <f t="shared" si="117"/>
        <v>#REF!</v>
      </c>
      <c r="K286" s="40" t="e">
        <f t="shared" si="117"/>
        <v>#REF!</v>
      </c>
      <c r="L286" s="40" t="e">
        <f t="shared" si="117"/>
        <v>#REF!</v>
      </c>
      <c r="M286" s="40" t="e">
        <f t="shared" si="117"/>
        <v>#REF!</v>
      </c>
      <c r="N286" s="40" t="e">
        <f t="shared" si="117"/>
        <v>#REF!</v>
      </c>
      <c r="O286" s="40" t="e">
        <f t="shared" si="117"/>
        <v>#REF!</v>
      </c>
      <c r="P286" s="40">
        <f t="shared" si="117"/>
        <v>3000</v>
      </c>
      <c r="Q286" s="40"/>
      <c r="R286" s="33">
        <f t="shared" si="93"/>
        <v>0.967741935483871</v>
      </c>
      <c r="S286" s="4"/>
    </row>
    <row r="287" spans="1:19">
      <c r="A287" s="46"/>
      <c r="B287" s="38" t="s">
        <v>8</v>
      </c>
      <c r="C287" s="39"/>
      <c r="D287" s="39"/>
      <c r="E287" s="39"/>
      <c r="F287" s="39"/>
      <c r="G287" s="40"/>
      <c r="H287" s="40">
        <f>H292+H302</f>
        <v>950000</v>
      </c>
      <c r="I287" s="40">
        <f t="shared" ref="I287:P287" ca="1" si="118">I292+I302</f>
        <v>950000</v>
      </c>
      <c r="J287" s="40">
        <f t="shared" ca="1" si="118"/>
        <v>950000</v>
      </c>
      <c r="K287" s="40">
        <f t="shared" ca="1" si="118"/>
        <v>950000</v>
      </c>
      <c r="L287" s="40">
        <f t="shared" ca="1" si="118"/>
        <v>950000</v>
      </c>
      <c r="M287" s="40">
        <f t="shared" ca="1" si="118"/>
        <v>950000</v>
      </c>
      <c r="N287" s="40">
        <f t="shared" ca="1" si="118"/>
        <v>950000</v>
      </c>
      <c r="O287" s="40">
        <f t="shared" ca="1" si="118"/>
        <v>950000</v>
      </c>
      <c r="P287" s="40">
        <f t="shared" si="118"/>
        <v>0</v>
      </c>
      <c r="Q287" s="40"/>
      <c r="R287" s="33">
        <f t="shared" si="93"/>
        <v>0</v>
      </c>
      <c r="S287" s="4"/>
    </row>
    <row r="288" spans="1:19" ht="31.5">
      <c r="A288" s="34" t="s">
        <v>64</v>
      </c>
      <c r="B288" s="41" t="s">
        <v>216</v>
      </c>
      <c r="C288" s="39"/>
      <c r="D288" s="39"/>
      <c r="E288" s="39"/>
      <c r="F288" s="39"/>
      <c r="G288" s="42"/>
      <c r="H288" s="42">
        <f>H290+H291+H292</f>
        <v>800000</v>
      </c>
      <c r="I288" s="42">
        <f t="shared" ref="I288:P288" si="119">I290+I291+I292</f>
        <v>0</v>
      </c>
      <c r="J288" s="42">
        <f t="shared" si="119"/>
        <v>0</v>
      </c>
      <c r="K288" s="42">
        <f t="shared" si="119"/>
        <v>0</v>
      </c>
      <c r="L288" s="42">
        <f t="shared" si="119"/>
        <v>0</v>
      </c>
      <c r="M288" s="42">
        <f t="shared" si="119"/>
        <v>0</v>
      </c>
      <c r="N288" s="42">
        <f t="shared" si="119"/>
        <v>0</v>
      </c>
      <c r="O288" s="42">
        <f t="shared" si="119"/>
        <v>0</v>
      </c>
      <c r="P288" s="42">
        <f t="shared" si="119"/>
        <v>0</v>
      </c>
      <c r="Q288" s="42"/>
      <c r="R288" s="43">
        <f t="shared" si="93"/>
        <v>0</v>
      </c>
      <c r="S288" s="4"/>
    </row>
    <row r="289" spans="1:21">
      <c r="A289" s="46"/>
      <c r="B289" s="41" t="s">
        <v>5</v>
      </c>
      <c r="C289" s="39"/>
      <c r="D289" s="39"/>
      <c r="E289" s="39"/>
      <c r="F289" s="39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33"/>
      <c r="S289" s="4"/>
    </row>
    <row r="290" spans="1:21">
      <c r="A290" s="46"/>
      <c r="B290" s="41" t="s">
        <v>6</v>
      </c>
      <c r="C290" s="39"/>
      <c r="D290" s="39"/>
      <c r="E290" s="39"/>
      <c r="F290" s="39"/>
      <c r="G290" s="40"/>
      <c r="H290" s="42">
        <f>H291</f>
        <v>0</v>
      </c>
      <c r="I290" s="42">
        <f t="shared" ref="I290:P290" si="120">I291</f>
        <v>0</v>
      </c>
      <c r="J290" s="42">
        <f t="shared" si="120"/>
        <v>0</v>
      </c>
      <c r="K290" s="42">
        <f t="shared" si="120"/>
        <v>0</v>
      </c>
      <c r="L290" s="42">
        <f t="shared" si="120"/>
        <v>0</v>
      </c>
      <c r="M290" s="42">
        <f t="shared" si="120"/>
        <v>0</v>
      </c>
      <c r="N290" s="42">
        <f t="shared" si="120"/>
        <v>0</v>
      </c>
      <c r="O290" s="42">
        <f t="shared" si="120"/>
        <v>0</v>
      </c>
      <c r="P290" s="42">
        <f t="shared" si="120"/>
        <v>0</v>
      </c>
      <c r="Q290" s="40"/>
      <c r="R290" s="43">
        <v>0</v>
      </c>
      <c r="S290" s="4"/>
    </row>
    <row r="291" spans="1:21">
      <c r="A291" s="46"/>
      <c r="B291" s="41" t="s">
        <v>7</v>
      </c>
      <c r="C291" s="39"/>
      <c r="D291" s="39"/>
      <c r="E291" s="39"/>
      <c r="F291" s="39"/>
      <c r="G291" s="40"/>
      <c r="H291" s="42">
        <f>H296</f>
        <v>0</v>
      </c>
      <c r="I291" s="42">
        <f t="shared" ref="I291:P291" si="121">I296</f>
        <v>0</v>
      </c>
      <c r="J291" s="42">
        <f t="shared" si="121"/>
        <v>0</v>
      </c>
      <c r="K291" s="42">
        <f t="shared" si="121"/>
        <v>0</v>
      </c>
      <c r="L291" s="42">
        <f t="shared" si="121"/>
        <v>0</v>
      </c>
      <c r="M291" s="42">
        <f t="shared" si="121"/>
        <v>0</v>
      </c>
      <c r="N291" s="42">
        <f t="shared" si="121"/>
        <v>0</v>
      </c>
      <c r="O291" s="42">
        <f t="shared" si="121"/>
        <v>0</v>
      </c>
      <c r="P291" s="42">
        <f t="shared" si="121"/>
        <v>0</v>
      </c>
      <c r="Q291" s="40"/>
      <c r="R291" s="43">
        <v>0</v>
      </c>
      <c r="S291" s="4"/>
    </row>
    <row r="292" spans="1:21">
      <c r="A292" s="46"/>
      <c r="B292" s="41" t="s">
        <v>8</v>
      </c>
      <c r="C292" s="39"/>
      <c r="D292" s="39"/>
      <c r="E292" s="39"/>
      <c r="F292" s="39"/>
      <c r="G292" s="40"/>
      <c r="H292" s="42">
        <f>H297</f>
        <v>800000</v>
      </c>
      <c r="I292" s="42">
        <f t="shared" ref="I292:P292" si="122">I297</f>
        <v>0</v>
      </c>
      <c r="J292" s="42">
        <f t="shared" si="122"/>
        <v>0</v>
      </c>
      <c r="K292" s="42">
        <f t="shared" si="122"/>
        <v>0</v>
      </c>
      <c r="L292" s="42">
        <f t="shared" si="122"/>
        <v>0</v>
      </c>
      <c r="M292" s="42">
        <f t="shared" si="122"/>
        <v>0</v>
      </c>
      <c r="N292" s="42">
        <f t="shared" si="122"/>
        <v>0</v>
      </c>
      <c r="O292" s="42">
        <f t="shared" si="122"/>
        <v>0</v>
      </c>
      <c r="P292" s="42">
        <f t="shared" si="122"/>
        <v>0</v>
      </c>
      <c r="Q292" s="40"/>
      <c r="R292" s="43">
        <f t="shared" ref="R292:R293" si="123">P292/H292*100</f>
        <v>0</v>
      </c>
      <c r="S292" s="4"/>
    </row>
    <row r="293" spans="1:21" ht="31.5">
      <c r="A293" s="46"/>
      <c r="B293" s="44" t="s">
        <v>194</v>
      </c>
      <c r="C293" s="39"/>
      <c r="D293" s="39"/>
      <c r="E293" s="39"/>
      <c r="F293" s="39"/>
      <c r="G293" s="40"/>
      <c r="H293" s="42">
        <f>H295+H296+H297</f>
        <v>800000</v>
      </c>
      <c r="I293" s="42">
        <f t="shared" ref="I293:P293" si="124">I295+I296+I297</f>
        <v>0</v>
      </c>
      <c r="J293" s="42">
        <f t="shared" si="124"/>
        <v>0</v>
      </c>
      <c r="K293" s="42">
        <f t="shared" si="124"/>
        <v>0</v>
      </c>
      <c r="L293" s="42">
        <f t="shared" si="124"/>
        <v>0</v>
      </c>
      <c r="M293" s="42">
        <f t="shared" si="124"/>
        <v>0</v>
      </c>
      <c r="N293" s="42">
        <f t="shared" si="124"/>
        <v>0</v>
      </c>
      <c r="O293" s="42">
        <f t="shared" si="124"/>
        <v>0</v>
      </c>
      <c r="P293" s="42">
        <f t="shared" si="124"/>
        <v>0</v>
      </c>
      <c r="Q293" s="40"/>
      <c r="R293" s="43">
        <f t="shared" si="123"/>
        <v>0</v>
      </c>
      <c r="S293" s="4"/>
    </row>
    <row r="294" spans="1:21">
      <c r="A294" s="46"/>
      <c r="B294" s="41" t="s">
        <v>5</v>
      </c>
      <c r="C294" s="39"/>
      <c r="D294" s="39"/>
      <c r="E294" s="39"/>
      <c r="F294" s="39"/>
      <c r="G294" s="40"/>
      <c r="H294" s="42"/>
      <c r="I294" s="42"/>
      <c r="J294" s="42"/>
      <c r="K294" s="42"/>
      <c r="L294" s="42"/>
      <c r="M294" s="42"/>
      <c r="N294" s="42"/>
      <c r="O294" s="42"/>
      <c r="P294" s="42"/>
      <c r="Q294" s="40"/>
      <c r="R294" s="43"/>
      <c r="S294" s="4"/>
    </row>
    <row r="295" spans="1:21">
      <c r="A295" s="46"/>
      <c r="B295" s="41" t="s">
        <v>6</v>
      </c>
      <c r="C295" s="39"/>
      <c r="D295" s="39"/>
      <c r="E295" s="39"/>
      <c r="F295" s="39"/>
      <c r="G295" s="40"/>
      <c r="H295" s="42"/>
      <c r="I295" s="42"/>
      <c r="J295" s="42"/>
      <c r="K295" s="42"/>
      <c r="L295" s="42"/>
      <c r="M295" s="42"/>
      <c r="N295" s="42"/>
      <c r="O295" s="42"/>
      <c r="P295" s="42"/>
      <c r="Q295" s="40"/>
      <c r="R295" s="43">
        <v>0</v>
      </c>
      <c r="S295" s="4"/>
    </row>
    <row r="296" spans="1:21">
      <c r="A296" s="46"/>
      <c r="B296" s="41" t="s">
        <v>7</v>
      </c>
      <c r="C296" s="39"/>
      <c r="D296" s="39"/>
      <c r="E296" s="39"/>
      <c r="F296" s="39"/>
      <c r="G296" s="40"/>
      <c r="H296" s="42"/>
      <c r="I296" s="42"/>
      <c r="J296" s="42"/>
      <c r="K296" s="42"/>
      <c r="L296" s="42"/>
      <c r="M296" s="42"/>
      <c r="N296" s="42"/>
      <c r="O296" s="42"/>
      <c r="P296" s="42"/>
      <c r="Q296" s="40"/>
      <c r="R296" s="43">
        <v>0</v>
      </c>
      <c r="S296" s="4"/>
    </row>
    <row r="297" spans="1:21">
      <c r="A297" s="46"/>
      <c r="B297" s="41" t="s">
        <v>8</v>
      </c>
      <c r="C297" s="39"/>
      <c r="D297" s="39"/>
      <c r="E297" s="39"/>
      <c r="F297" s="39"/>
      <c r="G297" s="40"/>
      <c r="H297" s="42">
        <v>800000</v>
      </c>
      <c r="I297" s="42"/>
      <c r="J297" s="42"/>
      <c r="K297" s="42"/>
      <c r="L297" s="42"/>
      <c r="M297" s="42"/>
      <c r="N297" s="42"/>
      <c r="O297" s="42"/>
      <c r="P297" s="42"/>
      <c r="Q297" s="40"/>
      <c r="R297" s="43">
        <f t="shared" ref="R297" si="125">P297/H297*100</f>
        <v>0</v>
      </c>
      <c r="S297" s="4"/>
    </row>
    <row r="298" spans="1:21" ht="31.5" outlineLevel="1">
      <c r="A298" s="34" t="s">
        <v>215</v>
      </c>
      <c r="B298" s="41" t="s">
        <v>140</v>
      </c>
      <c r="C298" s="39"/>
      <c r="D298" s="39"/>
      <c r="E298" s="39"/>
      <c r="F298" s="39"/>
      <c r="G298" s="40">
        <v>0</v>
      </c>
      <c r="H298" s="42">
        <f>H300+H301+H302</f>
        <v>460000</v>
      </c>
      <c r="I298" s="42">
        <f t="shared" ref="I298:P298" ca="1" si="126">I300+I301+I302</f>
        <v>460000</v>
      </c>
      <c r="J298" s="42">
        <f t="shared" ca="1" si="126"/>
        <v>460000</v>
      </c>
      <c r="K298" s="42">
        <f t="shared" ca="1" si="126"/>
        <v>460000</v>
      </c>
      <c r="L298" s="42">
        <f t="shared" ca="1" si="126"/>
        <v>460000</v>
      </c>
      <c r="M298" s="42">
        <f t="shared" ca="1" si="126"/>
        <v>460000</v>
      </c>
      <c r="N298" s="42">
        <f t="shared" ca="1" si="126"/>
        <v>460000</v>
      </c>
      <c r="O298" s="42">
        <f t="shared" ca="1" si="126"/>
        <v>460000</v>
      </c>
      <c r="P298" s="42">
        <f t="shared" si="126"/>
        <v>3000</v>
      </c>
      <c r="Q298" s="40">
        <v>85677.48</v>
      </c>
      <c r="R298" s="43">
        <f t="shared" si="93"/>
        <v>0.65217391304347827</v>
      </c>
      <c r="S298" s="4">
        <v>0</v>
      </c>
    </row>
    <row r="299" spans="1:21" outlineLevel="1">
      <c r="A299" s="34"/>
      <c r="B299" s="41" t="s">
        <v>5</v>
      </c>
      <c r="C299" s="39"/>
      <c r="D299" s="39"/>
      <c r="E299" s="39"/>
      <c r="F299" s="39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3"/>
      <c r="S299" s="4"/>
    </row>
    <row r="300" spans="1:21" outlineLevel="1">
      <c r="A300" s="34"/>
      <c r="B300" s="41" t="s">
        <v>6</v>
      </c>
      <c r="C300" s="39"/>
      <c r="D300" s="39"/>
      <c r="E300" s="39"/>
      <c r="F300" s="39"/>
      <c r="G300" s="40"/>
      <c r="H300" s="42">
        <f>H305</f>
        <v>0</v>
      </c>
      <c r="I300" s="42" t="e">
        <f>#REF!+I305</f>
        <v>#REF!</v>
      </c>
      <c r="J300" s="42" t="e">
        <f>#REF!+J305</f>
        <v>#REF!</v>
      </c>
      <c r="K300" s="42" t="e">
        <f>#REF!+K305</f>
        <v>#REF!</v>
      </c>
      <c r="L300" s="42" t="e">
        <f>#REF!+L305</f>
        <v>#REF!</v>
      </c>
      <c r="M300" s="42" t="e">
        <f>#REF!+M305</f>
        <v>#REF!</v>
      </c>
      <c r="N300" s="42" t="e">
        <f>#REF!+N305</f>
        <v>#REF!</v>
      </c>
      <c r="O300" s="42" t="e">
        <f>#REF!+O305</f>
        <v>#REF!</v>
      </c>
      <c r="P300" s="42">
        <f>P305</f>
        <v>0</v>
      </c>
      <c r="Q300" s="40"/>
      <c r="R300" s="43">
        <v>0</v>
      </c>
      <c r="S300" s="4"/>
    </row>
    <row r="301" spans="1:21" outlineLevel="1">
      <c r="A301" s="34"/>
      <c r="B301" s="41" t="s">
        <v>7</v>
      </c>
      <c r="C301" s="39"/>
      <c r="D301" s="39"/>
      <c r="E301" s="39"/>
      <c r="F301" s="39"/>
      <c r="G301" s="40"/>
      <c r="H301" s="42">
        <f>H306</f>
        <v>310000</v>
      </c>
      <c r="I301" s="42" t="e">
        <f>#REF!+I306</f>
        <v>#REF!</v>
      </c>
      <c r="J301" s="42" t="e">
        <f>#REF!+J306</f>
        <v>#REF!</v>
      </c>
      <c r="K301" s="42" t="e">
        <f>#REF!+K306</f>
        <v>#REF!</v>
      </c>
      <c r="L301" s="42" t="e">
        <f>#REF!+L306</f>
        <v>#REF!</v>
      </c>
      <c r="M301" s="42" t="e">
        <f>#REF!+M306</f>
        <v>#REF!</v>
      </c>
      <c r="N301" s="42" t="e">
        <f>#REF!+N306</f>
        <v>#REF!</v>
      </c>
      <c r="O301" s="42" t="e">
        <f>#REF!+O306</f>
        <v>#REF!</v>
      </c>
      <c r="P301" s="42">
        <f>P306</f>
        <v>3000</v>
      </c>
      <c r="Q301" s="40"/>
      <c r="R301" s="43">
        <f t="shared" ref="R301:R358" si="127">P301/H301*100</f>
        <v>0.967741935483871</v>
      </c>
      <c r="S301" s="4"/>
      <c r="U301" s="3"/>
    </row>
    <row r="302" spans="1:21" outlineLevel="1">
      <c r="A302" s="34"/>
      <c r="B302" s="41" t="s">
        <v>8</v>
      </c>
      <c r="C302" s="39"/>
      <c r="D302" s="39"/>
      <c r="E302" s="39"/>
      <c r="F302" s="39"/>
      <c r="G302" s="40"/>
      <c r="H302" s="42">
        <f>H307</f>
        <v>150000</v>
      </c>
      <c r="I302" s="42">
        <f ca="1">#REF!+I307</f>
        <v>0</v>
      </c>
      <c r="J302" s="42">
        <f ca="1">#REF!+J307</f>
        <v>0</v>
      </c>
      <c r="K302" s="42">
        <f ca="1">#REF!+K307</f>
        <v>0</v>
      </c>
      <c r="L302" s="42">
        <f ca="1">#REF!+L307</f>
        <v>0</v>
      </c>
      <c r="M302" s="42">
        <f ca="1">#REF!+M307</f>
        <v>0</v>
      </c>
      <c r="N302" s="42">
        <f ca="1">#REF!+N307</f>
        <v>0</v>
      </c>
      <c r="O302" s="42">
        <f ca="1">#REF!+O307</f>
        <v>0</v>
      </c>
      <c r="P302" s="42">
        <f>P307</f>
        <v>0</v>
      </c>
      <c r="Q302" s="40"/>
      <c r="R302" s="43">
        <f t="shared" si="127"/>
        <v>0</v>
      </c>
      <c r="S302" s="4"/>
    </row>
    <row r="303" spans="1:21" ht="31.5" outlineLevel="1">
      <c r="A303" s="34"/>
      <c r="B303" s="44" t="s">
        <v>65</v>
      </c>
      <c r="C303" s="39"/>
      <c r="D303" s="39"/>
      <c r="E303" s="39"/>
      <c r="F303" s="39"/>
      <c r="G303" s="42"/>
      <c r="H303" s="42">
        <f>H305+H306+H307</f>
        <v>460000</v>
      </c>
      <c r="I303" s="42">
        <f t="shared" ref="I303:P303" ca="1" si="128">I305+I306+I307</f>
        <v>460000</v>
      </c>
      <c r="J303" s="42">
        <f t="shared" ca="1" si="128"/>
        <v>460000</v>
      </c>
      <c r="K303" s="42">
        <f t="shared" ca="1" si="128"/>
        <v>460000</v>
      </c>
      <c r="L303" s="42">
        <f t="shared" ca="1" si="128"/>
        <v>460000</v>
      </c>
      <c r="M303" s="42">
        <f t="shared" ca="1" si="128"/>
        <v>460000</v>
      </c>
      <c r="N303" s="42">
        <f t="shared" ca="1" si="128"/>
        <v>460000</v>
      </c>
      <c r="O303" s="42">
        <f t="shared" ca="1" si="128"/>
        <v>460000</v>
      </c>
      <c r="P303" s="42">
        <f t="shared" si="128"/>
        <v>3000</v>
      </c>
      <c r="Q303" s="40">
        <v>41189.14</v>
      </c>
      <c r="R303" s="43">
        <f t="shared" si="127"/>
        <v>0.65217391304347827</v>
      </c>
      <c r="S303" s="4"/>
    </row>
    <row r="304" spans="1:21" outlineLevel="1">
      <c r="A304" s="34"/>
      <c r="B304" s="41" t="s">
        <v>5</v>
      </c>
      <c r="C304" s="39"/>
      <c r="D304" s="39"/>
      <c r="E304" s="39"/>
      <c r="F304" s="39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0"/>
      <c r="R304" s="43"/>
      <c r="S304" s="4"/>
    </row>
    <row r="305" spans="1:22" outlineLevel="1">
      <c r="A305" s="34"/>
      <c r="B305" s="41" t="s">
        <v>6</v>
      </c>
      <c r="C305" s="39"/>
      <c r="D305" s="39"/>
      <c r="E305" s="39"/>
      <c r="F305" s="39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0"/>
      <c r="R305" s="43"/>
      <c r="S305" s="4"/>
    </row>
    <row r="306" spans="1:22" outlineLevel="1">
      <c r="A306" s="34"/>
      <c r="B306" s="41" t="s">
        <v>7</v>
      </c>
      <c r="C306" s="39"/>
      <c r="D306" s="39"/>
      <c r="E306" s="39"/>
      <c r="F306" s="39"/>
      <c r="G306" s="42"/>
      <c r="H306" s="42">
        <v>310000</v>
      </c>
      <c r="I306" s="42"/>
      <c r="J306" s="42"/>
      <c r="K306" s="42"/>
      <c r="L306" s="42"/>
      <c r="M306" s="42"/>
      <c r="N306" s="42"/>
      <c r="O306" s="42"/>
      <c r="P306" s="42">
        <v>3000</v>
      </c>
      <c r="Q306" s="40"/>
      <c r="R306" s="43">
        <f t="shared" si="127"/>
        <v>0.967741935483871</v>
      </c>
      <c r="S306" s="4"/>
    </row>
    <row r="307" spans="1:22" outlineLevel="1">
      <c r="A307" s="34"/>
      <c r="B307" s="41" t="s">
        <v>8</v>
      </c>
      <c r="C307" s="39"/>
      <c r="D307" s="39"/>
      <c r="E307" s="39"/>
      <c r="F307" s="39"/>
      <c r="G307" s="42"/>
      <c r="H307" s="42">
        <v>150000</v>
      </c>
      <c r="I307" s="42">
        <f t="shared" ref="I307:O307" ca="1" si="129">I303-I306</f>
        <v>99000</v>
      </c>
      <c r="J307" s="42">
        <f t="shared" ca="1" si="129"/>
        <v>99000</v>
      </c>
      <c r="K307" s="42">
        <f t="shared" ca="1" si="129"/>
        <v>99000</v>
      </c>
      <c r="L307" s="42">
        <f t="shared" ca="1" si="129"/>
        <v>99000</v>
      </c>
      <c r="M307" s="42">
        <f t="shared" ca="1" si="129"/>
        <v>99000</v>
      </c>
      <c r="N307" s="42">
        <f t="shared" ca="1" si="129"/>
        <v>99000</v>
      </c>
      <c r="O307" s="42">
        <f t="shared" ca="1" si="129"/>
        <v>99000</v>
      </c>
      <c r="P307" s="42"/>
      <c r="Q307" s="40"/>
      <c r="R307" s="43">
        <f t="shared" si="127"/>
        <v>0</v>
      </c>
      <c r="S307" s="4"/>
    </row>
    <row r="308" spans="1:22" s="8" customFormat="1" ht="33" customHeight="1">
      <c r="A308" s="46" t="s">
        <v>66</v>
      </c>
      <c r="B308" s="38" t="s">
        <v>167</v>
      </c>
      <c r="C308" s="39"/>
      <c r="D308" s="39"/>
      <c r="E308" s="39"/>
      <c r="F308" s="39"/>
      <c r="G308" s="40">
        <v>0</v>
      </c>
      <c r="H308" s="40">
        <f>H311+H310+H312</f>
        <v>5283736700</v>
      </c>
      <c r="I308" s="40">
        <f t="shared" ref="I308:P308" ca="1" si="130">I311+I310+I312</f>
        <v>0</v>
      </c>
      <c r="J308" s="40">
        <f t="shared" ca="1" si="130"/>
        <v>0</v>
      </c>
      <c r="K308" s="40">
        <f t="shared" ca="1" si="130"/>
        <v>0</v>
      </c>
      <c r="L308" s="40">
        <f t="shared" ca="1" si="130"/>
        <v>0</v>
      </c>
      <c r="M308" s="40">
        <f t="shared" ca="1" si="130"/>
        <v>0</v>
      </c>
      <c r="N308" s="40">
        <f t="shared" ca="1" si="130"/>
        <v>0</v>
      </c>
      <c r="O308" s="40">
        <f t="shared" ca="1" si="130"/>
        <v>0</v>
      </c>
      <c r="P308" s="40">
        <f t="shared" si="130"/>
        <v>365478633.03999996</v>
      </c>
      <c r="Q308" s="40">
        <v>2338181119.6599998</v>
      </c>
      <c r="R308" s="33">
        <f t="shared" si="127"/>
        <v>6.9170485546715437</v>
      </c>
      <c r="S308" s="7">
        <v>0</v>
      </c>
      <c r="T308" s="9"/>
      <c r="U308" s="9"/>
      <c r="V308" s="9"/>
    </row>
    <row r="309" spans="1:22">
      <c r="A309" s="46"/>
      <c r="B309" s="41" t="s">
        <v>5</v>
      </c>
      <c r="C309" s="39"/>
      <c r="D309" s="39"/>
      <c r="E309" s="39"/>
      <c r="F309" s="39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33"/>
      <c r="S309" s="4"/>
    </row>
    <row r="310" spans="1:22">
      <c r="A310" s="46"/>
      <c r="B310" s="38" t="s">
        <v>6</v>
      </c>
      <c r="C310" s="39"/>
      <c r="D310" s="39"/>
      <c r="E310" s="39"/>
      <c r="F310" s="39"/>
      <c r="G310" s="40"/>
      <c r="H310" s="40">
        <f t="shared" ref="H310:P310" si="131">H315+H350+H370+H385</f>
        <v>510960300</v>
      </c>
      <c r="I310" s="40" t="e">
        <f t="shared" si="131"/>
        <v>#REF!</v>
      </c>
      <c r="J310" s="40" t="e">
        <f t="shared" si="131"/>
        <v>#REF!</v>
      </c>
      <c r="K310" s="40" t="e">
        <f t="shared" si="131"/>
        <v>#REF!</v>
      </c>
      <c r="L310" s="40" t="e">
        <f t="shared" si="131"/>
        <v>#REF!</v>
      </c>
      <c r="M310" s="40" t="e">
        <f t="shared" si="131"/>
        <v>#REF!</v>
      </c>
      <c r="N310" s="40" t="e">
        <f t="shared" si="131"/>
        <v>#REF!</v>
      </c>
      <c r="O310" s="40" t="e">
        <f t="shared" si="131"/>
        <v>#REF!</v>
      </c>
      <c r="P310" s="40">
        <f t="shared" si="131"/>
        <v>0</v>
      </c>
      <c r="Q310" s="40"/>
      <c r="R310" s="33">
        <f t="shared" si="127"/>
        <v>0</v>
      </c>
      <c r="S310" s="4"/>
      <c r="T310" s="3"/>
      <c r="U310" s="3"/>
    </row>
    <row r="311" spans="1:22">
      <c r="A311" s="46"/>
      <c r="B311" s="38" t="s">
        <v>7</v>
      </c>
      <c r="C311" s="39"/>
      <c r="D311" s="39"/>
      <c r="E311" s="39"/>
      <c r="F311" s="39"/>
      <c r="G311" s="40"/>
      <c r="H311" s="40">
        <f t="shared" ref="H311:P311" si="132">H316+H351+H371+H386</f>
        <v>3757617300</v>
      </c>
      <c r="I311" s="40">
        <f t="shared" si="132"/>
        <v>0</v>
      </c>
      <c r="J311" s="40">
        <f t="shared" si="132"/>
        <v>0</v>
      </c>
      <c r="K311" s="40">
        <f t="shared" si="132"/>
        <v>0</v>
      </c>
      <c r="L311" s="40">
        <f t="shared" si="132"/>
        <v>0</v>
      </c>
      <c r="M311" s="40">
        <f t="shared" si="132"/>
        <v>0</v>
      </c>
      <c r="N311" s="40">
        <f t="shared" si="132"/>
        <v>0</v>
      </c>
      <c r="O311" s="40">
        <f t="shared" si="132"/>
        <v>0</v>
      </c>
      <c r="P311" s="40">
        <f t="shared" si="132"/>
        <v>276222433.24000001</v>
      </c>
      <c r="Q311" s="40"/>
      <c r="R311" s="33">
        <f t="shared" si="127"/>
        <v>7.3509996145695835</v>
      </c>
      <c r="S311" s="4"/>
      <c r="U311" s="3"/>
    </row>
    <row r="312" spans="1:22">
      <c r="A312" s="46"/>
      <c r="B312" s="38" t="s">
        <v>8</v>
      </c>
      <c r="C312" s="39"/>
      <c r="D312" s="39"/>
      <c r="E312" s="39"/>
      <c r="F312" s="39"/>
      <c r="G312" s="40"/>
      <c r="H312" s="40">
        <f t="shared" ref="H312:P312" si="133">H317+H352+H372+H387</f>
        <v>1015159100</v>
      </c>
      <c r="I312" s="40">
        <f t="shared" ca="1" si="133"/>
        <v>1068659565.9999998</v>
      </c>
      <c r="J312" s="40">
        <f t="shared" ca="1" si="133"/>
        <v>1068659565.9999998</v>
      </c>
      <c r="K312" s="40">
        <f t="shared" ca="1" si="133"/>
        <v>1068659565.9999998</v>
      </c>
      <c r="L312" s="40">
        <f t="shared" ca="1" si="133"/>
        <v>1068659565.9999998</v>
      </c>
      <c r="M312" s="40">
        <f t="shared" ca="1" si="133"/>
        <v>1068659565.9999998</v>
      </c>
      <c r="N312" s="40">
        <f t="shared" ca="1" si="133"/>
        <v>1068659565.9999998</v>
      </c>
      <c r="O312" s="40">
        <f t="shared" ca="1" si="133"/>
        <v>1068659565.9999998</v>
      </c>
      <c r="P312" s="40">
        <f t="shared" si="133"/>
        <v>89256199.799999982</v>
      </c>
      <c r="Q312" s="40"/>
      <c r="R312" s="33">
        <f t="shared" si="127"/>
        <v>8.7923360781575983</v>
      </c>
      <c r="S312" s="4"/>
      <c r="U312" s="3"/>
    </row>
    <row r="313" spans="1:22" outlineLevel="1">
      <c r="A313" s="34" t="s">
        <v>67</v>
      </c>
      <c r="B313" s="41" t="s">
        <v>68</v>
      </c>
      <c r="C313" s="39"/>
      <c r="D313" s="39"/>
      <c r="E313" s="39"/>
      <c r="F313" s="39"/>
      <c r="G313" s="42">
        <v>0</v>
      </c>
      <c r="H313" s="42">
        <f>H315+H316+H317</f>
        <v>4403330100</v>
      </c>
      <c r="I313" s="42">
        <f t="shared" ref="I313:P313" ca="1" si="134">I315+I316+I317</f>
        <v>0</v>
      </c>
      <c r="J313" s="42">
        <f t="shared" ca="1" si="134"/>
        <v>0</v>
      </c>
      <c r="K313" s="42">
        <f t="shared" ca="1" si="134"/>
        <v>0</v>
      </c>
      <c r="L313" s="42">
        <f t="shared" ca="1" si="134"/>
        <v>0</v>
      </c>
      <c r="M313" s="42">
        <f t="shared" ca="1" si="134"/>
        <v>0</v>
      </c>
      <c r="N313" s="42">
        <f t="shared" ca="1" si="134"/>
        <v>0</v>
      </c>
      <c r="O313" s="42">
        <f t="shared" ca="1" si="134"/>
        <v>0</v>
      </c>
      <c r="P313" s="42">
        <f t="shared" si="134"/>
        <v>365112684.75</v>
      </c>
      <c r="Q313" s="42">
        <v>2274881288.48</v>
      </c>
      <c r="R313" s="43">
        <f t="shared" si="127"/>
        <v>8.2917400344343939</v>
      </c>
      <c r="S313" s="4">
        <v>0</v>
      </c>
      <c r="T313" s="3"/>
      <c r="U313" s="3"/>
    </row>
    <row r="314" spans="1:22" outlineLevel="1">
      <c r="A314" s="34"/>
      <c r="B314" s="41" t="s">
        <v>5</v>
      </c>
      <c r="C314" s="39"/>
      <c r="D314" s="39"/>
      <c r="E314" s="39"/>
      <c r="F314" s="39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3"/>
      <c r="S314" s="4"/>
      <c r="T314" s="3"/>
      <c r="U314" s="3"/>
    </row>
    <row r="315" spans="1:22" outlineLevel="1">
      <c r="A315" s="34"/>
      <c r="B315" s="41" t="s">
        <v>6</v>
      </c>
      <c r="C315" s="39"/>
      <c r="D315" s="39"/>
      <c r="E315" s="39"/>
      <c r="F315" s="39"/>
      <c r="G315" s="42"/>
      <c r="H315" s="42">
        <f>H320+H325+H330+H335+H340+H345</f>
        <v>1813700</v>
      </c>
      <c r="I315" s="42" t="e">
        <f>I320+I325+I330+I335+I340+I345+#REF!</f>
        <v>#REF!</v>
      </c>
      <c r="J315" s="42" t="e">
        <f>J320+J325+J330+J335+J340+J345+#REF!</f>
        <v>#REF!</v>
      </c>
      <c r="K315" s="42" t="e">
        <f>K320+K325+K330+K335+K340+K345+#REF!</f>
        <v>#REF!</v>
      </c>
      <c r="L315" s="42" t="e">
        <f>L320+L325+L330+L335+L340+L345+#REF!</f>
        <v>#REF!</v>
      </c>
      <c r="M315" s="42" t="e">
        <f>M320+M325+M330+M335+M340+M345+#REF!</f>
        <v>#REF!</v>
      </c>
      <c r="N315" s="42" t="e">
        <f>N320+N325+N330+N335+N340+N345+#REF!</f>
        <v>#REF!</v>
      </c>
      <c r="O315" s="42" t="e">
        <f>O320+O325+O330+O335+O340+O345+#REF!</f>
        <v>#REF!</v>
      </c>
      <c r="P315" s="42">
        <f>P320+P325+P330+P335+P340+P345</f>
        <v>0</v>
      </c>
      <c r="Q315" s="42"/>
      <c r="R315" s="43">
        <f t="shared" si="127"/>
        <v>0</v>
      </c>
      <c r="S315" s="4"/>
      <c r="T315" s="3"/>
      <c r="U315" s="3"/>
    </row>
    <row r="316" spans="1:22" outlineLevel="1">
      <c r="A316" s="34"/>
      <c r="B316" s="41" t="s">
        <v>7</v>
      </c>
      <c r="C316" s="39"/>
      <c r="D316" s="39"/>
      <c r="E316" s="39"/>
      <c r="F316" s="39"/>
      <c r="G316" s="42"/>
      <c r="H316" s="42">
        <f>H321+H326+H331+H336+H341+H346</f>
        <v>3471240500</v>
      </c>
      <c r="I316" s="42">
        <f t="shared" ref="I316:O317" si="135">I321+I326+I331+I336+I341+I346</f>
        <v>0</v>
      </c>
      <c r="J316" s="42">
        <f t="shared" si="135"/>
        <v>0</v>
      </c>
      <c r="K316" s="42">
        <f t="shared" si="135"/>
        <v>0</v>
      </c>
      <c r="L316" s="42">
        <f t="shared" si="135"/>
        <v>0</v>
      </c>
      <c r="M316" s="42">
        <f t="shared" si="135"/>
        <v>0</v>
      </c>
      <c r="N316" s="42">
        <f t="shared" si="135"/>
        <v>0</v>
      </c>
      <c r="O316" s="42">
        <f t="shared" si="135"/>
        <v>0</v>
      </c>
      <c r="P316" s="42">
        <f>P321+P326+P331+P336+P341+P346</f>
        <v>276005965.55000001</v>
      </c>
      <c r="Q316" s="42"/>
      <c r="R316" s="43">
        <f t="shared" si="127"/>
        <v>7.9512199039507641</v>
      </c>
      <c r="S316" s="4"/>
      <c r="T316" s="3"/>
      <c r="U316" s="3"/>
    </row>
    <row r="317" spans="1:22" outlineLevel="1">
      <c r="A317" s="34"/>
      <c r="B317" s="41" t="s">
        <v>8</v>
      </c>
      <c r="C317" s="39"/>
      <c r="D317" s="39"/>
      <c r="E317" s="39"/>
      <c r="F317" s="39"/>
      <c r="G317" s="42"/>
      <c r="H317" s="42">
        <f>H322+H327+H332+H337+H342+H347</f>
        <v>930275900</v>
      </c>
      <c r="I317" s="42">
        <f t="shared" ca="1" si="135"/>
        <v>0</v>
      </c>
      <c r="J317" s="42">
        <f t="shared" ca="1" si="135"/>
        <v>0</v>
      </c>
      <c r="K317" s="42">
        <f t="shared" ca="1" si="135"/>
        <v>0</v>
      </c>
      <c r="L317" s="42">
        <f t="shared" ca="1" si="135"/>
        <v>0</v>
      </c>
      <c r="M317" s="42">
        <f t="shared" ca="1" si="135"/>
        <v>0</v>
      </c>
      <c r="N317" s="42">
        <f t="shared" ca="1" si="135"/>
        <v>0</v>
      </c>
      <c r="O317" s="42">
        <f t="shared" ca="1" si="135"/>
        <v>0</v>
      </c>
      <c r="P317" s="42">
        <f>P322+P327+P332+P337+P342+P347</f>
        <v>89106719.199999988</v>
      </c>
      <c r="Q317" s="42"/>
      <c r="R317" s="43">
        <f t="shared" si="127"/>
        <v>9.5785260265261076</v>
      </c>
      <c r="S317" s="4"/>
      <c r="T317" s="3"/>
      <c r="U317" s="3"/>
    </row>
    <row r="318" spans="1:22" ht="31.5" outlineLevel="1">
      <c r="A318" s="34"/>
      <c r="B318" s="47" t="s">
        <v>72</v>
      </c>
      <c r="C318" s="39"/>
      <c r="D318" s="39"/>
      <c r="E318" s="39"/>
      <c r="F318" s="39"/>
      <c r="G318" s="42"/>
      <c r="H318" s="42">
        <f>H320+H321+H322</f>
        <v>734014100</v>
      </c>
      <c r="I318" s="42">
        <f t="shared" ref="I318:P318" ca="1" si="136">I320+I321+I322</f>
        <v>734014100</v>
      </c>
      <c r="J318" s="42">
        <f t="shared" ca="1" si="136"/>
        <v>734014100</v>
      </c>
      <c r="K318" s="42">
        <f t="shared" ca="1" si="136"/>
        <v>734014100</v>
      </c>
      <c r="L318" s="42">
        <f t="shared" ca="1" si="136"/>
        <v>734014100</v>
      </c>
      <c r="M318" s="42">
        <f t="shared" ca="1" si="136"/>
        <v>734014100</v>
      </c>
      <c r="N318" s="42">
        <f t="shared" ca="1" si="136"/>
        <v>734014100</v>
      </c>
      <c r="O318" s="42">
        <f t="shared" ca="1" si="136"/>
        <v>734014100</v>
      </c>
      <c r="P318" s="42">
        <f t="shared" si="136"/>
        <v>75518700</v>
      </c>
      <c r="Q318" s="40">
        <v>41189.14</v>
      </c>
      <c r="R318" s="43">
        <f t="shared" si="127"/>
        <v>10.288453586927009</v>
      </c>
      <c r="S318" s="4"/>
      <c r="T318" s="3"/>
      <c r="U318" s="3"/>
    </row>
    <row r="319" spans="1:22" outlineLevel="1">
      <c r="A319" s="34"/>
      <c r="B319" s="41" t="s">
        <v>5</v>
      </c>
      <c r="C319" s="39"/>
      <c r="D319" s="39"/>
      <c r="E319" s="39"/>
      <c r="F319" s="39"/>
      <c r="G319" s="42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3"/>
      <c r="S319" s="4"/>
      <c r="T319" s="3"/>
      <c r="U319" s="3"/>
    </row>
    <row r="320" spans="1:22" outlineLevel="1">
      <c r="A320" s="34"/>
      <c r="B320" s="41" t="s">
        <v>6</v>
      </c>
      <c r="C320" s="39"/>
      <c r="D320" s="39"/>
      <c r="E320" s="39"/>
      <c r="F320" s="39"/>
      <c r="G320" s="42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3">
        <v>0</v>
      </c>
      <c r="S320" s="4"/>
      <c r="T320" s="3"/>
      <c r="U320" s="3"/>
    </row>
    <row r="321" spans="1:21" outlineLevel="1">
      <c r="A321" s="34"/>
      <c r="B321" s="41" t="s">
        <v>7</v>
      </c>
      <c r="C321" s="39"/>
      <c r="D321" s="39"/>
      <c r="E321" s="39"/>
      <c r="F321" s="39"/>
      <c r="G321" s="42"/>
      <c r="H321" s="42"/>
      <c r="I321" s="40"/>
      <c r="J321" s="40"/>
      <c r="K321" s="40"/>
      <c r="L321" s="40"/>
      <c r="M321" s="40"/>
      <c r="N321" s="40"/>
      <c r="O321" s="40"/>
      <c r="P321" s="42"/>
      <c r="Q321" s="40"/>
      <c r="R321" s="43">
        <v>0</v>
      </c>
      <c r="S321" s="4"/>
      <c r="T321" s="3"/>
      <c r="U321" s="3"/>
    </row>
    <row r="322" spans="1:21" outlineLevel="1">
      <c r="A322" s="34"/>
      <c r="B322" s="41" t="s">
        <v>8</v>
      </c>
      <c r="C322" s="39"/>
      <c r="D322" s="39"/>
      <c r="E322" s="39"/>
      <c r="F322" s="39"/>
      <c r="G322" s="42"/>
      <c r="H322" s="42">
        <v>734014100</v>
      </c>
      <c r="I322" s="42">
        <f t="shared" ref="I322:O322" ca="1" si="137">I318-I321</f>
        <v>729421809.22000003</v>
      </c>
      <c r="J322" s="42">
        <f t="shared" ca="1" si="137"/>
        <v>729421809.22000003</v>
      </c>
      <c r="K322" s="42">
        <f t="shared" ca="1" si="137"/>
        <v>729421809.22000003</v>
      </c>
      <c r="L322" s="42">
        <f t="shared" ca="1" si="137"/>
        <v>729421809.22000003</v>
      </c>
      <c r="M322" s="42">
        <f t="shared" ca="1" si="137"/>
        <v>729421809.22000003</v>
      </c>
      <c r="N322" s="42">
        <f t="shared" ca="1" si="137"/>
        <v>729421809.22000003</v>
      </c>
      <c r="O322" s="42">
        <f t="shared" ca="1" si="137"/>
        <v>729421809.22000003</v>
      </c>
      <c r="P322" s="42">
        <v>75518700</v>
      </c>
      <c r="Q322" s="40"/>
      <c r="R322" s="43">
        <f t="shared" si="127"/>
        <v>10.288453586927009</v>
      </c>
      <c r="S322" s="25"/>
      <c r="T322" s="26"/>
      <c r="U322" s="3"/>
    </row>
    <row r="323" spans="1:21" ht="47.25" outlineLevel="1">
      <c r="A323" s="34"/>
      <c r="B323" s="47" t="s">
        <v>73</v>
      </c>
      <c r="C323" s="39"/>
      <c r="D323" s="39"/>
      <c r="E323" s="39"/>
      <c r="F323" s="39"/>
      <c r="G323" s="42"/>
      <c r="H323" s="42">
        <f>H325+H326+H327</f>
        <v>3456484000</v>
      </c>
      <c r="I323" s="42">
        <f t="shared" ref="I323:P323" ca="1" si="138">I325+I326+I327</f>
        <v>3456484000</v>
      </c>
      <c r="J323" s="42">
        <f t="shared" ca="1" si="138"/>
        <v>3456484000</v>
      </c>
      <c r="K323" s="42">
        <f t="shared" ca="1" si="138"/>
        <v>3456484000</v>
      </c>
      <c r="L323" s="42">
        <f t="shared" ca="1" si="138"/>
        <v>3456484000</v>
      </c>
      <c r="M323" s="42">
        <f t="shared" ca="1" si="138"/>
        <v>3456484000</v>
      </c>
      <c r="N323" s="42">
        <f t="shared" ca="1" si="138"/>
        <v>3456484000</v>
      </c>
      <c r="O323" s="42">
        <f t="shared" ca="1" si="138"/>
        <v>3456484000</v>
      </c>
      <c r="P323" s="42">
        <f t="shared" si="138"/>
        <v>275687900</v>
      </c>
      <c r="Q323" s="40">
        <v>41189.14</v>
      </c>
      <c r="R323" s="43">
        <f t="shared" si="127"/>
        <v>7.9759634356762534</v>
      </c>
      <c r="S323" s="4"/>
      <c r="T323" s="3"/>
      <c r="U323" s="3"/>
    </row>
    <row r="324" spans="1:21" outlineLevel="1">
      <c r="A324" s="34"/>
      <c r="B324" s="41" t="s">
        <v>5</v>
      </c>
      <c r="C324" s="39"/>
      <c r="D324" s="39"/>
      <c r="E324" s="39"/>
      <c r="F324" s="39"/>
      <c r="G324" s="42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3"/>
      <c r="S324" s="4"/>
      <c r="T324" s="3"/>
      <c r="U324" s="3"/>
    </row>
    <row r="325" spans="1:21" outlineLevel="1">
      <c r="A325" s="34"/>
      <c r="B325" s="41" t="s">
        <v>6</v>
      </c>
      <c r="C325" s="39"/>
      <c r="D325" s="39"/>
      <c r="E325" s="39"/>
      <c r="F325" s="39"/>
      <c r="G325" s="42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3">
        <v>0</v>
      </c>
      <c r="S325" s="4"/>
      <c r="T325" s="3"/>
      <c r="U325" s="3"/>
    </row>
    <row r="326" spans="1:21" outlineLevel="1">
      <c r="A326" s="34"/>
      <c r="B326" s="41" t="s">
        <v>7</v>
      </c>
      <c r="C326" s="39"/>
      <c r="D326" s="39"/>
      <c r="E326" s="39"/>
      <c r="F326" s="39"/>
      <c r="G326" s="42"/>
      <c r="H326" s="48">
        <v>3454947000</v>
      </c>
      <c r="I326" s="48"/>
      <c r="J326" s="48"/>
      <c r="K326" s="48"/>
      <c r="L326" s="48"/>
      <c r="M326" s="48"/>
      <c r="N326" s="48"/>
      <c r="O326" s="48"/>
      <c r="P326" s="48">
        <v>275687900</v>
      </c>
      <c r="Q326" s="40"/>
      <c r="R326" s="43">
        <f t="shared" si="127"/>
        <v>7.9795116972850817</v>
      </c>
      <c r="S326" s="4"/>
      <c r="T326" s="3"/>
      <c r="U326" s="3"/>
    </row>
    <row r="327" spans="1:21" outlineLevel="1">
      <c r="A327" s="34"/>
      <c r="B327" s="41" t="s">
        <v>8</v>
      </c>
      <c r="C327" s="39"/>
      <c r="D327" s="39"/>
      <c r="E327" s="39"/>
      <c r="F327" s="39"/>
      <c r="G327" s="42"/>
      <c r="H327" s="42">
        <v>1537000</v>
      </c>
      <c r="I327" s="42">
        <f t="shared" ref="I327:O327" ca="1" si="139">I323-I325-I326</f>
        <v>451362.15999984741</v>
      </c>
      <c r="J327" s="42">
        <f t="shared" ca="1" si="139"/>
        <v>451362.15999984741</v>
      </c>
      <c r="K327" s="42">
        <f t="shared" ca="1" si="139"/>
        <v>451362.15999984741</v>
      </c>
      <c r="L327" s="42">
        <f t="shared" ca="1" si="139"/>
        <v>451362.15999984741</v>
      </c>
      <c r="M327" s="42">
        <f t="shared" ca="1" si="139"/>
        <v>451362.15999984741</v>
      </c>
      <c r="N327" s="42">
        <f t="shared" ca="1" si="139"/>
        <v>451362.15999984741</v>
      </c>
      <c r="O327" s="42">
        <f t="shared" ca="1" si="139"/>
        <v>451362.15999984741</v>
      </c>
      <c r="P327" s="42"/>
      <c r="Q327" s="40"/>
      <c r="R327" s="43">
        <f t="shared" si="127"/>
        <v>0</v>
      </c>
      <c r="S327" s="4"/>
      <c r="T327" s="3"/>
      <c r="U327" s="3"/>
    </row>
    <row r="328" spans="1:21" ht="31.5" outlineLevel="1">
      <c r="A328" s="34"/>
      <c r="B328" s="47" t="s">
        <v>74</v>
      </c>
      <c r="C328" s="39"/>
      <c r="D328" s="39"/>
      <c r="E328" s="39"/>
      <c r="F328" s="39"/>
      <c r="G328" s="42"/>
      <c r="H328" s="42">
        <f>H330+H331+H332</f>
        <v>127082800</v>
      </c>
      <c r="I328" s="42">
        <f t="shared" ref="I328:O328" si="140">I330+I331+I332</f>
        <v>0</v>
      </c>
      <c r="J328" s="42">
        <f t="shared" si="140"/>
        <v>0</v>
      </c>
      <c r="K328" s="42">
        <f t="shared" si="140"/>
        <v>0</v>
      </c>
      <c r="L328" s="42">
        <f t="shared" si="140"/>
        <v>0</v>
      </c>
      <c r="M328" s="42">
        <f t="shared" si="140"/>
        <v>0</v>
      </c>
      <c r="N328" s="42">
        <f t="shared" si="140"/>
        <v>0</v>
      </c>
      <c r="O328" s="42">
        <f t="shared" si="140"/>
        <v>0</v>
      </c>
      <c r="P328" s="42">
        <f>P330+P331+P332</f>
        <v>10744368.85</v>
      </c>
      <c r="Q328" s="40">
        <v>41189.14</v>
      </c>
      <c r="R328" s="43">
        <f t="shared" si="127"/>
        <v>8.4546208062774824</v>
      </c>
      <c r="S328" s="4"/>
      <c r="T328" s="3"/>
      <c r="U328" s="3"/>
    </row>
    <row r="329" spans="1:21" outlineLevel="1">
      <c r="A329" s="34"/>
      <c r="B329" s="41" t="s">
        <v>5</v>
      </c>
      <c r="C329" s="39"/>
      <c r="D329" s="39"/>
      <c r="E329" s="39"/>
      <c r="F329" s="39"/>
      <c r="G329" s="42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3"/>
      <c r="S329" s="4"/>
      <c r="T329" s="3"/>
      <c r="U329" s="3"/>
    </row>
    <row r="330" spans="1:21" outlineLevel="1">
      <c r="A330" s="34"/>
      <c r="B330" s="41" t="s">
        <v>6</v>
      </c>
      <c r="C330" s="39"/>
      <c r="D330" s="39"/>
      <c r="E330" s="39"/>
      <c r="F330" s="39"/>
      <c r="G330" s="42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3">
        <v>0</v>
      </c>
      <c r="S330" s="4"/>
      <c r="T330" s="3"/>
      <c r="U330" s="3"/>
    </row>
    <row r="331" spans="1:21" outlineLevel="1">
      <c r="A331" s="34"/>
      <c r="B331" s="41" t="s">
        <v>7</v>
      </c>
      <c r="C331" s="39"/>
      <c r="D331" s="39"/>
      <c r="E331" s="39"/>
      <c r="F331" s="39"/>
      <c r="G331" s="42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3">
        <v>0</v>
      </c>
      <c r="S331" s="4"/>
      <c r="T331" s="3"/>
      <c r="U331" s="3"/>
    </row>
    <row r="332" spans="1:21" s="10" customFormat="1" outlineLevel="1">
      <c r="A332" s="34"/>
      <c r="B332" s="41" t="s">
        <v>8</v>
      </c>
      <c r="C332" s="39"/>
      <c r="D332" s="39"/>
      <c r="E332" s="39"/>
      <c r="F332" s="39"/>
      <c r="G332" s="42"/>
      <c r="H332" s="42">
        <v>127082800</v>
      </c>
      <c r="I332" s="40"/>
      <c r="J332" s="40"/>
      <c r="K332" s="40"/>
      <c r="L332" s="40"/>
      <c r="M332" s="40"/>
      <c r="N332" s="40"/>
      <c r="O332" s="40"/>
      <c r="P332" s="42">
        <v>10744368.85</v>
      </c>
      <c r="Q332" s="40"/>
      <c r="R332" s="43">
        <f t="shared" si="127"/>
        <v>8.4546208062774824</v>
      </c>
      <c r="S332" s="20"/>
      <c r="T332" s="21"/>
      <c r="U332" s="21"/>
    </row>
    <row r="333" spans="1:21" ht="30" customHeight="1" outlineLevel="1">
      <c r="A333" s="34"/>
      <c r="B333" s="47" t="s">
        <v>75</v>
      </c>
      <c r="C333" s="39"/>
      <c r="D333" s="39"/>
      <c r="E333" s="39"/>
      <c r="F333" s="39"/>
      <c r="G333" s="42"/>
      <c r="H333" s="42">
        <f>H335+H336+H337</f>
        <v>642000</v>
      </c>
      <c r="I333" s="42">
        <f t="shared" ref="I333:P333" ca="1" si="141">I335+I336+I337</f>
        <v>642000</v>
      </c>
      <c r="J333" s="42">
        <f t="shared" ca="1" si="141"/>
        <v>642000</v>
      </c>
      <c r="K333" s="42">
        <f t="shared" ca="1" si="141"/>
        <v>642000</v>
      </c>
      <c r="L333" s="42">
        <f t="shared" ca="1" si="141"/>
        <v>642000</v>
      </c>
      <c r="M333" s="42">
        <f t="shared" ca="1" si="141"/>
        <v>642000</v>
      </c>
      <c r="N333" s="42">
        <f t="shared" ca="1" si="141"/>
        <v>642000</v>
      </c>
      <c r="O333" s="42">
        <f t="shared" ca="1" si="141"/>
        <v>642000</v>
      </c>
      <c r="P333" s="42">
        <f t="shared" si="141"/>
        <v>0</v>
      </c>
      <c r="Q333" s="40">
        <v>41189.14</v>
      </c>
      <c r="R333" s="43">
        <f t="shared" si="127"/>
        <v>0</v>
      </c>
      <c r="S333" s="4"/>
      <c r="T333" s="3"/>
      <c r="U333" s="3"/>
    </row>
    <row r="334" spans="1:21" outlineLevel="1">
      <c r="A334" s="34"/>
      <c r="B334" s="41" t="s">
        <v>5</v>
      </c>
      <c r="C334" s="39"/>
      <c r="D334" s="39"/>
      <c r="E334" s="39"/>
      <c r="F334" s="39"/>
      <c r="G334" s="42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3"/>
      <c r="S334" s="4"/>
      <c r="T334" s="3"/>
      <c r="U334" s="3"/>
    </row>
    <row r="335" spans="1:21" outlineLevel="1">
      <c r="A335" s="34"/>
      <c r="B335" s="41" t="s">
        <v>6</v>
      </c>
      <c r="C335" s="39"/>
      <c r="D335" s="39"/>
      <c r="E335" s="39"/>
      <c r="F335" s="39"/>
      <c r="G335" s="42"/>
      <c r="H335" s="42"/>
      <c r="I335" s="40"/>
      <c r="J335" s="40"/>
      <c r="K335" s="40"/>
      <c r="L335" s="40"/>
      <c r="M335" s="40"/>
      <c r="N335" s="40"/>
      <c r="O335" s="40"/>
      <c r="P335" s="42"/>
      <c r="Q335" s="40"/>
      <c r="R335" s="43">
        <v>0</v>
      </c>
      <c r="S335" s="4"/>
      <c r="T335" s="3"/>
      <c r="U335" s="3"/>
    </row>
    <row r="336" spans="1:21" outlineLevel="1">
      <c r="A336" s="34"/>
      <c r="B336" s="41" t="s">
        <v>7</v>
      </c>
      <c r="C336" s="39"/>
      <c r="D336" s="39"/>
      <c r="E336" s="39"/>
      <c r="F336" s="39"/>
      <c r="G336" s="42"/>
      <c r="H336" s="42"/>
      <c r="I336" s="40"/>
      <c r="J336" s="40"/>
      <c r="K336" s="40"/>
      <c r="L336" s="40"/>
      <c r="M336" s="40"/>
      <c r="N336" s="40"/>
      <c r="O336" s="40"/>
      <c r="P336" s="42"/>
      <c r="Q336" s="40"/>
      <c r="R336" s="43">
        <v>0</v>
      </c>
      <c r="S336" s="4"/>
      <c r="T336" s="3"/>
      <c r="U336" s="3"/>
    </row>
    <row r="337" spans="1:21" outlineLevel="1">
      <c r="A337" s="34"/>
      <c r="B337" s="41" t="s">
        <v>8</v>
      </c>
      <c r="C337" s="39"/>
      <c r="D337" s="39"/>
      <c r="E337" s="39"/>
      <c r="F337" s="39"/>
      <c r="G337" s="42"/>
      <c r="H337" s="42">
        <v>642000</v>
      </c>
      <c r="I337" s="42">
        <f t="shared" ref="I337:O337" ca="1" si="142">I333-I336</f>
        <v>996500</v>
      </c>
      <c r="J337" s="42">
        <f t="shared" ca="1" si="142"/>
        <v>996500</v>
      </c>
      <c r="K337" s="42">
        <f t="shared" ca="1" si="142"/>
        <v>996500</v>
      </c>
      <c r="L337" s="42">
        <f t="shared" ca="1" si="142"/>
        <v>996500</v>
      </c>
      <c r="M337" s="42">
        <f t="shared" ca="1" si="142"/>
        <v>996500</v>
      </c>
      <c r="N337" s="42">
        <f t="shared" ca="1" si="142"/>
        <v>996500</v>
      </c>
      <c r="O337" s="42">
        <f t="shared" ca="1" si="142"/>
        <v>996500</v>
      </c>
      <c r="P337" s="42"/>
      <c r="Q337" s="40"/>
      <c r="R337" s="43">
        <f t="shared" si="127"/>
        <v>0</v>
      </c>
      <c r="S337" s="4"/>
      <c r="T337" s="3"/>
      <c r="U337" s="3"/>
    </row>
    <row r="338" spans="1:21" outlineLevel="1">
      <c r="A338" s="34"/>
      <c r="B338" s="47" t="s">
        <v>69</v>
      </c>
      <c r="C338" s="39"/>
      <c r="D338" s="39"/>
      <c r="E338" s="39"/>
      <c r="F338" s="39"/>
      <c r="G338" s="42"/>
      <c r="H338" s="42">
        <f>H340+H341+H342</f>
        <v>81107200</v>
      </c>
      <c r="I338" s="42">
        <f t="shared" ref="I338:P338" si="143">I340+I341+I342</f>
        <v>0</v>
      </c>
      <c r="J338" s="42">
        <f t="shared" si="143"/>
        <v>0</v>
      </c>
      <c r="K338" s="42">
        <f t="shared" si="143"/>
        <v>0</v>
      </c>
      <c r="L338" s="42">
        <f t="shared" si="143"/>
        <v>0</v>
      </c>
      <c r="M338" s="42">
        <f t="shared" si="143"/>
        <v>0</v>
      </c>
      <c r="N338" s="42">
        <f t="shared" si="143"/>
        <v>0</v>
      </c>
      <c r="O338" s="42">
        <f t="shared" si="143"/>
        <v>0</v>
      </c>
      <c r="P338" s="42">
        <f t="shared" si="143"/>
        <v>3161715.9</v>
      </c>
      <c r="Q338" s="40">
        <v>41189.14</v>
      </c>
      <c r="R338" s="43">
        <f t="shared" si="127"/>
        <v>3.8981938718140929</v>
      </c>
      <c r="S338" s="4"/>
      <c r="T338" s="3"/>
      <c r="U338" s="3"/>
    </row>
    <row r="339" spans="1:21" outlineLevel="1">
      <c r="A339" s="34"/>
      <c r="B339" s="41" t="s">
        <v>5</v>
      </c>
      <c r="C339" s="39"/>
      <c r="D339" s="39"/>
      <c r="E339" s="39"/>
      <c r="F339" s="39"/>
      <c r="G339" s="42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3"/>
      <c r="S339" s="4"/>
      <c r="T339" s="3"/>
      <c r="U339" s="3"/>
    </row>
    <row r="340" spans="1:21" outlineLevel="1">
      <c r="A340" s="34"/>
      <c r="B340" s="41" t="s">
        <v>6</v>
      </c>
      <c r="C340" s="39"/>
      <c r="D340" s="39"/>
      <c r="E340" s="39"/>
      <c r="F340" s="39"/>
      <c r="G340" s="42"/>
      <c r="H340" s="42">
        <v>1813700</v>
      </c>
      <c r="I340" s="40"/>
      <c r="J340" s="40"/>
      <c r="K340" s="40"/>
      <c r="L340" s="40"/>
      <c r="M340" s="40"/>
      <c r="N340" s="40"/>
      <c r="O340" s="40"/>
      <c r="P340" s="42"/>
      <c r="Q340" s="40"/>
      <c r="R340" s="43">
        <f t="shared" si="127"/>
        <v>0</v>
      </c>
      <c r="S340" s="4"/>
      <c r="T340" s="3"/>
      <c r="U340" s="3"/>
    </row>
    <row r="341" spans="1:21" outlineLevel="1">
      <c r="A341" s="34"/>
      <c r="B341" s="41" t="s">
        <v>7</v>
      </c>
      <c r="C341" s="39"/>
      <c r="D341" s="39"/>
      <c r="E341" s="39"/>
      <c r="F341" s="39"/>
      <c r="G341" s="42"/>
      <c r="H341" s="42">
        <v>16293500</v>
      </c>
      <c r="I341" s="40"/>
      <c r="J341" s="40"/>
      <c r="K341" s="40"/>
      <c r="L341" s="40"/>
      <c r="M341" s="40"/>
      <c r="N341" s="40"/>
      <c r="O341" s="40"/>
      <c r="P341" s="42">
        <v>318065.55</v>
      </c>
      <c r="Q341" s="40"/>
      <c r="R341" s="43">
        <f t="shared" si="127"/>
        <v>1.9521008377573879</v>
      </c>
      <c r="S341" s="4"/>
      <c r="T341" s="3"/>
      <c r="U341" s="3"/>
    </row>
    <row r="342" spans="1:21" outlineLevel="1">
      <c r="A342" s="34"/>
      <c r="B342" s="41" t="s">
        <v>8</v>
      </c>
      <c r="C342" s="39"/>
      <c r="D342" s="39"/>
      <c r="E342" s="39"/>
      <c r="F342" s="39"/>
      <c r="G342" s="42"/>
      <c r="H342" s="42">
        <v>63000000</v>
      </c>
      <c r="I342" s="40"/>
      <c r="J342" s="40"/>
      <c r="K342" s="40"/>
      <c r="L342" s="40"/>
      <c r="M342" s="40"/>
      <c r="N342" s="40"/>
      <c r="O342" s="40"/>
      <c r="P342" s="42">
        <v>2843650.35</v>
      </c>
      <c r="Q342" s="40"/>
      <c r="R342" s="43">
        <f t="shared" si="127"/>
        <v>4.5137307142857148</v>
      </c>
      <c r="S342" s="4"/>
      <c r="T342" s="3"/>
      <c r="U342" s="3"/>
    </row>
    <row r="343" spans="1:21" ht="47.25" outlineLevel="1">
      <c r="A343" s="34"/>
      <c r="B343" s="47" t="s">
        <v>76</v>
      </c>
      <c r="C343" s="39"/>
      <c r="D343" s="39"/>
      <c r="E343" s="39"/>
      <c r="F343" s="39"/>
      <c r="G343" s="42"/>
      <c r="H343" s="42">
        <f>H345+H346+H347</f>
        <v>4000000</v>
      </c>
      <c r="I343" s="42">
        <f t="shared" ref="I343:O343" si="144">I345+I346+I347</f>
        <v>0</v>
      </c>
      <c r="J343" s="42">
        <f t="shared" si="144"/>
        <v>0</v>
      </c>
      <c r="K343" s="42">
        <f t="shared" si="144"/>
        <v>0</v>
      </c>
      <c r="L343" s="42">
        <f t="shared" si="144"/>
        <v>0</v>
      </c>
      <c r="M343" s="42">
        <f t="shared" si="144"/>
        <v>0</v>
      </c>
      <c r="N343" s="42">
        <f t="shared" si="144"/>
        <v>0</v>
      </c>
      <c r="O343" s="42">
        <f t="shared" si="144"/>
        <v>0</v>
      </c>
      <c r="P343" s="42">
        <f>P345+P346+P347</f>
        <v>0</v>
      </c>
      <c r="Q343" s="40">
        <v>41189.14</v>
      </c>
      <c r="R343" s="43">
        <f t="shared" si="127"/>
        <v>0</v>
      </c>
      <c r="S343" s="4"/>
      <c r="T343" s="3"/>
      <c r="U343" s="3"/>
    </row>
    <row r="344" spans="1:21" outlineLevel="1">
      <c r="A344" s="34"/>
      <c r="B344" s="41" t="s">
        <v>5</v>
      </c>
      <c r="C344" s="39"/>
      <c r="D344" s="39"/>
      <c r="E344" s="39"/>
      <c r="F344" s="39"/>
      <c r="G344" s="42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3"/>
      <c r="S344" s="4"/>
      <c r="T344" s="3"/>
      <c r="U344" s="3"/>
    </row>
    <row r="345" spans="1:21" outlineLevel="1">
      <c r="A345" s="34"/>
      <c r="B345" s="41" t="s">
        <v>6</v>
      </c>
      <c r="C345" s="39"/>
      <c r="D345" s="39"/>
      <c r="E345" s="39"/>
      <c r="F345" s="39"/>
      <c r="G345" s="42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3"/>
      <c r="S345" s="4"/>
      <c r="T345" s="3"/>
      <c r="U345" s="3"/>
    </row>
    <row r="346" spans="1:21" outlineLevel="1">
      <c r="A346" s="34"/>
      <c r="B346" s="41" t="s">
        <v>7</v>
      </c>
      <c r="C346" s="39"/>
      <c r="D346" s="39"/>
      <c r="E346" s="39"/>
      <c r="F346" s="39"/>
      <c r="G346" s="42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3"/>
      <c r="S346" s="4"/>
      <c r="T346" s="3"/>
      <c r="U346" s="3"/>
    </row>
    <row r="347" spans="1:21" outlineLevel="1">
      <c r="A347" s="34"/>
      <c r="B347" s="41" t="s">
        <v>8</v>
      </c>
      <c r="C347" s="39"/>
      <c r="D347" s="39"/>
      <c r="E347" s="39"/>
      <c r="F347" s="39"/>
      <c r="G347" s="42"/>
      <c r="H347" s="42">
        <v>4000000</v>
      </c>
      <c r="I347" s="40"/>
      <c r="J347" s="40"/>
      <c r="K347" s="40"/>
      <c r="L347" s="40"/>
      <c r="M347" s="40"/>
      <c r="N347" s="40"/>
      <c r="O347" s="40"/>
      <c r="P347" s="42"/>
      <c r="Q347" s="40"/>
      <c r="R347" s="43"/>
      <c r="S347" s="4"/>
      <c r="T347" s="3"/>
      <c r="U347" s="3"/>
    </row>
    <row r="348" spans="1:21" ht="18" customHeight="1" outlineLevel="1">
      <c r="A348" s="34" t="s">
        <v>141</v>
      </c>
      <c r="B348" s="41" t="s">
        <v>78</v>
      </c>
      <c r="C348" s="39"/>
      <c r="D348" s="39"/>
      <c r="E348" s="39"/>
      <c r="F348" s="39"/>
      <c r="G348" s="42">
        <v>0</v>
      </c>
      <c r="H348" s="42">
        <f>H350+H351+H352</f>
        <v>37950000</v>
      </c>
      <c r="I348" s="42">
        <f t="shared" ref="I348:P348" si="145">I350+I351+I352</f>
        <v>0</v>
      </c>
      <c r="J348" s="42">
        <f t="shared" si="145"/>
        <v>0</v>
      </c>
      <c r="K348" s="42">
        <f t="shared" si="145"/>
        <v>0</v>
      </c>
      <c r="L348" s="42">
        <f t="shared" si="145"/>
        <v>0</v>
      </c>
      <c r="M348" s="42">
        <f t="shared" si="145"/>
        <v>0</v>
      </c>
      <c r="N348" s="42">
        <f t="shared" si="145"/>
        <v>0</v>
      </c>
      <c r="O348" s="42">
        <f t="shared" si="145"/>
        <v>0</v>
      </c>
      <c r="P348" s="42">
        <f t="shared" si="145"/>
        <v>-15219.4</v>
      </c>
      <c r="Q348" s="42">
        <v>6680221.0999999996</v>
      </c>
      <c r="R348" s="43">
        <f t="shared" si="127"/>
        <v>-4.0103820816864297E-2</v>
      </c>
      <c r="S348" s="4">
        <v>0</v>
      </c>
    </row>
    <row r="349" spans="1:21" outlineLevel="1">
      <c r="A349" s="34"/>
      <c r="B349" s="41" t="s">
        <v>5</v>
      </c>
      <c r="C349" s="39"/>
      <c r="D349" s="39"/>
      <c r="E349" s="39"/>
      <c r="F349" s="39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3"/>
      <c r="S349" s="4"/>
    </row>
    <row r="350" spans="1:21" outlineLevel="1">
      <c r="A350" s="34"/>
      <c r="B350" s="41" t="s">
        <v>6</v>
      </c>
      <c r="C350" s="39"/>
      <c r="D350" s="39"/>
      <c r="E350" s="39"/>
      <c r="F350" s="39"/>
      <c r="G350" s="42"/>
      <c r="H350" s="42">
        <f>H355+H360+H365</f>
        <v>0</v>
      </c>
      <c r="I350" s="42">
        <f t="shared" ref="I350:O350" si="146">I355+I360+I365</f>
        <v>0</v>
      </c>
      <c r="J350" s="42">
        <f t="shared" si="146"/>
        <v>0</v>
      </c>
      <c r="K350" s="42">
        <f t="shared" si="146"/>
        <v>0</v>
      </c>
      <c r="L350" s="42">
        <f t="shared" si="146"/>
        <v>0</v>
      </c>
      <c r="M350" s="42">
        <f t="shared" si="146"/>
        <v>0</v>
      </c>
      <c r="N350" s="42">
        <f t="shared" si="146"/>
        <v>0</v>
      </c>
      <c r="O350" s="42">
        <f t="shared" si="146"/>
        <v>0</v>
      </c>
      <c r="P350" s="42">
        <f>P355+P360+P365</f>
        <v>0</v>
      </c>
      <c r="Q350" s="42"/>
      <c r="R350" s="43">
        <v>0</v>
      </c>
      <c r="S350" s="4"/>
    </row>
    <row r="351" spans="1:21" outlineLevel="1">
      <c r="A351" s="34"/>
      <c r="B351" s="41" t="s">
        <v>7</v>
      </c>
      <c r="C351" s="39"/>
      <c r="D351" s="39"/>
      <c r="E351" s="39"/>
      <c r="F351" s="39"/>
      <c r="G351" s="42"/>
      <c r="H351" s="42">
        <f>H356+H361+H366</f>
        <v>0</v>
      </c>
      <c r="I351" s="42"/>
      <c r="J351" s="42"/>
      <c r="K351" s="42"/>
      <c r="L351" s="42"/>
      <c r="M351" s="42"/>
      <c r="N351" s="42"/>
      <c r="O351" s="42"/>
      <c r="P351" s="42">
        <f>P356+P361+P366</f>
        <v>0</v>
      </c>
      <c r="Q351" s="42"/>
      <c r="R351" s="43">
        <v>0</v>
      </c>
      <c r="S351" s="4"/>
    </row>
    <row r="352" spans="1:21" outlineLevel="1">
      <c r="A352" s="34"/>
      <c r="B352" s="41" t="s">
        <v>8</v>
      </c>
      <c r="C352" s="39"/>
      <c r="D352" s="39"/>
      <c r="E352" s="39"/>
      <c r="F352" s="39"/>
      <c r="G352" s="42"/>
      <c r="H352" s="42">
        <f>H357+H362+H367</f>
        <v>37950000</v>
      </c>
      <c r="I352" s="42"/>
      <c r="J352" s="42"/>
      <c r="K352" s="42"/>
      <c r="L352" s="42"/>
      <c r="M352" s="42"/>
      <c r="N352" s="42"/>
      <c r="O352" s="42"/>
      <c r="P352" s="42">
        <f t="shared" ref="P352" si="147">P357+P362+P367</f>
        <v>-15219.4</v>
      </c>
      <c r="Q352" s="42"/>
      <c r="R352" s="43">
        <f t="shared" si="127"/>
        <v>-4.0103820816864297E-2</v>
      </c>
      <c r="S352" s="4"/>
    </row>
    <row r="353" spans="1:19" ht="32.25" customHeight="1" outlineLevel="1">
      <c r="A353" s="34"/>
      <c r="B353" s="47" t="s">
        <v>79</v>
      </c>
      <c r="C353" s="39"/>
      <c r="D353" s="39"/>
      <c r="E353" s="39"/>
      <c r="F353" s="39"/>
      <c r="G353" s="42"/>
      <c r="H353" s="42">
        <f>H355+H356+H357</f>
        <v>0</v>
      </c>
      <c r="I353" s="42">
        <f t="shared" ref="I353:O353" si="148">I355+I356+I357</f>
        <v>0</v>
      </c>
      <c r="J353" s="42">
        <f t="shared" si="148"/>
        <v>0</v>
      </c>
      <c r="K353" s="42">
        <f t="shared" si="148"/>
        <v>0</v>
      </c>
      <c r="L353" s="42">
        <f t="shared" si="148"/>
        <v>0</v>
      </c>
      <c r="M353" s="42">
        <f t="shared" si="148"/>
        <v>0</v>
      </c>
      <c r="N353" s="42">
        <f t="shared" si="148"/>
        <v>0</v>
      </c>
      <c r="O353" s="42">
        <f t="shared" si="148"/>
        <v>0</v>
      </c>
      <c r="P353" s="42">
        <f>P355+P356+P357</f>
        <v>-15219.4</v>
      </c>
      <c r="Q353" s="40">
        <v>41189.14</v>
      </c>
      <c r="R353" s="43">
        <v>0</v>
      </c>
      <c r="S353" s="4"/>
    </row>
    <row r="354" spans="1:19" outlineLevel="1">
      <c r="A354" s="34"/>
      <c r="B354" s="41" t="s">
        <v>5</v>
      </c>
      <c r="C354" s="39"/>
      <c r="D354" s="39"/>
      <c r="E354" s="39"/>
      <c r="F354" s="39"/>
      <c r="G354" s="42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3"/>
      <c r="S354" s="4"/>
    </row>
    <row r="355" spans="1:19" outlineLevel="1">
      <c r="A355" s="34"/>
      <c r="B355" s="41" t="s">
        <v>6</v>
      </c>
      <c r="C355" s="39"/>
      <c r="D355" s="39"/>
      <c r="E355" s="39"/>
      <c r="F355" s="39"/>
      <c r="G355" s="42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3">
        <v>0</v>
      </c>
      <c r="S355" s="4"/>
    </row>
    <row r="356" spans="1:19" outlineLevel="1">
      <c r="A356" s="34"/>
      <c r="B356" s="41" t="s">
        <v>7</v>
      </c>
      <c r="C356" s="39"/>
      <c r="D356" s="39"/>
      <c r="E356" s="39"/>
      <c r="F356" s="39"/>
      <c r="G356" s="42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3">
        <v>0</v>
      </c>
      <c r="S356" s="4"/>
    </row>
    <row r="357" spans="1:19" outlineLevel="1">
      <c r="A357" s="34"/>
      <c r="B357" s="41" t="s">
        <v>8</v>
      </c>
      <c r="C357" s="39"/>
      <c r="D357" s="39"/>
      <c r="E357" s="39"/>
      <c r="F357" s="39"/>
      <c r="G357" s="42"/>
      <c r="H357" s="42"/>
      <c r="I357" s="40"/>
      <c r="J357" s="40"/>
      <c r="K357" s="40"/>
      <c r="L357" s="40"/>
      <c r="M357" s="40"/>
      <c r="N357" s="40"/>
      <c r="O357" s="40"/>
      <c r="P357" s="42">
        <v>-15219.4</v>
      </c>
      <c r="Q357" s="40"/>
      <c r="R357" s="43">
        <v>0</v>
      </c>
      <c r="S357" s="4"/>
    </row>
    <row r="358" spans="1:19" ht="32.25" customHeight="1" outlineLevel="1">
      <c r="A358" s="34"/>
      <c r="B358" s="47" t="s">
        <v>80</v>
      </c>
      <c r="C358" s="39"/>
      <c r="D358" s="39"/>
      <c r="E358" s="39"/>
      <c r="F358" s="39"/>
      <c r="G358" s="42"/>
      <c r="H358" s="42">
        <f>H360+H361+H362</f>
        <v>250000</v>
      </c>
      <c r="I358" s="42">
        <f t="shared" ref="I358:O358" si="149">I360+I361+I362</f>
        <v>0</v>
      </c>
      <c r="J358" s="42">
        <f t="shared" si="149"/>
        <v>0</v>
      </c>
      <c r="K358" s="42">
        <f t="shared" si="149"/>
        <v>0</v>
      </c>
      <c r="L358" s="42">
        <f t="shared" si="149"/>
        <v>0</v>
      </c>
      <c r="M358" s="42">
        <f t="shared" si="149"/>
        <v>0</v>
      </c>
      <c r="N358" s="42">
        <f t="shared" si="149"/>
        <v>0</v>
      </c>
      <c r="O358" s="42">
        <f t="shared" si="149"/>
        <v>0</v>
      </c>
      <c r="P358" s="42">
        <f>P360+P361+P362</f>
        <v>0</v>
      </c>
      <c r="Q358" s="40">
        <v>41189.14</v>
      </c>
      <c r="R358" s="43">
        <f t="shared" si="127"/>
        <v>0</v>
      </c>
      <c r="S358" s="4"/>
    </row>
    <row r="359" spans="1:19" outlineLevel="1">
      <c r="A359" s="34"/>
      <c r="B359" s="41" t="s">
        <v>5</v>
      </c>
      <c r="C359" s="39"/>
      <c r="D359" s="39"/>
      <c r="E359" s="39"/>
      <c r="F359" s="39"/>
      <c r="G359" s="42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3"/>
      <c r="S359" s="4"/>
    </row>
    <row r="360" spans="1:19" outlineLevel="1">
      <c r="A360" s="34"/>
      <c r="B360" s="41" t="s">
        <v>6</v>
      </c>
      <c r="C360" s="39"/>
      <c r="D360" s="39"/>
      <c r="E360" s="39"/>
      <c r="F360" s="39"/>
      <c r="G360" s="42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3">
        <v>0</v>
      </c>
      <c r="S360" s="4"/>
    </row>
    <row r="361" spans="1:19" outlineLevel="1">
      <c r="A361" s="34"/>
      <c r="B361" s="41" t="s">
        <v>7</v>
      </c>
      <c r="C361" s="39"/>
      <c r="D361" s="39"/>
      <c r="E361" s="39"/>
      <c r="F361" s="39"/>
      <c r="G361" s="42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3">
        <v>0</v>
      </c>
      <c r="S361" s="4"/>
    </row>
    <row r="362" spans="1:19" outlineLevel="1">
      <c r="A362" s="34"/>
      <c r="B362" s="41" t="s">
        <v>8</v>
      </c>
      <c r="C362" s="39"/>
      <c r="D362" s="39"/>
      <c r="E362" s="39"/>
      <c r="F362" s="39"/>
      <c r="G362" s="42"/>
      <c r="H362" s="42">
        <v>250000</v>
      </c>
      <c r="I362" s="40"/>
      <c r="J362" s="40"/>
      <c r="K362" s="40"/>
      <c r="L362" s="40"/>
      <c r="M362" s="40"/>
      <c r="N362" s="40"/>
      <c r="O362" s="40"/>
      <c r="P362" s="42"/>
      <c r="Q362" s="40"/>
      <c r="R362" s="43">
        <f t="shared" ref="R362:R423" si="150">P362/H362*100</f>
        <v>0</v>
      </c>
      <c r="S362" s="4"/>
    </row>
    <row r="363" spans="1:19" ht="16.5" customHeight="1" outlineLevel="1">
      <c r="A363" s="34"/>
      <c r="B363" s="47" t="s">
        <v>81</v>
      </c>
      <c r="C363" s="39"/>
      <c r="D363" s="39"/>
      <c r="E363" s="39"/>
      <c r="F363" s="39"/>
      <c r="G363" s="42"/>
      <c r="H363" s="42">
        <f>H365+H366+H367</f>
        <v>37700000</v>
      </c>
      <c r="I363" s="42">
        <f t="shared" ref="I363:O363" si="151">I365+I366+I367</f>
        <v>0</v>
      </c>
      <c r="J363" s="42">
        <f t="shared" si="151"/>
        <v>0</v>
      </c>
      <c r="K363" s="42">
        <f t="shared" si="151"/>
        <v>0</v>
      </c>
      <c r="L363" s="42">
        <f t="shared" si="151"/>
        <v>0</v>
      </c>
      <c r="M363" s="42">
        <f t="shared" si="151"/>
        <v>0</v>
      </c>
      <c r="N363" s="42">
        <f t="shared" si="151"/>
        <v>0</v>
      </c>
      <c r="O363" s="42">
        <f t="shared" si="151"/>
        <v>0</v>
      </c>
      <c r="P363" s="42">
        <f>P365+P366+P367</f>
        <v>0</v>
      </c>
      <c r="Q363" s="40">
        <v>41189.14</v>
      </c>
      <c r="R363" s="43">
        <f t="shared" si="150"/>
        <v>0</v>
      </c>
      <c r="S363" s="4"/>
    </row>
    <row r="364" spans="1:19" outlineLevel="1">
      <c r="A364" s="34"/>
      <c r="B364" s="41" t="s">
        <v>5</v>
      </c>
      <c r="C364" s="39"/>
      <c r="D364" s="39"/>
      <c r="E364" s="39"/>
      <c r="F364" s="39"/>
      <c r="G364" s="42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3"/>
      <c r="S364" s="4"/>
    </row>
    <row r="365" spans="1:19" outlineLevel="1">
      <c r="A365" s="34"/>
      <c r="B365" s="41" t="s">
        <v>6</v>
      </c>
      <c r="C365" s="39"/>
      <c r="D365" s="39"/>
      <c r="E365" s="39"/>
      <c r="F365" s="39"/>
      <c r="G365" s="42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3"/>
      <c r="S365" s="4"/>
    </row>
    <row r="366" spans="1:19" outlineLevel="1">
      <c r="A366" s="34"/>
      <c r="B366" s="41" t="s">
        <v>7</v>
      </c>
      <c r="C366" s="39"/>
      <c r="D366" s="39"/>
      <c r="E366" s="39"/>
      <c r="F366" s="39"/>
      <c r="G366" s="42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3"/>
      <c r="S366" s="4"/>
    </row>
    <row r="367" spans="1:19" outlineLevel="1">
      <c r="A367" s="34"/>
      <c r="B367" s="41" t="s">
        <v>8</v>
      </c>
      <c r="C367" s="39"/>
      <c r="D367" s="39"/>
      <c r="E367" s="39"/>
      <c r="F367" s="39"/>
      <c r="G367" s="42"/>
      <c r="H367" s="42">
        <v>37700000</v>
      </c>
      <c r="I367" s="40"/>
      <c r="J367" s="40"/>
      <c r="K367" s="40"/>
      <c r="L367" s="40"/>
      <c r="M367" s="40"/>
      <c r="N367" s="40"/>
      <c r="O367" s="40"/>
      <c r="P367" s="42"/>
      <c r="Q367" s="40"/>
      <c r="R367" s="43">
        <f t="shared" si="150"/>
        <v>0</v>
      </c>
      <c r="S367" s="4"/>
    </row>
    <row r="368" spans="1:19" ht="48.75" customHeight="1" outlineLevel="1">
      <c r="A368" s="34" t="s">
        <v>170</v>
      </c>
      <c r="B368" s="41" t="s">
        <v>217</v>
      </c>
      <c r="C368" s="39"/>
      <c r="D368" s="39"/>
      <c r="E368" s="39"/>
      <c r="F368" s="39"/>
      <c r="G368" s="42"/>
      <c r="H368" s="42">
        <f>H370+H371+H372</f>
        <v>821584000</v>
      </c>
      <c r="I368" s="42" t="e">
        <f t="shared" ref="I368:O368" si="152">I370+I371+I372</f>
        <v>#REF!</v>
      </c>
      <c r="J368" s="42" t="e">
        <f t="shared" si="152"/>
        <v>#REF!</v>
      </c>
      <c r="K368" s="42" t="e">
        <f t="shared" si="152"/>
        <v>#REF!</v>
      </c>
      <c r="L368" s="42" t="e">
        <f t="shared" si="152"/>
        <v>#REF!</v>
      </c>
      <c r="M368" s="42" t="e">
        <f t="shared" si="152"/>
        <v>#REF!</v>
      </c>
      <c r="N368" s="42" t="e">
        <f t="shared" si="152"/>
        <v>#REF!</v>
      </c>
      <c r="O368" s="42" t="e">
        <f t="shared" si="152"/>
        <v>#REF!</v>
      </c>
      <c r="P368" s="42">
        <f>P370+P371+P372</f>
        <v>0</v>
      </c>
      <c r="Q368" s="40"/>
      <c r="R368" s="43">
        <f t="shared" si="150"/>
        <v>0</v>
      </c>
      <c r="S368" s="4"/>
    </row>
    <row r="369" spans="1:19" outlineLevel="1">
      <c r="A369" s="34"/>
      <c r="B369" s="41" t="s">
        <v>5</v>
      </c>
      <c r="C369" s="39"/>
      <c r="D369" s="39"/>
      <c r="E369" s="39"/>
      <c r="F369" s="39"/>
      <c r="G369" s="42"/>
      <c r="H369" s="42"/>
      <c r="I369" s="40"/>
      <c r="J369" s="40"/>
      <c r="K369" s="40"/>
      <c r="L369" s="40"/>
      <c r="M369" s="40"/>
      <c r="N369" s="40"/>
      <c r="O369" s="40"/>
      <c r="P369" s="42"/>
      <c r="Q369" s="40"/>
      <c r="R369" s="43"/>
      <c r="S369" s="4"/>
    </row>
    <row r="370" spans="1:19" outlineLevel="1">
      <c r="A370" s="34"/>
      <c r="B370" s="41" t="s">
        <v>6</v>
      </c>
      <c r="C370" s="39"/>
      <c r="D370" s="39"/>
      <c r="E370" s="39"/>
      <c r="F370" s="39"/>
      <c r="G370" s="42"/>
      <c r="H370" s="42">
        <f>H375+H380</f>
        <v>509146600</v>
      </c>
      <c r="I370" s="42" t="e">
        <f>I375+I380+#REF!+#REF!</f>
        <v>#REF!</v>
      </c>
      <c r="J370" s="42" t="e">
        <f>J375+J380+#REF!+#REF!</f>
        <v>#REF!</v>
      </c>
      <c r="K370" s="42" t="e">
        <f>K375+K380+#REF!+#REF!</f>
        <v>#REF!</v>
      </c>
      <c r="L370" s="42" t="e">
        <f>L375+L380+#REF!+#REF!</f>
        <v>#REF!</v>
      </c>
      <c r="M370" s="42" t="e">
        <f>M375+M380+#REF!+#REF!</f>
        <v>#REF!</v>
      </c>
      <c r="N370" s="42" t="e">
        <f>N375+N380+#REF!+#REF!</f>
        <v>#REF!</v>
      </c>
      <c r="O370" s="42" t="e">
        <f>O375+O380+#REF!+#REF!</f>
        <v>#REF!</v>
      </c>
      <c r="P370" s="42">
        <f>P375+P380</f>
        <v>0</v>
      </c>
      <c r="Q370" s="40"/>
      <c r="R370" s="43">
        <v>0</v>
      </c>
      <c r="S370" s="4"/>
    </row>
    <row r="371" spans="1:19" outlineLevel="1">
      <c r="A371" s="34"/>
      <c r="B371" s="41" t="s">
        <v>7</v>
      </c>
      <c r="C371" s="39"/>
      <c r="D371" s="39"/>
      <c r="E371" s="39"/>
      <c r="F371" s="39"/>
      <c r="G371" s="42"/>
      <c r="H371" s="42">
        <f>H376+H381</f>
        <v>274826300</v>
      </c>
      <c r="I371" s="40"/>
      <c r="J371" s="40"/>
      <c r="K371" s="40"/>
      <c r="L371" s="40"/>
      <c r="M371" s="40"/>
      <c r="N371" s="40"/>
      <c r="O371" s="40"/>
      <c r="P371" s="42">
        <f>P376+P381</f>
        <v>0</v>
      </c>
      <c r="Q371" s="40"/>
      <c r="R371" s="43">
        <f t="shared" si="150"/>
        <v>0</v>
      </c>
      <c r="S371" s="4"/>
    </row>
    <row r="372" spans="1:19" outlineLevel="1">
      <c r="A372" s="34"/>
      <c r="B372" s="41" t="s">
        <v>8</v>
      </c>
      <c r="C372" s="39"/>
      <c r="D372" s="39"/>
      <c r="E372" s="39"/>
      <c r="F372" s="39"/>
      <c r="G372" s="42"/>
      <c r="H372" s="42">
        <f>H377+H382</f>
        <v>37611100</v>
      </c>
      <c r="I372" s="40"/>
      <c r="J372" s="40"/>
      <c r="K372" s="40"/>
      <c r="L372" s="40"/>
      <c r="M372" s="40"/>
      <c r="N372" s="40"/>
      <c r="O372" s="40"/>
      <c r="P372" s="42">
        <f>P377+P382</f>
        <v>0</v>
      </c>
      <c r="Q372" s="40"/>
      <c r="R372" s="43">
        <f t="shared" si="150"/>
        <v>0</v>
      </c>
      <c r="S372" s="4"/>
    </row>
    <row r="373" spans="1:19" ht="47.25" outlineLevel="1">
      <c r="A373" s="34"/>
      <c r="B373" s="44" t="s">
        <v>220</v>
      </c>
      <c r="C373" s="39"/>
      <c r="D373" s="39"/>
      <c r="E373" s="39"/>
      <c r="F373" s="39"/>
      <c r="G373" s="42"/>
      <c r="H373" s="42">
        <f>H375+H376+H377</f>
        <v>11111100</v>
      </c>
      <c r="I373" s="42">
        <f t="shared" ref="I373:P373" si="153">I375+I376+I377</f>
        <v>0</v>
      </c>
      <c r="J373" s="42">
        <f t="shared" si="153"/>
        <v>0</v>
      </c>
      <c r="K373" s="42">
        <f t="shared" si="153"/>
        <v>0</v>
      </c>
      <c r="L373" s="42">
        <f t="shared" si="153"/>
        <v>0</v>
      </c>
      <c r="M373" s="42">
        <f t="shared" si="153"/>
        <v>0</v>
      </c>
      <c r="N373" s="42">
        <f t="shared" si="153"/>
        <v>0</v>
      </c>
      <c r="O373" s="42">
        <f t="shared" si="153"/>
        <v>0</v>
      </c>
      <c r="P373" s="42">
        <f t="shared" si="153"/>
        <v>0</v>
      </c>
      <c r="Q373" s="40"/>
      <c r="R373" s="43">
        <f t="shared" si="150"/>
        <v>0</v>
      </c>
      <c r="S373" s="4"/>
    </row>
    <row r="374" spans="1:19" outlineLevel="1">
      <c r="A374" s="34"/>
      <c r="B374" s="41" t="s">
        <v>5</v>
      </c>
      <c r="C374" s="39"/>
      <c r="D374" s="39"/>
      <c r="E374" s="39"/>
      <c r="F374" s="39"/>
      <c r="G374" s="42"/>
      <c r="H374" s="42"/>
      <c r="I374" s="40"/>
      <c r="J374" s="40"/>
      <c r="K374" s="40"/>
      <c r="L374" s="40"/>
      <c r="M374" s="40"/>
      <c r="N374" s="40"/>
      <c r="O374" s="40"/>
      <c r="P374" s="42"/>
      <c r="Q374" s="40"/>
      <c r="R374" s="43"/>
      <c r="S374" s="4"/>
    </row>
    <row r="375" spans="1:19" outlineLevel="1">
      <c r="A375" s="34"/>
      <c r="B375" s="41" t="s">
        <v>6</v>
      </c>
      <c r="C375" s="39"/>
      <c r="D375" s="39"/>
      <c r="E375" s="39"/>
      <c r="F375" s="39"/>
      <c r="G375" s="42"/>
      <c r="H375" s="42"/>
      <c r="I375" s="40"/>
      <c r="J375" s="40"/>
      <c r="K375" s="40"/>
      <c r="L375" s="40"/>
      <c r="M375" s="40"/>
      <c r="N375" s="40"/>
      <c r="O375" s="40"/>
      <c r="P375" s="42"/>
      <c r="Q375" s="40"/>
      <c r="R375" s="43">
        <v>0</v>
      </c>
      <c r="S375" s="4"/>
    </row>
    <row r="376" spans="1:19" outlineLevel="1">
      <c r="A376" s="34"/>
      <c r="B376" s="41" t="s">
        <v>7</v>
      </c>
      <c r="C376" s="39"/>
      <c r="D376" s="39"/>
      <c r="E376" s="39"/>
      <c r="F376" s="39"/>
      <c r="G376" s="42"/>
      <c r="H376" s="42">
        <v>10000000</v>
      </c>
      <c r="I376" s="40"/>
      <c r="J376" s="40"/>
      <c r="K376" s="40"/>
      <c r="L376" s="40"/>
      <c r="M376" s="40"/>
      <c r="N376" s="40"/>
      <c r="O376" s="40"/>
      <c r="P376" s="42"/>
      <c r="Q376" s="40"/>
      <c r="R376" s="43">
        <f t="shared" si="150"/>
        <v>0</v>
      </c>
      <c r="S376" s="4"/>
    </row>
    <row r="377" spans="1:19" outlineLevel="1">
      <c r="A377" s="34"/>
      <c r="B377" s="41" t="s">
        <v>8</v>
      </c>
      <c r="C377" s="39"/>
      <c r="D377" s="39"/>
      <c r="E377" s="39"/>
      <c r="F377" s="39"/>
      <c r="G377" s="42"/>
      <c r="H377" s="42">
        <v>1111100</v>
      </c>
      <c r="I377" s="42"/>
      <c r="J377" s="42"/>
      <c r="K377" s="42"/>
      <c r="L377" s="42"/>
      <c r="M377" s="42"/>
      <c r="N377" s="42"/>
      <c r="O377" s="42"/>
      <c r="P377" s="42"/>
      <c r="Q377" s="40"/>
      <c r="R377" s="43">
        <f t="shared" si="150"/>
        <v>0</v>
      </c>
      <c r="S377" s="4"/>
    </row>
    <row r="378" spans="1:19" ht="65.25" customHeight="1" outlineLevel="1">
      <c r="A378" s="34"/>
      <c r="B378" s="44" t="s">
        <v>206</v>
      </c>
      <c r="C378" s="39"/>
      <c r="D378" s="39"/>
      <c r="E378" s="39"/>
      <c r="F378" s="39"/>
      <c r="G378" s="42"/>
      <c r="H378" s="42">
        <f>H380+H381+H382</f>
        <v>810472900</v>
      </c>
      <c r="I378" s="42">
        <f t="shared" ref="I378:P378" si="154">I380+I381+I382</f>
        <v>0</v>
      </c>
      <c r="J378" s="42">
        <f t="shared" si="154"/>
        <v>0</v>
      </c>
      <c r="K378" s="42">
        <f t="shared" si="154"/>
        <v>0</v>
      </c>
      <c r="L378" s="42">
        <f t="shared" si="154"/>
        <v>0</v>
      </c>
      <c r="M378" s="42">
        <f t="shared" si="154"/>
        <v>0</v>
      </c>
      <c r="N378" s="42">
        <f t="shared" si="154"/>
        <v>0</v>
      </c>
      <c r="O378" s="42">
        <f t="shared" si="154"/>
        <v>0</v>
      </c>
      <c r="P378" s="42">
        <f t="shared" si="154"/>
        <v>0</v>
      </c>
      <c r="Q378" s="40"/>
      <c r="R378" s="43">
        <f t="shared" si="150"/>
        <v>0</v>
      </c>
      <c r="S378" s="4"/>
    </row>
    <row r="379" spans="1:19" outlineLevel="1">
      <c r="A379" s="34"/>
      <c r="B379" s="41" t="s">
        <v>5</v>
      </c>
      <c r="C379" s="39"/>
      <c r="D379" s="39"/>
      <c r="E379" s="39"/>
      <c r="F379" s="39"/>
      <c r="G379" s="42"/>
      <c r="H379" s="42"/>
      <c r="I379" s="40"/>
      <c r="J379" s="40"/>
      <c r="K379" s="40"/>
      <c r="L379" s="40"/>
      <c r="M379" s="40"/>
      <c r="N379" s="40"/>
      <c r="O379" s="40"/>
      <c r="P379" s="42"/>
      <c r="Q379" s="40"/>
      <c r="R379" s="43"/>
      <c r="S379" s="4"/>
    </row>
    <row r="380" spans="1:19" outlineLevel="1">
      <c r="A380" s="34"/>
      <c r="B380" s="41" t="s">
        <v>6</v>
      </c>
      <c r="C380" s="39"/>
      <c r="D380" s="39"/>
      <c r="E380" s="39"/>
      <c r="F380" s="39"/>
      <c r="G380" s="42"/>
      <c r="H380" s="42">
        <v>509146600</v>
      </c>
      <c r="I380" s="40"/>
      <c r="J380" s="40"/>
      <c r="K380" s="40"/>
      <c r="L380" s="40"/>
      <c r="M380" s="40"/>
      <c r="N380" s="40"/>
      <c r="O380" s="40"/>
      <c r="P380" s="42"/>
      <c r="Q380" s="40"/>
      <c r="R380" s="43">
        <f t="shared" si="150"/>
        <v>0</v>
      </c>
      <c r="S380" s="4"/>
    </row>
    <row r="381" spans="1:19" outlineLevel="1">
      <c r="A381" s="34"/>
      <c r="B381" s="41" t="s">
        <v>7</v>
      </c>
      <c r="C381" s="39"/>
      <c r="D381" s="39"/>
      <c r="E381" s="39"/>
      <c r="F381" s="39"/>
      <c r="G381" s="42"/>
      <c r="H381" s="42">
        <v>264826300</v>
      </c>
      <c r="I381" s="40"/>
      <c r="J381" s="40"/>
      <c r="K381" s="40"/>
      <c r="L381" s="40"/>
      <c r="M381" s="40"/>
      <c r="N381" s="40"/>
      <c r="O381" s="40"/>
      <c r="P381" s="42"/>
      <c r="Q381" s="40"/>
      <c r="R381" s="43">
        <f t="shared" si="150"/>
        <v>0</v>
      </c>
      <c r="S381" s="4"/>
    </row>
    <row r="382" spans="1:19" outlineLevel="1">
      <c r="A382" s="34"/>
      <c r="B382" s="41" t="s">
        <v>8</v>
      </c>
      <c r="C382" s="39"/>
      <c r="D382" s="39"/>
      <c r="E382" s="39"/>
      <c r="F382" s="39"/>
      <c r="G382" s="42"/>
      <c r="H382" s="42">
        <v>36500000</v>
      </c>
      <c r="I382" s="40"/>
      <c r="J382" s="40"/>
      <c r="K382" s="40"/>
      <c r="L382" s="40"/>
      <c r="M382" s="40"/>
      <c r="N382" s="40"/>
      <c r="O382" s="40"/>
      <c r="P382" s="42"/>
      <c r="Q382" s="40"/>
      <c r="R382" s="43">
        <f t="shared" si="150"/>
        <v>0</v>
      </c>
      <c r="S382" s="4"/>
    </row>
    <row r="383" spans="1:19" ht="31.5" outlineLevel="1">
      <c r="A383" s="34" t="s">
        <v>169</v>
      </c>
      <c r="B383" s="41" t="s">
        <v>168</v>
      </c>
      <c r="C383" s="39"/>
      <c r="D383" s="39"/>
      <c r="E383" s="39"/>
      <c r="F383" s="39"/>
      <c r="G383" s="42">
        <v>0</v>
      </c>
      <c r="H383" s="42">
        <f>H385+H386+H387</f>
        <v>20872600</v>
      </c>
      <c r="I383" s="42">
        <f t="shared" ref="I383:O383" si="155">I385+I386+I387</f>
        <v>0</v>
      </c>
      <c r="J383" s="42">
        <f t="shared" si="155"/>
        <v>0</v>
      </c>
      <c r="K383" s="42">
        <f t="shared" si="155"/>
        <v>0</v>
      </c>
      <c r="L383" s="42">
        <f t="shared" si="155"/>
        <v>0</v>
      </c>
      <c r="M383" s="42">
        <f t="shared" si="155"/>
        <v>0</v>
      </c>
      <c r="N383" s="42">
        <f t="shared" si="155"/>
        <v>0</v>
      </c>
      <c r="O383" s="42">
        <f t="shared" si="155"/>
        <v>0</v>
      </c>
      <c r="P383" s="42">
        <f>P385+P386+P387</f>
        <v>381167.69</v>
      </c>
      <c r="Q383" s="42">
        <v>56619610.079999998</v>
      </c>
      <c r="R383" s="43">
        <f t="shared" si="150"/>
        <v>1.8261629600528924</v>
      </c>
      <c r="S383" s="4">
        <v>0</v>
      </c>
    </row>
    <row r="384" spans="1:19" outlineLevel="1">
      <c r="A384" s="34"/>
      <c r="B384" s="41" t="s">
        <v>5</v>
      </c>
      <c r="C384" s="39"/>
      <c r="D384" s="39"/>
      <c r="E384" s="39"/>
      <c r="F384" s="39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3"/>
      <c r="S384" s="4"/>
    </row>
    <row r="385" spans="1:20" outlineLevel="1">
      <c r="A385" s="34"/>
      <c r="B385" s="41" t="s">
        <v>6</v>
      </c>
      <c r="C385" s="39"/>
      <c r="D385" s="39"/>
      <c r="E385" s="39"/>
      <c r="F385" s="39"/>
      <c r="G385" s="42"/>
      <c r="H385" s="42">
        <f>H390</f>
        <v>0</v>
      </c>
      <c r="I385" s="42">
        <f t="shared" ref="I385:P387" si="156">I390</f>
        <v>0</v>
      </c>
      <c r="J385" s="42">
        <f t="shared" si="156"/>
        <v>0</v>
      </c>
      <c r="K385" s="42">
        <f t="shared" si="156"/>
        <v>0</v>
      </c>
      <c r="L385" s="42">
        <f t="shared" si="156"/>
        <v>0</v>
      </c>
      <c r="M385" s="42">
        <f t="shared" si="156"/>
        <v>0</v>
      </c>
      <c r="N385" s="42">
        <f t="shared" si="156"/>
        <v>0</v>
      </c>
      <c r="O385" s="42">
        <f t="shared" si="156"/>
        <v>0</v>
      </c>
      <c r="P385" s="42">
        <f>P390</f>
        <v>0</v>
      </c>
      <c r="Q385" s="42"/>
      <c r="R385" s="43">
        <v>0</v>
      </c>
      <c r="S385" s="4"/>
    </row>
    <row r="386" spans="1:20" outlineLevel="1">
      <c r="A386" s="34"/>
      <c r="B386" s="41" t="s">
        <v>7</v>
      </c>
      <c r="C386" s="39"/>
      <c r="D386" s="39"/>
      <c r="E386" s="39"/>
      <c r="F386" s="39"/>
      <c r="G386" s="42"/>
      <c r="H386" s="42">
        <f>H391</f>
        <v>11550500</v>
      </c>
      <c r="I386" s="42"/>
      <c r="J386" s="42"/>
      <c r="K386" s="42"/>
      <c r="L386" s="42"/>
      <c r="M386" s="42"/>
      <c r="N386" s="42"/>
      <c r="O386" s="42"/>
      <c r="P386" s="42">
        <f>P391</f>
        <v>216467.69</v>
      </c>
      <c r="Q386" s="42"/>
      <c r="R386" s="43">
        <f t="shared" si="150"/>
        <v>1.8740980044153932</v>
      </c>
      <c r="S386" s="4"/>
    </row>
    <row r="387" spans="1:20" outlineLevel="1">
      <c r="A387" s="34"/>
      <c r="B387" s="41" t="s">
        <v>8</v>
      </c>
      <c r="C387" s="39"/>
      <c r="D387" s="39"/>
      <c r="E387" s="39"/>
      <c r="F387" s="39"/>
      <c r="G387" s="42"/>
      <c r="H387" s="42">
        <f>H392</f>
        <v>9322100</v>
      </c>
      <c r="I387" s="42"/>
      <c r="J387" s="42"/>
      <c r="K387" s="42"/>
      <c r="L387" s="42"/>
      <c r="M387" s="42"/>
      <c r="N387" s="42"/>
      <c r="O387" s="42"/>
      <c r="P387" s="42">
        <f t="shared" si="156"/>
        <v>164700</v>
      </c>
      <c r="Q387" s="42"/>
      <c r="R387" s="43">
        <f t="shared" si="150"/>
        <v>1.7667692901813969</v>
      </c>
      <c r="S387" s="4"/>
    </row>
    <row r="388" spans="1:20" outlineLevel="1">
      <c r="A388" s="34"/>
      <c r="B388" s="44" t="s">
        <v>31</v>
      </c>
      <c r="C388" s="39"/>
      <c r="D388" s="39"/>
      <c r="E388" s="39"/>
      <c r="F388" s="39"/>
      <c r="G388" s="42"/>
      <c r="H388" s="42">
        <f>H390+H391+H392</f>
        <v>20872600</v>
      </c>
      <c r="I388" s="42">
        <f t="shared" ref="I388:P388" si="157">I390+I391+I392</f>
        <v>0</v>
      </c>
      <c r="J388" s="42">
        <f t="shared" si="157"/>
        <v>0</v>
      </c>
      <c r="K388" s="42">
        <f t="shared" si="157"/>
        <v>0</v>
      </c>
      <c r="L388" s="42">
        <f t="shared" si="157"/>
        <v>0</v>
      </c>
      <c r="M388" s="42">
        <f t="shared" si="157"/>
        <v>0</v>
      </c>
      <c r="N388" s="42">
        <f t="shared" si="157"/>
        <v>0</v>
      </c>
      <c r="O388" s="42">
        <f t="shared" si="157"/>
        <v>0</v>
      </c>
      <c r="P388" s="42">
        <f t="shared" si="157"/>
        <v>381167.69</v>
      </c>
      <c r="Q388" s="40">
        <v>41189.14</v>
      </c>
      <c r="R388" s="43">
        <f t="shared" si="150"/>
        <v>1.8261629600528924</v>
      </c>
      <c r="S388" s="4"/>
      <c r="T388" s="3"/>
    </row>
    <row r="389" spans="1:20" outlineLevel="1">
      <c r="A389" s="34"/>
      <c r="B389" s="41" t="s">
        <v>5</v>
      </c>
      <c r="C389" s="39"/>
      <c r="D389" s="39"/>
      <c r="E389" s="39"/>
      <c r="F389" s="39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3"/>
      <c r="S389" s="4"/>
    </row>
    <row r="390" spans="1:20" outlineLevel="1">
      <c r="A390" s="34"/>
      <c r="B390" s="41" t="s">
        <v>6</v>
      </c>
      <c r="C390" s="39"/>
      <c r="D390" s="39"/>
      <c r="E390" s="39"/>
      <c r="F390" s="39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3"/>
      <c r="S390" s="4"/>
    </row>
    <row r="391" spans="1:20" outlineLevel="1">
      <c r="A391" s="34"/>
      <c r="B391" s="41" t="s">
        <v>7</v>
      </c>
      <c r="C391" s="39"/>
      <c r="D391" s="39"/>
      <c r="E391" s="39"/>
      <c r="F391" s="39"/>
      <c r="G391" s="42"/>
      <c r="H391" s="42">
        <v>11550500</v>
      </c>
      <c r="I391" s="42"/>
      <c r="J391" s="42"/>
      <c r="K391" s="42"/>
      <c r="L391" s="42"/>
      <c r="M391" s="42"/>
      <c r="N391" s="42"/>
      <c r="O391" s="42"/>
      <c r="P391" s="42">
        <v>216467.69</v>
      </c>
      <c r="Q391" s="42"/>
      <c r="R391" s="43">
        <f t="shared" si="150"/>
        <v>1.8740980044153932</v>
      </c>
      <c r="S391" s="4"/>
      <c r="T391" s="3"/>
    </row>
    <row r="392" spans="1:20" outlineLevel="1">
      <c r="A392" s="34"/>
      <c r="B392" s="41" t="s">
        <v>8</v>
      </c>
      <c r="C392" s="39"/>
      <c r="D392" s="39"/>
      <c r="E392" s="39"/>
      <c r="F392" s="39"/>
      <c r="G392" s="42"/>
      <c r="H392" s="42">
        <v>9322100</v>
      </c>
      <c r="I392" s="42"/>
      <c r="J392" s="42"/>
      <c r="K392" s="42"/>
      <c r="L392" s="42"/>
      <c r="M392" s="42"/>
      <c r="N392" s="42"/>
      <c r="O392" s="42"/>
      <c r="P392" s="42">
        <v>164700</v>
      </c>
      <c r="Q392" s="42"/>
      <c r="R392" s="43">
        <f t="shared" si="150"/>
        <v>1.7667692901813969</v>
      </c>
      <c r="S392" s="4"/>
    </row>
    <row r="393" spans="1:20" s="8" customFormat="1" ht="47.25">
      <c r="A393" s="46" t="s">
        <v>70</v>
      </c>
      <c r="B393" s="38" t="s">
        <v>191</v>
      </c>
      <c r="C393" s="39"/>
      <c r="D393" s="39"/>
      <c r="E393" s="39"/>
      <c r="F393" s="39"/>
      <c r="G393" s="40">
        <v>0</v>
      </c>
      <c r="H393" s="40">
        <f>H395+H396+H397</f>
        <v>84419700</v>
      </c>
      <c r="I393" s="40">
        <f t="shared" ref="I393:P393" si="158">I395+I396+I397</f>
        <v>0</v>
      </c>
      <c r="J393" s="40">
        <f t="shared" si="158"/>
        <v>0</v>
      </c>
      <c r="K393" s="40">
        <f t="shared" si="158"/>
        <v>0</v>
      </c>
      <c r="L393" s="40">
        <f t="shared" si="158"/>
        <v>0</v>
      </c>
      <c r="M393" s="40">
        <f t="shared" si="158"/>
        <v>0</v>
      </c>
      <c r="N393" s="40">
        <f t="shared" si="158"/>
        <v>0</v>
      </c>
      <c r="O393" s="40">
        <f t="shared" si="158"/>
        <v>0</v>
      </c>
      <c r="P393" s="40">
        <f t="shared" si="158"/>
        <v>794586.85</v>
      </c>
      <c r="Q393" s="40">
        <v>11190442.060000001</v>
      </c>
      <c r="R393" s="33">
        <f t="shared" si="150"/>
        <v>0.94123391814943669</v>
      </c>
      <c r="S393" s="7">
        <v>0</v>
      </c>
    </row>
    <row r="394" spans="1:20">
      <c r="A394" s="46"/>
      <c r="B394" s="41" t="s">
        <v>5</v>
      </c>
      <c r="C394" s="39"/>
      <c r="D394" s="39"/>
      <c r="E394" s="39"/>
      <c r="F394" s="39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33"/>
      <c r="S394" s="4"/>
    </row>
    <row r="395" spans="1:20">
      <c r="A395" s="46"/>
      <c r="B395" s="38" t="s">
        <v>6</v>
      </c>
      <c r="C395" s="39"/>
      <c r="D395" s="39"/>
      <c r="E395" s="39"/>
      <c r="F395" s="39"/>
      <c r="G395" s="40"/>
      <c r="H395" s="40">
        <f>H400+H415+H440+H450</f>
        <v>0</v>
      </c>
      <c r="I395" s="40">
        <f t="shared" ref="I395:P397" si="159">I400+I415+I440+I450</f>
        <v>0</v>
      </c>
      <c r="J395" s="40">
        <f t="shared" si="159"/>
        <v>0</v>
      </c>
      <c r="K395" s="40">
        <f t="shared" si="159"/>
        <v>0</v>
      </c>
      <c r="L395" s="40">
        <f t="shared" si="159"/>
        <v>0</v>
      </c>
      <c r="M395" s="40">
        <f t="shared" si="159"/>
        <v>0</v>
      </c>
      <c r="N395" s="40">
        <f t="shared" si="159"/>
        <v>0</v>
      </c>
      <c r="O395" s="40">
        <f t="shared" si="159"/>
        <v>0</v>
      </c>
      <c r="P395" s="40">
        <f t="shared" si="159"/>
        <v>0</v>
      </c>
      <c r="Q395" s="40"/>
      <c r="R395" s="33">
        <v>0</v>
      </c>
      <c r="S395" s="4"/>
    </row>
    <row r="396" spans="1:20">
      <c r="A396" s="46"/>
      <c r="B396" s="38" t="s">
        <v>7</v>
      </c>
      <c r="C396" s="39"/>
      <c r="D396" s="39"/>
      <c r="E396" s="39"/>
      <c r="F396" s="39"/>
      <c r="G396" s="40"/>
      <c r="H396" s="40">
        <f>H401+H416+H441+H451</f>
        <v>12612500</v>
      </c>
      <c r="I396" s="40">
        <f t="shared" si="159"/>
        <v>0</v>
      </c>
      <c r="J396" s="40">
        <f t="shared" si="159"/>
        <v>0</v>
      </c>
      <c r="K396" s="40">
        <f t="shared" si="159"/>
        <v>0</v>
      </c>
      <c r="L396" s="40">
        <f t="shared" si="159"/>
        <v>0</v>
      </c>
      <c r="M396" s="40">
        <f t="shared" si="159"/>
        <v>0</v>
      </c>
      <c r="N396" s="40">
        <f t="shared" si="159"/>
        <v>0</v>
      </c>
      <c r="O396" s="40">
        <f t="shared" si="159"/>
        <v>0</v>
      </c>
      <c r="P396" s="40">
        <f t="shared" si="159"/>
        <v>0</v>
      </c>
      <c r="Q396" s="40"/>
      <c r="R396" s="33">
        <v>0</v>
      </c>
      <c r="S396" s="4"/>
    </row>
    <row r="397" spans="1:20">
      <c r="A397" s="46"/>
      <c r="B397" s="38" t="s">
        <v>8</v>
      </c>
      <c r="C397" s="39"/>
      <c r="D397" s="39"/>
      <c r="E397" s="39"/>
      <c r="F397" s="39"/>
      <c r="G397" s="40"/>
      <c r="H397" s="40">
        <f>H402+H417+H442+H452</f>
        <v>71807200</v>
      </c>
      <c r="I397" s="40">
        <f t="shared" si="159"/>
        <v>0</v>
      </c>
      <c r="J397" s="40">
        <f t="shared" si="159"/>
        <v>0</v>
      </c>
      <c r="K397" s="40">
        <f t="shared" si="159"/>
        <v>0</v>
      </c>
      <c r="L397" s="40">
        <f t="shared" si="159"/>
        <v>0</v>
      </c>
      <c r="M397" s="40">
        <f t="shared" si="159"/>
        <v>0</v>
      </c>
      <c r="N397" s="40">
        <f t="shared" si="159"/>
        <v>0</v>
      </c>
      <c r="O397" s="40">
        <f t="shared" si="159"/>
        <v>0</v>
      </c>
      <c r="P397" s="40">
        <f t="shared" si="159"/>
        <v>794586.85</v>
      </c>
      <c r="Q397" s="40"/>
      <c r="R397" s="33">
        <f t="shared" si="150"/>
        <v>1.1065559581768958</v>
      </c>
      <c r="S397" s="4"/>
    </row>
    <row r="398" spans="1:20" ht="80.25" customHeight="1" outlineLevel="1">
      <c r="A398" s="34" t="s">
        <v>71</v>
      </c>
      <c r="B398" s="41" t="s">
        <v>187</v>
      </c>
      <c r="C398" s="39"/>
      <c r="D398" s="39"/>
      <c r="E398" s="39"/>
      <c r="F398" s="39"/>
      <c r="G398" s="42">
        <v>0</v>
      </c>
      <c r="H398" s="42">
        <f>H400+H401+H402</f>
        <v>37135000</v>
      </c>
      <c r="I398" s="42">
        <f t="shared" ref="I398:P398" si="160">I400+I401+I402</f>
        <v>0</v>
      </c>
      <c r="J398" s="42">
        <f t="shared" si="160"/>
        <v>0</v>
      </c>
      <c r="K398" s="42">
        <f t="shared" si="160"/>
        <v>0</v>
      </c>
      <c r="L398" s="42">
        <f t="shared" si="160"/>
        <v>0</v>
      </c>
      <c r="M398" s="42">
        <f t="shared" si="160"/>
        <v>0</v>
      </c>
      <c r="N398" s="42">
        <f t="shared" si="160"/>
        <v>0</v>
      </c>
      <c r="O398" s="42">
        <f t="shared" si="160"/>
        <v>0</v>
      </c>
      <c r="P398" s="42">
        <f t="shared" si="160"/>
        <v>500000</v>
      </c>
      <c r="Q398" s="42">
        <v>28470.400000000001</v>
      </c>
      <c r="R398" s="43">
        <f t="shared" si="150"/>
        <v>1.3464386697185944</v>
      </c>
      <c r="S398" s="4">
        <v>0</v>
      </c>
    </row>
    <row r="399" spans="1:20" outlineLevel="1">
      <c r="A399" s="34"/>
      <c r="B399" s="41" t="s">
        <v>5</v>
      </c>
      <c r="C399" s="39"/>
      <c r="D399" s="39"/>
      <c r="E399" s="39"/>
      <c r="F399" s="39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3"/>
      <c r="S399" s="4"/>
    </row>
    <row r="400" spans="1:20" outlineLevel="1">
      <c r="A400" s="34"/>
      <c r="B400" s="41" t="s">
        <v>6</v>
      </c>
      <c r="C400" s="39"/>
      <c r="D400" s="39"/>
      <c r="E400" s="39"/>
      <c r="F400" s="39"/>
      <c r="G400" s="42"/>
      <c r="H400" s="42">
        <f>H405+H415</f>
        <v>0</v>
      </c>
      <c r="I400" s="42">
        <f t="shared" ref="I400:P401" si="161">I405+I415</f>
        <v>0</v>
      </c>
      <c r="J400" s="42">
        <f t="shared" si="161"/>
        <v>0</v>
      </c>
      <c r="K400" s="42">
        <f t="shared" si="161"/>
        <v>0</v>
      </c>
      <c r="L400" s="42">
        <f t="shared" si="161"/>
        <v>0</v>
      </c>
      <c r="M400" s="42">
        <f t="shared" si="161"/>
        <v>0</v>
      </c>
      <c r="N400" s="42">
        <f t="shared" si="161"/>
        <v>0</v>
      </c>
      <c r="O400" s="42">
        <f t="shared" si="161"/>
        <v>0</v>
      </c>
      <c r="P400" s="42">
        <f t="shared" si="161"/>
        <v>0</v>
      </c>
      <c r="Q400" s="42"/>
      <c r="R400" s="43">
        <v>0</v>
      </c>
      <c r="S400" s="4"/>
    </row>
    <row r="401" spans="1:19" outlineLevel="1">
      <c r="A401" s="34"/>
      <c r="B401" s="41" t="s">
        <v>7</v>
      </c>
      <c r="C401" s="39"/>
      <c r="D401" s="39"/>
      <c r="E401" s="39"/>
      <c r="F401" s="39"/>
      <c r="G401" s="42"/>
      <c r="H401" s="42">
        <f t="shared" ref="H401" si="162">H406+H416</f>
        <v>0</v>
      </c>
      <c r="I401" s="42"/>
      <c r="J401" s="42"/>
      <c r="K401" s="42"/>
      <c r="L401" s="42"/>
      <c r="M401" s="42"/>
      <c r="N401" s="42"/>
      <c r="O401" s="42"/>
      <c r="P401" s="42">
        <f t="shared" si="161"/>
        <v>0</v>
      </c>
      <c r="Q401" s="42"/>
      <c r="R401" s="43">
        <v>0</v>
      </c>
      <c r="S401" s="4"/>
    </row>
    <row r="402" spans="1:19" outlineLevel="1">
      <c r="A402" s="34"/>
      <c r="B402" s="41" t="s">
        <v>8</v>
      </c>
      <c r="C402" s="39"/>
      <c r="D402" s="39"/>
      <c r="E402" s="39"/>
      <c r="F402" s="39"/>
      <c r="G402" s="42"/>
      <c r="H402" s="42">
        <f>H407+H412</f>
        <v>37135000</v>
      </c>
      <c r="I402" s="42">
        <f t="shared" ref="I402:P402" si="163">I407+I412</f>
        <v>0</v>
      </c>
      <c r="J402" s="42">
        <f t="shared" si="163"/>
        <v>0</v>
      </c>
      <c r="K402" s="42">
        <f t="shared" si="163"/>
        <v>0</v>
      </c>
      <c r="L402" s="42">
        <f t="shared" si="163"/>
        <v>0</v>
      </c>
      <c r="M402" s="42">
        <f t="shared" si="163"/>
        <v>0</v>
      </c>
      <c r="N402" s="42">
        <f t="shared" si="163"/>
        <v>0</v>
      </c>
      <c r="O402" s="42">
        <f t="shared" si="163"/>
        <v>0</v>
      </c>
      <c r="P402" s="42">
        <f t="shared" si="163"/>
        <v>500000</v>
      </c>
      <c r="Q402" s="42"/>
      <c r="R402" s="43">
        <f t="shared" si="150"/>
        <v>1.3464386697185944</v>
      </c>
      <c r="S402" s="4"/>
    </row>
    <row r="403" spans="1:19" ht="94.5" outlineLevel="1">
      <c r="A403" s="34"/>
      <c r="B403" s="47" t="s">
        <v>84</v>
      </c>
      <c r="C403" s="39"/>
      <c r="D403" s="39"/>
      <c r="E403" s="39"/>
      <c r="F403" s="39"/>
      <c r="G403" s="42"/>
      <c r="H403" s="42">
        <f>H405+H406+H407</f>
        <v>105000</v>
      </c>
      <c r="I403" s="42">
        <f t="shared" ref="I403:O403" si="164">I405+I406+I407</f>
        <v>0</v>
      </c>
      <c r="J403" s="42">
        <f t="shared" si="164"/>
        <v>0</v>
      </c>
      <c r="K403" s="42">
        <f t="shared" si="164"/>
        <v>0</v>
      </c>
      <c r="L403" s="42">
        <f t="shared" si="164"/>
        <v>0</v>
      </c>
      <c r="M403" s="42">
        <f t="shared" si="164"/>
        <v>0</v>
      </c>
      <c r="N403" s="42">
        <f t="shared" si="164"/>
        <v>0</v>
      </c>
      <c r="O403" s="42">
        <f t="shared" si="164"/>
        <v>0</v>
      </c>
      <c r="P403" s="42">
        <f>P405+P406+P407</f>
        <v>0</v>
      </c>
      <c r="Q403" s="40">
        <v>41189.14</v>
      </c>
      <c r="R403" s="43">
        <f t="shared" si="150"/>
        <v>0</v>
      </c>
      <c r="S403" s="4"/>
    </row>
    <row r="404" spans="1:19" outlineLevel="1">
      <c r="A404" s="34"/>
      <c r="B404" s="41" t="s">
        <v>5</v>
      </c>
      <c r="C404" s="39"/>
      <c r="D404" s="39"/>
      <c r="E404" s="39"/>
      <c r="F404" s="39"/>
      <c r="G404" s="42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3"/>
      <c r="S404" s="4"/>
    </row>
    <row r="405" spans="1:19" outlineLevel="1">
      <c r="A405" s="34"/>
      <c r="B405" s="41" t="s">
        <v>6</v>
      </c>
      <c r="C405" s="39"/>
      <c r="D405" s="39"/>
      <c r="E405" s="39"/>
      <c r="F405" s="39"/>
      <c r="G405" s="42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3">
        <v>0</v>
      </c>
      <c r="S405" s="4"/>
    </row>
    <row r="406" spans="1:19" outlineLevel="1">
      <c r="A406" s="34"/>
      <c r="B406" s="41" t="s">
        <v>7</v>
      </c>
      <c r="C406" s="39"/>
      <c r="D406" s="39"/>
      <c r="E406" s="39"/>
      <c r="F406" s="39"/>
      <c r="G406" s="42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3">
        <v>0</v>
      </c>
      <c r="S406" s="4"/>
    </row>
    <row r="407" spans="1:19" outlineLevel="1">
      <c r="A407" s="34"/>
      <c r="B407" s="41" t="s">
        <v>8</v>
      </c>
      <c r="C407" s="39"/>
      <c r="D407" s="39"/>
      <c r="E407" s="39"/>
      <c r="F407" s="39"/>
      <c r="G407" s="42"/>
      <c r="H407" s="42">
        <v>105000</v>
      </c>
      <c r="I407" s="40"/>
      <c r="J407" s="40"/>
      <c r="K407" s="40"/>
      <c r="L407" s="40"/>
      <c r="M407" s="40"/>
      <c r="N407" s="40"/>
      <c r="O407" s="40"/>
      <c r="P407" s="42"/>
      <c r="Q407" s="40"/>
      <c r="R407" s="43">
        <f t="shared" si="150"/>
        <v>0</v>
      </c>
      <c r="S407" s="4"/>
    </row>
    <row r="408" spans="1:19" ht="31.5" outlineLevel="1">
      <c r="A408" s="34"/>
      <c r="B408" s="44" t="s">
        <v>142</v>
      </c>
      <c r="C408" s="39"/>
      <c r="D408" s="39"/>
      <c r="E408" s="39"/>
      <c r="F408" s="39"/>
      <c r="G408" s="42"/>
      <c r="H408" s="42">
        <f>H410+H411+H412</f>
        <v>37030000</v>
      </c>
      <c r="I408" s="42">
        <f t="shared" ref="I408:O408" si="165">I410+I411+I412</f>
        <v>0</v>
      </c>
      <c r="J408" s="42">
        <f t="shared" si="165"/>
        <v>0</v>
      </c>
      <c r="K408" s="42">
        <f t="shared" si="165"/>
        <v>0</v>
      </c>
      <c r="L408" s="42">
        <f t="shared" si="165"/>
        <v>0</v>
      </c>
      <c r="M408" s="42">
        <f t="shared" si="165"/>
        <v>0</v>
      </c>
      <c r="N408" s="42">
        <f t="shared" si="165"/>
        <v>0</v>
      </c>
      <c r="O408" s="42">
        <f t="shared" si="165"/>
        <v>0</v>
      </c>
      <c r="P408" s="42">
        <f>P410+P411+P412</f>
        <v>500000</v>
      </c>
      <c r="Q408" s="40">
        <v>41189.14</v>
      </c>
      <c r="R408" s="43">
        <f t="shared" si="150"/>
        <v>1.3502565487442613</v>
      </c>
      <c r="S408" s="4"/>
    </row>
    <row r="409" spans="1:19" outlineLevel="1">
      <c r="A409" s="34"/>
      <c r="B409" s="41" t="s">
        <v>5</v>
      </c>
      <c r="C409" s="39"/>
      <c r="D409" s="39"/>
      <c r="E409" s="39"/>
      <c r="F409" s="39"/>
      <c r="G409" s="42"/>
      <c r="H409" s="42"/>
      <c r="I409" s="40"/>
      <c r="J409" s="40"/>
      <c r="K409" s="40"/>
      <c r="L409" s="40"/>
      <c r="M409" s="40"/>
      <c r="N409" s="40"/>
      <c r="O409" s="40"/>
      <c r="P409" s="42"/>
      <c r="Q409" s="40"/>
      <c r="R409" s="43"/>
      <c r="S409" s="4"/>
    </row>
    <row r="410" spans="1:19" outlineLevel="1">
      <c r="A410" s="34"/>
      <c r="B410" s="41" t="s">
        <v>6</v>
      </c>
      <c r="C410" s="39"/>
      <c r="D410" s="39"/>
      <c r="E410" s="39"/>
      <c r="F410" s="39"/>
      <c r="G410" s="42"/>
      <c r="H410" s="42"/>
      <c r="I410" s="40"/>
      <c r="J410" s="40"/>
      <c r="K410" s="40"/>
      <c r="L410" s="40"/>
      <c r="M410" s="40"/>
      <c r="N410" s="40"/>
      <c r="O410" s="40"/>
      <c r="P410" s="42"/>
      <c r="Q410" s="40"/>
      <c r="R410" s="43"/>
      <c r="S410" s="4"/>
    </row>
    <row r="411" spans="1:19" outlineLevel="1">
      <c r="A411" s="34"/>
      <c r="B411" s="41" t="s">
        <v>7</v>
      </c>
      <c r="C411" s="39"/>
      <c r="D411" s="39"/>
      <c r="E411" s="39"/>
      <c r="F411" s="39"/>
      <c r="G411" s="42"/>
      <c r="H411" s="42"/>
      <c r="I411" s="40"/>
      <c r="J411" s="40"/>
      <c r="K411" s="40"/>
      <c r="L411" s="40"/>
      <c r="M411" s="40"/>
      <c r="N411" s="40"/>
      <c r="O411" s="40"/>
      <c r="P411" s="42"/>
      <c r="Q411" s="40"/>
      <c r="R411" s="43"/>
      <c r="S411" s="4"/>
    </row>
    <row r="412" spans="1:19" outlineLevel="1">
      <c r="A412" s="34"/>
      <c r="B412" s="41" t="s">
        <v>8</v>
      </c>
      <c r="C412" s="39"/>
      <c r="D412" s="39"/>
      <c r="E412" s="39"/>
      <c r="F412" s="39"/>
      <c r="G412" s="42"/>
      <c r="H412" s="42">
        <v>37030000</v>
      </c>
      <c r="I412" s="40"/>
      <c r="J412" s="40"/>
      <c r="K412" s="40"/>
      <c r="L412" s="40"/>
      <c r="M412" s="40"/>
      <c r="N412" s="40"/>
      <c r="O412" s="40"/>
      <c r="P412" s="42">
        <v>500000</v>
      </c>
      <c r="Q412" s="40"/>
      <c r="R412" s="43">
        <f t="shared" si="150"/>
        <v>1.3502565487442613</v>
      </c>
      <c r="S412" s="4"/>
    </row>
    <row r="413" spans="1:19" ht="17.25" customHeight="1" outlineLevel="1">
      <c r="A413" s="34" t="s">
        <v>77</v>
      </c>
      <c r="B413" s="41" t="s">
        <v>143</v>
      </c>
      <c r="C413" s="39"/>
      <c r="D413" s="39"/>
      <c r="E413" s="39"/>
      <c r="F413" s="39"/>
      <c r="G413" s="42">
        <v>0</v>
      </c>
      <c r="H413" s="42">
        <f>H415+H416+H417</f>
        <v>9852000</v>
      </c>
      <c r="I413" s="42">
        <f t="shared" ref="I413:P413" si="166">I415+I416+I417</f>
        <v>0</v>
      </c>
      <c r="J413" s="42">
        <f t="shared" si="166"/>
        <v>0</v>
      </c>
      <c r="K413" s="42">
        <f t="shared" si="166"/>
        <v>0</v>
      </c>
      <c r="L413" s="42">
        <f t="shared" si="166"/>
        <v>0</v>
      </c>
      <c r="M413" s="42">
        <f t="shared" si="166"/>
        <v>0</v>
      </c>
      <c r="N413" s="42">
        <f t="shared" si="166"/>
        <v>0</v>
      </c>
      <c r="O413" s="42">
        <f t="shared" si="166"/>
        <v>0</v>
      </c>
      <c r="P413" s="42">
        <f t="shared" si="166"/>
        <v>0</v>
      </c>
      <c r="Q413" s="42">
        <v>4196500</v>
      </c>
      <c r="R413" s="43">
        <f t="shared" si="150"/>
        <v>0</v>
      </c>
      <c r="S413" s="4">
        <v>0</v>
      </c>
    </row>
    <row r="414" spans="1:19" outlineLevel="1">
      <c r="A414" s="34"/>
      <c r="B414" s="41" t="s">
        <v>5</v>
      </c>
      <c r="C414" s="39"/>
      <c r="D414" s="39"/>
      <c r="E414" s="39"/>
      <c r="F414" s="39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3"/>
      <c r="S414" s="4"/>
    </row>
    <row r="415" spans="1:19" outlineLevel="1">
      <c r="A415" s="34"/>
      <c r="B415" s="41" t="s">
        <v>6</v>
      </c>
      <c r="C415" s="39"/>
      <c r="D415" s="39"/>
      <c r="E415" s="39"/>
      <c r="F415" s="39"/>
      <c r="G415" s="42"/>
      <c r="H415" s="42">
        <f>H420+H425+H430+H435</f>
        <v>0</v>
      </c>
      <c r="I415" s="42">
        <f t="shared" ref="I415:P416" si="167">I420+I425+I430+I435</f>
        <v>0</v>
      </c>
      <c r="J415" s="42">
        <f t="shared" si="167"/>
        <v>0</v>
      </c>
      <c r="K415" s="42">
        <f t="shared" si="167"/>
        <v>0</v>
      </c>
      <c r="L415" s="42">
        <f t="shared" si="167"/>
        <v>0</v>
      </c>
      <c r="M415" s="42">
        <f t="shared" si="167"/>
        <v>0</v>
      </c>
      <c r="N415" s="42">
        <f t="shared" si="167"/>
        <v>0</v>
      </c>
      <c r="O415" s="42">
        <f t="shared" si="167"/>
        <v>0</v>
      </c>
      <c r="P415" s="42">
        <f t="shared" si="167"/>
        <v>0</v>
      </c>
      <c r="Q415" s="42"/>
      <c r="R415" s="43">
        <v>0</v>
      </c>
      <c r="S415" s="4"/>
    </row>
    <row r="416" spans="1:19" outlineLevel="1">
      <c r="A416" s="34"/>
      <c r="B416" s="41" t="s">
        <v>7</v>
      </c>
      <c r="C416" s="39"/>
      <c r="D416" s="39"/>
      <c r="E416" s="39"/>
      <c r="F416" s="39"/>
      <c r="G416" s="42"/>
      <c r="H416" s="42">
        <f t="shared" ref="H416:P417" si="168">H421+H426+H431+H436</f>
        <v>0</v>
      </c>
      <c r="I416" s="42"/>
      <c r="J416" s="42"/>
      <c r="K416" s="42"/>
      <c r="L416" s="42"/>
      <c r="M416" s="42"/>
      <c r="N416" s="42"/>
      <c r="O416" s="42"/>
      <c r="P416" s="42">
        <f t="shared" si="167"/>
        <v>0</v>
      </c>
      <c r="Q416" s="42"/>
      <c r="R416" s="43">
        <v>0</v>
      </c>
      <c r="S416" s="4"/>
    </row>
    <row r="417" spans="1:19" outlineLevel="1">
      <c r="A417" s="34"/>
      <c r="B417" s="41" t="s">
        <v>8</v>
      </c>
      <c r="C417" s="39"/>
      <c r="D417" s="39"/>
      <c r="E417" s="39"/>
      <c r="F417" s="39"/>
      <c r="G417" s="42"/>
      <c r="H417" s="42">
        <f>H422+H427+H432+H437</f>
        <v>9852000</v>
      </c>
      <c r="I417" s="42">
        <f t="shared" si="168"/>
        <v>0</v>
      </c>
      <c r="J417" s="42">
        <f t="shared" si="168"/>
        <v>0</v>
      </c>
      <c r="K417" s="42">
        <f t="shared" si="168"/>
        <v>0</v>
      </c>
      <c r="L417" s="42">
        <f t="shared" si="168"/>
        <v>0</v>
      </c>
      <c r="M417" s="42">
        <f t="shared" si="168"/>
        <v>0</v>
      </c>
      <c r="N417" s="42">
        <f t="shared" si="168"/>
        <v>0</v>
      </c>
      <c r="O417" s="42">
        <f t="shared" si="168"/>
        <v>0</v>
      </c>
      <c r="P417" s="42">
        <f t="shared" si="168"/>
        <v>0</v>
      </c>
      <c r="Q417" s="42"/>
      <c r="R417" s="43">
        <f t="shared" si="150"/>
        <v>0</v>
      </c>
      <c r="S417" s="4"/>
    </row>
    <row r="418" spans="1:19" ht="31.5" outlineLevel="1">
      <c r="A418" s="34"/>
      <c r="B418" s="47" t="s">
        <v>85</v>
      </c>
      <c r="C418" s="39"/>
      <c r="D418" s="39"/>
      <c r="E418" s="39"/>
      <c r="F418" s="39"/>
      <c r="G418" s="42"/>
      <c r="H418" s="42">
        <f>H420+H421+H422</f>
        <v>9250000</v>
      </c>
      <c r="I418" s="42">
        <f t="shared" ref="I418:O418" si="169">I420+I421+I422</f>
        <v>0</v>
      </c>
      <c r="J418" s="42">
        <f t="shared" si="169"/>
        <v>0</v>
      </c>
      <c r="K418" s="42">
        <f t="shared" si="169"/>
        <v>0</v>
      </c>
      <c r="L418" s="42">
        <f t="shared" si="169"/>
        <v>0</v>
      </c>
      <c r="M418" s="42">
        <f t="shared" si="169"/>
        <v>0</v>
      </c>
      <c r="N418" s="42">
        <f t="shared" si="169"/>
        <v>0</v>
      </c>
      <c r="O418" s="42">
        <f t="shared" si="169"/>
        <v>0</v>
      </c>
      <c r="P418" s="42">
        <f>P420+P421+P422</f>
        <v>0</v>
      </c>
      <c r="Q418" s="40">
        <v>41189.14</v>
      </c>
      <c r="R418" s="43">
        <f t="shared" si="150"/>
        <v>0</v>
      </c>
      <c r="S418" s="4"/>
    </row>
    <row r="419" spans="1:19" outlineLevel="1">
      <c r="A419" s="34"/>
      <c r="B419" s="41" t="s">
        <v>5</v>
      </c>
      <c r="C419" s="39"/>
      <c r="D419" s="39"/>
      <c r="E419" s="39"/>
      <c r="F419" s="39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3"/>
      <c r="S419" s="4"/>
    </row>
    <row r="420" spans="1:19" outlineLevel="1">
      <c r="A420" s="34"/>
      <c r="B420" s="41" t="s">
        <v>6</v>
      </c>
      <c r="C420" s="39"/>
      <c r="D420" s="39"/>
      <c r="E420" s="39"/>
      <c r="F420" s="39"/>
      <c r="G420" s="42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3"/>
      <c r="S420" s="4"/>
    </row>
    <row r="421" spans="1:19" outlineLevel="1">
      <c r="A421" s="34"/>
      <c r="B421" s="41" t="s">
        <v>7</v>
      </c>
      <c r="C421" s="39"/>
      <c r="D421" s="39"/>
      <c r="E421" s="39"/>
      <c r="F421" s="39"/>
      <c r="G421" s="42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3"/>
      <c r="S421" s="4"/>
    </row>
    <row r="422" spans="1:19" outlineLevel="1">
      <c r="A422" s="34"/>
      <c r="B422" s="41" t="s">
        <v>8</v>
      </c>
      <c r="C422" s="39"/>
      <c r="D422" s="39"/>
      <c r="E422" s="39"/>
      <c r="F422" s="39"/>
      <c r="G422" s="42"/>
      <c r="H422" s="42">
        <v>9250000</v>
      </c>
      <c r="I422" s="40"/>
      <c r="J422" s="40"/>
      <c r="K422" s="40"/>
      <c r="L422" s="40"/>
      <c r="M422" s="40"/>
      <c r="N422" s="40"/>
      <c r="O422" s="40"/>
      <c r="P422" s="42"/>
      <c r="Q422" s="40"/>
      <c r="R422" s="43">
        <f t="shared" si="150"/>
        <v>0</v>
      </c>
      <c r="S422" s="4"/>
    </row>
    <row r="423" spans="1:19" ht="33" customHeight="1" outlineLevel="1">
      <c r="A423" s="34"/>
      <c r="B423" s="44" t="s">
        <v>144</v>
      </c>
      <c r="C423" s="39"/>
      <c r="D423" s="39"/>
      <c r="E423" s="39"/>
      <c r="F423" s="39"/>
      <c r="G423" s="42"/>
      <c r="H423" s="42">
        <f>H425+H426+H427</f>
        <v>102000</v>
      </c>
      <c r="I423" s="42">
        <f t="shared" ref="I423:O423" si="170">I425+I426+I427</f>
        <v>0</v>
      </c>
      <c r="J423" s="42">
        <f t="shared" si="170"/>
        <v>0</v>
      </c>
      <c r="K423" s="42">
        <f t="shared" si="170"/>
        <v>0</v>
      </c>
      <c r="L423" s="42">
        <f t="shared" si="170"/>
        <v>0</v>
      </c>
      <c r="M423" s="42">
        <f t="shared" si="170"/>
        <v>0</v>
      </c>
      <c r="N423" s="42">
        <f t="shared" si="170"/>
        <v>0</v>
      </c>
      <c r="O423" s="42">
        <f t="shared" si="170"/>
        <v>0</v>
      </c>
      <c r="P423" s="42">
        <f>P425+P426+P427</f>
        <v>0</v>
      </c>
      <c r="Q423" s="40">
        <v>41189.14</v>
      </c>
      <c r="R423" s="43">
        <f t="shared" si="150"/>
        <v>0</v>
      </c>
      <c r="S423" s="4"/>
    </row>
    <row r="424" spans="1:19" outlineLevel="1">
      <c r="A424" s="34"/>
      <c r="B424" s="41" t="s">
        <v>5</v>
      </c>
      <c r="C424" s="39"/>
      <c r="D424" s="39"/>
      <c r="E424" s="39"/>
      <c r="F424" s="39"/>
      <c r="G424" s="42"/>
      <c r="H424" s="42"/>
      <c r="I424" s="40"/>
      <c r="J424" s="40"/>
      <c r="K424" s="40"/>
      <c r="L424" s="40"/>
      <c r="M424" s="40"/>
      <c r="N424" s="40"/>
      <c r="O424" s="40"/>
      <c r="P424" s="42"/>
      <c r="Q424" s="40"/>
      <c r="R424" s="43"/>
      <c r="S424" s="4"/>
    </row>
    <row r="425" spans="1:19" outlineLevel="1">
      <c r="A425" s="34"/>
      <c r="B425" s="41" t="s">
        <v>6</v>
      </c>
      <c r="C425" s="39"/>
      <c r="D425" s="39"/>
      <c r="E425" s="39"/>
      <c r="F425" s="39"/>
      <c r="G425" s="42"/>
      <c r="H425" s="42"/>
      <c r="I425" s="40"/>
      <c r="J425" s="40"/>
      <c r="K425" s="40"/>
      <c r="L425" s="40"/>
      <c r="M425" s="40"/>
      <c r="N425" s="40"/>
      <c r="O425" s="40"/>
      <c r="P425" s="42"/>
      <c r="Q425" s="40"/>
      <c r="R425" s="43"/>
      <c r="S425" s="4"/>
    </row>
    <row r="426" spans="1:19" outlineLevel="1">
      <c r="A426" s="34"/>
      <c r="B426" s="41" t="s">
        <v>7</v>
      </c>
      <c r="C426" s="39"/>
      <c r="D426" s="39"/>
      <c r="E426" s="39"/>
      <c r="F426" s="39"/>
      <c r="G426" s="42"/>
      <c r="H426" s="42"/>
      <c r="I426" s="40"/>
      <c r="J426" s="40"/>
      <c r="K426" s="40"/>
      <c r="L426" s="40"/>
      <c r="M426" s="40"/>
      <c r="N426" s="40"/>
      <c r="O426" s="40"/>
      <c r="P426" s="42"/>
      <c r="Q426" s="40"/>
      <c r="R426" s="43"/>
      <c r="S426" s="4"/>
    </row>
    <row r="427" spans="1:19" outlineLevel="1">
      <c r="A427" s="34"/>
      <c r="B427" s="41" t="s">
        <v>8</v>
      </c>
      <c r="C427" s="39"/>
      <c r="D427" s="39"/>
      <c r="E427" s="39"/>
      <c r="F427" s="39"/>
      <c r="G427" s="42"/>
      <c r="H427" s="42">
        <v>102000</v>
      </c>
      <c r="I427" s="40"/>
      <c r="J427" s="40"/>
      <c r="K427" s="40"/>
      <c r="L427" s="40"/>
      <c r="M427" s="40"/>
      <c r="N427" s="40"/>
      <c r="O427" s="40"/>
      <c r="P427" s="42"/>
      <c r="Q427" s="40"/>
      <c r="R427" s="43">
        <f t="shared" ref="R427:R498" si="171">P427/H427*100</f>
        <v>0</v>
      </c>
      <c r="S427" s="4"/>
    </row>
    <row r="428" spans="1:19" ht="63" outlineLevel="1">
      <c r="A428" s="34"/>
      <c r="B428" s="47" t="s">
        <v>86</v>
      </c>
      <c r="C428" s="39"/>
      <c r="D428" s="39"/>
      <c r="E428" s="39"/>
      <c r="F428" s="39"/>
      <c r="G428" s="42"/>
      <c r="H428" s="42">
        <f>H430+H431+H432</f>
        <v>200000</v>
      </c>
      <c r="I428" s="42">
        <f t="shared" ref="I428:O428" si="172">I430+I431+I432</f>
        <v>0</v>
      </c>
      <c r="J428" s="42">
        <f t="shared" si="172"/>
        <v>0</v>
      </c>
      <c r="K428" s="42">
        <f t="shared" si="172"/>
        <v>0</v>
      </c>
      <c r="L428" s="42">
        <f t="shared" si="172"/>
        <v>0</v>
      </c>
      <c r="M428" s="42">
        <f t="shared" si="172"/>
        <v>0</v>
      </c>
      <c r="N428" s="42">
        <f t="shared" si="172"/>
        <v>0</v>
      </c>
      <c r="O428" s="42">
        <f t="shared" si="172"/>
        <v>0</v>
      </c>
      <c r="P428" s="42">
        <f>P430+P431+P432</f>
        <v>0</v>
      </c>
      <c r="Q428" s="40">
        <v>41189.14</v>
      </c>
      <c r="R428" s="43">
        <f t="shared" si="171"/>
        <v>0</v>
      </c>
      <c r="S428" s="4"/>
    </row>
    <row r="429" spans="1:19" outlineLevel="1">
      <c r="A429" s="34"/>
      <c r="B429" s="41" t="s">
        <v>5</v>
      </c>
      <c r="C429" s="39"/>
      <c r="D429" s="39"/>
      <c r="E429" s="39"/>
      <c r="F429" s="39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3"/>
      <c r="S429" s="4"/>
    </row>
    <row r="430" spans="1:19" outlineLevel="1">
      <c r="A430" s="34"/>
      <c r="B430" s="41" t="s">
        <v>6</v>
      </c>
      <c r="C430" s="39"/>
      <c r="D430" s="39"/>
      <c r="E430" s="39"/>
      <c r="F430" s="39"/>
      <c r="G430" s="42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3">
        <v>0</v>
      </c>
      <c r="S430" s="4"/>
    </row>
    <row r="431" spans="1:19" outlineLevel="1">
      <c r="A431" s="34"/>
      <c r="B431" s="41" t="s">
        <v>7</v>
      </c>
      <c r="C431" s="39"/>
      <c r="D431" s="39"/>
      <c r="E431" s="39"/>
      <c r="F431" s="39"/>
      <c r="G431" s="42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3">
        <v>0</v>
      </c>
      <c r="S431" s="4"/>
    </row>
    <row r="432" spans="1:19" outlineLevel="1">
      <c r="A432" s="34"/>
      <c r="B432" s="41" t="s">
        <v>8</v>
      </c>
      <c r="C432" s="39"/>
      <c r="D432" s="39"/>
      <c r="E432" s="39"/>
      <c r="F432" s="39"/>
      <c r="G432" s="42"/>
      <c r="H432" s="42">
        <v>200000</v>
      </c>
      <c r="I432" s="40"/>
      <c r="J432" s="40"/>
      <c r="K432" s="40"/>
      <c r="L432" s="40"/>
      <c r="M432" s="40"/>
      <c r="N432" s="40"/>
      <c r="O432" s="40"/>
      <c r="P432" s="42"/>
      <c r="Q432" s="40"/>
      <c r="R432" s="43">
        <f t="shared" si="171"/>
        <v>0</v>
      </c>
      <c r="S432" s="4"/>
    </row>
    <row r="433" spans="1:19" ht="47.25" outlineLevel="1">
      <c r="A433" s="34"/>
      <c r="B433" s="47" t="s">
        <v>171</v>
      </c>
      <c r="C433" s="39"/>
      <c r="D433" s="39"/>
      <c r="E433" s="39"/>
      <c r="F433" s="39"/>
      <c r="G433" s="42"/>
      <c r="H433" s="42">
        <f>H435+H436+H437</f>
        <v>300000</v>
      </c>
      <c r="I433" s="42">
        <f t="shared" ref="I433:O433" si="173">I435+I436+I437</f>
        <v>0</v>
      </c>
      <c r="J433" s="42">
        <f t="shared" si="173"/>
        <v>0</v>
      </c>
      <c r="K433" s="42">
        <f t="shared" si="173"/>
        <v>0</v>
      </c>
      <c r="L433" s="42">
        <f t="shared" si="173"/>
        <v>0</v>
      </c>
      <c r="M433" s="42">
        <f t="shared" si="173"/>
        <v>0</v>
      </c>
      <c r="N433" s="42">
        <f t="shared" si="173"/>
        <v>0</v>
      </c>
      <c r="O433" s="42">
        <f t="shared" si="173"/>
        <v>0</v>
      </c>
      <c r="P433" s="42">
        <f>P435+P436+P437</f>
        <v>0</v>
      </c>
      <c r="Q433" s="40">
        <v>41189.14</v>
      </c>
      <c r="R433" s="43">
        <f t="shared" si="171"/>
        <v>0</v>
      </c>
      <c r="S433" s="4"/>
    </row>
    <row r="434" spans="1:19" outlineLevel="1">
      <c r="A434" s="34"/>
      <c r="B434" s="41" t="s">
        <v>5</v>
      </c>
      <c r="C434" s="39"/>
      <c r="D434" s="39"/>
      <c r="E434" s="39"/>
      <c r="F434" s="39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3"/>
      <c r="S434" s="4"/>
    </row>
    <row r="435" spans="1:19" outlineLevel="1">
      <c r="A435" s="34"/>
      <c r="B435" s="41" t="s">
        <v>6</v>
      </c>
      <c r="C435" s="39"/>
      <c r="D435" s="39"/>
      <c r="E435" s="39"/>
      <c r="F435" s="39"/>
      <c r="G435" s="42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3">
        <v>0</v>
      </c>
      <c r="S435" s="4"/>
    </row>
    <row r="436" spans="1:19" outlineLevel="1">
      <c r="A436" s="34"/>
      <c r="B436" s="41" t="s">
        <v>7</v>
      </c>
      <c r="C436" s="39"/>
      <c r="D436" s="39"/>
      <c r="E436" s="39"/>
      <c r="F436" s="39"/>
      <c r="G436" s="42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3">
        <v>0</v>
      </c>
      <c r="S436" s="4"/>
    </row>
    <row r="437" spans="1:19" outlineLevel="1">
      <c r="A437" s="34"/>
      <c r="B437" s="41" t="s">
        <v>8</v>
      </c>
      <c r="C437" s="39"/>
      <c r="D437" s="39"/>
      <c r="E437" s="39"/>
      <c r="F437" s="39"/>
      <c r="G437" s="42"/>
      <c r="H437" s="42">
        <v>300000</v>
      </c>
      <c r="I437" s="40"/>
      <c r="J437" s="40"/>
      <c r="K437" s="40"/>
      <c r="L437" s="40"/>
      <c r="M437" s="40"/>
      <c r="N437" s="40"/>
      <c r="O437" s="40"/>
      <c r="P437" s="42"/>
      <c r="Q437" s="40"/>
      <c r="R437" s="43">
        <f t="shared" si="171"/>
        <v>0</v>
      </c>
      <c r="S437" s="4"/>
    </row>
    <row r="438" spans="1:19" ht="33.75" customHeight="1" outlineLevel="1">
      <c r="A438" s="34" t="s">
        <v>145</v>
      </c>
      <c r="B438" s="41" t="s">
        <v>87</v>
      </c>
      <c r="C438" s="39"/>
      <c r="D438" s="39"/>
      <c r="E438" s="39"/>
      <c r="F438" s="39"/>
      <c r="G438" s="42">
        <v>0</v>
      </c>
      <c r="H438" s="42">
        <f>H440+H441+H442</f>
        <v>18632500</v>
      </c>
      <c r="I438" s="42">
        <f t="shared" ref="I438:P438" si="174">I440+I441+I442</f>
        <v>0</v>
      </c>
      <c r="J438" s="42">
        <f t="shared" si="174"/>
        <v>0</v>
      </c>
      <c r="K438" s="42">
        <f t="shared" si="174"/>
        <v>0</v>
      </c>
      <c r="L438" s="42">
        <f t="shared" si="174"/>
        <v>0</v>
      </c>
      <c r="M438" s="42">
        <f t="shared" si="174"/>
        <v>0</v>
      </c>
      <c r="N438" s="42">
        <f t="shared" si="174"/>
        <v>0</v>
      </c>
      <c r="O438" s="42">
        <f t="shared" si="174"/>
        <v>0</v>
      </c>
      <c r="P438" s="42">
        <f t="shared" si="174"/>
        <v>0</v>
      </c>
      <c r="Q438" s="42">
        <v>4196500</v>
      </c>
      <c r="R438" s="43">
        <f t="shared" si="171"/>
        <v>0</v>
      </c>
      <c r="S438" s="4"/>
    </row>
    <row r="439" spans="1:19" outlineLevel="1">
      <c r="A439" s="34"/>
      <c r="B439" s="41" t="s">
        <v>5</v>
      </c>
      <c r="C439" s="39"/>
      <c r="D439" s="39"/>
      <c r="E439" s="39"/>
      <c r="F439" s="39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3"/>
      <c r="S439" s="4"/>
    </row>
    <row r="440" spans="1:19" outlineLevel="1">
      <c r="A440" s="34"/>
      <c r="B440" s="41" t="s">
        <v>6</v>
      </c>
      <c r="C440" s="39"/>
      <c r="D440" s="39"/>
      <c r="E440" s="39"/>
      <c r="F440" s="39"/>
      <c r="G440" s="42"/>
      <c r="H440" s="42">
        <f>H445</f>
        <v>0</v>
      </c>
      <c r="I440" s="42">
        <f t="shared" ref="I440:P441" si="175">I445</f>
        <v>0</v>
      </c>
      <c r="J440" s="42">
        <f t="shared" si="175"/>
        <v>0</v>
      </c>
      <c r="K440" s="42">
        <f t="shared" si="175"/>
        <v>0</v>
      </c>
      <c r="L440" s="42">
        <f t="shared" si="175"/>
        <v>0</v>
      </c>
      <c r="M440" s="42">
        <f t="shared" si="175"/>
        <v>0</v>
      </c>
      <c r="N440" s="42">
        <f t="shared" si="175"/>
        <v>0</v>
      </c>
      <c r="O440" s="42">
        <f t="shared" si="175"/>
        <v>0</v>
      </c>
      <c r="P440" s="42">
        <f t="shared" si="175"/>
        <v>0</v>
      </c>
      <c r="Q440" s="42"/>
      <c r="R440" s="43">
        <v>0</v>
      </c>
      <c r="S440" s="4"/>
    </row>
    <row r="441" spans="1:19" outlineLevel="1">
      <c r="A441" s="34"/>
      <c r="B441" s="41" t="s">
        <v>7</v>
      </c>
      <c r="C441" s="39"/>
      <c r="D441" s="39"/>
      <c r="E441" s="39"/>
      <c r="F441" s="39"/>
      <c r="G441" s="42"/>
      <c r="H441" s="42">
        <f t="shared" ref="H441" si="176">H446</f>
        <v>12612500</v>
      </c>
      <c r="I441" s="42"/>
      <c r="J441" s="42"/>
      <c r="K441" s="42"/>
      <c r="L441" s="42"/>
      <c r="M441" s="42"/>
      <c r="N441" s="42"/>
      <c r="O441" s="42"/>
      <c r="P441" s="42">
        <f t="shared" si="175"/>
        <v>0</v>
      </c>
      <c r="Q441" s="42"/>
      <c r="R441" s="43">
        <v>0</v>
      </c>
      <c r="S441" s="4"/>
    </row>
    <row r="442" spans="1:19" outlineLevel="1">
      <c r="A442" s="34"/>
      <c r="B442" s="41" t="s">
        <v>8</v>
      </c>
      <c r="C442" s="39"/>
      <c r="D442" s="39"/>
      <c r="E442" s="39"/>
      <c r="F442" s="39"/>
      <c r="G442" s="42"/>
      <c r="H442" s="42">
        <f>H447</f>
        <v>6020000</v>
      </c>
      <c r="I442" s="42">
        <f t="shared" ref="I442:P442" si="177">I447</f>
        <v>0</v>
      </c>
      <c r="J442" s="42">
        <f t="shared" si="177"/>
        <v>0</v>
      </c>
      <c r="K442" s="42">
        <f t="shared" si="177"/>
        <v>0</v>
      </c>
      <c r="L442" s="42">
        <f t="shared" si="177"/>
        <v>0</v>
      </c>
      <c r="M442" s="42">
        <f t="shared" si="177"/>
        <v>0</v>
      </c>
      <c r="N442" s="42">
        <f t="shared" si="177"/>
        <v>0</v>
      </c>
      <c r="O442" s="42">
        <f t="shared" si="177"/>
        <v>0</v>
      </c>
      <c r="P442" s="42">
        <f t="shared" si="177"/>
        <v>0</v>
      </c>
      <c r="Q442" s="42"/>
      <c r="R442" s="43">
        <f t="shared" si="171"/>
        <v>0</v>
      </c>
      <c r="S442" s="4"/>
    </row>
    <row r="443" spans="1:19" ht="47.25" outlineLevel="1">
      <c r="A443" s="34"/>
      <c r="B443" s="47" t="s">
        <v>88</v>
      </c>
      <c r="C443" s="39"/>
      <c r="D443" s="39"/>
      <c r="E443" s="39"/>
      <c r="F443" s="39"/>
      <c r="G443" s="42"/>
      <c r="H443" s="42">
        <f>H445+H446+H447</f>
        <v>18632500</v>
      </c>
      <c r="I443" s="42">
        <f t="shared" ref="I443:O443" si="178">I445+I446+I447</f>
        <v>0</v>
      </c>
      <c r="J443" s="42">
        <f t="shared" si="178"/>
        <v>0</v>
      </c>
      <c r="K443" s="42">
        <f t="shared" si="178"/>
        <v>0</v>
      </c>
      <c r="L443" s="42">
        <f t="shared" si="178"/>
        <v>0</v>
      </c>
      <c r="M443" s="42">
        <f t="shared" si="178"/>
        <v>0</v>
      </c>
      <c r="N443" s="42">
        <f t="shared" si="178"/>
        <v>0</v>
      </c>
      <c r="O443" s="42">
        <f t="shared" si="178"/>
        <v>0</v>
      </c>
      <c r="P443" s="42">
        <f>P445+P446+P447</f>
        <v>0</v>
      </c>
      <c r="Q443" s="40">
        <v>41189.14</v>
      </c>
      <c r="R443" s="43">
        <f t="shared" si="171"/>
        <v>0</v>
      </c>
      <c r="S443" s="4"/>
    </row>
    <row r="444" spans="1:19" outlineLevel="1">
      <c r="A444" s="34"/>
      <c r="B444" s="41" t="s">
        <v>5</v>
      </c>
      <c r="C444" s="39"/>
      <c r="D444" s="39"/>
      <c r="E444" s="39"/>
      <c r="F444" s="39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3"/>
      <c r="S444" s="4"/>
    </row>
    <row r="445" spans="1:19" outlineLevel="1">
      <c r="A445" s="34"/>
      <c r="B445" s="41" t="s">
        <v>6</v>
      </c>
      <c r="C445" s="39"/>
      <c r="D445" s="39"/>
      <c r="E445" s="39"/>
      <c r="F445" s="39"/>
      <c r="G445" s="42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3">
        <v>0</v>
      </c>
      <c r="S445" s="4"/>
    </row>
    <row r="446" spans="1:19" outlineLevel="1">
      <c r="A446" s="34"/>
      <c r="B446" s="41" t="s">
        <v>7</v>
      </c>
      <c r="C446" s="39"/>
      <c r="D446" s="39"/>
      <c r="E446" s="39"/>
      <c r="F446" s="39"/>
      <c r="G446" s="42"/>
      <c r="H446" s="42">
        <v>12612500</v>
      </c>
      <c r="I446" s="40"/>
      <c r="J446" s="40"/>
      <c r="K446" s="40"/>
      <c r="L446" s="40"/>
      <c r="M446" s="40"/>
      <c r="N446" s="40"/>
      <c r="O446" s="40"/>
      <c r="P446" s="40"/>
      <c r="Q446" s="40"/>
      <c r="R446" s="43">
        <f t="shared" si="171"/>
        <v>0</v>
      </c>
      <c r="S446" s="4"/>
    </row>
    <row r="447" spans="1:19" outlineLevel="1">
      <c r="A447" s="34"/>
      <c r="B447" s="41" t="s">
        <v>8</v>
      </c>
      <c r="C447" s="39"/>
      <c r="D447" s="39"/>
      <c r="E447" s="39"/>
      <c r="F447" s="39"/>
      <c r="G447" s="42"/>
      <c r="H447" s="42">
        <v>6020000</v>
      </c>
      <c r="I447" s="40"/>
      <c r="J447" s="40"/>
      <c r="K447" s="40"/>
      <c r="L447" s="40"/>
      <c r="M447" s="40"/>
      <c r="N447" s="40"/>
      <c r="O447" s="40"/>
      <c r="P447" s="42"/>
      <c r="Q447" s="40"/>
      <c r="R447" s="43">
        <f t="shared" si="171"/>
        <v>0</v>
      </c>
      <c r="S447" s="4"/>
    </row>
    <row r="448" spans="1:19" ht="47.25" outlineLevel="1">
      <c r="A448" s="34" t="s">
        <v>146</v>
      </c>
      <c r="B448" s="41" t="s">
        <v>147</v>
      </c>
      <c r="C448" s="39"/>
      <c r="D448" s="39"/>
      <c r="E448" s="39"/>
      <c r="F448" s="39"/>
      <c r="G448" s="42">
        <v>0</v>
      </c>
      <c r="H448" s="42">
        <f>H450+H451+H452</f>
        <v>18800200</v>
      </c>
      <c r="I448" s="42">
        <f t="shared" ref="I448:P448" si="179">I450+I451+I452</f>
        <v>0</v>
      </c>
      <c r="J448" s="42">
        <f t="shared" si="179"/>
        <v>0</v>
      </c>
      <c r="K448" s="42">
        <f t="shared" si="179"/>
        <v>0</v>
      </c>
      <c r="L448" s="42">
        <f t="shared" si="179"/>
        <v>0</v>
      </c>
      <c r="M448" s="42">
        <f t="shared" si="179"/>
        <v>0</v>
      </c>
      <c r="N448" s="42">
        <f t="shared" si="179"/>
        <v>0</v>
      </c>
      <c r="O448" s="42">
        <f t="shared" si="179"/>
        <v>0</v>
      </c>
      <c r="P448" s="42">
        <f t="shared" si="179"/>
        <v>294586.84999999998</v>
      </c>
      <c r="Q448" s="42">
        <v>6965471.6600000001</v>
      </c>
      <c r="R448" s="43">
        <f t="shared" si="171"/>
        <v>1.5669346602695713</v>
      </c>
      <c r="S448" s="4">
        <v>0</v>
      </c>
    </row>
    <row r="449" spans="1:19" outlineLevel="1">
      <c r="A449" s="34"/>
      <c r="B449" s="41" t="s">
        <v>5</v>
      </c>
      <c r="C449" s="39"/>
      <c r="D449" s="39"/>
      <c r="E449" s="39"/>
      <c r="F449" s="39"/>
      <c r="G449" s="42"/>
      <c r="H449" s="42" t="s">
        <v>89</v>
      </c>
      <c r="I449" s="42"/>
      <c r="J449" s="42"/>
      <c r="K449" s="42"/>
      <c r="L449" s="42"/>
      <c r="M449" s="42"/>
      <c r="N449" s="42"/>
      <c r="O449" s="42"/>
      <c r="P449" s="42"/>
      <c r="Q449" s="42"/>
      <c r="R449" s="43"/>
      <c r="S449" s="4"/>
    </row>
    <row r="450" spans="1:19" outlineLevel="1">
      <c r="A450" s="34"/>
      <c r="B450" s="41" t="s">
        <v>6</v>
      </c>
      <c r="C450" s="39"/>
      <c r="D450" s="39"/>
      <c r="E450" s="39"/>
      <c r="F450" s="39"/>
      <c r="G450" s="42"/>
      <c r="H450" s="42">
        <f>H455</f>
        <v>0</v>
      </c>
      <c r="I450" s="42">
        <f t="shared" ref="I450:P452" si="180">I455</f>
        <v>0</v>
      </c>
      <c r="J450" s="42">
        <f t="shared" si="180"/>
        <v>0</v>
      </c>
      <c r="K450" s="42">
        <f t="shared" si="180"/>
        <v>0</v>
      </c>
      <c r="L450" s="42">
        <f t="shared" si="180"/>
        <v>0</v>
      </c>
      <c r="M450" s="42">
        <f t="shared" si="180"/>
        <v>0</v>
      </c>
      <c r="N450" s="42">
        <f t="shared" si="180"/>
        <v>0</v>
      </c>
      <c r="O450" s="42">
        <f t="shared" si="180"/>
        <v>0</v>
      </c>
      <c r="P450" s="42">
        <f t="shared" si="180"/>
        <v>0</v>
      </c>
      <c r="Q450" s="42"/>
      <c r="R450" s="43">
        <v>0</v>
      </c>
      <c r="S450" s="4"/>
    </row>
    <row r="451" spans="1:19" outlineLevel="1">
      <c r="A451" s="34"/>
      <c r="B451" s="41" t="s">
        <v>7</v>
      </c>
      <c r="C451" s="39"/>
      <c r="D451" s="39"/>
      <c r="E451" s="39"/>
      <c r="F451" s="39"/>
      <c r="G451" s="42"/>
      <c r="H451" s="42">
        <f t="shared" ref="H451" si="181">H456</f>
        <v>0</v>
      </c>
      <c r="I451" s="42"/>
      <c r="J451" s="42"/>
      <c r="K451" s="42"/>
      <c r="L451" s="42"/>
      <c r="M451" s="42"/>
      <c r="N451" s="42"/>
      <c r="O451" s="42"/>
      <c r="P451" s="42">
        <f t="shared" si="180"/>
        <v>0</v>
      </c>
      <c r="Q451" s="42"/>
      <c r="R451" s="43">
        <v>0</v>
      </c>
      <c r="S451" s="4"/>
    </row>
    <row r="452" spans="1:19" outlineLevel="1">
      <c r="A452" s="34"/>
      <c r="B452" s="41" t="s">
        <v>8</v>
      </c>
      <c r="C452" s="39"/>
      <c r="D452" s="39"/>
      <c r="E452" s="39"/>
      <c r="F452" s="39"/>
      <c r="G452" s="42"/>
      <c r="H452" s="42">
        <f>H457</f>
        <v>18800200</v>
      </c>
      <c r="I452" s="42"/>
      <c r="J452" s="42"/>
      <c r="K452" s="42"/>
      <c r="L452" s="42"/>
      <c r="M452" s="42"/>
      <c r="N452" s="42"/>
      <c r="O452" s="42"/>
      <c r="P452" s="42">
        <f t="shared" si="180"/>
        <v>294586.84999999998</v>
      </c>
      <c r="Q452" s="42"/>
      <c r="R452" s="43">
        <f t="shared" si="171"/>
        <v>1.5669346602695713</v>
      </c>
      <c r="S452" s="4"/>
    </row>
    <row r="453" spans="1:19" outlineLevel="1">
      <c r="A453" s="34"/>
      <c r="B453" s="47" t="s">
        <v>31</v>
      </c>
      <c r="C453" s="39"/>
      <c r="D453" s="39"/>
      <c r="E453" s="39"/>
      <c r="F453" s="39"/>
      <c r="G453" s="42"/>
      <c r="H453" s="42">
        <f>H455+H456+H457</f>
        <v>18800200</v>
      </c>
      <c r="I453" s="42">
        <f t="shared" ref="I453:O453" si="182">I455+I456+I457</f>
        <v>0</v>
      </c>
      <c r="J453" s="42">
        <f t="shared" si="182"/>
        <v>0</v>
      </c>
      <c r="K453" s="42">
        <f t="shared" si="182"/>
        <v>0</v>
      </c>
      <c r="L453" s="42">
        <f t="shared" si="182"/>
        <v>0</v>
      </c>
      <c r="M453" s="42">
        <f t="shared" si="182"/>
        <v>0</v>
      </c>
      <c r="N453" s="42">
        <f t="shared" si="182"/>
        <v>0</v>
      </c>
      <c r="O453" s="42">
        <f t="shared" si="182"/>
        <v>0</v>
      </c>
      <c r="P453" s="42">
        <f>P455+P456+P457</f>
        <v>294586.84999999998</v>
      </c>
      <c r="Q453" s="40">
        <v>41189.14</v>
      </c>
      <c r="R453" s="43">
        <f t="shared" si="171"/>
        <v>1.5669346602695713</v>
      </c>
      <c r="S453" s="4"/>
    </row>
    <row r="454" spans="1:19" outlineLevel="1">
      <c r="A454" s="34"/>
      <c r="B454" s="41" t="s">
        <v>5</v>
      </c>
      <c r="C454" s="39"/>
      <c r="D454" s="39"/>
      <c r="E454" s="39"/>
      <c r="F454" s="39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3"/>
      <c r="S454" s="4"/>
    </row>
    <row r="455" spans="1:19" outlineLevel="1">
      <c r="A455" s="34"/>
      <c r="B455" s="41" t="s">
        <v>6</v>
      </c>
      <c r="C455" s="39"/>
      <c r="D455" s="39"/>
      <c r="E455" s="39"/>
      <c r="F455" s="39"/>
      <c r="G455" s="42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3"/>
      <c r="S455" s="4"/>
    </row>
    <row r="456" spans="1:19" outlineLevel="1">
      <c r="A456" s="34"/>
      <c r="B456" s="41" t="s">
        <v>7</v>
      </c>
      <c r="C456" s="39"/>
      <c r="D456" s="39"/>
      <c r="E456" s="39"/>
      <c r="F456" s="39"/>
      <c r="G456" s="42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3"/>
      <c r="S456" s="4"/>
    </row>
    <row r="457" spans="1:19" outlineLevel="1">
      <c r="A457" s="34"/>
      <c r="B457" s="41" t="s">
        <v>8</v>
      </c>
      <c r="C457" s="39"/>
      <c r="D457" s="39"/>
      <c r="E457" s="39"/>
      <c r="F457" s="39"/>
      <c r="G457" s="42"/>
      <c r="H457" s="42">
        <v>18800200</v>
      </c>
      <c r="I457" s="42"/>
      <c r="J457" s="42"/>
      <c r="K457" s="42"/>
      <c r="L457" s="42"/>
      <c r="M457" s="42"/>
      <c r="N457" s="42"/>
      <c r="O457" s="42"/>
      <c r="P457" s="42">
        <v>294586.84999999998</v>
      </c>
      <c r="Q457" s="40"/>
      <c r="R457" s="43">
        <f t="shared" si="171"/>
        <v>1.5669346602695713</v>
      </c>
      <c r="S457" s="4"/>
    </row>
    <row r="458" spans="1:19" ht="63" outlineLevel="1">
      <c r="A458" s="46" t="s">
        <v>82</v>
      </c>
      <c r="B458" s="38" t="s">
        <v>148</v>
      </c>
      <c r="C458" s="39"/>
      <c r="D458" s="39"/>
      <c r="E458" s="39"/>
      <c r="F458" s="39"/>
      <c r="G458" s="42"/>
      <c r="H458" s="40">
        <f>H460+H461+H462</f>
        <v>3127500</v>
      </c>
      <c r="I458" s="40" t="e">
        <f t="shared" ref="I458:O458" si="183">I460+I461+I462</f>
        <v>#REF!</v>
      </c>
      <c r="J458" s="40" t="e">
        <f t="shared" si="183"/>
        <v>#REF!</v>
      </c>
      <c r="K458" s="40" t="e">
        <f t="shared" si="183"/>
        <v>#REF!</v>
      </c>
      <c r="L458" s="40" t="e">
        <f t="shared" si="183"/>
        <v>#REF!</v>
      </c>
      <c r="M458" s="40" t="e">
        <f t="shared" si="183"/>
        <v>#REF!</v>
      </c>
      <c r="N458" s="40" t="e">
        <f t="shared" si="183"/>
        <v>#REF!</v>
      </c>
      <c r="O458" s="40" t="e">
        <f t="shared" si="183"/>
        <v>#REF!</v>
      </c>
      <c r="P458" s="40">
        <f>P460+P461+P462</f>
        <v>0</v>
      </c>
      <c r="Q458" s="40"/>
      <c r="R458" s="33">
        <f t="shared" si="171"/>
        <v>0</v>
      </c>
      <c r="S458" s="4"/>
    </row>
    <row r="459" spans="1:19" outlineLevel="1">
      <c r="A459" s="34"/>
      <c r="B459" s="41" t="s">
        <v>5</v>
      </c>
      <c r="C459" s="39"/>
      <c r="D459" s="39"/>
      <c r="E459" s="39"/>
      <c r="F459" s="39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33"/>
      <c r="S459" s="4"/>
    </row>
    <row r="460" spans="1:19" outlineLevel="1">
      <c r="A460" s="34"/>
      <c r="B460" s="38" t="s">
        <v>6</v>
      </c>
      <c r="C460" s="39"/>
      <c r="D460" s="39"/>
      <c r="E460" s="39"/>
      <c r="F460" s="39"/>
      <c r="G460" s="42"/>
      <c r="H460" s="40">
        <f>H465</f>
        <v>0</v>
      </c>
      <c r="I460" s="40" t="e">
        <f>I465+#REF!</f>
        <v>#REF!</v>
      </c>
      <c r="J460" s="40" t="e">
        <f>J465+#REF!</f>
        <v>#REF!</v>
      </c>
      <c r="K460" s="40" t="e">
        <f>K465+#REF!</f>
        <v>#REF!</v>
      </c>
      <c r="L460" s="40" t="e">
        <f>L465+#REF!</f>
        <v>#REF!</v>
      </c>
      <c r="M460" s="40" t="e">
        <f>M465+#REF!</f>
        <v>#REF!</v>
      </c>
      <c r="N460" s="40" t="e">
        <f>N465+#REF!</f>
        <v>#REF!</v>
      </c>
      <c r="O460" s="40" t="e">
        <f>O465+#REF!</f>
        <v>#REF!</v>
      </c>
      <c r="P460" s="40">
        <f>P465</f>
        <v>0</v>
      </c>
      <c r="Q460" s="40"/>
      <c r="R460" s="33">
        <v>0</v>
      </c>
      <c r="S460" s="4"/>
    </row>
    <row r="461" spans="1:19" outlineLevel="1">
      <c r="A461" s="34"/>
      <c r="B461" s="38" t="s">
        <v>7</v>
      </c>
      <c r="C461" s="39"/>
      <c r="D461" s="39"/>
      <c r="E461" s="39"/>
      <c r="F461" s="39"/>
      <c r="G461" s="42"/>
      <c r="H461" s="40">
        <f>H466</f>
        <v>127500</v>
      </c>
      <c r="I461" s="40">
        <f t="shared" ref="I461:P462" si="184">I466</f>
        <v>0</v>
      </c>
      <c r="J461" s="40">
        <f t="shared" si="184"/>
        <v>0</v>
      </c>
      <c r="K461" s="40">
        <f t="shared" si="184"/>
        <v>0</v>
      </c>
      <c r="L461" s="40">
        <f t="shared" si="184"/>
        <v>0</v>
      </c>
      <c r="M461" s="40">
        <f t="shared" si="184"/>
        <v>0</v>
      </c>
      <c r="N461" s="40">
        <f t="shared" si="184"/>
        <v>0</v>
      </c>
      <c r="O461" s="40">
        <f t="shared" si="184"/>
        <v>0</v>
      </c>
      <c r="P461" s="40">
        <f>P466</f>
        <v>0</v>
      </c>
      <c r="Q461" s="40"/>
      <c r="R461" s="33">
        <f t="shared" si="171"/>
        <v>0</v>
      </c>
      <c r="S461" s="4"/>
    </row>
    <row r="462" spans="1:19" outlineLevel="1">
      <c r="A462" s="34"/>
      <c r="B462" s="38" t="s">
        <v>8</v>
      </c>
      <c r="C462" s="39"/>
      <c r="D462" s="39"/>
      <c r="E462" s="39"/>
      <c r="F462" s="39"/>
      <c r="G462" s="42"/>
      <c r="H462" s="40">
        <f>H467</f>
        <v>3000000</v>
      </c>
      <c r="I462" s="40">
        <f t="shared" si="184"/>
        <v>0</v>
      </c>
      <c r="J462" s="40">
        <f t="shared" si="184"/>
        <v>0</v>
      </c>
      <c r="K462" s="40">
        <f t="shared" si="184"/>
        <v>0</v>
      </c>
      <c r="L462" s="40">
        <f t="shared" si="184"/>
        <v>0</v>
      </c>
      <c r="M462" s="40">
        <f t="shared" si="184"/>
        <v>0</v>
      </c>
      <c r="N462" s="40">
        <f t="shared" si="184"/>
        <v>0</v>
      </c>
      <c r="O462" s="40">
        <f t="shared" si="184"/>
        <v>0</v>
      </c>
      <c r="P462" s="40">
        <f t="shared" si="184"/>
        <v>0</v>
      </c>
      <c r="Q462" s="40"/>
      <c r="R462" s="33">
        <f t="shared" si="171"/>
        <v>0</v>
      </c>
      <c r="S462" s="4"/>
    </row>
    <row r="463" spans="1:19" outlineLevel="1">
      <c r="A463" s="34" t="s">
        <v>83</v>
      </c>
      <c r="B463" s="41" t="s">
        <v>135</v>
      </c>
      <c r="C463" s="39"/>
      <c r="D463" s="39"/>
      <c r="E463" s="39"/>
      <c r="F463" s="39"/>
      <c r="G463" s="42"/>
      <c r="H463" s="42">
        <f>H465+H466+H467</f>
        <v>3127500</v>
      </c>
      <c r="I463" s="42">
        <f t="shared" ref="I463:P463" si="185">I465+I466+I467</f>
        <v>0</v>
      </c>
      <c r="J463" s="42">
        <f t="shared" si="185"/>
        <v>0</v>
      </c>
      <c r="K463" s="42">
        <f t="shared" si="185"/>
        <v>0</v>
      </c>
      <c r="L463" s="42">
        <f t="shared" si="185"/>
        <v>0</v>
      </c>
      <c r="M463" s="42">
        <f t="shared" si="185"/>
        <v>0</v>
      </c>
      <c r="N463" s="42">
        <f t="shared" si="185"/>
        <v>0</v>
      </c>
      <c r="O463" s="42">
        <f t="shared" si="185"/>
        <v>0</v>
      </c>
      <c r="P463" s="42">
        <f t="shared" si="185"/>
        <v>0</v>
      </c>
      <c r="Q463" s="42"/>
      <c r="R463" s="43">
        <f t="shared" si="171"/>
        <v>0</v>
      </c>
      <c r="S463" s="4"/>
    </row>
    <row r="464" spans="1:19" outlineLevel="1">
      <c r="A464" s="34"/>
      <c r="B464" s="41" t="s">
        <v>5</v>
      </c>
      <c r="C464" s="39"/>
      <c r="D464" s="39"/>
      <c r="E464" s="39"/>
      <c r="F464" s="39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3"/>
      <c r="S464" s="4"/>
    </row>
    <row r="465" spans="1:21" outlineLevel="1">
      <c r="A465" s="34"/>
      <c r="B465" s="41" t="s">
        <v>6</v>
      </c>
      <c r="C465" s="39"/>
      <c r="D465" s="39"/>
      <c r="E465" s="39"/>
      <c r="F465" s="39"/>
      <c r="G465" s="42"/>
      <c r="H465" s="42">
        <f>H470</f>
        <v>0</v>
      </c>
      <c r="I465" s="42">
        <f t="shared" ref="I465:P467" si="186">I470</f>
        <v>0</v>
      </c>
      <c r="J465" s="42">
        <f t="shared" si="186"/>
        <v>0</v>
      </c>
      <c r="K465" s="42">
        <f t="shared" si="186"/>
        <v>0</v>
      </c>
      <c r="L465" s="42">
        <f t="shared" si="186"/>
        <v>0</v>
      </c>
      <c r="M465" s="42">
        <f t="shared" si="186"/>
        <v>0</v>
      </c>
      <c r="N465" s="42">
        <f t="shared" si="186"/>
        <v>0</v>
      </c>
      <c r="O465" s="42">
        <f t="shared" si="186"/>
        <v>0</v>
      </c>
      <c r="P465" s="42">
        <f t="shared" si="186"/>
        <v>0</v>
      </c>
      <c r="Q465" s="42"/>
      <c r="R465" s="43">
        <v>0</v>
      </c>
      <c r="S465" s="4"/>
    </row>
    <row r="466" spans="1:21" outlineLevel="1">
      <c r="A466" s="34"/>
      <c r="B466" s="41" t="s">
        <v>7</v>
      </c>
      <c r="C466" s="39"/>
      <c r="D466" s="39"/>
      <c r="E466" s="39"/>
      <c r="F466" s="39"/>
      <c r="G466" s="42"/>
      <c r="H466" s="42">
        <f t="shared" ref="H466" si="187">H471</f>
        <v>127500</v>
      </c>
      <c r="I466" s="42"/>
      <c r="J466" s="42"/>
      <c r="K466" s="42"/>
      <c r="L466" s="42"/>
      <c r="M466" s="42"/>
      <c r="N466" s="42"/>
      <c r="O466" s="42"/>
      <c r="P466" s="42">
        <f t="shared" si="186"/>
        <v>0</v>
      </c>
      <c r="Q466" s="42"/>
      <c r="R466" s="43">
        <f t="shared" si="171"/>
        <v>0</v>
      </c>
      <c r="S466" s="4"/>
      <c r="T466" s="3"/>
    </row>
    <row r="467" spans="1:21" outlineLevel="1">
      <c r="A467" s="34"/>
      <c r="B467" s="41" t="s">
        <v>8</v>
      </c>
      <c r="C467" s="39"/>
      <c r="D467" s="39"/>
      <c r="E467" s="39"/>
      <c r="F467" s="39"/>
      <c r="G467" s="42"/>
      <c r="H467" s="42">
        <f>H472</f>
        <v>3000000</v>
      </c>
      <c r="I467" s="42"/>
      <c r="J467" s="42"/>
      <c r="K467" s="42"/>
      <c r="L467" s="42"/>
      <c r="M467" s="42"/>
      <c r="N467" s="42"/>
      <c r="O467" s="42"/>
      <c r="P467" s="42">
        <f t="shared" si="186"/>
        <v>0</v>
      </c>
      <c r="Q467" s="42"/>
      <c r="R467" s="43">
        <f t="shared" si="171"/>
        <v>0</v>
      </c>
      <c r="S467" s="4"/>
    </row>
    <row r="468" spans="1:21" ht="30.75" customHeight="1" outlineLevel="1">
      <c r="A468" s="34"/>
      <c r="B468" s="47" t="s">
        <v>92</v>
      </c>
      <c r="C468" s="39"/>
      <c r="D468" s="39"/>
      <c r="E468" s="39"/>
      <c r="F468" s="39"/>
      <c r="G468" s="42"/>
      <c r="H468" s="42">
        <f>H470+H471+H472</f>
        <v>3127500</v>
      </c>
      <c r="I468" s="42">
        <f t="shared" ref="I468:O468" si="188">I470+I471+I472</f>
        <v>0</v>
      </c>
      <c r="J468" s="42">
        <f t="shared" si="188"/>
        <v>0</v>
      </c>
      <c r="K468" s="42">
        <f t="shared" si="188"/>
        <v>0</v>
      </c>
      <c r="L468" s="42">
        <f t="shared" si="188"/>
        <v>0</v>
      </c>
      <c r="M468" s="42">
        <f t="shared" si="188"/>
        <v>0</v>
      </c>
      <c r="N468" s="42">
        <f t="shared" si="188"/>
        <v>0</v>
      </c>
      <c r="O468" s="42">
        <f t="shared" si="188"/>
        <v>0</v>
      </c>
      <c r="P468" s="42">
        <f>P470+P471+P472</f>
        <v>0</v>
      </c>
      <c r="Q468" s="40">
        <v>41189.14</v>
      </c>
      <c r="R468" s="43">
        <f t="shared" si="171"/>
        <v>0</v>
      </c>
      <c r="S468" s="4"/>
      <c r="T468" s="3"/>
    </row>
    <row r="469" spans="1:21" outlineLevel="1">
      <c r="A469" s="34"/>
      <c r="B469" s="41" t="s">
        <v>5</v>
      </c>
      <c r="C469" s="39"/>
      <c r="D469" s="39"/>
      <c r="E469" s="39"/>
      <c r="F469" s="39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3"/>
      <c r="S469" s="4"/>
    </row>
    <row r="470" spans="1:21" outlineLevel="1">
      <c r="A470" s="34"/>
      <c r="B470" s="41" t="s">
        <v>6</v>
      </c>
      <c r="C470" s="39"/>
      <c r="D470" s="39"/>
      <c r="E470" s="39"/>
      <c r="F470" s="39"/>
      <c r="G470" s="42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3"/>
      <c r="S470" s="4"/>
    </row>
    <row r="471" spans="1:21" outlineLevel="1">
      <c r="A471" s="34"/>
      <c r="B471" s="41" t="s">
        <v>7</v>
      </c>
      <c r="C471" s="39"/>
      <c r="D471" s="39"/>
      <c r="E471" s="39"/>
      <c r="F471" s="39"/>
      <c r="G471" s="42"/>
      <c r="H471" s="42">
        <v>127500</v>
      </c>
      <c r="I471" s="40"/>
      <c r="J471" s="40"/>
      <c r="K471" s="40"/>
      <c r="L471" s="40"/>
      <c r="M471" s="40"/>
      <c r="N471" s="40"/>
      <c r="O471" s="40"/>
      <c r="P471" s="42"/>
      <c r="Q471" s="40"/>
      <c r="R471" s="43">
        <f t="shared" si="171"/>
        <v>0</v>
      </c>
      <c r="S471" s="4"/>
    </row>
    <row r="472" spans="1:21" outlineLevel="1">
      <c r="A472" s="34"/>
      <c r="B472" s="41" t="s">
        <v>8</v>
      </c>
      <c r="C472" s="39"/>
      <c r="D472" s="39"/>
      <c r="E472" s="39"/>
      <c r="F472" s="39"/>
      <c r="G472" s="42"/>
      <c r="H472" s="42">
        <v>3000000</v>
      </c>
      <c r="I472" s="40"/>
      <c r="J472" s="40"/>
      <c r="K472" s="40"/>
      <c r="L472" s="40"/>
      <c r="M472" s="40"/>
      <c r="N472" s="40"/>
      <c r="O472" s="40"/>
      <c r="P472" s="42"/>
      <c r="Q472" s="40"/>
      <c r="R472" s="43">
        <f t="shared" si="171"/>
        <v>0</v>
      </c>
      <c r="S472" s="4"/>
      <c r="T472" s="3"/>
    </row>
    <row r="473" spans="1:21" s="8" customFormat="1" ht="32.25" customHeight="1">
      <c r="A473" s="46" t="s">
        <v>90</v>
      </c>
      <c r="B473" s="38" t="s">
        <v>149</v>
      </c>
      <c r="C473" s="39"/>
      <c r="D473" s="39"/>
      <c r="E473" s="39"/>
      <c r="F473" s="39"/>
      <c r="G473" s="40">
        <v>0</v>
      </c>
      <c r="H473" s="40">
        <f>H475+H476+H477</f>
        <v>99804300</v>
      </c>
      <c r="I473" s="40" t="e">
        <f t="shared" ref="I473:P473" si="189">I475+I476+I477</f>
        <v>#REF!</v>
      </c>
      <c r="J473" s="40" t="e">
        <f t="shared" si="189"/>
        <v>#REF!</v>
      </c>
      <c r="K473" s="40" t="e">
        <f t="shared" si="189"/>
        <v>#REF!</v>
      </c>
      <c r="L473" s="40" t="e">
        <f t="shared" si="189"/>
        <v>#REF!</v>
      </c>
      <c r="M473" s="40" t="e">
        <f t="shared" si="189"/>
        <v>#REF!</v>
      </c>
      <c r="N473" s="40" t="e">
        <f t="shared" si="189"/>
        <v>#REF!</v>
      </c>
      <c r="O473" s="40" t="e">
        <f t="shared" si="189"/>
        <v>#REF!</v>
      </c>
      <c r="P473" s="40">
        <f t="shared" si="189"/>
        <v>2900000</v>
      </c>
      <c r="Q473" s="40">
        <v>28666014.620000001</v>
      </c>
      <c r="R473" s="33">
        <f t="shared" si="171"/>
        <v>2.9056864283402617</v>
      </c>
      <c r="S473" s="7">
        <v>0</v>
      </c>
    </row>
    <row r="474" spans="1:21">
      <c r="A474" s="46"/>
      <c r="B474" s="41" t="s">
        <v>5</v>
      </c>
      <c r="C474" s="39"/>
      <c r="D474" s="39"/>
      <c r="E474" s="39"/>
      <c r="F474" s="39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33"/>
      <c r="S474" s="4"/>
    </row>
    <row r="475" spans="1:21">
      <c r="A475" s="46"/>
      <c r="B475" s="38" t="s">
        <v>6</v>
      </c>
      <c r="C475" s="39"/>
      <c r="D475" s="39"/>
      <c r="E475" s="39"/>
      <c r="F475" s="39"/>
      <c r="G475" s="40"/>
      <c r="H475" s="40">
        <f>H480+H490</f>
        <v>0</v>
      </c>
      <c r="I475" s="40" t="e">
        <f>#REF!+I480+I490</f>
        <v>#REF!</v>
      </c>
      <c r="J475" s="40" t="e">
        <f>#REF!+J480+J490</f>
        <v>#REF!</v>
      </c>
      <c r="K475" s="40" t="e">
        <f>#REF!+K480+K490</f>
        <v>#REF!</v>
      </c>
      <c r="L475" s="40" t="e">
        <f>#REF!+L480+L490</f>
        <v>#REF!</v>
      </c>
      <c r="M475" s="40" t="e">
        <f>#REF!+M480+M490</f>
        <v>#REF!</v>
      </c>
      <c r="N475" s="40" t="e">
        <f>#REF!+N480+N490</f>
        <v>#REF!</v>
      </c>
      <c r="O475" s="40" t="e">
        <f>#REF!+O480+O490</f>
        <v>#REF!</v>
      </c>
      <c r="P475" s="40">
        <f>P480+P490</f>
        <v>0</v>
      </c>
      <c r="Q475" s="40"/>
      <c r="R475" s="33">
        <v>0</v>
      </c>
      <c r="S475" s="4"/>
      <c r="T475" s="3"/>
      <c r="U475" s="3"/>
    </row>
    <row r="476" spans="1:21">
      <c r="A476" s="46"/>
      <c r="B476" s="38" t="s">
        <v>7</v>
      </c>
      <c r="C476" s="39"/>
      <c r="D476" s="39"/>
      <c r="E476" s="39"/>
      <c r="F476" s="39"/>
      <c r="G476" s="40"/>
      <c r="H476" s="40">
        <f>H481+H491</f>
        <v>0</v>
      </c>
      <c r="I476" s="40" t="e">
        <f>#REF!+I481+I491</f>
        <v>#REF!</v>
      </c>
      <c r="J476" s="40" t="e">
        <f>#REF!+J481+J491</f>
        <v>#REF!</v>
      </c>
      <c r="K476" s="40" t="e">
        <f>#REF!+K481+K491</f>
        <v>#REF!</v>
      </c>
      <c r="L476" s="40" t="e">
        <f>#REF!+L481+L491</f>
        <v>#REF!</v>
      </c>
      <c r="M476" s="40" t="e">
        <f>#REF!+M481+M491</f>
        <v>#REF!</v>
      </c>
      <c r="N476" s="40" t="e">
        <f>#REF!+N481+N491</f>
        <v>#REF!</v>
      </c>
      <c r="O476" s="40" t="e">
        <f>#REF!+O481+O491</f>
        <v>#REF!</v>
      </c>
      <c r="P476" s="40">
        <f>P481+P491</f>
        <v>0</v>
      </c>
      <c r="Q476" s="40"/>
      <c r="R476" s="33">
        <v>0</v>
      </c>
      <c r="S476" s="4"/>
    </row>
    <row r="477" spans="1:21">
      <c r="A477" s="46"/>
      <c r="B477" s="38" t="s">
        <v>8</v>
      </c>
      <c r="C477" s="39"/>
      <c r="D477" s="39"/>
      <c r="E477" s="39"/>
      <c r="F477" s="39"/>
      <c r="G477" s="40"/>
      <c r="H477" s="40">
        <f>H482+H492</f>
        <v>99804300</v>
      </c>
      <c r="I477" s="40" t="e">
        <f>#REF!+I482+I492</f>
        <v>#REF!</v>
      </c>
      <c r="J477" s="40" t="e">
        <f>#REF!+J482+J492</f>
        <v>#REF!</v>
      </c>
      <c r="K477" s="40" t="e">
        <f>#REF!+K482+K492</f>
        <v>#REF!</v>
      </c>
      <c r="L477" s="40" t="e">
        <f>#REF!+L482+L492</f>
        <v>#REF!</v>
      </c>
      <c r="M477" s="40" t="e">
        <f>#REF!+M482+M492</f>
        <v>#REF!</v>
      </c>
      <c r="N477" s="40" t="e">
        <f>#REF!+N482+N492</f>
        <v>#REF!</v>
      </c>
      <c r="O477" s="40" t="e">
        <f>#REF!+O482+O492</f>
        <v>#REF!</v>
      </c>
      <c r="P477" s="40">
        <f>P482+P492</f>
        <v>2900000</v>
      </c>
      <c r="Q477" s="40" t="e">
        <f>Q492+#REF!</f>
        <v>#REF!</v>
      </c>
      <c r="R477" s="33">
        <f t="shared" si="171"/>
        <v>2.9056864283402617</v>
      </c>
      <c r="S477" s="4"/>
    </row>
    <row r="478" spans="1:21" ht="31.5">
      <c r="A478" s="34" t="s">
        <v>91</v>
      </c>
      <c r="B478" s="41" t="s">
        <v>188</v>
      </c>
      <c r="C478" s="39"/>
      <c r="D478" s="39"/>
      <c r="E478" s="39"/>
      <c r="F478" s="39"/>
      <c r="G478" s="40"/>
      <c r="H478" s="42">
        <f>H480+H481+H482</f>
        <v>3983300</v>
      </c>
      <c r="I478" s="42">
        <f t="shared" ref="I478:P478" si="190">I480+I481+I482</f>
        <v>0</v>
      </c>
      <c r="J478" s="42">
        <f t="shared" si="190"/>
        <v>0</v>
      </c>
      <c r="K478" s="42">
        <f t="shared" si="190"/>
        <v>0</v>
      </c>
      <c r="L478" s="42">
        <f t="shared" si="190"/>
        <v>0</v>
      </c>
      <c r="M478" s="42">
        <f t="shared" si="190"/>
        <v>0</v>
      </c>
      <c r="N478" s="42">
        <f t="shared" si="190"/>
        <v>0</v>
      </c>
      <c r="O478" s="42">
        <f t="shared" si="190"/>
        <v>0</v>
      </c>
      <c r="P478" s="42">
        <f t="shared" si="190"/>
        <v>0</v>
      </c>
      <c r="Q478" s="40">
        <v>28666014.620000001</v>
      </c>
      <c r="R478" s="43">
        <f t="shared" si="171"/>
        <v>0</v>
      </c>
      <c r="S478" s="4"/>
    </row>
    <row r="479" spans="1:21">
      <c r="A479" s="46"/>
      <c r="B479" s="41" t="s">
        <v>5</v>
      </c>
      <c r="C479" s="39"/>
      <c r="D479" s="39"/>
      <c r="E479" s="39"/>
      <c r="F479" s="39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33"/>
      <c r="S479" s="4"/>
    </row>
    <row r="480" spans="1:21">
      <c r="A480" s="46"/>
      <c r="B480" s="41" t="s">
        <v>6</v>
      </c>
      <c r="C480" s="39"/>
      <c r="D480" s="39"/>
      <c r="E480" s="39"/>
      <c r="F480" s="39"/>
      <c r="G480" s="40"/>
      <c r="H480" s="42">
        <f>H485</f>
        <v>0</v>
      </c>
      <c r="I480" s="42">
        <f t="shared" ref="I480:P482" si="191">I485</f>
        <v>0</v>
      </c>
      <c r="J480" s="42">
        <f t="shared" si="191"/>
        <v>0</v>
      </c>
      <c r="K480" s="42">
        <f t="shared" si="191"/>
        <v>0</v>
      </c>
      <c r="L480" s="42">
        <f t="shared" si="191"/>
        <v>0</v>
      </c>
      <c r="M480" s="42">
        <f t="shared" si="191"/>
        <v>0</v>
      </c>
      <c r="N480" s="42">
        <f t="shared" si="191"/>
        <v>0</v>
      </c>
      <c r="O480" s="42">
        <f t="shared" si="191"/>
        <v>0</v>
      </c>
      <c r="P480" s="42">
        <f t="shared" si="191"/>
        <v>0</v>
      </c>
      <c r="Q480" s="40"/>
      <c r="R480" s="43">
        <v>0</v>
      </c>
      <c r="S480" s="4"/>
    </row>
    <row r="481" spans="1:21">
      <c r="A481" s="46"/>
      <c r="B481" s="41" t="s">
        <v>7</v>
      </c>
      <c r="C481" s="39"/>
      <c r="D481" s="39"/>
      <c r="E481" s="39"/>
      <c r="F481" s="39"/>
      <c r="G481" s="40"/>
      <c r="H481" s="42">
        <f t="shared" ref="H481:H482" si="192">H486</f>
        <v>0</v>
      </c>
      <c r="I481" s="42"/>
      <c r="J481" s="42"/>
      <c r="K481" s="42"/>
      <c r="L481" s="42"/>
      <c r="M481" s="42"/>
      <c r="N481" s="42"/>
      <c r="O481" s="42"/>
      <c r="P481" s="42">
        <f t="shared" si="191"/>
        <v>0</v>
      </c>
      <c r="Q481" s="40"/>
      <c r="R481" s="43">
        <v>0</v>
      </c>
      <c r="S481" s="4"/>
    </row>
    <row r="482" spans="1:21">
      <c r="A482" s="46"/>
      <c r="B482" s="41" t="s">
        <v>8</v>
      </c>
      <c r="C482" s="39"/>
      <c r="D482" s="39"/>
      <c r="E482" s="39"/>
      <c r="F482" s="39"/>
      <c r="G482" s="40"/>
      <c r="H482" s="42">
        <f t="shared" si="192"/>
        <v>3983300</v>
      </c>
      <c r="I482" s="42"/>
      <c r="J482" s="42"/>
      <c r="K482" s="42"/>
      <c r="L482" s="42"/>
      <c r="M482" s="42"/>
      <c r="N482" s="42"/>
      <c r="O482" s="42"/>
      <c r="P482" s="42">
        <f t="shared" si="191"/>
        <v>0</v>
      </c>
      <c r="Q482" s="40"/>
      <c r="R482" s="43">
        <f t="shared" si="171"/>
        <v>0</v>
      </c>
      <c r="S482" s="4"/>
    </row>
    <row r="483" spans="1:21" ht="47.25">
      <c r="A483" s="46"/>
      <c r="B483" s="44" t="s">
        <v>93</v>
      </c>
      <c r="C483" s="39"/>
      <c r="D483" s="39"/>
      <c r="E483" s="39"/>
      <c r="F483" s="39"/>
      <c r="G483" s="40"/>
      <c r="H483" s="42">
        <f>H485+H486+H487</f>
        <v>3983300</v>
      </c>
      <c r="I483" s="42">
        <f t="shared" ref="I483:P483" ca="1" si="193">I485+I486+I487</f>
        <v>3983300</v>
      </c>
      <c r="J483" s="42">
        <f t="shared" ca="1" si="193"/>
        <v>3983300</v>
      </c>
      <c r="K483" s="42">
        <f t="shared" ca="1" si="193"/>
        <v>3983300</v>
      </c>
      <c r="L483" s="42">
        <f t="shared" ca="1" si="193"/>
        <v>3983300</v>
      </c>
      <c r="M483" s="42">
        <f t="shared" ca="1" si="193"/>
        <v>3983300</v>
      </c>
      <c r="N483" s="42">
        <f t="shared" ca="1" si="193"/>
        <v>3983300</v>
      </c>
      <c r="O483" s="42">
        <f t="shared" ca="1" si="193"/>
        <v>3983300</v>
      </c>
      <c r="P483" s="42">
        <f t="shared" si="193"/>
        <v>0</v>
      </c>
      <c r="Q483" s="40">
        <v>41189.14</v>
      </c>
      <c r="R483" s="43">
        <f t="shared" si="171"/>
        <v>0</v>
      </c>
      <c r="S483" s="4"/>
    </row>
    <row r="484" spans="1:21">
      <c r="A484" s="46"/>
      <c r="B484" s="41" t="s">
        <v>5</v>
      </c>
      <c r="C484" s="39"/>
      <c r="D484" s="39"/>
      <c r="E484" s="39"/>
      <c r="F484" s="39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3"/>
      <c r="S484" s="4"/>
    </row>
    <row r="485" spans="1:21">
      <c r="A485" s="46"/>
      <c r="B485" s="41" t="s">
        <v>6</v>
      </c>
      <c r="C485" s="39"/>
      <c r="D485" s="39"/>
      <c r="E485" s="39"/>
      <c r="F485" s="39"/>
      <c r="G485" s="40"/>
      <c r="H485" s="42"/>
      <c r="I485" s="40"/>
      <c r="J485" s="40"/>
      <c r="K485" s="40"/>
      <c r="L485" s="40"/>
      <c r="M485" s="40"/>
      <c r="N485" s="40"/>
      <c r="O485" s="40"/>
      <c r="P485" s="42"/>
      <c r="Q485" s="40"/>
      <c r="R485" s="43">
        <v>0</v>
      </c>
      <c r="S485" s="4"/>
    </row>
    <row r="486" spans="1:21">
      <c r="A486" s="46"/>
      <c r="B486" s="41" t="s">
        <v>7</v>
      </c>
      <c r="C486" s="39"/>
      <c r="D486" s="39"/>
      <c r="E486" s="39"/>
      <c r="F486" s="39"/>
      <c r="G486" s="40"/>
      <c r="H486" s="42"/>
      <c r="I486" s="40"/>
      <c r="J486" s="40"/>
      <c r="K486" s="40"/>
      <c r="L486" s="40"/>
      <c r="M486" s="40"/>
      <c r="N486" s="40"/>
      <c r="O486" s="40"/>
      <c r="P486" s="40"/>
      <c r="Q486" s="40"/>
      <c r="R486" s="43">
        <v>0</v>
      </c>
      <c r="S486" s="4"/>
    </row>
    <row r="487" spans="1:21">
      <c r="A487" s="46"/>
      <c r="B487" s="41" t="s">
        <v>8</v>
      </c>
      <c r="C487" s="39"/>
      <c r="D487" s="39"/>
      <c r="E487" s="39"/>
      <c r="F487" s="39"/>
      <c r="G487" s="40"/>
      <c r="H487" s="42">
        <v>3983300</v>
      </c>
      <c r="I487" s="42">
        <f t="shared" ref="I487:O487" ca="1" si="194">I483-I485-I486</f>
        <v>688600</v>
      </c>
      <c r="J487" s="42">
        <f t="shared" ca="1" si="194"/>
        <v>688600</v>
      </c>
      <c r="K487" s="42">
        <f t="shared" ca="1" si="194"/>
        <v>688600</v>
      </c>
      <c r="L487" s="42">
        <f t="shared" ca="1" si="194"/>
        <v>688600</v>
      </c>
      <c r="M487" s="42">
        <f t="shared" ca="1" si="194"/>
        <v>688600</v>
      </c>
      <c r="N487" s="42">
        <f t="shared" ca="1" si="194"/>
        <v>688600</v>
      </c>
      <c r="O487" s="42">
        <f t="shared" ca="1" si="194"/>
        <v>688600</v>
      </c>
      <c r="P487" s="42"/>
      <c r="Q487" s="42"/>
      <c r="R487" s="43">
        <v>0</v>
      </c>
      <c r="S487" s="4"/>
    </row>
    <row r="488" spans="1:21" ht="47.25" customHeight="1" outlineLevel="1">
      <c r="A488" s="34" t="s">
        <v>189</v>
      </c>
      <c r="B488" s="41" t="s">
        <v>178</v>
      </c>
      <c r="C488" s="39"/>
      <c r="D488" s="39"/>
      <c r="E488" s="39"/>
      <c r="F488" s="39"/>
      <c r="G488" s="42">
        <v>0</v>
      </c>
      <c r="H488" s="42">
        <f>H490+H491+H492</f>
        <v>95821000</v>
      </c>
      <c r="I488" s="42">
        <f t="shared" ref="I488:P488" si="195">I490+I491+I492</f>
        <v>0</v>
      </c>
      <c r="J488" s="42">
        <f t="shared" si="195"/>
        <v>0</v>
      </c>
      <c r="K488" s="42">
        <f t="shared" si="195"/>
        <v>0</v>
      </c>
      <c r="L488" s="42">
        <f t="shared" si="195"/>
        <v>0</v>
      </c>
      <c r="M488" s="42">
        <f t="shared" si="195"/>
        <v>0</v>
      </c>
      <c r="N488" s="42">
        <f t="shared" si="195"/>
        <v>0</v>
      </c>
      <c r="O488" s="42">
        <f t="shared" si="195"/>
        <v>0</v>
      </c>
      <c r="P488" s="42">
        <f t="shared" si="195"/>
        <v>2900000</v>
      </c>
      <c r="Q488" s="40">
        <v>28666014.620000001</v>
      </c>
      <c r="R488" s="43">
        <f t="shared" si="171"/>
        <v>3.0264764508823743</v>
      </c>
      <c r="S488" s="4">
        <v>0</v>
      </c>
    </row>
    <row r="489" spans="1:21" outlineLevel="1">
      <c r="A489" s="34"/>
      <c r="B489" s="41" t="s">
        <v>5</v>
      </c>
      <c r="C489" s="39"/>
      <c r="D489" s="39"/>
      <c r="E489" s="39"/>
      <c r="F489" s="39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0"/>
      <c r="R489" s="43"/>
      <c r="S489" s="4"/>
    </row>
    <row r="490" spans="1:21" outlineLevel="1">
      <c r="A490" s="34"/>
      <c r="B490" s="41" t="s">
        <v>6</v>
      </c>
      <c r="C490" s="39"/>
      <c r="D490" s="39"/>
      <c r="E490" s="39"/>
      <c r="F490" s="39"/>
      <c r="G490" s="42"/>
      <c r="H490" s="42">
        <f>H495</f>
        <v>0</v>
      </c>
      <c r="I490" s="42">
        <f t="shared" ref="I490:P491" si="196">I495</f>
        <v>0</v>
      </c>
      <c r="J490" s="42">
        <f t="shared" si="196"/>
        <v>0</v>
      </c>
      <c r="K490" s="42">
        <f t="shared" si="196"/>
        <v>0</v>
      </c>
      <c r="L490" s="42">
        <f t="shared" si="196"/>
        <v>0</v>
      </c>
      <c r="M490" s="42">
        <f t="shared" si="196"/>
        <v>0</v>
      </c>
      <c r="N490" s="42">
        <f t="shared" si="196"/>
        <v>0</v>
      </c>
      <c r="O490" s="42">
        <f t="shared" si="196"/>
        <v>0</v>
      </c>
      <c r="P490" s="42">
        <f t="shared" si="196"/>
        <v>0</v>
      </c>
      <c r="Q490" s="42"/>
      <c r="R490" s="43">
        <v>0</v>
      </c>
      <c r="S490" s="4"/>
      <c r="T490" s="3"/>
      <c r="U490" s="3"/>
    </row>
    <row r="491" spans="1:21" outlineLevel="1">
      <c r="A491" s="34"/>
      <c r="B491" s="41" t="s">
        <v>7</v>
      </c>
      <c r="C491" s="39"/>
      <c r="D491" s="39"/>
      <c r="E491" s="39"/>
      <c r="F491" s="39"/>
      <c r="G491" s="42"/>
      <c r="H491" s="42">
        <f>H496</f>
        <v>0</v>
      </c>
      <c r="I491" s="42"/>
      <c r="J491" s="42"/>
      <c r="K491" s="42"/>
      <c r="L491" s="42"/>
      <c r="M491" s="42"/>
      <c r="N491" s="42"/>
      <c r="O491" s="42"/>
      <c r="P491" s="42">
        <f t="shared" si="196"/>
        <v>0</v>
      </c>
      <c r="Q491" s="42"/>
      <c r="R491" s="43">
        <v>0</v>
      </c>
      <c r="S491" s="4"/>
    </row>
    <row r="492" spans="1:21" outlineLevel="1">
      <c r="A492" s="34"/>
      <c r="B492" s="41" t="s">
        <v>8</v>
      </c>
      <c r="C492" s="39"/>
      <c r="D492" s="39"/>
      <c r="E492" s="39"/>
      <c r="F492" s="39"/>
      <c r="G492" s="42"/>
      <c r="H492" s="42">
        <f>H497</f>
        <v>95821000</v>
      </c>
      <c r="I492" s="42">
        <f t="shared" ref="I492:P492" si="197">I497</f>
        <v>0</v>
      </c>
      <c r="J492" s="42">
        <f t="shared" si="197"/>
        <v>0</v>
      </c>
      <c r="K492" s="42">
        <f t="shared" si="197"/>
        <v>0</v>
      </c>
      <c r="L492" s="42">
        <f t="shared" si="197"/>
        <v>0</v>
      </c>
      <c r="M492" s="42">
        <f t="shared" si="197"/>
        <v>0</v>
      </c>
      <c r="N492" s="42">
        <f t="shared" si="197"/>
        <v>0</v>
      </c>
      <c r="O492" s="42">
        <f t="shared" si="197"/>
        <v>0</v>
      </c>
      <c r="P492" s="42">
        <f t="shared" si="197"/>
        <v>2900000</v>
      </c>
      <c r="Q492" s="42"/>
      <c r="R492" s="43">
        <f t="shared" si="171"/>
        <v>3.0264764508823743</v>
      </c>
      <c r="S492" s="4"/>
    </row>
    <row r="493" spans="1:21" ht="31.5" customHeight="1" outlineLevel="1">
      <c r="A493" s="34"/>
      <c r="B493" s="47" t="s">
        <v>94</v>
      </c>
      <c r="C493" s="39"/>
      <c r="D493" s="39"/>
      <c r="E493" s="39"/>
      <c r="F493" s="39"/>
      <c r="G493" s="42"/>
      <c r="H493" s="42">
        <f>H495+H496+H497</f>
        <v>95821000</v>
      </c>
      <c r="I493" s="42">
        <f t="shared" ref="I493:O493" si="198">I495+I496+I497</f>
        <v>0</v>
      </c>
      <c r="J493" s="42">
        <f t="shared" si="198"/>
        <v>0</v>
      </c>
      <c r="K493" s="42">
        <f t="shared" si="198"/>
        <v>0</v>
      </c>
      <c r="L493" s="42">
        <f t="shared" si="198"/>
        <v>0</v>
      </c>
      <c r="M493" s="42">
        <f t="shared" si="198"/>
        <v>0</v>
      </c>
      <c r="N493" s="42">
        <f t="shared" si="198"/>
        <v>0</v>
      </c>
      <c r="O493" s="42">
        <f t="shared" si="198"/>
        <v>0</v>
      </c>
      <c r="P493" s="42">
        <f>P495+P496+P497</f>
        <v>2900000</v>
      </c>
      <c r="Q493" s="40">
        <v>41189.14</v>
      </c>
      <c r="R493" s="43">
        <f t="shared" si="171"/>
        <v>3.0264764508823743</v>
      </c>
      <c r="S493" s="4"/>
    </row>
    <row r="494" spans="1:21" outlineLevel="1">
      <c r="A494" s="34"/>
      <c r="B494" s="41" t="s">
        <v>5</v>
      </c>
      <c r="C494" s="39"/>
      <c r="D494" s="39"/>
      <c r="E494" s="39"/>
      <c r="F494" s="39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3"/>
      <c r="S494" s="4"/>
    </row>
    <row r="495" spans="1:21" outlineLevel="1">
      <c r="A495" s="34"/>
      <c r="B495" s="41" t="s">
        <v>6</v>
      </c>
      <c r="C495" s="39"/>
      <c r="D495" s="39"/>
      <c r="E495" s="39"/>
      <c r="F495" s="39"/>
      <c r="G495" s="42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3"/>
      <c r="S495" s="4"/>
    </row>
    <row r="496" spans="1:21" outlineLevel="1">
      <c r="A496" s="34"/>
      <c r="B496" s="41" t="s">
        <v>7</v>
      </c>
      <c r="C496" s="39"/>
      <c r="D496" s="39"/>
      <c r="E496" s="39"/>
      <c r="F496" s="39"/>
      <c r="G496" s="42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3"/>
      <c r="S496" s="4"/>
    </row>
    <row r="497" spans="1:21" outlineLevel="1">
      <c r="A497" s="34"/>
      <c r="B497" s="41" t="s">
        <v>8</v>
      </c>
      <c r="C497" s="39"/>
      <c r="D497" s="39"/>
      <c r="E497" s="39"/>
      <c r="F497" s="39"/>
      <c r="G497" s="42"/>
      <c r="H497" s="42">
        <v>95821000</v>
      </c>
      <c r="I497" s="42"/>
      <c r="J497" s="42"/>
      <c r="K497" s="42"/>
      <c r="L497" s="42"/>
      <c r="M497" s="42"/>
      <c r="N497" s="42"/>
      <c r="O497" s="42"/>
      <c r="P497" s="42">
        <v>2900000</v>
      </c>
      <c r="Q497" s="40"/>
      <c r="R497" s="43">
        <f t="shared" si="171"/>
        <v>3.0264764508823743</v>
      </c>
      <c r="S497" s="4"/>
    </row>
    <row r="498" spans="1:21" s="8" customFormat="1" ht="31.5">
      <c r="A498" s="46" t="s">
        <v>150</v>
      </c>
      <c r="B498" s="38" t="s">
        <v>151</v>
      </c>
      <c r="C498" s="39"/>
      <c r="D498" s="39"/>
      <c r="E498" s="39"/>
      <c r="F498" s="39"/>
      <c r="G498" s="40">
        <v>0</v>
      </c>
      <c r="H498" s="40">
        <f>H500+H501+H502</f>
        <v>1750707100</v>
      </c>
      <c r="I498" s="40">
        <f t="shared" ref="I498:P498" ca="1" si="199">I500+I501+I502</f>
        <v>0</v>
      </c>
      <c r="J498" s="40">
        <f t="shared" ca="1" si="199"/>
        <v>0</v>
      </c>
      <c r="K498" s="40">
        <f t="shared" ca="1" si="199"/>
        <v>0</v>
      </c>
      <c r="L498" s="40">
        <f t="shared" ca="1" si="199"/>
        <v>0</v>
      </c>
      <c r="M498" s="40">
        <f t="shared" ca="1" si="199"/>
        <v>0</v>
      </c>
      <c r="N498" s="40">
        <f t="shared" ca="1" si="199"/>
        <v>0</v>
      </c>
      <c r="O498" s="40">
        <f t="shared" ca="1" si="199"/>
        <v>0</v>
      </c>
      <c r="P498" s="40">
        <f t="shared" si="199"/>
        <v>65809973.219999999</v>
      </c>
      <c r="Q498" s="40">
        <v>333547070.06</v>
      </c>
      <c r="R498" s="33">
        <f t="shared" si="171"/>
        <v>3.7590510268679442</v>
      </c>
      <c r="S498" s="7">
        <v>0</v>
      </c>
    </row>
    <row r="499" spans="1:21">
      <c r="A499" s="46"/>
      <c r="B499" s="41" t="s">
        <v>5</v>
      </c>
      <c r="C499" s="39"/>
      <c r="D499" s="39"/>
      <c r="E499" s="39"/>
      <c r="F499" s="39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33"/>
      <c r="S499" s="4"/>
      <c r="T499" s="3"/>
    </row>
    <row r="500" spans="1:21">
      <c r="A500" s="46"/>
      <c r="B500" s="38" t="s">
        <v>6</v>
      </c>
      <c r="C500" s="39"/>
      <c r="D500" s="39"/>
      <c r="E500" s="39"/>
      <c r="F500" s="39"/>
      <c r="G500" s="40"/>
      <c r="H500" s="40">
        <f t="shared" ref="H500:P500" si="200">H505+H515+H530+H540</f>
        <v>437796500</v>
      </c>
      <c r="I500" s="40" t="e">
        <f t="shared" si="200"/>
        <v>#REF!</v>
      </c>
      <c r="J500" s="40" t="e">
        <f t="shared" si="200"/>
        <v>#REF!</v>
      </c>
      <c r="K500" s="40" t="e">
        <f t="shared" si="200"/>
        <v>#REF!</v>
      </c>
      <c r="L500" s="40" t="e">
        <f t="shared" si="200"/>
        <v>#REF!</v>
      </c>
      <c r="M500" s="40" t="e">
        <f t="shared" si="200"/>
        <v>#REF!</v>
      </c>
      <c r="N500" s="40" t="e">
        <f t="shared" si="200"/>
        <v>#REF!</v>
      </c>
      <c r="O500" s="40" t="e">
        <f t="shared" si="200"/>
        <v>#REF!</v>
      </c>
      <c r="P500" s="40">
        <f t="shared" si="200"/>
        <v>0</v>
      </c>
      <c r="Q500" s="40"/>
      <c r="R500" s="33">
        <v>0</v>
      </c>
      <c r="S500" s="4"/>
      <c r="T500" s="3"/>
      <c r="U500" s="3"/>
    </row>
    <row r="501" spans="1:21">
      <c r="A501" s="46"/>
      <c r="B501" s="38" t="s">
        <v>7</v>
      </c>
      <c r="C501" s="39"/>
      <c r="D501" s="39"/>
      <c r="E501" s="39"/>
      <c r="F501" s="39"/>
      <c r="G501" s="40"/>
      <c r="H501" s="40">
        <f t="shared" ref="H501:P501" si="201">H506+H516+H531+H541</f>
        <v>543298500</v>
      </c>
      <c r="I501" s="40">
        <f t="shared" si="201"/>
        <v>0</v>
      </c>
      <c r="J501" s="40">
        <f t="shared" si="201"/>
        <v>0</v>
      </c>
      <c r="K501" s="40">
        <f t="shared" si="201"/>
        <v>0</v>
      </c>
      <c r="L501" s="40">
        <f t="shared" si="201"/>
        <v>0</v>
      </c>
      <c r="M501" s="40">
        <f t="shared" si="201"/>
        <v>0</v>
      </c>
      <c r="N501" s="40">
        <f t="shared" si="201"/>
        <v>0</v>
      </c>
      <c r="O501" s="40">
        <f t="shared" si="201"/>
        <v>0</v>
      </c>
      <c r="P501" s="40">
        <f t="shared" si="201"/>
        <v>0</v>
      </c>
      <c r="Q501" s="40"/>
      <c r="R501" s="33">
        <v>0</v>
      </c>
      <c r="S501" s="4"/>
    </row>
    <row r="502" spans="1:21">
      <c r="A502" s="46"/>
      <c r="B502" s="38" t="s">
        <v>8</v>
      </c>
      <c r="C502" s="39"/>
      <c r="D502" s="39"/>
      <c r="E502" s="39"/>
      <c r="F502" s="39"/>
      <c r="G502" s="40"/>
      <c r="H502" s="40">
        <f t="shared" ref="H502:P502" si="202">H507+H517+H532+H542</f>
        <v>769612100</v>
      </c>
      <c r="I502" s="40">
        <f t="shared" ca="1" si="202"/>
        <v>769612100</v>
      </c>
      <c r="J502" s="40">
        <f t="shared" ca="1" si="202"/>
        <v>769612100</v>
      </c>
      <c r="K502" s="40">
        <f t="shared" ca="1" si="202"/>
        <v>769612100</v>
      </c>
      <c r="L502" s="40">
        <f t="shared" ca="1" si="202"/>
        <v>769612100</v>
      </c>
      <c r="M502" s="40">
        <f t="shared" ca="1" si="202"/>
        <v>769612100</v>
      </c>
      <c r="N502" s="40">
        <f t="shared" ca="1" si="202"/>
        <v>769612100</v>
      </c>
      <c r="O502" s="40">
        <f t="shared" ca="1" si="202"/>
        <v>769612100</v>
      </c>
      <c r="P502" s="40">
        <f t="shared" si="202"/>
        <v>65809973.219999999</v>
      </c>
      <c r="Q502" s="40"/>
      <c r="R502" s="33">
        <f t="shared" ref="R502:R563" si="203">P502/H502*100</f>
        <v>8.551057502864106</v>
      </c>
      <c r="S502" s="4"/>
    </row>
    <row r="503" spans="1:21" outlineLevel="1">
      <c r="A503" s="34" t="s">
        <v>152</v>
      </c>
      <c r="B503" s="41" t="s">
        <v>97</v>
      </c>
      <c r="C503" s="39"/>
      <c r="D503" s="39"/>
      <c r="E503" s="39"/>
      <c r="F503" s="39"/>
      <c r="G503" s="42">
        <v>0</v>
      </c>
      <c r="H503" s="42">
        <f>H505+H506+H507</f>
        <v>783593600</v>
      </c>
      <c r="I503" s="42">
        <f t="shared" ref="I503:P503" ca="1" si="204">I505+I506+I507</f>
        <v>0</v>
      </c>
      <c r="J503" s="42">
        <f t="shared" ca="1" si="204"/>
        <v>0</v>
      </c>
      <c r="K503" s="42">
        <f t="shared" ca="1" si="204"/>
        <v>0</v>
      </c>
      <c r="L503" s="42">
        <f t="shared" ca="1" si="204"/>
        <v>0</v>
      </c>
      <c r="M503" s="42">
        <f t="shared" ca="1" si="204"/>
        <v>0</v>
      </c>
      <c r="N503" s="42">
        <f t="shared" ca="1" si="204"/>
        <v>0</v>
      </c>
      <c r="O503" s="42">
        <f t="shared" ca="1" si="204"/>
        <v>0</v>
      </c>
      <c r="P503" s="42">
        <f t="shared" si="204"/>
        <v>59550000</v>
      </c>
      <c r="Q503" s="40">
        <v>314707023.25</v>
      </c>
      <c r="R503" s="43">
        <f t="shared" si="203"/>
        <v>7.5996026511701977</v>
      </c>
      <c r="S503" s="4">
        <v>0</v>
      </c>
    </row>
    <row r="504" spans="1:21" outlineLevel="1">
      <c r="A504" s="34"/>
      <c r="B504" s="41" t="s">
        <v>5</v>
      </c>
      <c r="C504" s="39"/>
      <c r="D504" s="39"/>
      <c r="E504" s="39"/>
      <c r="F504" s="39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0"/>
      <c r="R504" s="43"/>
      <c r="S504" s="4"/>
    </row>
    <row r="505" spans="1:21" outlineLevel="1">
      <c r="A505" s="34"/>
      <c r="B505" s="41" t="s">
        <v>6</v>
      </c>
      <c r="C505" s="39"/>
      <c r="D505" s="39"/>
      <c r="E505" s="39"/>
      <c r="F505" s="39"/>
      <c r="G505" s="42"/>
      <c r="H505" s="42">
        <f>H510</f>
        <v>0</v>
      </c>
      <c r="I505" s="42" t="e">
        <f>#REF!+I510</f>
        <v>#REF!</v>
      </c>
      <c r="J505" s="42" t="e">
        <f>#REF!+J510</f>
        <v>#REF!</v>
      </c>
      <c r="K505" s="42" t="e">
        <f>#REF!+K510</f>
        <v>#REF!</v>
      </c>
      <c r="L505" s="42" t="e">
        <f>#REF!+L510</f>
        <v>#REF!</v>
      </c>
      <c r="M505" s="42" t="e">
        <f>#REF!+M510</f>
        <v>#REF!</v>
      </c>
      <c r="N505" s="42" t="e">
        <f>#REF!+N510</f>
        <v>#REF!</v>
      </c>
      <c r="O505" s="42" t="e">
        <f>#REF!+O510</f>
        <v>#REF!</v>
      </c>
      <c r="P505" s="42">
        <f>P510</f>
        <v>0</v>
      </c>
      <c r="Q505" s="40"/>
      <c r="R505" s="43">
        <v>0</v>
      </c>
      <c r="S505" s="4"/>
      <c r="T505" s="3"/>
      <c r="U505" s="3"/>
    </row>
    <row r="506" spans="1:21" outlineLevel="1">
      <c r="A506" s="34"/>
      <c r="B506" s="41" t="s">
        <v>7</v>
      </c>
      <c r="C506" s="39"/>
      <c r="D506" s="39"/>
      <c r="E506" s="39"/>
      <c r="F506" s="39"/>
      <c r="G506" s="42"/>
      <c r="H506" s="42">
        <f>H511</f>
        <v>163066500</v>
      </c>
      <c r="I506" s="42">
        <f t="shared" ref="I506:O507" si="205">I511</f>
        <v>0</v>
      </c>
      <c r="J506" s="42">
        <f t="shared" si="205"/>
        <v>0</v>
      </c>
      <c r="K506" s="42">
        <f t="shared" si="205"/>
        <v>0</v>
      </c>
      <c r="L506" s="42">
        <f t="shared" si="205"/>
        <v>0</v>
      </c>
      <c r="M506" s="42">
        <f t="shared" si="205"/>
        <v>0</v>
      </c>
      <c r="N506" s="42">
        <f t="shared" si="205"/>
        <v>0</v>
      </c>
      <c r="O506" s="42">
        <f t="shared" si="205"/>
        <v>0</v>
      </c>
      <c r="P506" s="42">
        <f>P511</f>
        <v>0</v>
      </c>
      <c r="Q506" s="40"/>
      <c r="R506" s="43">
        <v>0</v>
      </c>
      <c r="S506" s="4"/>
      <c r="U506" s="3"/>
    </row>
    <row r="507" spans="1:21" outlineLevel="1">
      <c r="A507" s="34"/>
      <c r="B507" s="41" t="s">
        <v>8</v>
      </c>
      <c r="C507" s="39"/>
      <c r="D507" s="39"/>
      <c r="E507" s="39"/>
      <c r="F507" s="39"/>
      <c r="G507" s="42"/>
      <c r="H507" s="42">
        <f>H512</f>
        <v>620527100</v>
      </c>
      <c r="I507" s="42">
        <f t="shared" ca="1" si="205"/>
        <v>0</v>
      </c>
      <c r="J507" s="42">
        <f t="shared" ca="1" si="205"/>
        <v>0</v>
      </c>
      <c r="K507" s="42">
        <f t="shared" ca="1" si="205"/>
        <v>0</v>
      </c>
      <c r="L507" s="42">
        <f t="shared" ca="1" si="205"/>
        <v>0</v>
      </c>
      <c r="M507" s="42">
        <f t="shared" ca="1" si="205"/>
        <v>0</v>
      </c>
      <c r="N507" s="42">
        <f t="shared" ca="1" si="205"/>
        <v>0</v>
      </c>
      <c r="O507" s="42">
        <f t="shared" ca="1" si="205"/>
        <v>0</v>
      </c>
      <c r="P507" s="42">
        <f>P512</f>
        <v>59550000</v>
      </c>
      <c r="Q507" s="40"/>
      <c r="R507" s="43">
        <f t="shared" si="203"/>
        <v>9.5966799838395449</v>
      </c>
      <c r="S507" s="4"/>
    </row>
    <row r="508" spans="1:21" ht="33" customHeight="1" outlineLevel="1">
      <c r="A508" s="34"/>
      <c r="B508" s="47" t="s">
        <v>98</v>
      </c>
      <c r="C508" s="39"/>
      <c r="D508" s="39"/>
      <c r="E508" s="39"/>
      <c r="F508" s="39"/>
      <c r="G508" s="42"/>
      <c r="H508" s="42">
        <f>H510+H511+H512</f>
        <v>783593600</v>
      </c>
      <c r="I508" s="42">
        <f t="shared" ref="I508:P508" ca="1" si="206">I510+I511+I512</f>
        <v>783593600</v>
      </c>
      <c r="J508" s="42">
        <f t="shared" ca="1" si="206"/>
        <v>783593600</v>
      </c>
      <c r="K508" s="42">
        <f t="shared" ca="1" si="206"/>
        <v>783593600</v>
      </c>
      <c r="L508" s="42">
        <f t="shared" ca="1" si="206"/>
        <v>783593600</v>
      </c>
      <c r="M508" s="42">
        <f t="shared" ca="1" si="206"/>
        <v>783593600</v>
      </c>
      <c r="N508" s="42">
        <f t="shared" ca="1" si="206"/>
        <v>783593600</v>
      </c>
      <c r="O508" s="42">
        <f t="shared" ca="1" si="206"/>
        <v>783593600</v>
      </c>
      <c r="P508" s="42">
        <f t="shared" si="206"/>
        <v>59550000</v>
      </c>
      <c r="Q508" s="40">
        <v>41189.14</v>
      </c>
      <c r="R508" s="43">
        <f t="shared" si="203"/>
        <v>7.5996026511701977</v>
      </c>
      <c r="S508" s="4"/>
      <c r="T508" s="3"/>
    </row>
    <row r="509" spans="1:21" outlineLevel="1">
      <c r="A509" s="34"/>
      <c r="B509" s="41" t="s">
        <v>5</v>
      </c>
      <c r="C509" s="39"/>
      <c r="D509" s="39"/>
      <c r="E509" s="39"/>
      <c r="F509" s="39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0"/>
      <c r="R509" s="43"/>
      <c r="S509" s="4"/>
      <c r="T509" s="3"/>
    </row>
    <row r="510" spans="1:21" outlineLevel="1">
      <c r="A510" s="34"/>
      <c r="B510" s="41" t="s">
        <v>6</v>
      </c>
      <c r="C510" s="39"/>
      <c r="D510" s="39"/>
      <c r="E510" s="39"/>
      <c r="F510" s="39"/>
      <c r="G510" s="42"/>
      <c r="H510" s="42"/>
      <c r="I510" s="40"/>
      <c r="J510" s="40"/>
      <c r="K510" s="40"/>
      <c r="L510" s="40"/>
      <c r="M510" s="40"/>
      <c r="N510" s="40"/>
      <c r="O510" s="40"/>
      <c r="P510" s="42"/>
      <c r="Q510" s="40"/>
      <c r="R510" s="43">
        <v>0</v>
      </c>
      <c r="S510" s="4"/>
      <c r="T510" s="3"/>
    </row>
    <row r="511" spans="1:21" outlineLevel="1">
      <c r="A511" s="34"/>
      <c r="B511" s="41" t="s">
        <v>7</v>
      </c>
      <c r="C511" s="39"/>
      <c r="D511" s="39"/>
      <c r="E511" s="39"/>
      <c r="F511" s="39"/>
      <c r="G511" s="42"/>
      <c r="H511" s="42">
        <v>163066500</v>
      </c>
      <c r="I511" s="40"/>
      <c r="J511" s="40"/>
      <c r="K511" s="40"/>
      <c r="L511" s="40"/>
      <c r="M511" s="40"/>
      <c r="N511" s="40"/>
      <c r="O511" s="40"/>
      <c r="P511" s="42"/>
      <c r="Q511" s="40"/>
      <c r="R511" s="43">
        <v>0</v>
      </c>
      <c r="S511" s="4"/>
      <c r="T511" s="3"/>
    </row>
    <row r="512" spans="1:21" outlineLevel="1">
      <c r="A512" s="34"/>
      <c r="B512" s="41" t="s">
        <v>8</v>
      </c>
      <c r="C512" s="39"/>
      <c r="D512" s="39"/>
      <c r="E512" s="39"/>
      <c r="F512" s="39"/>
      <c r="G512" s="42"/>
      <c r="H512" s="42">
        <v>620527100</v>
      </c>
      <c r="I512" s="42">
        <f t="shared" ref="I512:O512" ca="1" si="207">I508-I511</f>
        <v>619630115.65999997</v>
      </c>
      <c r="J512" s="42">
        <f t="shared" ca="1" si="207"/>
        <v>619630115.65999997</v>
      </c>
      <c r="K512" s="42">
        <f t="shared" ca="1" si="207"/>
        <v>619630115.65999997</v>
      </c>
      <c r="L512" s="42">
        <f t="shared" ca="1" si="207"/>
        <v>619630115.65999997</v>
      </c>
      <c r="M512" s="42">
        <f t="shared" ca="1" si="207"/>
        <v>619630115.65999997</v>
      </c>
      <c r="N512" s="42">
        <f t="shared" ca="1" si="207"/>
        <v>619630115.65999997</v>
      </c>
      <c r="O512" s="42">
        <f t="shared" ca="1" si="207"/>
        <v>619630115.65999997</v>
      </c>
      <c r="P512" s="42">
        <v>59550000</v>
      </c>
      <c r="Q512" s="40"/>
      <c r="R512" s="43">
        <f t="shared" si="203"/>
        <v>9.5966799838395449</v>
      </c>
      <c r="S512" s="4"/>
    </row>
    <row r="513" spans="1:19" ht="15" customHeight="1" outlineLevel="1">
      <c r="A513" s="34" t="s">
        <v>153</v>
      </c>
      <c r="B513" s="41" t="s">
        <v>100</v>
      </c>
      <c r="C513" s="39"/>
      <c r="D513" s="39"/>
      <c r="E513" s="39"/>
      <c r="F513" s="39"/>
      <c r="G513" s="42">
        <v>0</v>
      </c>
      <c r="H513" s="42">
        <f>H515+H516+H517</f>
        <v>69005000</v>
      </c>
      <c r="I513" s="42">
        <f t="shared" ref="I513:O513" si="208">I515+I516+I517</f>
        <v>0</v>
      </c>
      <c r="J513" s="42">
        <f t="shared" si="208"/>
        <v>0</v>
      </c>
      <c r="K513" s="42">
        <f t="shared" si="208"/>
        <v>0</v>
      </c>
      <c r="L513" s="42">
        <f t="shared" si="208"/>
        <v>0</v>
      </c>
      <c r="M513" s="42">
        <f t="shared" si="208"/>
        <v>0</v>
      </c>
      <c r="N513" s="42">
        <f t="shared" si="208"/>
        <v>0</v>
      </c>
      <c r="O513" s="42">
        <f t="shared" si="208"/>
        <v>0</v>
      </c>
      <c r="P513" s="42">
        <f>P515+P516+P517</f>
        <v>6259973.2199999997</v>
      </c>
      <c r="Q513" s="40">
        <v>7738156.4900000002</v>
      </c>
      <c r="R513" s="43">
        <f t="shared" si="203"/>
        <v>9.0717675820592696</v>
      </c>
      <c r="S513" s="4">
        <v>0</v>
      </c>
    </row>
    <row r="514" spans="1:19" outlineLevel="1">
      <c r="A514" s="34"/>
      <c r="B514" s="41" t="s">
        <v>5</v>
      </c>
      <c r="C514" s="39"/>
      <c r="D514" s="39"/>
      <c r="E514" s="39"/>
      <c r="F514" s="39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0"/>
      <c r="R514" s="43"/>
      <c r="S514" s="4"/>
    </row>
    <row r="515" spans="1:19" outlineLevel="1">
      <c r="A515" s="34"/>
      <c r="B515" s="41" t="s">
        <v>6</v>
      </c>
      <c r="C515" s="39"/>
      <c r="D515" s="39"/>
      <c r="E515" s="39"/>
      <c r="F515" s="39"/>
      <c r="G515" s="42"/>
      <c r="H515" s="42">
        <f>H520+H525</f>
        <v>0</v>
      </c>
      <c r="I515" s="42">
        <f t="shared" ref="I515:P516" si="209">I520+I525</f>
        <v>0</v>
      </c>
      <c r="J515" s="42">
        <f t="shared" si="209"/>
        <v>0</v>
      </c>
      <c r="K515" s="42">
        <f t="shared" si="209"/>
        <v>0</v>
      </c>
      <c r="L515" s="42">
        <f t="shared" si="209"/>
        <v>0</v>
      </c>
      <c r="M515" s="42">
        <f t="shared" si="209"/>
        <v>0</v>
      </c>
      <c r="N515" s="42">
        <f t="shared" si="209"/>
        <v>0</v>
      </c>
      <c r="O515" s="42">
        <f t="shared" si="209"/>
        <v>0</v>
      </c>
      <c r="P515" s="42">
        <f t="shared" si="209"/>
        <v>0</v>
      </c>
      <c r="Q515" s="40"/>
      <c r="R515" s="43">
        <v>0</v>
      </c>
      <c r="S515" s="4"/>
    </row>
    <row r="516" spans="1:19" outlineLevel="1">
      <c r="A516" s="34"/>
      <c r="B516" s="41" t="s">
        <v>7</v>
      </c>
      <c r="C516" s="39"/>
      <c r="D516" s="39"/>
      <c r="E516" s="39"/>
      <c r="F516" s="39"/>
      <c r="G516" s="42"/>
      <c r="H516" s="42">
        <f>H521+H526</f>
        <v>0</v>
      </c>
      <c r="I516" s="42"/>
      <c r="J516" s="42"/>
      <c r="K516" s="42"/>
      <c r="L516" s="42"/>
      <c r="M516" s="42"/>
      <c r="N516" s="42"/>
      <c r="O516" s="42"/>
      <c r="P516" s="42">
        <f t="shared" si="209"/>
        <v>0</v>
      </c>
      <c r="Q516" s="40"/>
      <c r="R516" s="43">
        <v>0</v>
      </c>
      <c r="S516" s="4"/>
    </row>
    <row r="517" spans="1:19" outlineLevel="1">
      <c r="A517" s="34"/>
      <c r="B517" s="41" t="s">
        <v>8</v>
      </c>
      <c r="C517" s="39"/>
      <c r="D517" s="39"/>
      <c r="E517" s="39"/>
      <c r="F517" s="39"/>
      <c r="G517" s="42"/>
      <c r="H517" s="42">
        <f>H522+H527</f>
        <v>69005000</v>
      </c>
      <c r="I517" s="42">
        <f t="shared" ref="I517:P517" si="210">I522+I527</f>
        <v>0</v>
      </c>
      <c r="J517" s="42">
        <f t="shared" si="210"/>
        <v>0</v>
      </c>
      <c r="K517" s="42">
        <f t="shared" si="210"/>
        <v>0</v>
      </c>
      <c r="L517" s="42">
        <f t="shared" si="210"/>
        <v>0</v>
      </c>
      <c r="M517" s="42">
        <f t="shared" si="210"/>
        <v>0</v>
      </c>
      <c r="N517" s="42">
        <f t="shared" si="210"/>
        <v>0</v>
      </c>
      <c r="O517" s="42">
        <f t="shared" si="210"/>
        <v>0</v>
      </c>
      <c r="P517" s="42">
        <f t="shared" si="210"/>
        <v>6259973.2199999997</v>
      </c>
      <c r="Q517" s="40"/>
      <c r="R517" s="43">
        <f t="shared" si="203"/>
        <v>9.0717675820592696</v>
      </c>
      <c r="S517" s="4"/>
    </row>
    <row r="518" spans="1:19" ht="31.5" customHeight="1" outlineLevel="1">
      <c r="A518" s="34"/>
      <c r="B518" s="47" t="s">
        <v>101</v>
      </c>
      <c r="C518" s="39"/>
      <c r="D518" s="39"/>
      <c r="E518" s="39"/>
      <c r="F518" s="39"/>
      <c r="G518" s="42"/>
      <c r="H518" s="42">
        <f>H520+H521+H522</f>
        <v>65300000</v>
      </c>
      <c r="I518" s="42">
        <f t="shared" ref="I518:O518" si="211">I520+I521+I522</f>
        <v>0</v>
      </c>
      <c r="J518" s="42">
        <f t="shared" si="211"/>
        <v>0</v>
      </c>
      <c r="K518" s="42">
        <f t="shared" si="211"/>
        <v>0</v>
      </c>
      <c r="L518" s="42">
        <f t="shared" si="211"/>
        <v>0</v>
      </c>
      <c r="M518" s="42">
        <f t="shared" si="211"/>
        <v>0</v>
      </c>
      <c r="N518" s="42">
        <f t="shared" si="211"/>
        <v>0</v>
      </c>
      <c r="O518" s="42">
        <f t="shared" si="211"/>
        <v>0</v>
      </c>
      <c r="P518" s="42">
        <f>P520+P521+P522</f>
        <v>6259973.2199999997</v>
      </c>
      <c r="Q518" s="40">
        <v>41189.14</v>
      </c>
      <c r="R518" s="43">
        <f t="shared" si="203"/>
        <v>9.5864827258805505</v>
      </c>
      <c r="S518" s="4"/>
    </row>
    <row r="519" spans="1:19" outlineLevel="1">
      <c r="A519" s="34"/>
      <c r="B519" s="41" t="s">
        <v>5</v>
      </c>
      <c r="C519" s="39"/>
      <c r="D519" s="39"/>
      <c r="E519" s="39"/>
      <c r="F519" s="39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0"/>
      <c r="R519" s="43"/>
      <c r="S519" s="4"/>
    </row>
    <row r="520" spans="1:19" outlineLevel="1">
      <c r="A520" s="34"/>
      <c r="B520" s="41" t="s">
        <v>6</v>
      </c>
      <c r="C520" s="39"/>
      <c r="D520" s="39"/>
      <c r="E520" s="39"/>
      <c r="F520" s="39"/>
      <c r="G520" s="42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3"/>
      <c r="S520" s="4"/>
    </row>
    <row r="521" spans="1:19" outlineLevel="1">
      <c r="A521" s="34"/>
      <c r="B521" s="41" t="s">
        <v>7</v>
      </c>
      <c r="C521" s="39"/>
      <c r="D521" s="39"/>
      <c r="E521" s="39"/>
      <c r="F521" s="39"/>
      <c r="G521" s="42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3"/>
      <c r="S521" s="4"/>
    </row>
    <row r="522" spans="1:19" outlineLevel="1">
      <c r="A522" s="34"/>
      <c r="B522" s="41" t="s">
        <v>8</v>
      </c>
      <c r="C522" s="39"/>
      <c r="D522" s="39"/>
      <c r="E522" s="39"/>
      <c r="F522" s="39"/>
      <c r="G522" s="42"/>
      <c r="H522" s="42">
        <v>65300000</v>
      </c>
      <c r="I522" s="40"/>
      <c r="J522" s="40"/>
      <c r="K522" s="40"/>
      <c r="L522" s="40"/>
      <c r="M522" s="40"/>
      <c r="N522" s="40"/>
      <c r="O522" s="40"/>
      <c r="P522" s="42">
        <v>6259973.2199999997</v>
      </c>
      <c r="Q522" s="40"/>
      <c r="R522" s="43">
        <f t="shared" si="203"/>
        <v>9.5864827258805505</v>
      </c>
      <c r="S522" s="4"/>
    </row>
    <row r="523" spans="1:19" outlineLevel="1">
      <c r="A523" s="34"/>
      <c r="B523" s="47" t="s">
        <v>102</v>
      </c>
      <c r="C523" s="39"/>
      <c r="D523" s="39"/>
      <c r="E523" s="39"/>
      <c r="F523" s="39"/>
      <c r="G523" s="42"/>
      <c r="H523" s="42">
        <f>H525+H526+H527</f>
        <v>3705000</v>
      </c>
      <c r="I523" s="42">
        <f t="shared" ref="I523:O523" si="212">I525+I526+I527</f>
        <v>0</v>
      </c>
      <c r="J523" s="42">
        <f t="shared" si="212"/>
        <v>0</v>
      </c>
      <c r="K523" s="42">
        <f t="shared" si="212"/>
        <v>0</v>
      </c>
      <c r="L523" s="42">
        <f t="shared" si="212"/>
        <v>0</v>
      </c>
      <c r="M523" s="42">
        <f t="shared" si="212"/>
        <v>0</v>
      </c>
      <c r="N523" s="42">
        <f t="shared" si="212"/>
        <v>0</v>
      </c>
      <c r="O523" s="42">
        <f t="shared" si="212"/>
        <v>0</v>
      </c>
      <c r="P523" s="42">
        <f>P525+P526+P527</f>
        <v>0</v>
      </c>
      <c r="Q523" s="40">
        <v>41189.14</v>
      </c>
      <c r="R523" s="43">
        <f t="shared" si="203"/>
        <v>0</v>
      </c>
      <c r="S523" s="4"/>
    </row>
    <row r="524" spans="1:19" outlineLevel="1">
      <c r="A524" s="34"/>
      <c r="B524" s="41" t="s">
        <v>5</v>
      </c>
      <c r="C524" s="39"/>
      <c r="D524" s="39"/>
      <c r="E524" s="39"/>
      <c r="F524" s="39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0"/>
      <c r="R524" s="43"/>
      <c r="S524" s="4"/>
    </row>
    <row r="525" spans="1:19" outlineLevel="1">
      <c r="A525" s="34"/>
      <c r="B525" s="41" t="s">
        <v>6</v>
      </c>
      <c r="C525" s="39"/>
      <c r="D525" s="39"/>
      <c r="E525" s="39"/>
      <c r="F525" s="39"/>
      <c r="G525" s="42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3">
        <v>0</v>
      </c>
      <c r="S525" s="4"/>
    </row>
    <row r="526" spans="1:19" outlineLevel="1">
      <c r="A526" s="34"/>
      <c r="B526" s="41" t="s">
        <v>7</v>
      </c>
      <c r="C526" s="39"/>
      <c r="D526" s="39"/>
      <c r="E526" s="39"/>
      <c r="F526" s="39"/>
      <c r="G526" s="42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3">
        <v>0</v>
      </c>
      <c r="S526" s="4"/>
    </row>
    <row r="527" spans="1:19" outlineLevel="1">
      <c r="A527" s="34"/>
      <c r="B527" s="41" t="s">
        <v>8</v>
      </c>
      <c r="C527" s="39"/>
      <c r="D527" s="39"/>
      <c r="E527" s="39"/>
      <c r="F527" s="39"/>
      <c r="G527" s="42"/>
      <c r="H527" s="42">
        <v>3705000</v>
      </c>
      <c r="I527" s="40"/>
      <c r="J527" s="40"/>
      <c r="K527" s="40"/>
      <c r="L527" s="40"/>
      <c r="M527" s="40"/>
      <c r="N527" s="40"/>
      <c r="O527" s="40"/>
      <c r="P527" s="42"/>
      <c r="Q527" s="40"/>
      <c r="R527" s="43">
        <f t="shared" si="203"/>
        <v>0</v>
      </c>
      <c r="S527" s="4"/>
    </row>
    <row r="528" spans="1:19" ht="16.5" customHeight="1" outlineLevel="1">
      <c r="A528" s="34" t="s">
        <v>154</v>
      </c>
      <c r="B528" s="41" t="s">
        <v>103</v>
      </c>
      <c r="C528" s="39"/>
      <c r="D528" s="39"/>
      <c r="E528" s="39"/>
      <c r="F528" s="39"/>
      <c r="G528" s="42">
        <v>0</v>
      </c>
      <c r="H528" s="42">
        <f>H530+H531+H532</f>
        <v>5080000</v>
      </c>
      <c r="I528" s="42">
        <f t="shared" ref="I528:O528" si="213">I530+I531+I532</f>
        <v>0</v>
      </c>
      <c r="J528" s="42">
        <f t="shared" si="213"/>
        <v>0</v>
      </c>
      <c r="K528" s="42">
        <f t="shared" si="213"/>
        <v>0</v>
      </c>
      <c r="L528" s="42">
        <f t="shared" si="213"/>
        <v>0</v>
      </c>
      <c r="M528" s="42">
        <f t="shared" si="213"/>
        <v>0</v>
      </c>
      <c r="N528" s="42">
        <f t="shared" si="213"/>
        <v>0</v>
      </c>
      <c r="O528" s="42">
        <f t="shared" si="213"/>
        <v>0</v>
      </c>
      <c r="P528" s="42">
        <f>P530+P531+P532</f>
        <v>0</v>
      </c>
      <c r="Q528" s="40">
        <v>11101890.32</v>
      </c>
      <c r="R528" s="43">
        <f t="shared" si="203"/>
        <v>0</v>
      </c>
      <c r="S528" s="4">
        <v>0</v>
      </c>
    </row>
    <row r="529" spans="1:19" outlineLevel="1">
      <c r="A529" s="34"/>
      <c r="B529" s="41" t="s">
        <v>5</v>
      </c>
      <c r="C529" s="39"/>
      <c r="D529" s="39"/>
      <c r="E529" s="39"/>
      <c r="F529" s="39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0"/>
      <c r="R529" s="43"/>
      <c r="S529" s="4"/>
    </row>
    <row r="530" spans="1:19" outlineLevel="1">
      <c r="A530" s="34"/>
      <c r="B530" s="41" t="s">
        <v>6</v>
      </c>
      <c r="C530" s="39"/>
      <c r="D530" s="39"/>
      <c r="E530" s="39"/>
      <c r="F530" s="39"/>
      <c r="G530" s="42"/>
      <c r="H530" s="42">
        <f>H535</f>
        <v>0</v>
      </c>
      <c r="I530" s="42">
        <f t="shared" ref="I530:P530" si="214">I535</f>
        <v>0</v>
      </c>
      <c r="J530" s="42">
        <f t="shared" si="214"/>
        <v>0</v>
      </c>
      <c r="K530" s="42">
        <f t="shared" si="214"/>
        <v>0</v>
      </c>
      <c r="L530" s="42">
        <f t="shared" si="214"/>
        <v>0</v>
      </c>
      <c r="M530" s="42">
        <f t="shared" si="214"/>
        <v>0</v>
      </c>
      <c r="N530" s="42">
        <f t="shared" si="214"/>
        <v>0</v>
      </c>
      <c r="O530" s="42">
        <f t="shared" si="214"/>
        <v>0</v>
      </c>
      <c r="P530" s="42">
        <f t="shared" si="214"/>
        <v>0</v>
      </c>
      <c r="Q530" s="40"/>
      <c r="R530" s="43">
        <v>0</v>
      </c>
      <c r="S530" s="4"/>
    </row>
    <row r="531" spans="1:19" outlineLevel="1">
      <c r="A531" s="34"/>
      <c r="B531" s="41" t="s">
        <v>7</v>
      </c>
      <c r="C531" s="39"/>
      <c r="D531" s="39"/>
      <c r="E531" s="39"/>
      <c r="F531" s="39"/>
      <c r="G531" s="42"/>
      <c r="H531" s="42">
        <f>H536</f>
        <v>0</v>
      </c>
      <c r="I531" s="42">
        <f t="shared" ref="I531:P531" si="215">I536</f>
        <v>0</v>
      </c>
      <c r="J531" s="42">
        <f t="shared" si="215"/>
        <v>0</v>
      </c>
      <c r="K531" s="42">
        <f t="shared" si="215"/>
        <v>0</v>
      </c>
      <c r="L531" s="42">
        <f t="shared" si="215"/>
        <v>0</v>
      </c>
      <c r="M531" s="42">
        <f t="shared" si="215"/>
        <v>0</v>
      </c>
      <c r="N531" s="42">
        <f t="shared" si="215"/>
        <v>0</v>
      </c>
      <c r="O531" s="42">
        <f t="shared" si="215"/>
        <v>0</v>
      </c>
      <c r="P531" s="42">
        <f t="shared" si="215"/>
        <v>0</v>
      </c>
      <c r="Q531" s="40"/>
      <c r="R531" s="43">
        <v>0</v>
      </c>
      <c r="S531" s="4"/>
    </row>
    <row r="532" spans="1:19" outlineLevel="1">
      <c r="A532" s="34"/>
      <c r="B532" s="41" t="s">
        <v>8</v>
      </c>
      <c r="C532" s="39"/>
      <c r="D532" s="39"/>
      <c r="E532" s="39"/>
      <c r="F532" s="39"/>
      <c r="G532" s="42"/>
      <c r="H532" s="42">
        <f>H537</f>
        <v>5080000</v>
      </c>
      <c r="I532" s="42">
        <f t="shared" ref="I532:P532" si="216">I537</f>
        <v>0</v>
      </c>
      <c r="J532" s="42">
        <f t="shared" si="216"/>
        <v>0</v>
      </c>
      <c r="K532" s="42">
        <f t="shared" si="216"/>
        <v>0</v>
      </c>
      <c r="L532" s="42">
        <f t="shared" si="216"/>
        <v>0</v>
      </c>
      <c r="M532" s="42">
        <f t="shared" si="216"/>
        <v>0</v>
      </c>
      <c r="N532" s="42">
        <f t="shared" si="216"/>
        <v>0</v>
      </c>
      <c r="O532" s="42">
        <f t="shared" si="216"/>
        <v>0</v>
      </c>
      <c r="P532" s="42">
        <f t="shared" si="216"/>
        <v>0</v>
      </c>
      <c r="Q532" s="40"/>
      <c r="R532" s="43">
        <f t="shared" si="203"/>
        <v>0</v>
      </c>
      <c r="S532" s="4"/>
    </row>
    <row r="533" spans="1:19" ht="30.75" customHeight="1" outlineLevel="1">
      <c r="A533" s="34"/>
      <c r="B533" s="47" t="s">
        <v>104</v>
      </c>
      <c r="C533" s="39"/>
      <c r="D533" s="39"/>
      <c r="E533" s="39"/>
      <c r="F533" s="39"/>
      <c r="G533" s="42"/>
      <c r="H533" s="42">
        <f>H535+H536+H537</f>
        <v>5080000</v>
      </c>
      <c r="I533" s="42">
        <f t="shared" ref="I533:O533" si="217">I535+I536+I537</f>
        <v>0</v>
      </c>
      <c r="J533" s="42">
        <f t="shared" si="217"/>
        <v>0</v>
      </c>
      <c r="K533" s="42">
        <f t="shared" si="217"/>
        <v>0</v>
      </c>
      <c r="L533" s="42">
        <f t="shared" si="217"/>
        <v>0</v>
      </c>
      <c r="M533" s="42">
        <f t="shared" si="217"/>
        <v>0</v>
      </c>
      <c r="N533" s="42">
        <f t="shared" si="217"/>
        <v>0</v>
      </c>
      <c r="O533" s="42">
        <f t="shared" si="217"/>
        <v>0</v>
      </c>
      <c r="P533" s="42">
        <f>P535+P536+P537</f>
        <v>0</v>
      </c>
      <c r="Q533" s="40">
        <v>41189.14</v>
      </c>
      <c r="R533" s="43">
        <f t="shared" si="203"/>
        <v>0</v>
      </c>
      <c r="S533" s="4"/>
    </row>
    <row r="534" spans="1:19" outlineLevel="1">
      <c r="A534" s="34"/>
      <c r="B534" s="41" t="s">
        <v>5</v>
      </c>
      <c r="C534" s="39"/>
      <c r="D534" s="39"/>
      <c r="E534" s="39"/>
      <c r="F534" s="39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0"/>
      <c r="R534" s="43"/>
      <c r="S534" s="4"/>
    </row>
    <row r="535" spans="1:19" outlineLevel="1">
      <c r="A535" s="34"/>
      <c r="B535" s="41" t="s">
        <v>6</v>
      </c>
      <c r="C535" s="39"/>
      <c r="D535" s="39"/>
      <c r="E535" s="39"/>
      <c r="F535" s="39"/>
      <c r="G535" s="42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3"/>
      <c r="S535" s="4"/>
    </row>
    <row r="536" spans="1:19" outlineLevel="1">
      <c r="A536" s="34"/>
      <c r="B536" s="41" t="s">
        <v>7</v>
      </c>
      <c r="C536" s="39"/>
      <c r="D536" s="39"/>
      <c r="E536" s="39"/>
      <c r="F536" s="39"/>
      <c r="G536" s="42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3"/>
      <c r="S536" s="4"/>
    </row>
    <row r="537" spans="1:19" outlineLevel="1">
      <c r="A537" s="34"/>
      <c r="B537" s="41" t="s">
        <v>8</v>
      </c>
      <c r="C537" s="39"/>
      <c r="D537" s="39"/>
      <c r="E537" s="39"/>
      <c r="F537" s="39"/>
      <c r="G537" s="42"/>
      <c r="H537" s="42">
        <v>5080000</v>
      </c>
      <c r="I537" s="42"/>
      <c r="J537" s="42"/>
      <c r="K537" s="42"/>
      <c r="L537" s="42"/>
      <c r="M537" s="42"/>
      <c r="N537" s="42"/>
      <c r="O537" s="42"/>
      <c r="P537" s="42"/>
      <c r="Q537" s="40"/>
      <c r="R537" s="43">
        <f t="shared" si="203"/>
        <v>0</v>
      </c>
      <c r="S537" s="4"/>
    </row>
    <row r="538" spans="1:19" ht="63.75" customHeight="1" outlineLevel="1">
      <c r="A538" s="34" t="s">
        <v>207</v>
      </c>
      <c r="B538" s="41" t="s">
        <v>208</v>
      </c>
      <c r="C538" s="39"/>
      <c r="D538" s="39"/>
      <c r="E538" s="39"/>
      <c r="F538" s="39"/>
      <c r="G538" s="42"/>
      <c r="H538" s="42">
        <f>H540+H541+H542</f>
        <v>893028500</v>
      </c>
      <c r="I538" s="42">
        <f t="shared" ref="I538:P538" si="218">I540+I541+I542</f>
        <v>0</v>
      </c>
      <c r="J538" s="42">
        <f t="shared" si="218"/>
        <v>0</v>
      </c>
      <c r="K538" s="42">
        <f t="shared" si="218"/>
        <v>0</v>
      </c>
      <c r="L538" s="42">
        <f t="shared" si="218"/>
        <v>0</v>
      </c>
      <c r="M538" s="42">
        <f t="shared" si="218"/>
        <v>0</v>
      </c>
      <c r="N538" s="42">
        <f t="shared" si="218"/>
        <v>0</v>
      </c>
      <c r="O538" s="42">
        <f t="shared" si="218"/>
        <v>0</v>
      </c>
      <c r="P538" s="42">
        <f t="shared" si="218"/>
        <v>0</v>
      </c>
      <c r="Q538" s="40"/>
      <c r="R538" s="43">
        <f t="shared" si="203"/>
        <v>0</v>
      </c>
      <c r="S538" s="4"/>
    </row>
    <row r="539" spans="1:19" outlineLevel="1">
      <c r="A539" s="34"/>
      <c r="B539" s="41" t="s">
        <v>5</v>
      </c>
      <c r="C539" s="39"/>
      <c r="D539" s="39"/>
      <c r="E539" s="39"/>
      <c r="F539" s="39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0"/>
      <c r="R539" s="43"/>
      <c r="S539" s="4"/>
    </row>
    <row r="540" spans="1:19" outlineLevel="1">
      <c r="A540" s="34"/>
      <c r="B540" s="41" t="s">
        <v>6</v>
      </c>
      <c r="C540" s="39"/>
      <c r="D540" s="39"/>
      <c r="E540" s="39"/>
      <c r="F540" s="39"/>
      <c r="G540" s="42"/>
      <c r="H540" s="42">
        <f>H545</f>
        <v>437796500</v>
      </c>
      <c r="I540" s="42">
        <f t="shared" ref="I540:P540" si="219">I545</f>
        <v>0</v>
      </c>
      <c r="J540" s="42">
        <f t="shared" si="219"/>
        <v>0</v>
      </c>
      <c r="K540" s="42">
        <f t="shared" si="219"/>
        <v>0</v>
      </c>
      <c r="L540" s="42">
        <f t="shared" si="219"/>
        <v>0</v>
      </c>
      <c r="M540" s="42">
        <f t="shared" si="219"/>
        <v>0</v>
      </c>
      <c r="N540" s="42">
        <f t="shared" si="219"/>
        <v>0</v>
      </c>
      <c r="O540" s="42">
        <f t="shared" si="219"/>
        <v>0</v>
      </c>
      <c r="P540" s="42">
        <f t="shared" si="219"/>
        <v>0</v>
      </c>
      <c r="Q540" s="40"/>
      <c r="R540" s="43">
        <f t="shared" si="203"/>
        <v>0</v>
      </c>
      <c r="S540" s="4"/>
    </row>
    <row r="541" spans="1:19" outlineLevel="1">
      <c r="A541" s="34"/>
      <c r="B541" s="41" t="s">
        <v>7</v>
      </c>
      <c r="C541" s="39"/>
      <c r="D541" s="39"/>
      <c r="E541" s="39"/>
      <c r="F541" s="39"/>
      <c r="G541" s="42"/>
      <c r="H541" s="42">
        <f>H546</f>
        <v>380232000</v>
      </c>
      <c r="I541" s="42">
        <f t="shared" ref="I541:P541" si="220">I546</f>
        <v>0</v>
      </c>
      <c r="J541" s="42">
        <f t="shared" si="220"/>
        <v>0</v>
      </c>
      <c r="K541" s="42">
        <f t="shared" si="220"/>
        <v>0</v>
      </c>
      <c r="L541" s="42">
        <f t="shared" si="220"/>
        <v>0</v>
      </c>
      <c r="M541" s="42">
        <f t="shared" si="220"/>
        <v>0</v>
      </c>
      <c r="N541" s="42">
        <f t="shared" si="220"/>
        <v>0</v>
      </c>
      <c r="O541" s="42">
        <f t="shared" si="220"/>
        <v>0</v>
      </c>
      <c r="P541" s="42">
        <f t="shared" si="220"/>
        <v>0</v>
      </c>
      <c r="Q541" s="40"/>
      <c r="R541" s="43">
        <f t="shared" si="203"/>
        <v>0</v>
      </c>
      <c r="S541" s="4"/>
    </row>
    <row r="542" spans="1:19" outlineLevel="1">
      <c r="A542" s="34"/>
      <c r="B542" s="41" t="s">
        <v>8</v>
      </c>
      <c r="C542" s="39"/>
      <c r="D542" s="39"/>
      <c r="E542" s="39"/>
      <c r="F542" s="39"/>
      <c r="G542" s="42"/>
      <c r="H542" s="42">
        <f>H547</f>
        <v>75000000</v>
      </c>
      <c r="I542" s="42">
        <f t="shared" ref="I542:P542" si="221">I547</f>
        <v>0</v>
      </c>
      <c r="J542" s="42">
        <f t="shared" si="221"/>
        <v>0</v>
      </c>
      <c r="K542" s="42">
        <f t="shared" si="221"/>
        <v>0</v>
      </c>
      <c r="L542" s="42">
        <f t="shared" si="221"/>
        <v>0</v>
      </c>
      <c r="M542" s="42">
        <f t="shared" si="221"/>
        <v>0</v>
      </c>
      <c r="N542" s="42">
        <f t="shared" si="221"/>
        <v>0</v>
      </c>
      <c r="O542" s="42">
        <f t="shared" si="221"/>
        <v>0</v>
      </c>
      <c r="P542" s="42">
        <f t="shared" si="221"/>
        <v>0</v>
      </c>
      <c r="Q542" s="40"/>
      <c r="R542" s="43">
        <f t="shared" ref="R542:R547" si="222">P542/H542*100</f>
        <v>0</v>
      </c>
      <c r="S542" s="4"/>
    </row>
    <row r="543" spans="1:19" ht="31.5" outlineLevel="1">
      <c r="A543" s="34"/>
      <c r="B543" s="47" t="s">
        <v>218</v>
      </c>
      <c r="C543" s="39"/>
      <c r="D543" s="39"/>
      <c r="E543" s="39"/>
      <c r="F543" s="39"/>
      <c r="G543" s="42"/>
      <c r="H543" s="42">
        <f>H545+H546+H547</f>
        <v>893028500</v>
      </c>
      <c r="I543" s="42">
        <f t="shared" ref="I543:P543" si="223">I545+I546+I547</f>
        <v>0</v>
      </c>
      <c r="J543" s="42">
        <f t="shared" si="223"/>
        <v>0</v>
      </c>
      <c r="K543" s="42">
        <f t="shared" si="223"/>
        <v>0</v>
      </c>
      <c r="L543" s="42">
        <f t="shared" si="223"/>
        <v>0</v>
      </c>
      <c r="M543" s="42">
        <f t="shared" si="223"/>
        <v>0</v>
      </c>
      <c r="N543" s="42">
        <f t="shared" si="223"/>
        <v>0</v>
      </c>
      <c r="O543" s="42">
        <f t="shared" si="223"/>
        <v>0</v>
      </c>
      <c r="P543" s="42">
        <f t="shared" si="223"/>
        <v>0</v>
      </c>
      <c r="Q543" s="40"/>
      <c r="R543" s="43">
        <f t="shared" si="222"/>
        <v>0</v>
      </c>
      <c r="S543" s="4"/>
    </row>
    <row r="544" spans="1:19" outlineLevel="1">
      <c r="A544" s="34"/>
      <c r="B544" s="41" t="s">
        <v>5</v>
      </c>
      <c r="C544" s="39"/>
      <c r="D544" s="39"/>
      <c r="E544" s="39"/>
      <c r="F544" s="39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0"/>
      <c r="R544" s="43"/>
      <c r="S544" s="4"/>
    </row>
    <row r="545" spans="1:20" outlineLevel="1">
      <c r="A545" s="34"/>
      <c r="B545" s="41" t="s">
        <v>6</v>
      </c>
      <c r="C545" s="39"/>
      <c r="D545" s="39"/>
      <c r="E545" s="39"/>
      <c r="F545" s="39"/>
      <c r="G545" s="42"/>
      <c r="H545" s="42">
        <v>437796500</v>
      </c>
      <c r="I545" s="42"/>
      <c r="J545" s="42"/>
      <c r="K545" s="42"/>
      <c r="L545" s="42"/>
      <c r="M545" s="42"/>
      <c r="N545" s="42"/>
      <c r="O545" s="42"/>
      <c r="P545" s="42"/>
      <c r="Q545" s="40"/>
      <c r="R545" s="43">
        <f t="shared" si="222"/>
        <v>0</v>
      </c>
      <c r="S545" s="4"/>
    </row>
    <row r="546" spans="1:20" outlineLevel="1">
      <c r="A546" s="34"/>
      <c r="B546" s="41" t="s">
        <v>7</v>
      </c>
      <c r="C546" s="39"/>
      <c r="D546" s="39"/>
      <c r="E546" s="39"/>
      <c r="F546" s="39"/>
      <c r="G546" s="42"/>
      <c r="H546" s="42">
        <v>380232000</v>
      </c>
      <c r="I546" s="42"/>
      <c r="J546" s="42"/>
      <c r="K546" s="42"/>
      <c r="L546" s="42"/>
      <c r="M546" s="42"/>
      <c r="N546" s="42"/>
      <c r="O546" s="42"/>
      <c r="P546" s="42"/>
      <c r="Q546" s="40"/>
      <c r="R546" s="43">
        <f t="shared" si="222"/>
        <v>0</v>
      </c>
      <c r="S546" s="4"/>
    </row>
    <row r="547" spans="1:20" outlineLevel="1">
      <c r="A547" s="34"/>
      <c r="B547" s="41" t="s">
        <v>8</v>
      </c>
      <c r="C547" s="39"/>
      <c r="D547" s="39"/>
      <c r="E547" s="39"/>
      <c r="F547" s="39"/>
      <c r="G547" s="42"/>
      <c r="H547" s="42">
        <v>75000000</v>
      </c>
      <c r="I547" s="42"/>
      <c r="J547" s="42"/>
      <c r="K547" s="42"/>
      <c r="L547" s="42"/>
      <c r="M547" s="42"/>
      <c r="N547" s="42"/>
      <c r="O547" s="42"/>
      <c r="P547" s="42"/>
      <c r="Q547" s="40"/>
      <c r="R547" s="43">
        <f t="shared" si="222"/>
        <v>0</v>
      </c>
      <c r="S547" s="4"/>
    </row>
    <row r="548" spans="1:20" s="8" customFormat="1" ht="47.25">
      <c r="A548" s="46" t="s">
        <v>95</v>
      </c>
      <c r="B548" s="38" t="s">
        <v>155</v>
      </c>
      <c r="C548" s="39"/>
      <c r="D548" s="39"/>
      <c r="E548" s="39"/>
      <c r="F548" s="39"/>
      <c r="G548" s="40">
        <v>0</v>
      </c>
      <c r="H548" s="40">
        <f>H550+H551+H552</f>
        <v>298724000</v>
      </c>
      <c r="I548" s="40">
        <f t="shared" ref="I548:P548" si="224">I550+I551+I552</f>
        <v>7585800</v>
      </c>
      <c r="J548" s="40">
        <f t="shared" si="224"/>
        <v>7585800</v>
      </c>
      <c r="K548" s="40">
        <f t="shared" si="224"/>
        <v>7585800</v>
      </c>
      <c r="L548" s="40">
        <f t="shared" si="224"/>
        <v>7585800</v>
      </c>
      <c r="M548" s="40">
        <f t="shared" si="224"/>
        <v>7585800</v>
      </c>
      <c r="N548" s="40">
        <f t="shared" si="224"/>
        <v>7585800</v>
      </c>
      <c r="O548" s="40">
        <f t="shared" si="224"/>
        <v>7585800</v>
      </c>
      <c r="P548" s="40">
        <f t="shared" si="224"/>
        <v>360000</v>
      </c>
      <c r="Q548" s="40">
        <v>5843741.7000000002</v>
      </c>
      <c r="R548" s="33">
        <f t="shared" si="203"/>
        <v>0.12051258017434154</v>
      </c>
      <c r="S548" s="7">
        <v>0</v>
      </c>
    </row>
    <row r="549" spans="1:20">
      <c r="A549" s="46"/>
      <c r="B549" s="41" t="s">
        <v>5</v>
      </c>
      <c r="C549" s="39"/>
      <c r="D549" s="39"/>
      <c r="E549" s="39"/>
      <c r="F549" s="39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33"/>
      <c r="S549" s="4"/>
    </row>
    <row r="550" spans="1:20">
      <c r="A550" s="46"/>
      <c r="B550" s="38" t="s">
        <v>6</v>
      </c>
      <c r="C550" s="39"/>
      <c r="D550" s="39"/>
      <c r="E550" s="39"/>
      <c r="F550" s="39"/>
      <c r="G550" s="40"/>
      <c r="H550" s="40">
        <f t="shared" ref="H550:P550" si="225">H555+H575+H585+H595</f>
        <v>268727000</v>
      </c>
      <c r="I550" s="40">
        <f t="shared" si="225"/>
        <v>0</v>
      </c>
      <c r="J550" s="40">
        <f t="shared" si="225"/>
        <v>0</v>
      </c>
      <c r="K550" s="40">
        <f t="shared" si="225"/>
        <v>0</v>
      </c>
      <c r="L550" s="40">
        <f t="shared" si="225"/>
        <v>0</v>
      </c>
      <c r="M550" s="40">
        <f t="shared" si="225"/>
        <v>0</v>
      </c>
      <c r="N550" s="40">
        <f t="shared" si="225"/>
        <v>0</v>
      </c>
      <c r="O550" s="40">
        <f t="shared" si="225"/>
        <v>0</v>
      </c>
      <c r="P550" s="40">
        <f t="shared" si="225"/>
        <v>0</v>
      </c>
      <c r="Q550" s="40"/>
      <c r="R550" s="33">
        <f t="shared" si="203"/>
        <v>0</v>
      </c>
      <c r="S550" s="4"/>
      <c r="T550" s="3"/>
    </row>
    <row r="551" spans="1:20">
      <c r="A551" s="46"/>
      <c r="B551" s="38" t="s">
        <v>7</v>
      </c>
      <c r="C551" s="39"/>
      <c r="D551" s="39"/>
      <c r="E551" s="39"/>
      <c r="F551" s="39"/>
      <c r="G551" s="40"/>
      <c r="H551" s="40">
        <f>H556+H576+H586+H596</f>
        <v>7147000</v>
      </c>
      <c r="I551" s="40">
        <f t="shared" ref="I551:P551" si="226">I556+I576+I586+I596</f>
        <v>7585800</v>
      </c>
      <c r="J551" s="40">
        <f t="shared" si="226"/>
        <v>7585800</v>
      </c>
      <c r="K551" s="40">
        <f t="shared" si="226"/>
        <v>7585800</v>
      </c>
      <c r="L551" s="40">
        <f t="shared" si="226"/>
        <v>7585800</v>
      </c>
      <c r="M551" s="40">
        <f t="shared" si="226"/>
        <v>7585800</v>
      </c>
      <c r="N551" s="40">
        <f t="shared" si="226"/>
        <v>7585800</v>
      </c>
      <c r="O551" s="40">
        <f t="shared" si="226"/>
        <v>7585800</v>
      </c>
      <c r="P551" s="40">
        <f t="shared" si="226"/>
        <v>0</v>
      </c>
      <c r="Q551" s="40"/>
      <c r="R551" s="33">
        <f t="shared" si="203"/>
        <v>0</v>
      </c>
      <c r="S551" s="4"/>
    </row>
    <row r="552" spans="1:20">
      <c r="A552" s="46"/>
      <c r="B552" s="38" t="s">
        <v>8</v>
      </c>
      <c r="C552" s="39"/>
      <c r="D552" s="39"/>
      <c r="E552" s="39"/>
      <c r="F552" s="39"/>
      <c r="G552" s="40"/>
      <c r="H552" s="40">
        <f>H557+H577+H587+H597</f>
        <v>22850000</v>
      </c>
      <c r="I552" s="40">
        <f t="shared" ref="I552:P552" si="227">I557+I577+I587+I597</f>
        <v>0</v>
      </c>
      <c r="J552" s="40">
        <f t="shared" si="227"/>
        <v>0</v>
      </c>
      <c r="K552" s="40">
        <f t="shared" si="227"/>
        <v>0</v>
      </c>
      <c r="L552" s="40">
        <f t="shared" si="227"/>
        <v>0</v>
      </c>
      <c r="M552" s="40">
        <f t="shared" si="227"/>
        <v>0</v>
      </c>
      <c r="N552" s="40">
        <f t="shared" si="227"/>
        <v>0</v>
      </c>
      <c r="O552" s="40">
        <f t="shared" si="227"/>
        <v>0</v>
      </c>
      <c r="P552" s="40">
        <f t="shared" si="227"/>
        <v>360000</v>
      </c>
      <c r="Q552" s="40"/>
      <c r="R552" s="33">
        <f t="shared" si="203"/>
        <v>1.5754923413566742</v>
      </c>
      <c r="S552" s="4"/>
    </row>
    <row r="553" spans="1:20" ht="31.5" outlineLevel="1">
      <c r="A553" s="34" t="s">
        <v>96</v>
      </c>
      <c r="B553" s="41" t="s">
        <v>172</v>
      </c>
      <c r="C553" s="39"/>
      <c r="D553" s="39"/>
      <c r="E553" s="39"/>
      <c r="F553" s="39"/>
      <c r="G553" s="42">
        <v>0</v>
      </c>
      <c r="H553" s="42">
        <f>H555+H556+H557</f>
        <v>12228400</v>
      </c>
      <c r="I553" s="42">
        <f t="shared" ref="I553:P553" si="228">I555+I556+I557</f>
        <v>3792900</v>
      </c>
      <c r="J553" s="42">
        <f t="shared" si="228"/>
        <v>3792900</v>
      </c>
      <c r="K553" s="42">
        <f t="shared" si="228"/>
        <v>3792900</v>
      </c>
      <c r="L553" s="42">
        <f t="shared" si="228"/>
        <v>3792900</v>
      </c>
      <c r="M553" s="42">
        <f t="shared" si="228"/>
        <v>3792900</v>
      </c>
      <c r="N553" s="42">
        <f t="shared" si="228"/>
        <v>3792900</v>
      </c>
      <c r="O553" s="42">
        <f t="shared" si="228"/>
        <v>3792900</v>
      </c>
      <c r="P553" s="42">
        <f t="shared" si="228"/>
        <v>0</v>
      </c>
      <c r="Q553" s="40">
        <v>2416250.0299999998</v>
      </c>
      <c r="R553" s="43">
        <f t="shared" si="203"/>
        <v>0</v>
      </c>
      <c r="S553" s="4">
        <v>0</v>
      </c>
    </row>
    <row r="554" spans="1:20" outlineLevel="1">
      <c r="A554" s="34"/>
      <c r="B554" s="41" t="s">
        <v>5</v>
      </c>
      <c r="C554" s="39"/>
      <c r="D554" s="39"/>
      <c r="E554" s="39"/>
      <c r="F554" s="39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0"/>
      <c r="R554" s="43"/>
      <c r="S554" s="4"/>
    </row>
    <row r="555" spans="1:20" outlineLevel="1">
      <c r="A555" s="34"/>
      <c r="B555" s="41" t="s">
        <v>6</v>
      </c>
      <c r="C555" s="39"/>
      <c r="D555" s="39"/>
      <c r="E555" s="39"/>
      <c r="F555" s="39"/>
      <c r="G555" s="42"/>
      <c r="H555" s="42">
        <f>H560+H565+H570</f>
        <v>0</v>
      </c>
      <c r="I555" s="42">
        <f t="shared" ref="I555:P557" si="229">I560+I565+I570</f>
        <v>0</v>
      </c>
      <c r="J555" s="42">
        <f t="shared" si="229"/>
        <v>0</v>
      </c>
      <c r="K555" s="42">
        <f t="shared" si="229"/>
        <v>0</v>
      </c>
      <c r="L555" s="42">
        <f t="shared" si="229"/>
        <v>0</v>
      </c>
      <c r="M555" s="42">
        <f t="shared" si="229"/>
        <v>0</v>
      </c>
      <c r="N555" s="42">
        <f t="shared" si="229"/>
        <v>0</v>
      </c>
      <c r="O555" s="42">
        <f t="shared" si="229"/>
        <v>0</v>
      </c>
      <c r="P555" s="42">
        <f t="shared" si="229"/>
        <v>0</v>
      </c>
      <c r="Q555" s="40"/>
      <c r="R555" s="43">
        <v>0</v>
      </c>
      <c r="S555" s="4"/>
    </row>
    <row r="556" spans="1:20" outlineLevel="1">
      <c r="A556" s="34"/>
      <c r="B556" s="41" t="s">
        <v>7</v>
      </c>
      <c r="C556" s="39"/>
      <c r="D556" s="39"/>
      <c r="E556" s="39"/>
      <c r="F556" s="39"/>
      <c r="G556" s="42"/>
      <c r="H556" s="42">
        <f t="shared" ref="H556:H557" si="230">H561+H566+H571</f>
        <v>0</v>
      </c>
      <c r="I556" s="42">
        <v>3792900</v>
      </c>
      <c r="J556" s="42">
        <v>3792900</v>
      </c>
      <c r="K556" s="42">
        <v>3792900</v>
      </c>
      <c r="L556" s="42">
        <v>3792900</v>
      </c>
      <c r="M556" s="42">
        <v>3792900</v>
      </c>
      <c r="N556" s="42">
        <v>3792900</v>
      </c>
      <c r="O556" s="42">
        <v>3792900</v>
      </c>
      <c r="P556" s="42">
        <f t="shared" si="229"/>
        <v>0</v>
      </c>
      <c r="Q556" s="40"/>
      <c r="R556" s="43">
        <v>0</v>
      </c>
      <c r="S556" s="4"/>
    </row>
    <row r="557" spans="1:20" outlineLevel="1">
      <c r="A557" s="34"/>
      <c r="B557" s="41" t="s">
        <v>8</v>
      </c>
      <c r="C557" s="39"/>
      <c r="D557" s="39"/>
      <c r="E557" s="39"/>
      <c r="F557" s="39"/>
      <c r="G557" s="42"/>
      <c r="H557" s="42">
        <f t="shared" si="230"/>
        <v>12228400</v>
      </c>
      <c r="I557" s="42"/>
      <c r="J557" s="42"/>
      <c r="K557" s="42"/>
      <c r="L557" s="42"/>
      <c r="M557" s="42"/>
      <c r="N557" s="42"/>
      <c r="O557" s="42"/>
      <c r="P557" s="42">
        <f t="shared" si="229"/>
        <v>0</v>
      </c>
      <c r="Q557" s="40"/>
      <c r="R557" s="43">
        <f t="shared" si="203"/>
        <v>0</v>
      </c>
      <c r="S557" s="4"/>
    </row>
    <row r="558" spans="1:20" ht="48" customHeight="1" outlineLevel="1">
      <c r="A558" s="34"/>
      <c r="B558" s="47" t="s">
        <v>107</v>
      </c>
      <c r="C558" s="39"/>
      <c r="D558" s="39"/>
      <c r="E558" s="39"/>
      <c r="F558" s="39"/>
      <c r="G558" s="42"/>
      <c r="H558" s="42">
        <f>H560+H561+H562</f>
        <v>200000</v>
      </c>
      <c r="I558" s="42">
        <f t="shared" ref="I558:O558" si="231">I560+I561+I562</f>
        <v>0</v>
      </c>
      <c r="J558" s="42">
        <f t="shared" si="231"/>
        <v>0</v>
      </c>
      <c r="K558" s="42">
        <f t="shared" si="231"/>
        <v>0</v>
      </c>
      <c r="L558" s="42">
        <f t="shared" si="231"/>
        <v>0</v>
      </c>
      <c r="M558" s="42">
        <f t="shared" si="231"/>
        <v>0</v>
      </c>
      <c r="N558" s="42">
        <f t="shared" si="231"/>
        <v>0</v>
      </c>
      <c r="O558" s="42">
        <f t="shared" si="231"/>
        <v>0</v>
      </c>
      <c r="P558" s="42">
        <f>P560+P561+P562</f>
        <v>0</v>
      </c>
      <c r="Q558" s="40">
        <v>41189.14</v>
      </c>
      <c r="R558" s="43">
        <f t="shared" si="203"/>
        <v>0</v>
      </c>
      <c r="S558" s="4"/>
    </row>
    <row r="559" spans="1:20" outlineLevel="1">
      <c r="A559" s="34"/>
      <c r="B559" s="41" t="s">
        <v>5</v>
      </c>
      <c r="C559" s="39"/>
      <c r="D559" s="39"/>
      <c r="E559" s="39"/>
      <c r="F559" s="39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0"/>
      <c r="R559" s="43"/>
      <c r="S559" s="4"/>
    </row>
    <row r="560" spans="1:20" outlineLevel="1">
      <c r="A560" s="34"/>
      <c r="B560" s="41" t="s">
        <v>6</v>
      </c>
      <c r="C560" s="39"/>
      <c r="D560" s="39"/>
      <c r="E560" s="39"/>
      <c r="F560" s="39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0"/>
      <c r="R560" s="43"/>
      <c r="S560" s="4"/>
    </row>
    <row r="561" spans="1:19" outlineLevel="1">
      <c r="A561" s="34"/>
      <c r="B561" s="41" t="s">
        <v>7</v>
      </c>
      <c r="C561" s="39"/>
      <c r="D561" s="39"/>
      <c r="E561" s="39"/>
      <c r="F561" s="39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0"/>
      <c r="R561" s="43"/>
      <c r="S561" s="4"/>
    </row>
    <row r="562" spans="1:19" outlineLevel="1">
      <c r="A562" s="34"/>
      <c r="B562" s="41" t="s">
        <v>8</v>
      </c>
      <c r="C562" s="39"/>
      <c r="D562" s="39"/>
      <c r="E562" s="39"/>
      <c r="F562" s="39"/>
      <c r="G562" s="42"/>
      <c r="H562" s="42">
        <v>200000</v>
      </c>
      <c r="I562" s="42"/>
      <c r="J562" s="42"/>
      <c r="K562" s="42"/>
      <c r="L562" s="42"/>
      <c r="M562" s="42"/>
      <c r="N562" s="42"/>
      <c r="O562" s="42"/>
      <c r="P562" s="42"/>
      <c r="Q562" s="40"/>
      <c r="R562" s="43">
        <f t="shared" si="203"/>
        <v>0</v>
      </c>
      <c r="S562" s="4"/>
    </row>
    <row r="563" spans="1:19" ht="33" customHeight="1" outlineLevel="1">
      <c r="A563" s="34"/>
      <c r="B563" s="47" t="s">
        <v>108</v>
      </c>
      <c r="C563" s="39"/>
      <c r="D563" s="39"/>
      <c r="E563" s="39"/>
      <c r="F563" s="39"/>
      <c r="G563" s="42"/>
      <c r="H563" s="42">
        <f>H565+H566+H567</f>
        <v>11853400</v>
      </c>
      <c r="I563" s="42">
        <f t="shared" ref="I563:O563" si="232">I565+I566+I567</f>
        <v>0</v>
      </c>
      <c r="J563" s="42">
        <f t="shared" si="232"/>
        <v>0</v>
      </c>
      <c r="K563" s="42">
        <f t="shared" si="232"/>
        <v>0</v>
      </c>
      <c r="L563" s="42">
        <f t="shared" si="232"/>
        <v>0</v>
      </c>
      <c r="M563" s="42">
        <f t="shared" si="232"/>
        <v>0</v>
      </c>
      <c r="N563" s="42">
        <f t="shared" si="232"/>
        <v>0</v>
      </c>
      <c r="O563" s="42">
        <f t="shared" si="232"/>
        <v>0</v>
      </c>
      <c r="P563" s="42">
        <f>P565+P566+P567</f>
        <v>0</v>
      </c>
      <c r="Q563" s="40">
        <v>41189.14</v>
      </c>
      <c r="R563" s="43">
        <f t="shared" si="203"/>
        <v>0</v>
      </c>
      <c r="S563" s="4"/>
    </row>
    <row r="564" spans="1:19" outlineLevel="1">
      <c r="A564" s="34"/>
      <c r="B564" s="41" t="s">
        <v>5</v>
      </c>
      <c r="C564" s="39"/>
      <c r="D564" s="39"/>
      <c r="E564" s="39"/>
      <c r="F564" s="39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0"/>
      <c r="R564" s="43"/>
      <c r="S564" s="4"/>
    </row>
    <row r="565" spans="1:19" outlineLevel="1">
      <c r="A565" s="34"/>
      <c r="B565" s="41" t="s">
        <v>6</v>
      </c>
      <c r="C565" s="39"/>
      <c r="D565" s="39"/>
      <c r="E565" s="39"/>
      <c r="F565" s="39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0"/>
      <c r="R565" s="43"/>
      <c r="S565" s="4"/>
    </row>
    <row r="566" spans="1:19" outlineLevel="1">
      <c r="A566" s="34"/>
      <c r="B566" s="41" t="s">
        <v>7</v>
      </c>
      <c r="C566" s="39"/>
      <c r="D566" s="39"/>
      <c r="E566" s="39"/>
      <c r="F566" s="39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0"/>
      <c r="R566" s="43"/>
      <c r="S566" s="4"/>
    </row>
    <row r="567" spans="1:19" outlineLevel="1">
      <c r="A567" s="34"/>
      <c r="B567" s="41" t="s">
        <v>8</v>
      </c>
      <c r="C567" s="39"/>
      <c r="D567" s="39"/>
      <c r="E567" s="39"/>
      <c r="F567" s="39"/>
      <c r="G567" s="42"/>
      <c r="H567" s="42">
        <v>11853400</v>
      </c>
      <c r="I567" s="42"/>
      <c r="J567" s="42"/>
      <c r="K567" s="42"/>
      <c r="L567" s="42"/>
      <c r="M567" s="42"/>
      <c r="N567" s="42"/>
      <c r="O567" s="42"/>
      <c r="P567" s="42"/>
      <c r="Q567" s="40"/>
      <c r="R567" s="43">
        <f t="shared" ref="R567:R628" si="233">P567/H567*100</f>
        <v>0</v>
      </c>
      <c r="S567" s="4"/>
    </row>
    <row r="568" spans="1:19" ht="31.5" outlineLevel="1">
      <c r="A568" s="34"/>
      <c r="B568" s="47" t="s">
        <v>109</v>
      </c>
      <c r="C568" s="39"/>
      <c r="D568" s="39"/>
      <c r="E568" s="39"/>
      <c r="F568" s="39"/>
      <c r="G568" s="42"/>
      <c r="H568" s="42">
        <f>H570+H571+H572</f>
        <v>175000</v>
      </c>
      <c r="I568" s="42">
        <f t="shared" ref="I568:O568" si="234">I570+I571+I572</f>
        <v>0</v>
      </c>
      <c r="J568" s="42">
        <f t="shared" si="234"/>
        <v>0</v>
      </c>
      <c r="K568" s="42">
        <f t="shared" si="234"/>
        <v>0</v>
      </c>
      <c r="L568" s="42">
        <f t="shared" si="234"/>
        <v>0</v>
      </c>
      <c r="M568" s="42">
        <f t="shared" si="234"/>
        <v>0</v>
      </c>
      <c r="N568" s="42">
        <f t="shared" si="234"/>
        <v>0</v>
      </c>
      <c r="O568" s="42">
        <f t="shared" si="234"/>
        <v>0</v>
      </c>
      <c r="P568" s="42">
        <f>P570+P571+P572</f>
        <v>0</v>
      </c>
      <c r="Q568" s="40">
        <v>41189.14</v>
      </c>
      <c r="R568" s="43">
        <f t="shared" si="233"/>
        <v>0</v>
      </c>
      <c r="S568" s="4"/>
    </row>
    <row r="569" spans="1:19" outlineLevel="1">
      <c r="A569" s="34"/>
      <c r="B569" s="41" t="s">
        <v>5</v>
      </c>
      <c r="C569" s="39"/>
      <c r="D569" s="39"/>
      <c r="E569" s="39"/>
      <c r="F569" s="39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0"/>
      <c r="R569" s="43"/>
      <c r="S569" s="4"/>
    </row>
    <row r="570" spans="1:19" outlineLevel="1">
      <c r="A570" s="34"/>
      <c r="B570" s="41" t="s">
        <v>6</v>
      </c>
      <c r="C570" s="39"/>
      <c r="D570" s="39"/>
      <c r="E570" s="39"/>
      <c r="F570" s="39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0"/>
      <c r="R570" s="43"/>
      <c r="S570" s="4"/>
    </row>
    <row r="571" spans="1:19" outlineLevel="1">
      <c r="A571" s="34"/>
      <c r="B571" s="41" t="s">
        <v>7</v>
      </c>
      <c r="C571" s="39"/>
      <c r="D571" s="39"/>
      <c r="E571" s="39"/>
      <c r="F571" s="39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0"/>
      <c r="R571" s="43"/>
      <c r="S571" s="4"/>
    </row>
    <row r="572" spans="1:19" outlineLevel="1">
      <c r="A572" s="34"/>
      <c r="B572" s="41" t="s">
        <v>8</v>
      </c>
      <c r="C572" s="39"/>
      <c r="D572" s="39"/>
      <c r="E572" s="39"/>
      <c r="F572" s="39"/>
      <c r="G572" s="42"/>
      <c r="H572" s="42">
        <v>175000</v>
      </c>
      <c r="I572" s="42"/>
      <c r="J572" s="42"/>
      <c r="K572" s="42"/>
      <c r="L572" s="42"/>
      <c r="M572" s="42"/>
      <c r="N572" s="42"/>
      <c r="O572" s="42"/>
      <c r="P572" s="42"/>
      <c r="Q572" s="40"/>
      <c r="R572" s="43">
        <f t="shared" si="233"/>
        <v>0</v>
      </c>
      <c r="S572" s="4"/>
    </row>
    <row r="573" spans="1:19" ht="31.5" outlineLevel="1">
      <c r="A573" s="34" t="s">
        <v>99</v>
      </c>
      <c r="B573" s="41" t="s">
        <v>110</v>
      </c>
      <c r="C573" s="39"/>
      <c r="D573" s="39"/>
      <c r="E573" s="39"/>
      <c r="F573" s="39"/>
      <c r="G573" s="42">
        <v>0</v>
      </c>
      <c r="H573" s="42">
        <f>H575+H576+H577</f>
        <v>820000</v>
      </c>
      <c r="I573" s="42">
        <f t="shared" ref="I573:P573" si="235">I575+I576+I577</f>
        <v>3792900</v>
      </c>
      <c r="J573" s="42">
        <f t="shared" si="235"/>
        <v>3792900</v>
      </c>
      <c r="K573" s="42">
        <f t="shared" si="235"/>
        <v>3792900</v>
      </c>
      <c r="L573" s="42">
        <f t="shared" si="235"/>
        <v>3792900</v>
      </c>
      <c r="M573" s="42">
        <f t="shared" si="235"/>
        <v>3792900</v>
      </c>
      <c r="N573" s="42">
        <f t="shared" si="235"/>
        <v>3792900</v>
      </c>
      <c r="O573" s="42">
        <f t="shared" si="235"/>
        <v>3792900</v>
      </c>
      <c r="P573" s="42">
        <f t="shared" si="235"/>
        <v>0</v>
      </c>
      <c r="Q573" s="40">
        <v>300666.68</v>
      </c>
      <c r="R573" s="43">
        <f t="shared" si="233"/>
        <v>0</v>
      </c>
      <c r="S573" s="4">
        <v>0</v>
      </c>
    </row>
    <row r="574" spans="1:19" outlineLevel="1">
      <c r="A574" s="34"/>
      <c r="B574" s="41" t="s">
        <v>5</v>
      </c>
      <c r="C574" s="39"/>
      <c r="D574" s="39"/>
      <c r="E574" s="39"/>
      <c r="F574" s="39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0"/>
      <c r="R574" s="43"/>
      <c r="S574" s="4"/>
    </row>
    <row r="575" spans="1:19" outlineLevel="1">
      <c r="A575" s="34"/>
      <c r="B575" s="41" t="s">
        <v>6</v>
      </c>
      <c r="C575" s="39"/>
      <c r="D575" s="39"/>
      <c r="E575" s="39"/>
      <c r="F575" s="39"/>
      <c r="G575" s="42"/>
      <c r="H575" s="42">
        <f>H580</f>
        <v>0</v>
      </c>
      <c r="I575" s="42">
        <f t="shared" ref="I575:P576" si="236">I580</f>
        <v>0</v>
      </c>
      <c r="J575" s="42">
        <f t="shared" si="236"/>
        <v>0</v>
      </c>
      <c r="K575" s="42">
        <f t="shared" si="236"/>
        <v>0</v>
      </c>
      <c r="L575" s="42">
        <f t="shared" si="236"/>
        <v>0</v>
      </c>
      <c r="M575" s="42">
        <f t="shared" si="236"/>
        <v>0</v>
      </c>
      <c r="N575" s="42">
        <f t="shared" si="236"/>
        <v>0</v>
      </c>
      <c r="O575" s="42">
        <f t="shared" si="236"/>
        <v>0</v>
      </c>
      <c r="P575" s="42">
        <f t="shared" si="236"/>
        <v>0</v>
      </c>
      <c r="Q575" s="40"/>
      <c r="R575" s="43">
        <v>0</v>
      </c>
      <c r="S575" s="4"/>
    </row>
    <row r="576" spans="1:19" outlineLevel="1">
      <c r="A576" s="34"/>
      <c r="B576" s="41" t="s">
        <v>7</v>
      </c>
      <c r="C576" s="39"/>
      <c r="D576" s="39"/>
      <c r="E576" s="39"/>
      <c r="F576" s="39"/>
      <c r="G576" s="42"/>
      <c r="H576" s="42">
        <f>H581</f>
        <v>0</v>
      </c>
      <c r="I576" s="42">
        <v>3792900</v>
      </c>
      <c r="J576" s="42">
        <v>3792900</v>
      </c>
      <c r="K576" s="42">
        <v>3792900</v>
      </c>
      <c r="L576" s="42">
        <v>3792900</v>
      </c>
      <c r="M576" s="42">
        <v>3792900</v>
      </c>
      <c r="N576" s="42">
        <v>3792900</v>
      </c>
      <c r="O576" s="42">
        <v>3792900</v>
      </c>
      <c r="P576" s="42">
        <f t="shared" si="236"/>
        <v>0</v>
      </c>
      <c r="Q576" s="40"/>
      <c r="R576" s="43">
        <v>0</v>
      </c>
      <c r="S576" s="4"/>
    </row>
    <row r="577" spans="1:21" outlineLevel="1">
      <c r="A577" s="34"/>
      <c r="B577" s="41" t="s">
        <v>8</v>
      </c>
      <c r="C577" s="39"/>
      <c r="D577" s="39"/>
      <c r="E577" s="39"/>
      <c r="F577" s="39"/>
      <c r="G577" s="42"/>
      <c r="H577" s="42">
        <f>H582</f>
        <v>820000</v>
      </c>
      <c r="I577" s="42"/>
      <c r="J577" s="42"/>
      <c r="K577" s="42"/>
      <c r="L577" s="42"/>
      <c r="M577" s="42"/>
      <c r="N577" s="42"/>
      <c r="O577" s="42"/>
      <c r="P577" s="42"/>
      <c r="Q577" s="40"/>
      <c r="R577" s="43">
        <f t="shared" si="233"/>
        <v>0</v>
      </c>
      <c r="S577" s="4"/>
    </row>
    <row r="578" spans="1:21" ht="32.25" customHeight="1" outlineLevel="1">
      <c r="A578" s="34"/>
      <c r="B578" s="47" t="s">
        <v>111</v>
      </c>
      <c r="C578" s="39"/>
      <c r="D578" s="39"/>
      <c r="E578" s="39"/>
      <c r="F578" s="39"/>
      <c r="G578" s="42"/>
      <c r="H578" s="42">
        <f>H580+H581+H582</f>
        <v>820000</v>
      </c>
      <c r="I578" s="42">
        <f t="shared" ref="I578:O578" si="237">I580+I581+I582</f>
        <v>0</v>
      </c>
      <c r="J578" s="42">
        <f t="shared" si="237"/>
        <v>0</v>
      </c>
      <c r="K578" s="42">
        <f t="shared" si="237"/>
        <v>0</v>
      </c>
      <c r="L578" s="42">
        <f t="shared" si="237"/>
        <v>0</v>
      </c>
      <c r="M578" s="42">
        <f t="shared" si="237"/>
        <v>0</v>
      </c>
      <c r="N578" s="42">
        <f t="shared" si="237"/>
        <v>0</v>
      </c>
      <c r="O578" s="42">
        <f t="shared" si="237"/>
        <v>0</v>
      </c>
      <c r="P578" s="42">
        <f>P580+P581+P582</f>
        <v>0</v>
      </c>
      <c r="Q578" s="40">
        <v>41189.14</v>
      </c>
      <c r="R578" s="43">
        <f t="shared" si="233"/>
        <v>0</v>
      </c>
      <c r="S578" s="4"/>
    </row>
    <row r="579" spans="1:21" outlineLevel="1">
      <c r="A579" s="34"/>
      <c r="B579" s="41" t="s">
        <v>5</v>
      </c>
      <c r="C579" s="39"/>
      <c r="D579" s="39"/>
      <c r="E579" s="39"/>
      <c r="F579" s="39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0"/>
      <c r="R579" s="43"/>
      <c r="S579" s="4"/>
    </row>
    <row r="580" spans="1:21" outlineLevel="1">
      <c r="A580" s="34"/>
      <c r="B580" s="41" t="s">
        <v>6</v>
      </c>
      <c r="C580" s="39"/>
      <c r="D580" s="39"/>
      <c r="E580" s="39"/>
      <c r="F580" s="39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0"/>
      <c r="R580" s="43"/>
      <c r="S580" s="4"/>
    </row>
    <row r="581" spans="1:21" outlineLevel="1">
      <c r="A581" s="34"/>
      <c r="B581" s="41" t="s">
        <v>7</v>
      </c>
      <c r="C581" s="39"/>
      <c r="D581" s="39"/>
      <c r="E581" s="39"/>
      <c r="F581" s="39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0"/>
      <c r="R581" s="43"/>
      <c r="S581" s="4"/>
    </row>
    <row r="582" spans="1:21" outlineLevel="1">
      <c r="A582" s="34"/>
      <c r="B582" s="41" t="s">
        <v>8</v>
      </c>
      <c r="C582" s="39"/>
      <c r="D582" s="39"/>
      <c r="E582" s="39"/>
      <c r="F582" s="39"/>
      <c r="G582" s="42"/>
      <c r="H582" s="42">
        <v>820000</v>
      </c>
      <c r="I582" s="42"/>
      <c r="J582" s="42"/>
      <c r="K582" s="42"/>
      <c r="L582" s="42"/>
      <c r="M582" s="42"/>
      <c r="N582" s="42"/>
      <c r="O582" s="42"/>
      <c r="P582" s="42"/>
      <c r="Q582" s="40"/>
      <c r="R582" s="43">
        <f t="shared" si="233"/>
        <v>0</v>
      </c>
      <c r="S582" s="4"/>
    </row>
    <row r="583" spans="1:21" ht="33" customHeight="1" outlineLevel="1">
      <c r="A583" s="34" t="s">
        <v>156</v>
      </c>
      <c r="B583" s="41" t="s">
        <v>190</v>
      </c>
      <c r="C583" s="39"/>
      <c r="D583" s="39"/>
      <c r="E583" s="39"/>
      <c r="F583" s="39"/>
      <c r="G583" s="42">
        <v>0</v>
      </c>
      <c r="H583" s="42">
        <f t="shared" ref="H583:P583" si="238">H585+H586+H587</f>
        <v>275874000</v>
      </c>
      <c r="I583" s="42">
        <f t="shared" si="238"/>
        <v>0</v>
      </c>
      <c r="J583" s="42">
        <f t="shared" si="238"/>
        <v>0</v>
      </c>
      <c r="K583" s="42">
        <f t="shared" si="238"/>
        <v>0</v>
      </c>
      <c r="L583" s="42">
        <f t="shared" si="238"/>
        <v>0</v>
      </c>
      <c r="M583" s="42">
        <f t="shared" si="238"/>
        <v>0</v>
      </c>
      <c r="N583" s="42">
        <f t="shared" si="238"/>
        <v>0</v>
      </c>
      <c r="O583" s="42">
        <f t="shared" si="238"/>
        <v>0</v>
      </c>
      <c r="P583" s="42">
        <f t="shared" si="238"/>
        <v>0</v>
      </c>
      <c r="Q583" s="40">
        <v>3126824.99</v>
      </c>
      <c r="R583" s="43">
        <f t="shared" si="233"/>
        <v>0</v>
      </c>
      <c r="S583" s="5">
        <v>0</v>
      </c>
      <c r="T583" s="19"/>
      <c r="U583" s="18"/>
    </row>
    <row r="584" spans="1:21" outlineLevel="1">
      <c r="A584" s="34"/>
      <c r="B584" s="41" t="s">
        <v>5</v>
      </c>
      <c r="C584" s="39"/>
      <c r="D584" s="39"/>
      <c r="E584" s="39"/>
      <c r="F584" s="39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0"/>
      <c r="R584" s="43"/>
      <c r="S584" s="4"/>
    </row>
    <row r="585" spans="1:21" outlineLevel="1">
      <c r="A585" s="34"/>
      <c r="B585" s="41" t="s">
        <v>6</v>
      </c>
      <c r="C585" s="39"/>
      <c r="D585" s="39"/>
      <c r="E585" s="39"/>
      <c r="F585" s="39"/>
      <c r="G585" s="42"/>
      <c r="H585" s="42">
        <f>H590</f>
        <v>268727000</v>
      </c>
      <c r="I585" s="42">
        <f t="shared" ref="I585:O585" si="239">I590</f>
        <v>0</v>
      </c>
      <c r="J585" s="42">
        <f t="shared" si="239"/>
        <v>0</v>
      </c>
      <c r="K585" s="42">
        <f t="shared" si="239"/>
        <v>0</v>
      </c>
      <c r="L585" s="42">
        <f t="shared" si="239"/>
        <v>0</v>
      </c>
      <c r="M585" s="42">
        <f t="shared" si="239"/>
        <v>0</v>
      </c>
      <c r="N585" s="42">
        <f t="shared" si="239"/>
        <v>0</v>
      </c>
      <c r="O585" s="42">
        <f t="shared" si="239"/>
        <v>0</v>
      </c>
      <c r="P585" s="42"/>
      <c r="Q585" s="40"/>
      <c r="R585" s="43">
        <f t="shared" si="233"/>
        <v>0</v>
      </c>
      <c r="S585" s="4"/>
    </row>
    <row r="586" spans="1:21" outlineLevel="1">
      <c r="A586" s="34"/>
      <c r="B586" s="41" t="s">
        <v>7</v>
      </c>
      <c r="C586" s="39"/>
      <c r="D586" s="39"/>
      <c r="E586" s="39"/>
      <c r="F586" s="39"/>
      <c r="G586" s="42"/>
      <c r="H586" s="42">
        <f t="shared" ref="H586:O586" si="240">H591</f>
        <v>7147000</v>
      </c>
      <c r="I586" s="42">
        <f t="shared" si="240"/>
        <v>0</v>
      </c>
      <c r="J586" s="42">
        <f t="shared" si="240"/>
        <v>0</v>
      </c>
      <c r="K586" s="42">
        <f t="shared" si="240"/>
        <v>0</v>
      </c>
      <c r="L586" s="42">
        <f t="shared" si="240"/>
        <v>0</v>
      </c>
      <c r="M586" s="42">
        <f t="shared" si="240"/>
        <v>0</v>
      </c>
      <c r="N586" s="42">
        <f t="shared" si="240"/>
        <v>0</v>
      </c>
      <c r="O586" s="42">
        <f t="shared" si="240"/>
        <v>0</v>
      </c>
      <c r="P586" s="42"/>
      <c r="Q586" s="40"/>
      <c r="R586" s="43">
        <f t="shared" si="233"/>
        <v>0</v>
      </c>
      <c r="S586" s="4"/>
    </row>
    <row r="587" spans="1:21" outlineLevel="1">
      <c r="A587" s="34"/>
      <c r="B587" s="41" t="s">
        <v>8</v>
      </c>
      <c r="C587" s="39"/>
      <c r="D587" s="39"/>
      <c r="E587" s="39"/>
      <c r="F587" s="39"/>
      <c r="G587" s="42"/>
      <c r="H587" s="42">
        <f>H592</f>
        <v>0</v>
      </c>
      <c r="I587" s="42">
        <f t="shared" ref="I587:O587" si="241">I592</f>
        <v>0</v>
      </c>
      <c r="J587" s="42">
        <f t="shared" si="241"/>
        <v>0</v>
      </c>
      <c r="K587" s="42">
        <f t="shared" si="241"/>
        <v>0</v>
      </c>
      <c r="L587" s="42">
        <f t="shared" si="241"/>
        <v>0</v>
      </c>
      <c r="M587" s="42">
        <f t="shared" si="241"/>
        <v>0</v>
      </c>
      <c r="N587" s="42">
        <f t="shared" si="241"/>
        <v>0</v>
      </c>
      <c r="O587" s="42">
        <f t="shared" si="241"/>
        <v>0</v>
      </c>
      <c r="P587" s="42"/>
      <c r="Q587" s="40"/>
      <c r="R587" s="43">
        <v>0</v>
      </c>
      <c r="S587" s="4"/>
    </row>
    <row r="588" spans="1:21" ht="31.5" outlineLevel="1">
      <c r="A588" s="34"/>
      <c r="B588" s="47" t="s">
        <v>182</v>
      </c>
      <c r="C588" s="39"/>
      <c r="D588" s="39"/>
      <c r="E588" s="39"/>
      <c r="F588" s="39"/>
      <c r="G588" s="42"/>
      <c r="H588" s="42">
        <f>H590+H591+H592</f>
        <v>275874000</v>
      </c>
      <c r="I588" s="42">
        <f t="shared" ref="I588:P588" si="242">I590+I591+I592</f>
        <v>0</v>
      </c>
      <c r="J588" s="42">
        <f t="shared" si="242"/>
        <v>0</v>
      </c>
      <c r="K588" s="42">
        <f t="shared" si="242"/>
        <v>0</v>
      </c>
      <c r="L588" s="42">
        <f t="shared" si="242"/>
        <v>0</v>
      </c>
      <c r="M588" s="42">
        <f t="shared" si="242"/>
        <v>0</v>
      </c>
      <c r="N588" s="42">
        <f t="shared" si="242"/>
        <v>0</v>
      </c>
      <c r="O588" s="42">
        <f t="shared" si="242"/>
        <v>0</v>
      </c>
      <c r="P588" s="42">
        <f t="shared" si="242"/>
        <v>0</v>
      </c>
      <c r="Q588" s="40">
        <v>41189.14</v>
      </c>
      <c r="R588" s="43">
        <f t="shared" si="233"/>
        <v>0</v>
      </c>
      <c r="S588" s="4"/>
    </row>
    <row r="589" spans="1:21" outlineLevel="1">
      <c r="A589" s="34"/>
      <c r="B589" s="41" t="s">
        <v>5</v>
      </c>
      <c r="C589" s="39"/>
      <c r="D589" s="39"/>
      <c r="E589" s="39"/>
      <c r="F589" s="39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0"/>
      <c r="R589" s="43"/>
      <c r="S589" s="4"/>
    </row>
    <row r="590" spans="1:21" outlineLevel="1">
      <c r="A590" s="34"/>
      <c r="B590" s="41" t="s">
        <v>6</v>
      </c>
      <c r="C590" s="39"/>
      <c r="D590" s="39"/>
      <c r="E590" s="39"/>
      <c r="F590" s="39"/>
      <c r="G590" s="42"/>
      <c r="H590" s="42">
        <v>268727000</v>
      </c>
      <c r="I590" s="42"/>
      <c r="J590" s="42"/>
      <c r="K590" s="42"/>
      <c r="L590" s="42"/>
      <c r="M590" s="42"/>
      <c r="N590" s="42"/>
      <c r="O590" s="42"/>
      <c r="P590" s="42"/>
      <c r="Q590" s="40"/>
      <c r="R590" s="43">
        <f t="shared" si="233"/>
        <v>0</v>
      </c>
      <c r="S590" s="4"/>
    </row>
    <row r="591" spans="1:21" outlineLevel="1">
      <c r="A591" s="34"/>
      <c r="B591" s="41" t="s">
        <v>7</v>
      </c>
      <c r="C591" s="39"/>
      <c r="D591" s="39"/>
      <c r="E591" s="39"/>
      <c r="F591" s="39"/>
      <c r="G591" s="42"/>
      <c r="H591" s="42">
        <v>7147000</v>
      </c>
      <c r="I591" s="42"/>
      <c r="J591" s="42"/>
      <c r="K591" s="42"/>
      <c r="L591" s="42"/>
      <c r="M591" s="42"/>
      <c r="N591" s="42"/>
      <c r="O591" s="42"/>
      <c r="P591" s="42"/>
      <c r="Q591" s="40"/>
      <c r="R591" s="43">
        <f t="shared" si="233"/>
        <v>0</v>
      </c>
      <c r="S591" s="4"/>
    </row>
    <row r="592" spans="1:21" outlineLevel="1">
      <c r="A592" s="34"/>
      <c r="B592" s="41" t="s">
        <v>8</v>
      </c>
      <c r="C592" s="39"/>
      <c r="D592" s="39"/>
      <c r="E592" s="39"/>
      <c r="F592" s="39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0"/>
      <c r="R592" s="43">
        <v>0</v>
      </c>
      <c r="S592" s="4"/>
    </row>
    <row r="593" spans="1:19" ht="47.25" outlineLevel="1">
      <c r="A593" s="34" t="s">
        <v>181</v>
      </c>
      <c r="B593" s="41" t="s">
        <v>157</v>
      </c>
      <c r="C593" s="39"/>
      <c r="D593" s="39"/>
      <c r="E593" s="39"/>
      <c r="F593" s="39"/>
      <c r="G593" s="42"/>
      <c r="H593" s="42">
        <f>H595+H596+H597</f>
        <v>9801600</v>
      </c>
      <c r="I593" s="42">
        <f t="shared" ref="I593:P593" si="243">I595+I596+I597</f>
        <v>0</v>
      </c>
      <c r="J593" s="42">
        <f t="shared" si="243"/>
        <v>0</v>
      </c>
      <c r="K593" s="42">
        <f t="shared" si="243"/>
        <v>0</v>
      </c>
      <c r="L593" s="42">
        <f t="shared" si="243"/>
        <v>0</v>
      </c>
      <c r="M593" s="42">
        <f t="shared" si="243"/>
        <v>0</v>
      </c>
      <c r="N593" s="42">
        <f t="shared" si="243"/>
        <v>0</v>
      </c>
      <c r="O593" s="42">
        <f t="shared" si="243"/>
        <v>0</v>
      </c>
      <c r="P593" s="42">
        <f t="shared" si="243"/>
        <v>360000</v>
      </c>
      <c r="Q593" s="40"/>
      <c r="R593" s="43">
        <f t="shared" si="233"/>
        <v>3.6728697355533786</v>
      </c>
      <c r="S593" s="4"/>
    </row>
    <row r="594" spans="1:19" outlineLevel="1">
      <c r="A594" s="34"/>
      <c r="B594" s="41" t="s">
        <v>5</v>
      </c>
      <c r="C594" s="39"/>
      <c r="D594" s="39"/>
      <c r="E594" s="39"/>
      <c r="F594" s="39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0"/>
      <c r="R594" s="43"/>
      <c r="S594" s="4"/>
    </row>
    <row r="595" spans="1:19" outlineLevel="1">
      <c r="A595" s="34"/>
      <c r="B595" s="41" t="s">
        <v>6</v>
      </c>
      <c r="C595" s="39"/>
      <c r="D595" s="39"/>
      <c r="E595" s="39"/>
      <c r="F595" s="39"/>
      <c r="G595" s="42"/>
      <c r="H595" s="42">
        <v>0</v>
      </c>
      <c r="I595" s="42">
        <f t="shared" ref="I595:P596" si="244">I600</f>
        <v>0</v>
      </c>
      <c r="J595" s="42">
        <f t="shared" si="244"/>
        <v>0</v>
      </c>
      <c r="K595" s="42">
        <f t="shared" si="244"/>
        <v>0</v>
      </c>
      <c r="L595" s="42">
        <f t="shared" si="244"/>
        <v>0</v>
      </c>
      <c r="M595" s="42">
        <f t="shared" si="244"/>
        <v>0</v>
      </c>
      <c r="N595" s="42">
        <f t="shared" si="244"/>
        <v>0</v>
      </c>
      <c r="O595" s="42">
        <f t="shared" si="244"/>
        <v>0</v>
      </c>
      <c r="P595" s="42">
        <f t="shared" si="244"/>
        <v>0</v>
      </c>
      <c r="Q595" s="40"/>
      <c r="R595" s="43">
        <v>0</v>
      </c>
      <c r="S595" s="4"/>
    </row>
    <row r="596" spans="1:19" outlineLevel="1">
      <c r="A596" s="34"/>
      <c r="B596" s="41" t="s">
        <v>7</v>
      </c>
      <c r="C596" s="39"/>
      <c r="D596" s="39"/>
      <c r="E596" s="39"/>
      <c r="F596" s="39"/>
      <c r="G596" s="42"/>
      <c r="H596" s="42">
        <v>0</v>
      </c>
      <c r="I596" s="42"/>
      <c r="J596" s="42"/>
      <c r="K596" s="42"/>
      <c r="L596" s="42"/>
      <c r="M596" s="42"/>
      <c r="N596" s="42"/>
      <c r="O596" s="42"/>
      <c r="P596" s="42">
        <f t="shared" si="244"/>
        <v>0</v>
      </c>
      <c r="Q596" s="40"/>
      <c r="R596" s="43">
        <v>0</v>
      </c>
      <c r="S596" s="4"/>
    </row>
    <row r="597" spans="1:19" outlineLevel="1">
      <c r="A597" s="34"/>
      <c r="B597" s="41" t="s">
        <v>8</v>
      </c>
      <c r="C597" s="39"/>
      <c r="D597" s="39"/>
      <c r="E597" s="39"/>
      <c r="F597" s="39"/>
      <c r="G597" s="42"/>
      <c r="H597" s="42">
        <f t="shared" ref="H597:P597" si="245">H602</f>
        <v>9801600</v>
      </c>
      <c r="I597" s="42">
        <f t="shared" si="245"/>
        <v>0</v>
      </c>
      <c r="J597" s="42">
        <f t="shared" si="245"/>
        <v>0</v>
      </c>
      <c r="K597" s="42">
        <f t="shared" si="245"/>
        <v>0</v>
      </c>
      <c r="L597" s="42">
        <f t="shared" si="245"/>
        <v>0</v>
      </c>
      <c r="M597" s="42">
        <f t="shared" si="245"/>
        <v>0</v>
      </c>
      <c r="N597" s="42">
        <f t="shared" si="245"/>
        <v>0</v>
      </c>
      <c r="O597" s="42">
        <f t="shared" si="245"/>
        <v>0</v>
      </c>
      <c r="P597" s="42">
        <f t="shared" si="245"/>
        <v>360000</v>
      </c>
      <c r="Q597" s="40"/>
      <c r="R597" s="43">
        <v>0</v>
      </c>
      <c r="S597" s="4"/>
    </row>
    <row r="598" spans="1:19" outlineLevel="1">
      <c r="A598" s="34"/>
      <c r="B598" s="49" t="s">
        <v>31</v>
      </c>
      <c r="C598" s="39"/>
      <c r="D598" s="39"/>
      <c r="E598" s="39"/>
      <c r="F598" s="39"/>
      <c r="G598" s="42"/>
      <c r="H598" s="42">
        <f>H600+H601+H602</f>
        <v>9801600</v>
      </c>
      <c r="I598" s="42">
        <f t="shared" ref="I598:P598" si="246">I600+I601+I602</f>
        <v>0</v>
      </c>
      <c r="J598" s="42">
        <f t="shared" si="246"/>
        <v>0</v>
      </c>
      <c r="K598" s="42">
        <f t="shared" si="246"/>
        <v>0</v>
      </c>
      <c r="L598" s="42">
        <f t="shared" si="246"/>
        <v>0</v>
      </c>
      <c r="M598" s="42">
        <f t="shared" si="246"/>
        <v>0</v>
      </c>
      <c r="N598" s="42">
        <f t="shared" si="246"/>
        <v>0</v>
      </c>
      <c r="O598" s="42">
        <f t="shared" si="246"/>
        <v>0</v>
      </c>
      <c r="P598" s="42">
        <f t="shared" si="246"/>
        <v>360000</v>
      </c>
      <c r="Q598" s="40"/>
      <c r="R598" s="43">
        <f t="shared" si="233"/>
        <v>3.6728697355533786</v>
      </c>
      <c r="S598" s="4"/>
    </row>
    <row r="599" spans="1:19" outlineLevel="1">
      <c r="A599" s="34"/>
      <c r="B599" s="41" t="s">
        <v>5</v>
      </c>
      <c r="C599" s="39"/>
      <c r="D599" s="39"/>
      <c r="E599" s="39"/>
      <c r="F599" s="39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0"/>
      <c r="R599" s="43"/>
      <c r="S599" s="4"/>
    </row>
    <row r="600" spans="1:19" outlineLevel="1">
      <c r="A600" s="34"/>
      <c r="B600" s="41" t="s">
        <v>6</v>
      </c>
      <c r="C600" s="39"/>
      <c r="D600" s="39"/>
      <c r="E600" s="39"/>
      <c r="F600" s="39"/>
      <c r="G600" s="42"/>
      <c r="H600" s="42">
        <v>0</v>
      </c>
      <c r="I600" s="42"/>
      <c r="J600" s="42"/>
      <c r="K600" s="42"/>
      <c r="L600" s="42"/>
      <c r="M600" s="42"/>
      <c r="N600" s="42"/>
      <c r="O600" s="42"/>
      <c r="P600" s="42">
        <v>0</v>
      </c>
      <c r="Q600" s="40"/>
      <c r="R600" s="43">
        <v>0</v>
      </c>
      <c r="S600" s="4"/>
    </row>
    <row r="601" spans="1:19" outlineLevel="1">
      <c r="A601" s="34"/>
      <c r="B601" s="41" t="s">
        <v>7</v>
      </c>
      <c r="C601" s="39"/>
      <c r="D601" s="39"/>
      <c r="E601" s="39"/>
      <c r="F601" s="39"/>
      <c r="G601" s="42"/>
      <c r="H601" s="42">
        <v>0</v>
      </c>
      <c r="I601" s="42"/>
      <c r="J601" s="42"/>
      <c r="K601" s="42"/>
      <c r="L601" s="42"/>
      <c r="M601" s="42"/>
      <c r="N601" s="42"/>
      <c r="O601" s="42"/>
      <c r="P601" s="42">
        <v>0</v>
      </c>
      <c r="Q601" s="40"/>
      <c r="R601" s="43">
        <v>0</v>
      </c>
      <c r="S601" s="4"/>
    </row>
    <row r="602" spans="1:19" outlineLevel="1">
      <c r="A602" s="34"/>
      <c r="B602" s="41" t="s">
        <v>8</v>
      </c>
      <c r="C602" s="39"/>
      <c r="D602" s="39"/>
      <c r="E602" s="39"/>
      <c r="F602" s="39"/>
      <c r="G602" s="42"/>
      <c r="H602" s="42">
        <v>9801600</v>
      </c>
      <c r="I602" s="42"/>
      <c r="J602" s="42"/>
      <c r="K602" s="42"/>
      <c r="L602" s="42"/>
      <c r="M602" s="42"/>
      <c r="N602" s="42"/>
      <c r="O602" s="42"/>
      <c r="P602" s="42">
        <v>360000</v>
      </c>
      <c r="Q602" s="40"/>
      <c r="R602" s="43">
        <f t="shared" si="233"/>
        <v>3.6728697355533786</v>
      </c>
      <c r="S602" s="4"/>
    </row>
    <row r="603" spans="1:19" s="8" customFormat="1" ht="47.25">
      <c r="A603" s="46" t="s">
        <v>105</v>
      </c>
      <c r="B603" s="38" t="s">
        <v>158</v>
      </c>
      <c r="C603" s="50"/>
      <c r="D603" s="50"/>
      <c r="E603" s="50"/>
      <c r="F603" s="50"/>
      <c r="G603" s="40">
        <v>0</v>
      </c>
      <c r="H603" s="40">
        <f>H605+H606+H607</f>
        <v>328256000</v>
      </c>
      <c r="I603" s="40" t="e">
        <f t="shared" ref="I603:P603" si="247">I605+I606+I607</f>
        <v>#REF!</v>
      </c>
      <c r="J603" s="40" t="e">
        <f t="shared" si="247"/>
        <v>#REF!</v>
      </c>
      <c r="K603" s="40" t="e">
        <f t="shared" si="247"/>
        <v>#REF!</v>
      </c>
      <c r="L603" s="40" t="e">
        <f t="shared" si="247"/>
        <v>#REF!</v>
      </c>
      <c r="M603" s="40" t="e">
        <f t="shared" si="247"/>
        <v>#REF!</v>
      </c>
      <c r="N603" s="40" t="e">
        <f t="shared" si="247"/>
        <v>#REF!</v>
      </c>
      <c r="O603" s="40" t="e">
        <f t="shared" si="247"/>
        <v>#REF!</v>
      </c>
      <c r="P603" s="40">
        <f t="shared" si="247"/>
        <v>18583320.82</v>
      </c>
      <c r="Q603" s="40">
        <v>102433970.14</v>
      </c>
      <c r="R603" s="33">
        <f t="shared" si="233"/>
        <v>5.6612280719925909</v>
      </c>
      <c r="S603" s="7">
        <v>0</v>
      </c>
    </row>
    <row r="604" spans="1:19">
      <c r="A604" s="46"/>
      <c r="B604" s="41" t="s">
        <v>5</v>
      </c>
      <c r="C604" s="50"/>
      <c r="D604" s="50"/>
      <c r="E604" s="50"/>
      <c r="F604" s="5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33"/>
      <c r="S604" s="4"/>
    </row>
    <row r="605" spans="1:19">
      <c r="A605" s="46"/>
      <c r="B605" s="38" t="s">
        <v>6</v>
      </c>
      <c r="C605" s="50"/>
      <c r="D605" s="50"/>
      <c r="E605" s="50"/>
      <c r="F605" s="50"/>
      <c r="G605" s="40"/>
      <c r="H605" s="40">
        <f>H610+H625+H645</f>
        <v>0</v>
      </c>
      <c r="I605" s="40" t="e">
        <f>I610+#REF!+I625+I645</f>
        <v>#REF!</v>
      </c>
      <c r="J605" s="40" t="e">
        <f>J610+#REF!+J625+J645</f>
        <v>#REF!</v>
      </c>
      <c r="K605" s="40" t="e">
        <f>K610+#REF!+K625+K645</f>
        <v>#REF!</v>
      </c>
      <c r="L605" s="40" t="e">
        <f>L610+#REF!+L625+L645</f>
        <v>#REF!</v>
      </c>
      <c r="M605" s="40" t="e">
        <f>M610+#REF!+M625+M645</f>
        <v>#REF!</v>
      </c>
      <c r="N605" s="40" t="e">
        <f>N610+#REF!+N625+N645</f>
        <v>#REF!</v>
      </c>
      <c r="O605" s="40" t="e">
        <f>O610+#REF!+O625+O645</f>
        <v>#REF!</v>
      </c>
      <c r="P605" s="40">
        <f>P610+P625+P645</f>
        <v>0</v>
      </c>
      <c r="Q605" s="40"/>
      <c r="R605" s="33">
        <v>0</v>
      </c>
      <c r="S605" s="4"/>
    </row>
    <row r="606" spans="1:19">
      <c r="A606" s="46"/>
      <c r="B606" s="38" t="s">
        <v>7</v>
      </c>
      <c r="C606" s="50"/>
      <c r="D606" s="50"/>
      <c r="E606" s="50"/>
      <c r="F606" s="50"/>
      <c r="G606" s="40"/>
      <c r="H606" s="40">
        <f>H611+H626+H646</f>
        <v>0</v>
      </c>
      <c r="I606" s="40" t="e">
        <f>I611+I626+I646+#REF!</f>
        <v>#REF!</v>
      </c>
      <c r="J606" s="40" t="e">
        <f>J611+J626+J646+#REF!</f>
        <v>#REF!</v>
      </c>
      <c r="K606" s="40" t="e">
        <f>K611+K626+K646+#REF!</f>
        <v>#REF!</v>
      </c>
      <c r="L606" s="40" t="e">
        <f>L611+L626+L646+#REF!</f>
        <v>#REF!</v>
      </c>
      <c r="M606" s="40" t="e">
        <f>M611+M626+M646+#REF!</f>
        <v>#REF!</v>
      </c>
      <c r="N606" s="40" t="e">
        <f>N611+N626+N646+#REF!</f>
        <v>#REF!</v>
      </c>
      <c r="O606" s="40" t="e">
        <f>O611+O626+O646+#REF!</f>
        <v>#REF!</v>
      </c>
      <c r="P606" s="40">
        <f>P611+P626+P646</f>
        <v>0</v>
      </c>
      <c r="Q606" s="40"/>
      <c r="R606" s="33">
        <v>0</v>
      </c>
      <c r="S606" s="4"/>
    </row>
    <row r="607" spans="1:19">
      <c r="A607" s="46"/>
      <c r="B607" s="38" t="s">
        <v>8</v>
      </c>
      <c r="C607" s="50"/>
      <c r="D607" s="50"/>
      <c r="E607" s="50"/>
      <c r="F607" s="50"/>
      <c r="G607" s="40"/>
      <c r="H607" s="40">
        <f>H612+H627+H647</f>
        <v>328256000</v>
      </c>
      <c r="I607" s="40">
        <f t="shared" ref="I607:O607" si="248">I612+I627+I647</f>
        <v>0</v>
      </c>
      <c r="J607" s="40">
        <f t="shared" si="248"/>
        <v>0</v>
      </c>
      <c r="K607" s="40">
        <f t="shared" si="248"/>
        <v>0</v>
      </c>
      <c r="L607" s="40">
        <f t="shared" si="248"/>
        <v>0</v>
      </c>
      <c r="M607" s="40">
        <f t="shared" si="248"/>
        <v>0</v>
      </c>
      <c r="N607" s="40">
        <f t="shared" si="248"/>
        <v>0</v>
      </c>
      <c r="O607" s="40">
        <f t="shared" si="248"/>
        <v>0</v>
      </c>
      <c r="P607" s="40">
        <f>P612+P627+P647</f>
        <v>18583320.82</v>
      </c>
      <c r="Q607" s="40"/>
      <c r="R607" s="33">
        <f t="shared" si="233"/>
        <v>5.6612280719925909</v>
      </c>
      <c r="S607" s="4"/>
    </row>
    <row r="608" spans="1:19" ht="47.25" outlineLevel="1">
      <c r="A608" s="34" t="s">
        <v>106</v>
      </c>
      <c r="B608" s="41" t="s">
        <v>115</v>
      </c>
      <c r="C608" s="39"/>
      <c r="D608" s="39"/>
      <c r="E608" s="39"/>
      <c r="F608" s="39"/>
      <c r="G608" s="42">
        <v>0</v>
      </c>
      <c r="H608" s="42">
        <f>H610+H611+H612</f>
        <v>216720500</v>
      </c>
      <c r="I608" s="42">
        <f t="shared" ref="I608:P608" si="249">I610+I611+I612</f>
        <v>0</v>
      </c>
      <c r="J608" s="42">
        <f t="shared" si="249"/>
        <v>0</v>
      </c>
      <c r="K608" s="42">
        <f t="shared" si="249"/>
        <v>0</v>
      </c>
      <c r="L608" s="42">
        <f t="shared" si="249"/>
        <v>0</v>
      </c>
      <c r="M608" s="42">
        <f t="shared" si="249"/>
        <v>0</v>
      </c>
      <c r="N608" s="42">
        <f t="shared" si="249"/>
        <v>0</v>
      </c>
      <c r="O608" s="42">
        <f t="shared" si="249"/>
        <v>0</v>
      </c>
      <c r="P608" s="42">
        <f t="shared" si="249"/>
        <v>15290430.25</v>
      </c>
      <c r="Q608" s="40">
        <v>59508608.299999997</v>
      </c>
      <c r="R608" s="43">
        <f t="shared" si="233"/>
        <v>7.0553686660929635</v>
      </c>
      <c r="S608" s="4">
        <v>0</v>
      </c>
    </row>
    <row r="609" spans="1:19" outlineLevel="1">
      <c r="A609" s="34"/>
      <c r="B609" s="41" t="s">
        <v>5</v>
      </c>
      <c r="C609" s="39"/>
      <c r="D609" s="39"/>
      <c r="E609" s="39"/>
      <c r="F609" s="39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0"/>
      <c r="R609" s="43"/>
      <c r="S609" s="4"/>
    </row>
    <row r="610" spans="1:19" outlineLevel="1">
      <c r="A610" s="34"/>
      <c r="B610" s="41" t="s">
        <v>6</v>
      </c>
      <c r="C610" s="39"/>
      <c r="D610" s="39"/>
      <c r="E610" s="39"/>
      <c r="F610" s="39"/>
      <c r="G610" s="42"/>
      <c r="H610" s="42">
        <f>H615+H620</f>
        <v>0</v>
      </c>
      <c r="I610" s="42">
        <f t="shared" ref="I610:P611" si="250">I615+I620</f>
        <v>0</v>
      </c>
      <c r="J610" s="42">
        <f t="shared" si="250"/>
        <v>0</v>
      </c>
      <c r="K610" s="42">
        <f t="shared" si="250"/>
        <v>0</v>
      </c>
      <c r="L610" s="42">
        <f t="shared" si="250"/>
        <v>0</v>
      </c>
      <c r="M610" s="42">
        <f t="shared" si="250"/>
        <v>0</v>
      </c>
      <c r="N610" s="42">
        <f t="shared" si="250"/>
        <v>0</v>
      </c>
      <c r="O610" s="42">
        <f t="shared" si="250"/>
        <v>0</v>
      </c>
      <c r="P610" s="42">
        <f t="shared" si="250"/>
        <v>0</v>
      </c>
      <c r="Q610" s="40"/>
      <c r="R610" s="43">
        <v>0</v>
      </c>
      <c r="S610" s="4"/>
    </row>
    <row r="611" spans="1:19" outlineLevel="1">
      <c r="A611" s="34"/>
      <c r="B611" s="41" t="s">
        <v>7</v>
      </c>
      <c r="C611" s="39"/>
      <c r="D611" s="39"/>
      <c r="E611" s="39"/>
      <c r="F611" s="39"/>
      <c r="G611" s="42"/>
      <c r="H611" s="42">
        <f t="shared" ref="H611" si="251">H616+H621</f>
        <v>0</v>
      </c>
      <c r="I611" s="42"/>
      <c r="J611" s="42"/>
      <c r="K611" s="42"/>
      <c r="L611" s="42"/>
      <c r="M611" s="42"/>
      <c r="N611" s="42"/>
      <c r="O611" s="42"/>
      <c r="P611" s="42">
        <f t="shared" si="250"/>
        <v>0</v>
      </c>
      <c r="Q611" s="40"/>
      <c r="R611" s="43">
        <v>0</v>
      </c>
      <c r="S611" s="4"/>
    </row>
    <row r="612" spans="1:19" outlineLevel="1">
      <c r="A612" s="34"/>
      <c r="B612" s="41" t="s">
        <v>8</v>
      </c>
      <c r="C612" s="39"/>
      <c r="D612" s="39"/>
      <c r="E612" s="39"/>
      <c r="F612" s="39"/>
      <c r="G612" s="42"/>
      <c r="H612" s="42">
        <f>H617+H622</f>
        <v>216720500</v>
      </c>
      <c r="I612" s="42">
        <f t="shared" ref="I612:O612" si="252">I617+I622</f>
        <v>0</v>
      </c>
      <c r="J612" s="42">
        <f t="shared" si="252"/>
        <v>0</v>
      </c>
      <c r="K612" s="42">
        <f t="shared" si="252"/>
        <v>0</v>
      </c>
      <c r="L612" s="42">
        <f t="shared" si="252"/>
        <v>0</v>
      </c>
      <c r="M612" s="42">
        <f t="shared" si="252"/>
        <v>0</v>
      </c>
      <c r="N612" s="42">
        <f t="shared" si="252"/>
        <v>0</v>
      </c>
      <c r="O612" s="42">
        <f t="shared" si="252"/>
        <v>0</v>
      </c>
      <c r="P612" s="42">
        <f>P617+P622</f>
        <v>15290430.25</v>
      </c>
      <c r="Q612" s="40"/>
      <c r="R612" s="43">
        <f t="shared" si="233"/>
        <v>7.0553686660929635</v>
      </c>
      <c r="S612" s="4"/>
    </row>
    <row r="613" spans="1:19" ht="47.25" outlineLevel="1">
      <c r="A613" s="34"/>
      <c r="B613" s="47" t="s">
        <v>116</v>
      </c>
      <c r="C613" s="39"/>
      <c r="D613" s="39"/>
      <c r="E613" s="39"/>
      <c r="F613" s="39"/>
      <c r="G613" s="42"/>
      <c r="H613" s="42">
        <f>H615+H616+H617</f>
        <v>29720500</v>
      </c>
      <c r="I613" s="42">
        <f t="shared" ref="I613:O613" si="253">I615+I616+I617</f>
        <v>0</v>
      </c>
      <c r="J613" s="42">
        <f t="shared" si="253"/>
        <v>0</v>
      </c>
      <c r="K613" s="42">
        <f t="shared" si="253"/>
        <v>0</v>
      </c>
      <c r="L613" s="42">
        <f t="shared" si="253"/>
        <v>0</v>
      </c>
      <c r="M613" s="42">
        <f t="shared" si="253"/>
        <v>0</v>
      </c>
      <c r="N613" s="42">
        <f t="shared" si="253"/>
        <v>0</v>
      </c>
      <c r="O613" s="42">
        <f t="shared" si="253"/>
        <v>0</v>
      </c>
      <c r="P613" s="42">
        <f>P615+P616+P617</f>
        <v>133998.92000000001</v>
      </c>
      <c r="Q613" s="40">
        <v>41189.14</v>
      </c>
      <c r="R613" s="43">
        <f t="shared" si="233"/>
        <v>0.45086361265792974</v>
      </c>
      <c r="S613" s="4"/>
    </row>
    <row r="614" spans="1:19" outlineLevel="1">
      <c r="A614" s="34"/>
      <c r="B614" s="41" t="s">
        <v>5</v>
      </c>
      <c r="C614" s="39"/>
      <c r="D614" s="39"/>
      <c r="E614" s="39"/>
      <c r="F614" s="39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0"/>
      <c r="R614" s="43"/>
      <c r="S614" s="4"/>
    </row>
    <row r="615" spans="1:19" outlineLevel="1">
      <c r="A615" s="34"/>
      <c r="B615" s="41" t="s">
        <v>6</v>
      </c>
      <c r="C615" s="39"/>
      <c r="D615" s="39"/>
      <c r="E615" s="39"/>
      <c r="F615" s="39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0"/>
      <c r="R615" s="43"/>
      <c r="S615" s="4"/>
    </row>
    <row r="616" spans="1:19" outlineLevel="1">
      <c r="A616" s="34"/>
      <c r="B616" s="41" t="s">
        <v>7</v>
      </c>
      <c r="C616" s="39"/>
      <c r="D616" s="39"/>
      <c r="E616" s="39"/>
      <c r="F616" s="39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0"/>
      <c r="R616" s="43"/>
      <c r="S616" s="4"/>
    </row>
    <row r="617" spans="1:19" outlineLevel="1">
      <c r="A617" s="34"/>
      <c r="B617" s="41" t="s">
        <v>8</v>
      </c>
      <c r="C617" s="39"/>
      <c r="D617" s="39"/>
      <c r="E617" s="39"/>
      <c r="F617" s="39"/>
      <c r="G617" s="42"/>
      <c r="H617" s="42">
        <v>29720500</v>
      </c>
      <c r="I617" s="42"/>
      <c r="J617" s="42"/>
      <c r="K617" s="42"/>
      <c r="L617" s="42"/>
      <c r="M617" s="42"/>
      <c r="N617" s="42"/>
      <c r="O617" s="42"/>
      <c r="P617" s="42">
        <v>133998.92000000001</v>
      </c>
      <c r="Q617" s="40"/>
      <c r="R617" s="43">
        <f t="shared" si="233"/>
        <v>0.45086361265792974</v>
      </c>
      <c r="S617" s="4"/>
    </row>
    <row r="618" spans="1:19" ht="47.25" outlineLevel="1">
      <c r="A618" s="34"/>
      <c r="B618" s="47" t="s">
        <v>173</v>
      </c>
      <c r="C618" s="39"/>
      <c r="D618" s="39"/>
      <c r="E618" s="39"/>
      <c r="F618" s="39"/>
      <c r="G618" s="42"/>
      <c r="H618" s="42">
        <f>H620+H621+H622</f>
        <v>187000000</v>
      </c>
      <c r="I618" s="42">
        <f t="shared" ref="I618:O618" si="254">I620+I621+I622</f>
        <v>0</v>
      </c>
      <c r="J618" s="42">
        <f t="shared" si="254"/>
        <v>0</v>
      </c>
      <c r="K618" s="42">
        <f t="shared" si="254"/>
        <v>0</v>
      </c>
      <c r="L618" s="42">
        <f t="shared" si="254"/>
        <v>0</v>
      </c>
      <c r="M618" s="42">
        <f t="shared" si="254"/>
        <v>0</v>
      </c>
      <c r="N618" s="42">
        <f t="shared" si="254"/>
        <v>0</v>
      </c>
      <c r="O618" s="42">
        <f t="shared" si="254"/>
        <v>0</v>
      </c>
      <c r="P618" s="42">
        <f>P620+P621+P622</f>
        <v>15156431.33</v>
      </c>
      <c r="Q618" s="40">
        <v>41189.14</v>
      </c>
      <c r="R618" s="43">
        <f t="shared" si="233"/>
        <v>8.1050434919786092</v>
      </c>
      <c r="S618" s="4"/>
    </row>
    <row r="619" spans="1:19" outlineLevel="1">
      <c r="A619" s="34"/>
      <c r="B619" s="41" t="s">
        <v>5</v>
      </c>
      <c r="C619" s="39"/>
      <c r="D619" s="39"/>
      <c r="E619" s="39"/>
      <c r="F619" s="39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0"/>
      <c r="R619" s="43"/>
      <c r="S619" s="4"/>
    </row>
    <row r="620" spans="1:19" outlineLevel="1">
      <c r="A620" s="34"/>
      <c r="B620" s="41" t="s">
        <v>6</v>
      </c>
      <c r="C620" s="39"/>
      <c r="D620" s="39"/>
      <c r="E620" s="39"/>
      <c r="F620" s="39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0"/>
      <c r="R620" s="43"/>
      <c r="S620" s="4"/>
    </row>
    <row r="621" spans="1:19" outlineLevel="1">
      <c r="A621" s="34"/>
      <c r="B621" s="41" t="s">
        <v>7</v>
      </c>
      <c r="C621" s="39"/>
      <c r="D621" s="39"/>
      <c r="E621" s="39"/>
      <c r="F621" s="39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0"/>
      <c r="R621" s="43"/>
      <c r="S621" s="4"/>
    </row>
    <row r="622" spans="1:19" outlineLevel="1">
      <c r="A622" s="34"/>
      <c r="B622" s="41" t="s">
        <v>8</v>
      </c>
      <c r="C622" s="39"/>
      <c r="D622" s="39"/>
      <c r="E622" s="39"/>
      <c r="F622" s="39"/>
      <c r="G622" s="42"/>
      <c r="H622" s="42">
        <v>187000000</v>
      </c>
      <c r="I622" s="42"/>
      <c r="J622" s="42"/>
      <c r="K622" s="42"/>
      <c r="L622" s="42"/>
      <c r="M622" s="42"/>
      <c r="N622" s="42"/>
      <c r="O622" s="42"/>
      <c r="P622" s="42">
        <v>15156431.33</v>
      </c>
      <c r="Q622" s="40"/>
      <c r="R622" s="43">
        <f t="shared" si="233"/>
        <v>8.1050434919786092</v>
      </c>
      <c r="S622" s="4"/>
    </row>
    <row r="623" spans="1:19" ht="31.5" outlineLevel="1">
      <c r="A623" s="34" t="s">
        <v>112</v>
      </c>
      <c r="B623" s="41" t="s">
        <v>118</v>
      </c>
      <c r="C623" s="39"/>
      <c r="D623" s="39"/>
      <c r="E623" s="39"/>
      <c r="F623" s="39"/>
      <c r="G623" s="42">
        <v>0</v>
      </c>
      <c r="H623" s="42">
        <f>H625+H626+H627</f>
        <v>16309100</v>
      </c>
      <c r="I623" s="42">
        <f t="shared" ref="I623:P623" si="255">I625+I626+I627</f>
        <v>0</v>
      </c>
      <c r="J623" s="42">
        <f t="shared" si="255"/>
        <v>0</v>
      </c>
      <c r="K623" s="42">
        <f t="shared" si="255"/>
        <v>0</v>
      </c>
      <c r="L623" s="42">
        <f t="shared" si="255"/>
        <v>0</v>
      </c>
      <c r="M623" s="42">
        <f t="shared" si="255"/>
        <v>0</v>
      </c>
      <c r="N623" s="42">
        <f t="shared" si="255"/>
        <v>0</v>
      </c>
      <c r="O623" s="42">
        <f t="shared" si="255"/>
        <v>0</v>
      </c>
      <c r="P623" s="42">
        <f t="shared" si="255"/>
        <v>233439.64</v>
      </c>
      <c r="Q623" s="40">
        <v>3832130.09</v>
      </c>
      <c r="R623" s="43">
        <f t="shared" si="233"/>
        <v>1.4313459357046068</v>
      </c>
      <c r="S623" s="4">
        <v>0</v>
      </c>
    </row>
    <row r="624" spans="1:19" outlineLevel="1">
      <c r="A624" s="34"/>
      <c r="B624" s="41" t="s">
        <v>5</v>
      </c>
      <c r="C624" s="39"/>
      <c r="D624" s="39"/>
      <c r="E624" s="39"/>
      <c r="F624" s="39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0"/>
      <c r="R624" s="43"/>
      <c r="S624" s="4"/>
    </row>
    <row r="625" spans="1:19" outlineLevel="1">
      <c r="A625" s="34"/>
      <c r="B625" s="41" t="s">
        <v>6</v>
      </c>
      <c r="C625" s="39"/>
      <c r="D625" s="39"/>
      <c r="E625" s="39"/>
      <c r="F625" s="39"/>
      <c r="G625" s="42"/>
      <c r="H625" s="42">
        <f>H630+H635+H640</f>
        <v>0</v>
      </c>
      <c r="I625" s="42">
        <f t="shared" ref="I625:P626" si="256">I630+I635+I640</f>
        <v>0</v>
      </c>
      <c r="J625" s="42">
        <f t="shared" si="256"/>
        <v>0</v>
      </c>
      <c r="K625" s="42">
        <f t="shared" si="256"/>
        <v>0</v>
      </c>
      <c r="L625" s="42">
        <f t="shared" si="256"/>
        <v>0</v>
      </c>
      <c r="M625" s="42">
        <f t="shared" si="256"/>
        <v>0</v>
      </c>
      <c r="N625" s="42">
        <f t="shared" si="256"/>
        <v>0</v>
      </c>
      <c r="O625" s="42">
        <f t="shared" si="256"/>
        <v>0</v>
      </c>
      <c r="P625" s="42">
        <f t="shared" si="256"/>
        <v>0</v>
      </c>
      <c r="Q625" s="40"/>
      <c r="R625" s="43">
        <v>0</v>
      </c>
      <c r="S625" s="4"/>
    </row>
    <row r="626" spans="1:19" outlineLevel="1">
      <c r="A626" s="34"/>
      <c r="B626" s="41" t="s">
        <v>7</v>
      </c>
      <c r="C626" s="39"/>
      <c r="D626" s="39"/>
      <c r="E626" s="39"/>
      <c r="F626" s="39"/>
      <c r="G626" s="42"/>
      <c r="H626" s="42">
        <f t="shared" ref="H626" si="257">H631+H636+H641</f>
        <v>0</v>
      </c>
      <c r="I626" s="42"/>
      <c r="J626" s="42"/>
      <c r="K626" s="42"/>
      <c r="L626" s="42"/>
      <c r="M626" s="42"/>
      <c r="N626" s="42"/>
      <c r="O626" s="42"/>
      <c r="P626" s="42">
        <f t="shared" si="256"/>
        <v>0</v>
      </c>
      <c r="Q626" s="40"/>
      <c r="R626" s="43">
        <v>0</v>
      </c>
      <c r="S626" s="4"/>
    </row>
    <row r="627" spans="1:19" outlineLevel="1">
      <c r="A627" s="34"/>
      <c r="B627" s="41" t="s">
        <v>8</v>
      </c>
      <c r="C627" s="39"/>
      <c r="D627" s="39"/>
      <c r="E627" s="39"/>
      <c r="F627" s="39"/>
      <c r="G627" s="42"/>
      <c r="H627" s="42">
        <f>H632+H637+H642</f>
        <v>16309100</v>
      </c>
      <c r="I627" s="42">
        <f t="shared" ref="I627:O627" si="258">I632+I637+I642</f>
        <v>0</v>
      </c>
      <c r="J627" s="42">
        <f t="shared" si="258"/>
        <v>0</v>
      </c>
      <c r="K627" s="42">
        <f t="shared" si="258"/>
        <v>0</v>
      </c>
      <c r="L627" s="42">
        <f t="shared" si="258"/>
        <v>0</v>
      </c>
      <c r="M627" s="42">
        <f t="shared" si="258"/>
        <v>0</v>
      </c>
      <c r="N627" s="42">
        <f t="shared" si="258"/>
        <v>0</v>
      </c>
      <c r="O627" s="42">
        <f t="shared" si="258"/>
        <v>0</v>
      </c>
      <c r="P627" s="42">
        <f>P632+P637+P642</f>
        <v>233439.64</v>
      </c>
      <c r="Q627" s="40"/>
      <c r="R627" s="43">
        <f t="shared" si="233"/>
        <v>1.4313459357046068</v>
      </c>
      <c r="S627" s="4"/>
    </row>
    <row r="628" spans="1:19" ht="48.95" customHeight="1" outlineLevel="1">
      <c r="A628" s="34"/>
      <c r="B628" s="47" t="s">
        <v>119</v>
      </c>
      <c r="C628" s="39"/>
      <c r="D628" s="39"/>
      <c r="E628" s="39"/>
      <c r="F628" s="39"/>
      <c r="G628" s="42"/>
      <c r="H628" s="42">
        <f>H630+H631+H632</f>
        <v>939000</v>
      </c>
      <c r="I628" s="42">
        <f t="shared" ref="I628:O628" si="259">I630+I631+I632</f>
        <v>0</v>
      </c>
      <c r="J628" s="42">
        <f t="shared" si="259"/>
        <v>0</v>
      </c>
      <c r="K628" s="42">
        <f t="shared" si="259"/>
        <v>0</v>
      </c>
      <c r="L628" s="42">
        <f t="shared" si="259"/>
        <v>0</v>
      </c>
      <c r="M628" s="42">
        <f t="shared" si="259"/>
        <v>0</v>
      </c>
      <c r="N628" s="42">
        <f t="shared" si="259"/>
        <v>0</v>
      </c>
      <c r="O628" s="42">
        <f t="shared" si="259"/>
        <v>0</v>
      </c>
      <c r="P628" s="42">
        <f>P630+P631+P632</f>
        <v>0</v>
      </c>
      <c r="Q628" s="40">
        <v>41189.14</v>
      </c>
      <c r="R628" s="43">
        <f t="shared" si="233"/>
        <v>0</v>
      </c>
      <c r="S628" s="4"/>
    </row>
    <row r="629" spans="1:19" outlineLevel="1">
      <c r="A629" s="34"/>
      <c r="B629" s="41" t="s">
        <v>5</v>
      </c>
      <c r="C629" s="39"/>
      <c r="D629" s="39"/>
      <c r="E629" s="39"/>
      <c r="F629" s="39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0"/>
      <c r="R629" s="43"/>
      <c r="S629" s="4"/>
    </row>
    <row r="630" spans="1:19" outlineLevel="1">
      <c r="A630" s="34"/>
      <c r="B630" s="41" t="s">
        <v>6</v>
      </c>
      <c r="C630" s="39"/>
      <c r="D630" s="39"/>
      <c r="E630" s="39"/>
      <c r="F630" s="39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0"/>
      <c r="R630" s="43">
        <v>0</v>
      </c>
      <c r="S630" s="4"/>
    </row>
    <row r="631" spans="1:19" outlineLevel="1">
      <c r="A631" s="34"/>
      <c r="B631" s="41" t="s">
        <v>7</v>
      </c>
      <c r="C631" s="39"/>
      <c r="D631" s="39"/>
      <c r="E631" s="39"/>
      <c r="F631" s="39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0"/>
      <c r="R631" s="43">
        <v>0</v>
      </c>
      <c r="S631" s="4"/>
    </row>
    <row r="632" spans="1:19" outlineLevel="1">
      <c r="A632" s="34"/>
      <c r="B632" s="41" t="s">
        <v>8</v>
      </c>
      <c r="C632" s="39"/>
      <c r="D632" s="39"/>
      <c r="E632" s="39"/>
      <c r="F632" s="39"/>
      <c r="G632" s="42"/>
      <c r="H632" s="42">
        <v>939000</v>
      </c>
      <c r="I632" s="42"/>
      <c r="J632" s="42"/>
      <c r="K632" s="42"/>
      <c r="L632" s="42"/>
      <c r="M632" s="42"/>
      <c r="N632" s="42"/>
      <c r="O632" s="42"/>
      <c r="P632" s="42"/>
      <c r="Q632" s="40"/>
      <c r="R632" s="43">
        <f t="shared" ref="R632:R698" si="260">P632/H632*100</f>
        <v>0</v>
      </c>
      <c r="S632" s="4"/>
    </row>
    <row r="633" spans="1:19" ht="47.25" outlineLevel="1">
      <c r="A633" s="34"/>
      <c r="B633" s="47" t="s">
        <v>120</v>
      </c>
      <c r="C633" s="39"/>
      <c r="D633" s="39"/>
      <c r="E633" s="39"/>
      <c r="F633" s="39"/>
      <c r="G633" s="42"/>
      <c r="H633" s="42">
        <f>H635+H636+H637</f>
        <v>4574900</v>
      </c>
      <c r="I633" s="42">
        <f t="shared" ref="I633:O633" si="261">I635+I636+I637</f>
        <v>0</v>
      </c>
      <c r="J633" s="42">
        <f t="shared" si="261"/>
        <v>0</v>
      </c>
      <c r="K633" s="42">
        <f t="shared" si="261"/>
        <v>0</v>
      </c>
      <c r="L633" s="42">
        <f t="shared" si="261"/>
        <v>0</v>
      </c>
      <c r="M633" s="42">
        <f t="shared" si="261"/>
        <v>0</v>
      </c>
      <c r="N633" s="42">
        <f t="shared" si="261"/>
        <v>0</v>
      </c>
      <c r="O633" s="42">
        <f t="shared" si="261"/>
        <v>0</v>
      </c>
      <c r="P633" s="42">
        <f>P635+P636+P637</f>
        <v>5925</v>
      </c>
      <c r="Q633" s="40">
        <v>41189.14</v>
      </c>
      <c r="R633" s="43">
        <f t="shared" si="260"/>
        <v>0.12951102756344401</v>
      </c>
      <c r="S633" s="4"/>
    </row>
    <row r="634" spans="1:19" outlineLevel="1">
      <c r="A634" s="34"/>
      <c r="B634" s="41" t="s">
        <v>5</v>
      </c>
      <c r="C634" s="39"/>
      <c r="D634" s="39"/>
      <c r="E634" s="39"/>
      <c r="F634" s="39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0"/>
      <c r="R634" s="43"/>
      <c r="S634" s="4"/>
    </row>
    <row r="635" spans="1:19" outlineLevel="1">
      <c r="A635" s="34"/>
      <c r="B635" s="41" t="s">
        <v>6</v>
      </c>
      <c r="C635" s="39"/>
      <c r="D635" s="39"/>
      <c r="E635" s="39"/>
      <c r="F635" s="39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0"/>
      <c r="R635" s="43">
        <v>0</v>
      </c>
      <c r="S635" s="4"/>
    </row>
    <row r="636" spans="1:19" outlineLevel="1">
      <c r="A636" s="34"/>
      <c r="B636" s="41" t="s">
        <v>7</v>
      </c>
      <c r="C636" s="39"/>
      <c r="D636" s="39"/>
      <c r="E636" s="39"/>
      <c r="F636" s="39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0"/>
      <c r="R636" s="43">
        <v>0</v>
      </c>
      <c r="S636" s="4"/>
    </row>
    <row r="637" spans="1:19" outlineLevel="1">
      <c r="A637" s="34"/>
      <c r="B637" s="41" t="s">
        <v>8</v>
      </c>
      <c r="C637" s="39"/>
      <c r="D637" s="39"/>
      <c r="E637" s="39"/>
      <c r="F637" s="39"/>
      <c r="G637" s="42"/>
      <c r="H637" s="42">
        <v>4574900</v>
      </c>
      <c r="I637" s="42"/>
      <c r="J637" s="42"/>
      <c r="K637" s="42"/>
      <c r="L637" s="42"/>
      <c r="M637" s="42"/>
      <c r="N637" s="42"/>
      <c r="O637" s="42"/>
      <c r="P637" s="42">
        <v>5925</v>
      </c>
      <c r="Q637" s="40"/>
      <c r="R637" s="43">
        <f t="shared" si="260"/>
        <v>0.12951102756344401</v>
      </c>
      <c r="S637" s="4"/>
    </row>
    <row r="638" spans="1:19" ht="31.5" outlineLevel="1">
      <c r="A638" s="34"/>
      <c r="B638" s="47" t="s">
        <v>121</v>
      </c>
      <c r="C638" s="39"/>
      <c r="D638" s="39"/>
      <c r="E638" s="39"/>
      <c r="F638" s="39"/>
      <c r="G638" s="42"/>
      <c r="H638" s="42">
        <f>H640+H641+H642</f>
        <v>10795200</v>
      </c>
      <c r="I638" s="42">
        <f t="shared" ref="I638:O638" si="262">I640+I641+I642</f>
        <v>0</v>
      </c>
      <c r="J638" s="42">
        <f t="shared" si="262"/>
        <v>0</v>
      </c>
      <c r="K638" s="42">
        <f t="shared" si="262"/>
        <v>0</v>
      </c>
      <c r="L638" s="42">
        <f t="shared" si="262"/>
        <v>0</v>
      </c>
      <c r="M638" s="42">
        <f t="shared" si="262"/>
        <v>0</v>
      </c>
      <c r="N638" s="42">
        <f t="shared" si="262"/>
        <v>0</v>
      </c>
      <c r="O638" s="42">
        <f t="shared" si="262"/>
        <v>0</v>
      </c>
      <c r="P638" s="42">
        <f>P640+P641+P642</f>
        <v>227514.64</v>
      </c>
      <c r="Q638" s="40">
        <v>41189.14</v>
      </c>
      <c r="R638" s="43">
        <f t="shared" si="260"/>
        <v>2.1075537275826295</v>
      </c>
      <c r="S638" s="4"/>
    </row>
    <row r="639" spans="1:19" outlineLevel="1">
      <c r="A639" s="34"/>
      <c r="B639" s="41" t="s">
        <v>5</v>
      </c>
      <c r="C639" s="39"/>
      <c r="D639" s="39"/>
      <c r="E639" s="39"/>
      <c r="F639" s="39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0"/>
      <c r="R639" s="43"/>
      <c r="S639" s="4"/>
    </row>
    <row r="640" spans="1:19" outlineLevel="1">
      <c r="A640" s="34"/>
      <c r="B640" s="41" t="s">
        <v>6</v>
      </c>
      <c r="C640" s="39"/>
      <c r="D640" s="39"/>
      <c r="E640" s="39"/>
      <c r="F640" s="39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0"/>
      <c r="R640" s="43">
        <v>0</v>
      </c>
      <c r="S640" s="4"/>
    </row>
    <row r="641" spans="1:21" outlineLevel="1">
      <c r="A641" s="34"/>
      <c r="B641" s="41" t="s">
        <v>7</v>
      </c>
      <c r="C641" s="39"/>
      <c r="D641" s="39"/>
      <c r="E641" s="39"/>
      <c r="F641" s="39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0"/>
      <c r="R641" s="43">
        <v>0</v>
      </c>
      <c r="S641" s="4"/>
    </row>
    <row r="642" spans="1:21" outlineLevel="1">
      <c r="A642" s="34"/>
      <c r="B642" s="41" t="s">
        <v>8</v>
      </c>
      <c r="C642" s="39"/>
      <c r="D642" s="39"/>
      <c r="E642" s="39"/>
      <c r="F642" s="39"/>
      <c r="G642" s="42"/>
      <c r="H642" s="42">
        <v>10795200</v>
      </c>
      <c r="I642" s="42"/>
      <c r="J642" s="42"/>
      <c r="K642" s="42"/>
      <c r="L642" s="42"/>
      <c r="M642" s="42"/>
      <c r="N642" s="42"/>
      <c r="O642" s="42"/>
      <c r="P642" s="42">
        <v>227514.64</v>
      </c>
      <c r="Q642" s="40"/>
      <c r="R642" s="43">
        <f t="shared" si="260"/>
        <v>2.1075537275826295</v>
      </c>
      <c r="S642" s="4"/>
    </row>
    <row r="643" spans="1:21" ht="47.25" outlineLevel="1">
      <c r="A643" s="34" t="s">
        <v>193</v>
      </c>
      <c r="B643" s="41" t="s">
        <v>159</v>
      </c>
      <c r="C643" s="39"/>
      <c r="D643" s="39"/>
      <c r="E643" s="39"/>
      <c r="F643" s="39"/>
      <c r="G643" s="42">
        <v>0</v>
      </c>
      <c r="H643" s="42">
        <f>H645+H646+H647</f>
        <v>95226400</v>
      </c>
      <c r="I643" s="42">
        <f t="shared" ref="I643:P643" si="263">I645+I646+I647</f>
        <v>0</v>
      </c>
      <c r="J643" s="42">
        <f t="shared" si="263"/>
        <v>0</v>
      </c>
      <c r="K643" s="42">
        <f t="shared" si="263"/>
        <v>0</v>
      </c>
      <c r="L643" s="42">
        <f t="shared" si="263"/>
        <v>0</v>
      </c>
      <c r="M643" s="42">
        <f t="shared" si="263"/>
        <v>0</v>
      </c>
      <c r="N643" s="42">
        <f t="shared" si="263"/>
        <v>0</v>
      </c>
      <c r="O643" s="42">
        <f t="shared" si="263"/>
        <v>0</v>
      </c>
      <c r="P643" s="42">
        <f t="shared" si="263"/>
        <v>3059450.93</v>
      </c>
      <c r="Q643" s="40">
        <v>39093231.75</v>
      </c>
      <c r="R643" s="43">
        <f t="shared" si="260"/>
        <v>3.2128180105516964</v>
      </c>
      <c r="S643" s="4">
        <v>0</v>
      </c>
    </row>
    <row r="644" spans="1:21" outlineLevel="1">
      <c r="A644" s="34"/>
      <c r="B644" s="41" t="s">
        <v>5</v>
      </c>
      <c r="C644" s="39"/>
      <c r="D644" s="39"/>
      <c r="E644" s="39"/>
      <c r="F644" s="39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0"/>
      <c r="R644" s="43"/>
      <c r="S644" s="4"/>
    </row>
    <row r="645" spans="1:21" outlineLevel="1">
      <c r="A645" s="34"/>
      <c r="B645" s="41" t="s">
        <v>6</v>
      </c>
      <c r="C645" s="39"/>
      <c r="D645" s="39"/>
      <c r="E645" s="39"/>
      <c r="F645" s="39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0"/>
      <c r="R645" s="43"/>
      <c r="S645" s="4"/>
    </row>
    <row r="646" spans="1:21" outlineLevel="1">
      <c r="A646" s="34"/>
      <c r="B646" s="41" t="s">
        <v>7</v>
      </c>
      <c r="C646" s="39"/>
      <c r="D646" s="39"/>
      <c r="E646" s="39"/>
      <c r="F646" s="39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0"/>
      <c r="R646" s="43"/>
      <c r="S646" s="4"/>
    </row>
    <row r="647" spans="1:21" outlineLevel="1">
      <c r="A647" s="34"/>
      <c r="B647" s="41" t="s">
        <v>8</v>
      </c>
      <c r="C647" s="39"/>
      <c r="D647" s="39"/>
      <c r="E647" s="39"/>
      <c r="F647" s="39"/>
      <c r="G647" s="42"/>
      <c r="H647" s="42">
        <f>H652</f>
        <v>95226400</v>
      </c>
      <c r="I647" s="42">
        <f t="shared" ref="I647:P647" si="264">I652</f>
        <v>0</v>
      </c>
      <c r="J647" s="42">
        <f t="shared" si="264"/>
        <v>0</v>
      </c>
      <c r="K647" s="42">
        <f t="shared" si="264"/>
        <v>0</v>
      </c>
      <c r="L647" s="42">
        <f t="shared" si="264"/>
        <v>0</v>
      </c>
      <c r="M647" s="42">
        <f t="shared" si="264"/>
        <v>0</v>
      </c>
      <c r="N647" s="42">
        <f t="shared" si="264"/>
        <v>0</v>
      </c>
      <c r="O647" s="42">
        <f t="shared" si="264"/>
        <v>0</v>
      </c>
      <c r="P647" s="42">
        <f t="shared" si="264"/>
        <v>3059450.93</v>
      </c>
      <c r="Q647" s="40"/>
      <c r="R647" s="43">
        <f t="shared" si="260"/>
        <v>3.2128180105516964</v>
      </c>
      <c r="S647" s="4"/>
    </row>
    <row r="648" spans="1:21" outlineLevel="1">
      <c r="A648" s="34"/>
      <c r="B648" s="47" t="s">
        <v>31</v>
      </c>
      <c r="C648" s="39"/>
      <c r="D648" s="39"/>
      <c r="E648" s="39"/>
      <c r="F648" s="39"/>
      <c r="G648" s="42"/>
      <c r="H648" s="42">
        <f>H650+H651+H652</f>
        <v>95226400</v>
      </c>
      <c r="I648" s="42">
        <f t="shared" ref="I648:O648" si="265">I650+I651+I652</f>
        <v>0</v>
      </c>
      <c r="J648" s="42">
        <f t="shared" si="265"/>
        <v>0</v>
      </c>
      <c r="K648" s="42">
        <f t="shared" si="265"/>
        <v>0</v>
      </c>
      <c r="L648" s="42">
        <f t="shared" si="265"/>
        <v>0</v>
      </c>
      <c r="M648" s="42">
        <f t="shared" si="265"/>
        <v>0</v>
      </c>
      <c r="N648" s="42">
        <f t="shared" si="265"/>
        <v>0</v>
      </c>
      <c r="O648" s="42">
        <f t="shared" si="265"/>
        <v>0</v>
      </c>
      <c r="P648" s="42">
        <f>P650+P651+P652</f>
        <v>3059450.93</v>
      </c>
      <c r="Q648" s="40">
        <v>41189.14</v>
      </c>
      <c r="R648" s="43">
        <f t="shared" si="260"/>
        <v>3.2128180105516964</v>
      </c>
      <c r="S648" s="4"/>
    </row>
    <row r="649" spans="1:21" outlineLevel="1">
      <c r="A649" s="34"/>
      <c r="B649" s="41" t="s">
        <v>5</v>
      </c>
      <c r="C649" s="39"/>
      <c r="D649" s="39"/>
      <c r="E649" s="39"/>
      <c r="F649" s="39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0"/>
      <c r="R649" s="43"/>
      <c r="S649" s="4"/>
    </row>
    <row r="650" spans="1:21" outlineLevel="1">
      <c r="A650" s="34"/>
      <c r="B650" s="41" t="s">
        <v>6</v>
      </c>
      <c r="C650" s="39"/>
      <c r="D650" s="39"/>
      <c r="E650" s="39"/>
      <c r="F650" s="39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0"/>
      <c r="R650" s="43"/>
      <c r="S650" s="4"/>
    </row>
    <row r="651" spans="1:21" outlineLevel="1">
      <c r="A651" s="34"/>
      <c r="B651" s="41" t="s">
        <v>7</v>
      </c>
      <c r="C651" s="39"/>
      <c r="D651" s="39"/>
      <c r="E651" s="39"/>
      <c r="F651" s="39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0"/>
      <c r="R651" s="43"/>
      <c r="S651" s="4"/>
    </row>
    <row r="652" spans="1:21" outlineLevel="1">
      <c r="A652" s="34"/>
      <c r="B652" s="41" t="s">
        <v>8</v>
      </c>
      <c r="C652" s="39"/>
      <c r="D652" s="39"/>
      <c r="E652" s="39"/>
      <c r="F652" s="39"/>
      <c r="G652" s="42"/>
      <c r="H652" s="42">
        <v>95226400</v>
      </c>
      <c r="I652" s="42"/>
      <c r="J652" s="42"/>
      <c r="K652" s="42"/>
      <c r="L652" s="42"/>
      <c r="M652" s="42"/>
      <c r="N652" s="42"/>
      <c r="O652" s="42"/>
      <c r="P652" s="42">
        <v>3059450.93</v>
      </c>
      <c r="Q652" s="40"/>
      <c r="R652" s="43">
        <f t="shared" si="260"/>
        <v>3.2128180105516964</v>
      </c>
      <c r="S652" s="4"/>
    </row>
    <row r="653" spans="1:21" s="8" customFormat="1" ht="33.75" customHeight="1">
      <c r="A653" s="46" t="s">
        <v>113</v>
      </c>
      <c r="B653" s="38" t="s">
        <v>160</v>
      </c>
      <c r="C653" s="39"/>
      <c r="D653" s="39"/>
      <c r="E653" s="39"/>
      <c r="F653" s="39"/>
      <c r="G653" s="40">
        <v>0</v>
      </c>
      <c r="H653" s="40">
        <f>H655+H656+H657</f>
        <v>225386450.05000001</v>
      </c>
      <c r="I653" s="40" t="e">
        <f t="shared" ref="I653:P653" si="266">I655+I656+I657</f>
        <v>#REF!</v>
      </c>
      <c r="J653" s="40" t="e">
        <f t="shared" si="266"/>
        <v>#REF!</v>
      </c>
      <c r="K653" s="40" t="e">
        <f t="shared" si="266"/>
        <v>#REF!</v>
      </c>
      <c r="L653" s="40" t="e">
        <f t="shared" si="266"/>
        <v>#REF!</v>
      </c>
      <c r="M653" s="40" t="e">
        <f t="shared" si="266"/>
        <v>#REF!</v>
      </c>
      <c r="N653" s="40" t="e">
        <f t="shared" si="266"/>
        <v>#REF!</v>
      </c>
      <c r="O653" s="40" t="e">
        <f t="shared" si="266"/>
        <v>#REF!</v>
      </c>
      <c r="P653" s="40">
        <f t="shared" si="266"/>
        <v>5913204.46</v>
      </c>
      <c r="Q653" s="40">
        <v>4834383.22</v>
      </c>
      <c r="R653" s="33">
        <f t="shared" si="260"/>
        <v>2.6235847180201861</v>
      </c>
      <c r="S653" s="7">
        <v>0</v>
      </c>
    </row>
    <row r="654" spans="1:21">
      <c r="A654" s="46"/>
      <c r="B654" s="41" t="s">
        <v>5</v>
      </c>
      <c r="C654" s="39"/>
      <c r="D654" s="39"/>
      <c r="E654" s="39"/>
      <c r="F654" s="39"/>
      <c r="G654" s="40"/>
      <c r="H654" s="40"/>
      <c r="I654" s="40" t="e">
        <f t="shared" ref="I654:O654" si="267">I655+I656+I657</f>
        <v>#REF!</v>
      </c>
      <c r="J654" s="40" t="e">
        <f t="shared" si="267"/>
        <v>#REF!</v>
      </c>
      <c r="K654" s="40" t="e">
        <f t="shared" si="267"/>
        <v>#REF!</v>
      </c>
      <c r="L654" s="40" t="e">
        <f t="shared" si="267"/>
        <v>#REF!</v>
      </c>
      <c r="M654" s="40" t="e">
        <f t="shared" si="267"/>
        <v>#REF!</v>
      </c>
      <c r="N654" s="40" t="e">
        <f t="shared" si="267"/>
        <v>#REF!</v>
      </c>
      <c r="O654" s="40" t="e">
        <f t="shared" si="267"/>
        <v>#REF!</v>
      </c>
      <c r="P654" s="40"/>
      <c r="Q654" s="40"/>
      <c r="R654" s="33"/>
      <c r="S654" s="4"/>
    </row>
    <row r="655" spans="1:21">
      <c r="A655" s="46"/>
      <c r="B655" s="38" t="s">
        <v>6</v>
      </c>
      <c r="C655" s="39"/>
      <c r="D655" s="39"/>
      <c r="E655" s="39"/>
      <c r="F655" s="39"/>
      <c r="G655" s="40"/>
      <c r="H655" s="40">
        <f t="shared" ref="H655:P655" si="268">H660+H670+H685</f>
        <v>14192300</v>
      </c>
      <c r="I655" s="40">
        <f t="shared" si="268"/>
        <v>0</v>
      </c>
      <c r="J655" s="40">
        <f t="shared" si="268"/>
        <v>0</v>
      </c>
      <c r="K655" s="40">
        <f t="shared" si="268"/>
        <v>0</v>
      </c>
      <c r="L655" s="40">
        <f t="shared" si="268"/>
        <v>0</v>
      </c>
      <c r="M655" s="40">
        <f t="shared" si="268"/>
        <v>0</v>
      </c>
      <c r="N655" s="40">
        <f t="shared" si="268"/>
        <v>0</v>
      </c>
      <c r="O655" s="40">
        <f t="shared" si="268"/>
        <v>0</v>
      </c>
      <c r="P655" s="40">
        <f t="shared" si="268"/>
        <v>244732.09</v>
      </c>
      <c r="Q655" s="40"/>
      <c r="R655" s="33">
        <f t="shared" si="260"/>
        <v>1.7244004847699106</v>
      </c>
      <c r="S655" s="4"/>
      <c r="T655" s="3"/>
      <c r="U655" s="3"/>
    </row>
    <row r="656" spans="1:21">
      <c r="A656" s="46"/>
      <c r="B656" s="38" t="s">
        <v>7</v>
      </c>
      <c r="C656" s="39"/>
      <c r="D656" s="39"/>
      <c r="E656" s="39"/>
      <c r="F656" s="39"/>
      <c r="G656" s="40"/>
      <c r="H656" s="40">
        <f>H661+H671+H686</f>
        <v>199000</v>
      </c>
      <c r="I656" s="40" t="e">
        <f>I661+#REF!+I686</f>
        <v>#REF!</v>
      </c>
      <c r="J656" s="40" t="e">
        <f>J661+#REF!+J686</f>
        <v>#REF!</v>
      </c>
      <c r="K656" s="40" t="e">
        <f>K661+#REF!+K686</f>
        <v>#REF!</v>
      </c>
      <c r="L656" s="40" t="e">
        <f>L661+#REF!+L686</f>
        <v>#REF!</v>
      </c>
      <c r="M656" s="40" t="e">
        <f>M661+#REF!+M686</f>
        <v>#REF!</v>
      </c>
      <c r="N656" s="40" t="e">
        <f>N661+#REF!+N686</f>
        <v>#REF!</v>
      </c>
      <c r="O656" s="40" t="e">
        <f>O661+#REF!+O686</f>
        <v>#REF!</v>
      </c>
      <c r="P656" s="40">
        <f>P661+P671+P686</f>
        <v>0</v>
      </c>
      <c r="Q656" s="40"/>
      <c r="R656" s="33">
        <f t="shared" si="260"/>
        <v>0</v>
      </c>
      <c r="S656" s="4"/>
      <c r="T656" s="3"/>
    </row>
    <row r="657" spans="1:19">
      <c r="A657" s="46"/>
      <c r="B657" s="38" t="s">
        <v>8</v>
      </c>
      <c r="C657" s="39"/>
      <c r="D657" s="39"/>
      <c r="E657" s="39"/>
      <c r="F657" s="39"/>
      <c r="G657" s="40"/>
      <c r="H657" s="40">
        <f>H662+H672+H687</f>
        <v>210995150.05000001</v>
      </c>
      <c r="I657" s="40">
        <f t="shared" ref="I657:O657" si="269">I662+I687</f>
        <v>0</v>
      </c>
      <c r="J657" s="40">
        <f t="shared" si="269"/>
        <v>0</v>
      </c>
      <c r="K657" s="40">
        <f t="shared" si="269"/>
        <v>0</v>
      </c>
      <c r="L657" s="40">
        <f t="shared" si="269"/>
        <v>0</v>
      </c>
      <c r="M657" s="40">
        <f t="shared" si="269"/>
        <v>0</v>
      </c>
      <c r="N657" s="40">
        <f t="shared" si="269"/>
        <v>0</v>
      </c>
      <c r="O657" s="40">
        <f t="shared" si="269"/>
        <v>0</v>
      </c>
      <c r="P657" s="40">
        <f>P662+P672+P687</f>
        <v>5668472.3700000001</v>
      </c>
      <c r="Q657" s="40"/>
      <c r="R657" s="33">
        <f t="shared" si="260"/>
        <v>2.6865415478302364</v>
      </c>
      <c r="S657" s="4"/>
    </row>
    <row r="658" spans="1:19" ht="33" customHeight="1" outlineLevel="1">
      <c r="A658" s="34" t="s">
        <v>114</v>
      </c>
      <c r="B658" s="41" t="s">
        <v>161</v>
      </c>
      <c r="C658" s="39"/>
      <c r="D658" s="39"/>
      <c r="E658" s="39"/>
      <c r="F658" s="39"/>
      <c r="G658" s="42">
        <v>0</v>
      </c>
      <c r="H658" s="42">
        <f>H660+H661+H662</f>
        <v>650000</v>
      </c>
      <c r="I658" s="42">
        <f t="shared" ref="I658:P658" si="270">I660+I661+I662</f>
        <v>0</v>
      </c>
      <c r="J658" s="42">
        <f t="shared" si="270"/>
        <v>0</v>
      </c>
      <c r="K658" s="42">
        <f t="shared" si="270"/>
        <v>0</v>
      </c>
      <c r="L658" s="42">
        <f t="shared" si="270"/>
        <v>0</v>
      </c>
      <c r="M658" s="42">
        <f t="shared" si="270"/>
        <v>0</v>
      </c>
      <c r="N658" s="42">
        <f t="shared" si="270"/>
        <v>0</v>
      </c>
      <c r="O658" s="42">
        <f t="shared" si="270"/>
        <v>0</v>
      </c>
      <c r="P658" s="42">
        <f t="shared" si="270"/>
        <v>0</v>
      </c>
      <c r="Q658" s="40">
        <v>0</v>
      </c>
      <c r="R658" s="43">
        <f t="shared" si="260"/>
        <v>0</v>
      </c>
      <c r="S658" s="4">
        <v>0</v>
      </c>
    </row>
    <row r="659" spans="1:19" outlineLevel="1">
      <c r="A659" s="34"/>
      <c r="B659" s="41" t="s">
        <v>5</v>
      </c>
      <c r="C659" s="39"/>
      <c r="D659" s="39"/>
      <c r="E659" s="39"/>
      <c r="F659" s="39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0"/>
      <c r="R659" s="43"/>
      <c r="S659" s="4"/>
    </row>
    <row r="660" spans="1:19" outlineLevel="1">
      <c r="A660" s="34"/>
      <c r="B660" s="41" t="s">
        <v>6</v>
      </c>
      <c r="C660" s="39"/>
      <c r="D660" s="39"/>
      <c r="E660" s="39"/>
      <c r="F660" s="39"/>
      <c r="G660" s="42"/>
      <c r="H660" s="42">
        <f>H665</f>
        <v>0</v>
      </c>
      <c r="I660" s="42">
        <f t="shared" ref="I660:P662" si="271">I665</f>
        <v>0</v>
      </c>
      <c r="J660" s="42">
        <f t="shared" si="271"/>
        <v>0</v>
      </c>
      <c r="K660" s="42">
        <f t="shared" si="271"/>
        <v>0</v>
      </c>
      <c r="L660" s="42">
        <f t="shared" si="271"/>
        <v>0</v>
      </c>
      <c r="M660" s="42">
        <f t="shared" si="271"/>
        <v>0</v>
      </c>
      <c r="N660" s="42">
        <f t="shared" si="271"/>
        <v>0</v>
      </c>
      <c r="O660" s="42">
        <f t="shared" si="271"/>
        <v>0</v>
      </c>
      <c r="P660" s="42">
        <f t="shared" si="271"/>
        <v>0</v>
      </c>
      <c r="Q660" s="40"/>
      <c r="R660" s="43">
        <v>0</v>
      </c>
      <c r="S660" s="4"/>
    </row>
    <row r="661" spans="1:19" outlineLevel="1">
      <c r="A661" s="34"/>
      <c r="B661" s="41" t="s">
        <v>7</v>
      </c>
      <c r="C661" s="39"/>
      <c r="D661" s="39"/>
      <c r="E661" s="39"/>
      <c r="F661" s="39"/>
      <c r="G661" s="42"/>
      <c r="H661" s="42">
        <f t="shared" ref="H661" si="272">H666</f>
        <v>0</v>
      </c>
      <c r="I661" s="42"/>
      <c r="J661" s="42"/>
      <c r="K661" s="42"/>
      <c r="L661" s="42"/>
      <c r="M661" s="42"/>
      <c r="N661" s="42"/>
      <c r="O661" s="42"/>
      <c r="P661" s="42">
        <f t="shared" si="271"/>
        <v>0</v>
      </c>
      <c r="Q661" s="40"/>
      <c r="R661" s="43">
        <v>0</v>
      </c>
      <c r="S661" s="4"/>
    </row>
    <row r="662" spans="1:19" ht="15.75" customHeight="1" outlineLevel="1">
      <c r="A662" s="34"/>
      <c r="B662" s="41" t="s">
        <v>8</v>
      </c>
      <c r="C662" s="39"/>
      <c r="D662" s="39"/>
      <c r="E662" s="39"/>
      <c r="F662" s="39"/>
      <c r="G662" s="42"/>
      <c r="H662" s="42">
        <f>H667</f>
        <v>650000</v>
      </c>
      <c r="I662" s="42"/>
      <c r="J662" s="42"/>
      <c r="K662" s="42"/>
      <c r="L662" s="42"/>
      <c r="M662" s="42"/>
      <c r="N662" s="42"/>
      <c r="O662" s="42"/>
      <c r="P662" s="42">
        <f t="shared" si="271"/>
        <v>0</v>
      </c>
      <c r="Q662" s="40"/>
      <c r="R662" s="43">
        <f t="shared" si="260"/>
        <v>0</v>
      </c>
      <c r="S662" s="4"/>
    </row>
    <row r="663" spans="1:19" ht="174" customHeight="1" outlineLevel="1">
      <c r="A663" s="34"/>
      <c r="B663" s="47" t="s">
        <v>162</v>
      </c>
      <c r="C663" s="39"/>
      <c r="D663" s="39"/>
      <c r="E663" s="39"/>
      <c r="F663" s="39"/>
      <c r="G663" s="42"/>
      <c r="H663" s="42">
        <f>H665+H666+H667</f>
        <v>650000</v>
      </c>
      <c r="I663" s="42">
        <f t="shared" ref="I663:O663" si="273">I665+I666+I667</f>
        <v>0</v>
      </c>
      <c r="J663" s="42">
        <f t="shared" si="273"/>
        <v>0</v>
      </c>
      <c r="K663" s="42">
        <f t="shared" si="273"/>
        <v>0</v>
      </c>
      <c r="L663" s="42">
        <f t="shared" si="273"/>
        <v>0</v>
      </c>
      <c r="M663" s="42">
        <f t="shared" si="273"/>
        <v>0</v>
      </c>
      <c r="N663" s="42">
        <f t="shared" si="273"/>
        <v>0</v>
      </c>
      <c r="O663" s="42">
        <f t="shared" si="273"/>
        <v>0</v>
      </c>
      <c r="P663" s="42">
        <f>P665+P666+P667</f>
        <v>0</v>
      </c>
      <c r="Q663" s="40">
        <v>41189.14</v>
      </c>
      <c r="R663" s="43">
        <f t="shared" si="260"/>
        <v>0</v>
      </c>
      <c r="S663" s="4"/>
    </row>
    <row r="664" spans="1:19" outlineLevel="1">
      <c r="A664" s="34"/>
      <c r="B664" s="41" t="s">
        <v>5</v>
      </c>
      <c r="C664" s="39"/>
      <c r="D664" s="39"/>
      <c r="E664" s="39"/>
      <c r="F664" s="39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0"/>
      <c r="R664" s="43"/>
      <c r="S664" s="4"/>
    </row>
    <row r="665" spans="1:19" outlineLevel="1">
      <c r="A665" s="34"/>
      <c r="B665" s="41" t="s">
        <v>6</v>
      </c>
      <c r="C665" s="39"/>
      <c r="D665" s="39"/>
      <c r="E665" s="39"/>
      <c r="F665" s="39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0"/>
      <c r="R665" s="43">
        <v>0</v>
      </c>
      <c r="S665" s="4"/>
    </row>
    <row r="666" spans="1:19" outlineLevel="1">
      <c r="A666" s="34"/>
      <c r="B666" s="41" t="s">
        <v>7</v>
      </c>
      <c r="C666" s="39"/>
      <c r="D666" s="39"/>
      <c r="E666" s="39"/>
      <c r="F666" s="39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0"/>
      <c r="R666" s="43">
        <v>0</v>
      </c>
      <c r="S666" s="4"/>
    </row>
    <row r="667" spans="1:19" outlineLevel="1">
      <c r="A667" s="34"/>
      <c r="B667" s="41" t="s">
        <v>8</v>
      </c>
      <c r="C667" s="39"/>
      <c r="D667" s="39"/>
      <c r="E667" s="39"/>
      <c r="F667" s="39"/>
      <c r="G667" s="42"/>
      <c r="H667" s="42">
        <v>650000</v>
      </c>
      <c r="I667" s="42"/>
      <c r="J667" s="42"/>
      <c r="K667" s="42"/>
      <c r="L667" s="42"/>
      <c r="M667" s="42"/>
      <c r="N667" s="42"/>
      <c r="O667" s="42"/>
      <c r="P667" s="42"/>
      <c r="Q667" s="40"/>
      <c r="R667" s="43">
        <f t="shared" si="260"/>
        <v>0</v>
      </c>
      <c r="S667" s="4"/>
    </row>
    <row r="668" spans="1:19" ht="31.5" outlineLevel="1">
      <c r="A668" s="34" t="s">
        <v>117</v>
      </c>
      <c r="B668" s="41" t="s">
        <v>163</v>
      </c>
      <c r="C668" s="39"/>
      <c r="D668" s="39"/>
      <c r="E668" s="39"/>
      <c r="F668" s="39"/>
      <c r="G668" s="42"/>
      <c r="H668" s="42">
        <f>H670+H671+H672</f>
        <v>14192300</v>
      </c>
      <c r="I668" s="42">
        <f t="shared" ref="I668:O668" si="274">I670+I671+I672</f>
        <v>0</v>
      </c>
      <c r="J668" s="42">
        <f t="shared" si="274"/>
        <v>0</v>
      </c>
      <c r="K668" s="42">
        <f t="shared" si="274"/>
        <v>0</v>
      </c>
      <c r="L668" s="42">
        <f t="shared" si="274"/>
        <v>0</v>
      </c>
      <c r="M668" s="42">
        <f t="shared" si="274"/>
        <v>0</v>
      </c>
      <c r="N668" s="42">
        <f t="shared" si="274"/>
        <v>0</v>
      </c>
      <c r="O668" s="42">
        <f t="shared" si="274"/>
        <v>0</v>
      </c>
      <c r="P668" s="42">
        <f>P670+P671+P672</f>
        <v>244732.09</v>
      </c>
      <c r="Q668" s="40"/>
      <c r="R668" s="43">
        <f t="shared" si="260"/>
        <v>1.7244004847699106</v>
      </c>
      <c r="S668" s="4"/>
    </row>
    <row r="669" spans="1:19" outlineLevel="1">
      <c r="A669" s="34"/>
      <c r="B669" s="41" t="s">
        <v>5</v>
      </c>
      <c r="C669" s="39"/>
      <c r="D669" s="39"/>
      <c r="E669" s="39"/>
      <c r="F669" s="39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0"/>
      <c r="R669" s="43"/>
      <c r="S669" s="4"/>
    </row>
    <row r="670" spans="1:19" outlineLevel="1">
      <c r="A670" s="34"/>
      <c r="B670" s="41" t="s">
        <v>6</v>
      </c>
      <c r="C670" s="39"/>
      <c r="D670" s="39"/>
      <c r="E670" s="39"/>
      <c r="F670" s="39"/>
      <c r="G670" s="42"/>
      <c r="H670" s="42">
        <f>H675+H680</f>
        <v>14192300</v>
      </c>
      <c r="I670" s="42">
        <f t="shared" ref="I670:P670" si="275">I675+I680</f>
        <v>0</v>
      </c>
      <c r="J670" s="42">
        <f t="shared" si="275"/>
        <v>0</v>
      </c>
      <c r="K670" s="42">
        <f t="shared" si="275"/>
        <v>0</v>
      </c>
      <c r="L670" s="42">
        <f t="shared" si="275"/>
        <v>0</v>
      </c>
      <c r="M670" s="42">
        <f t="shared" si="275"/>
        <v>0</v>
      </c>
      <c r="N670" s="42">
        <f t="shared" si="275"/>
        <v>0</v>
      </c>
      <c r="O670" s="42">
        <f t="shared" si="275"/>
        <v>0</v>
      </c>
      <c r="P670" s="42">
        <f t="shared" si="275"/>
        <v>244732.09</v>
      </c>
      <c r="Q670" s="40"/>
      <c r="R670" s="43">
        <f t="shared" si="260"/>
        <v>1.7244004847699106</v>
      </c>
      <c r="S670" s="4"/>
    </row>
    <row r="671" spans="1:19" outlineLevel="1">
      <c r="A671" s="34"/>
      <c r="B671" s="41" t="s">
        <v>7</v>
      </c>
      <c r="C671" s="39"/>
      <c r="D671" s="39"/>
      <c r="E671" s="39"/>
      <c r="F671" s="39"/>
      <c r="G671" s="42"/>
      <c r="H671" s="42">
        <f>H676+H681</f>
        <v>0</v>
      </c>
      <c r="I671" s="42">
        <f t="shared" ref="I671:P671" si="276">I676+I681</f>
        <v>0</v>
      </c>
      <c r="J671" s="42">
        <f t="shared" si="276"/>
        <v>0</v>
      </c>
      <c r="K671" s="42">
        <f t="shared" si="276"/>
        <v>0</v>
      </c>
      <c r="L671" s="42">
        <f t="shared" si="276"/>
        <v>0</v>
      </c>
      <c r="M671" s="42">
        <f t="shared" si="276"/>
        <v>0</v>
      </c>
      <c r="N671" s="42">
        <f t="shared" si="276"/>
        <v>0</v>
      </c>
      <c r="O671" s="42">
        <f t="shared" si="276"/>
        <v>0</v>
      </c>
      <c r="P671" s="42">
        <f t="shared" si="276"/>
        <v>0</v>
      </c>
      <c r="Q671" s="40"/>
      <c r="R671" s="43">
        <v>0</v>
      </c>
      <c r="S671" s="4"/>
    </row>
    <row r="672" spans="1:19" outlineLevel="1">
      <c r="A672" s="34"/>
      <c r="B672" s="41" t="s">
        <v>8</v>
      </c>
      <c r="C672" s="39"/>
      <c r="D672" s="39"/>
      <c r="E672" s="39"/>
      <c r="F672" s="39"/>
      <c r="G672" s="42"/>
      <c r="H672" s="42">
        <f>H677+H682</f>
        <v>0</v>
      </c>
      <c r="I672" s="42">
        <f t="shared" ref="I672:P672" si="277">I677+I682</f>
        <v>0</v>
      </c>
      <c r="J672" s="42">
        <f t="shared" si="277"/>
        <v>0</v>
      </c>
      <c r="K672" s="42">
        <f t="shared" si="277"/>
        <v>0</v>
      </c>
      <c r="L672" s="42">
        <f t="shared" si="277"/>
        <v>0</v>
      </c>
      <c r="M672" s="42">
        <f t="shared" si="277"/>
        <v>0</v>
      </c>
      <c r="N672" s="42">
        <f t="shared" si="277"/>
        <v>0</v>
      </c>
      <c r="O672" s="42">
        <f t="shared" si="277"/>
        <v>0</v>
      </c>
      <c r="P672" s="42">
        <f t="shared" si="277"/>
        <v>0</v>
      </c>
      <c r="Q672" s="40"/>
      <c r="R672" s="43">
        <v>0</v>
      </c>
      <c r="S672" s="4"/>
    </row>
    <row r="673" spans="1:20" ht="47.25" outlineLevel="1">
      <c r="A673" s="34"/>
      <c r="B673" s="47" t="s">
        <v>209</v>
      </c>
      <c r="C673" s="39"/>
      <c r="D673" s="39"/>
      <c r="E673" s="39"/>
      <c r="F673" s="39"/>
      <c r="G673" s="42"/>
      <c r="H673" s="42">
        <f>H675+H676+H677</f>
        <v>1342900</v>
      </c>
      <c r="I673" s="42">
        <f t="shared" ref="I673:O673" si="278">I675+I676+I677</f>
        <v>0</v>
      </c>
      <c r="J673" s="42">
        <f t="shared" si="278"/>
        <v>0</v>
      </c>
      <c r="K673" s="42">
        <f t="shared" si="278"/>
        <v>0</v>
      </c>
      <c r="L673" s="42">
        <f t="shared" si="278"/>
        <v>0</v>
      </c>
      <c r="M673" s="42">
        <f t="shared" si="278"/>
        <v>0</v>
      </c>
      <c r="N673" s="42">
        <f t="shared" si="278"/>
        <v>0</v>
      </c>
      <c r="O673" s="42">
        <f t="shared" si="278"/>
        <v>0</v>
      </c>
      <c r="P673" s="42">
        <f>P675+P676+P677</f>
        <v>0</v>
      </c>
      <c r="Q673" s="40">
        <v>41189.14</v>
      </c>
      <c r="R673" s="43">
        <f t="shared" ref="R673" si="279">P673/H673*100</f>
        <v>0</v>
      </c>
      <c r="S673" s="4"/>
    </row>
    <row r="674" spans="1:20" outlineLevel="1">
      <c r="A674" s="34"/>
      <c r="B674" s="41" t="s">
        <v>5</v>
      </c>
      <c r="C674" s="39"/>
      <c r="D674" s="39"/>
      <c r="E674" s="39"/>
      <c r="F674" s="39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0"/>
      <c r="R674" s="43"/>
      <c r="S674" s="4"/>
    </row>
    <row r="675" spans="1:20" outlineLevel="1">
      <c r="A675" s="34"/>
      <c r="B675" s="41" t="s">
        <v>6</v>
      </c>
      <c r="C675" s="39"/>
      <c r="D675" s="39"/>
      <c r="E675" s="39"/>
      <c r="F675" s="39"/>
      <c r="G675" s="42"/>
      <c r="H675" s="42">
        <v>1342900</v>
      </c>
      <c r="I675" s="42"/>
      <c r="J675" s="42"/>
      <c r="K675" s="42"/>
      <c r="L675" s="42"/>
      <c r="M675" s="42"/>
      <c r="N675" s="42"/>
      <c r="O675" s="42"/>
      <c r="P675" s="42"/>
      <c r="Q675" s="40"/>
      <c r="R675" s="43">
        <f t="shared" ref="R675" si="280">P675/H675*100</f>
        <v>0</v>
      </c>
      <c r="S675" s="4"/>
    </row>
    <row r="676" spans="1:20" outlineLevel="1">
      <c r="A676" s="34"/>
      <c r="B676" s="41" t="s">
        <v>7</v>
      </c>
      <c r="C676" s="39"/>
      <c r="D676" s="39"/>
      <c r="E676" s="39"/>
      <c r="F676" s="39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0"/>
      <c r="R676" s="43">
        <v>0</v>
      </c>
      <c r="S676" s="4"/>
    </row>
    <row r="677" spans="1:20" outlineLevel="1">
      <c r="A677" s="34"/>
      <c r="B677" s="41" t="s">
        <v>8</v>
      </c>
      <c r="C677" s="39"/>
      <c r="D677" s="39"/>
      <c r="E677" s="39"/>
      <c r="F677" s="39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0"/>
      <c r="R677" s="43">
        <v>0</v>
      </c>
      <c r="S677" s="4"/>
    </row>
    <row r="678" spans="1:20" ht="47.25" customHeight="1" outlineLevel="1">
      <c r="A678" s="34"/>
      <c r="B678" s="47" t="s">
        <v>124</v>
      </c>
      <c r="C678" s="39"/>
      <c r="D678" s="39"/>
      <c r="E678" s="39"/>
      <c r="F678" s="39"/>
      <c r="G678" s="42"/>
      <c r="H678" s="42">
        <f>H680+H681+H682</f>
        <v>12849400</v>
      </c>
      <c r="I678" s="42">
        <f t="shared" ref="I678:O678" si="281">I680+I681+I682</f>
        <v>0</v>
      </c>
      <c r="J678" s="42">
        <f t="shared" si="281"/>
        <v>0</v>
      </c>
      <c r="K678" s="42">
        <f t="shared" si="281"/>
        <v>0</v>
      </c>
      <c r="L678" s="42">
        <f t="shared" si="281"/>
        <v>0</v>
      </c>
      <c r="M678" s="42">
        <f t="shared" si="281"/>
        <v>0</v>
      </c>
      <c r="N678" s="42">
        <f t="shared" si="281"/>
        <v>0</v>
      </c>
      <c r="O678" s="42">
        <f t="shared" si="281"/>
        <v>0</v>
      </c>
      <c r="P678" s="42">
        <f>P680+P681+P682</f>
        <v>244732.09</v>
      </c>
      <c r="Q678" s="40">
        <v>41189.14</v>
      </c>
      <c r="R678" s="43">
        <f t="shared" si="260"/>
        <v>1.9046188148862984</v>
      </c>
      <c r="S678" s="4"/>
    </row>
    <row r="679" spans="1:20" outlineLevel="1">
      <c r="A679" s="34"/>
      <c r="B679" s="41" t="s">
        <v>5</v>
      </c>
      <c r="C679" s="39"/>
      <c r="D679" s="39"/>
      <c r="E679" s="39"/>
      <c r="F679" s="39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0"/>
      <c r="R679" s="43"/>
      <c r="S679" s="4"/>
    </row>
    <row r="680" spans="1:20" outlineLevel="1">
      <c r="A680" s="34"/>
      <c r="B680" s="41" t="s">
        <v>6</v>
      </c>
      <c r="C680" s="39"/>
      <c r="D680" s="39"/>
      <c r="E680" s="39"/>
      <c r="F680" s="39"/>
      <c r="G680" s="42"/>
      <c r="H680" s="42">
        <v>12849400</v>
      </c>
      <c r="I680" s="42"/>
      <c r="J680" s="42"/>
      <c r="K680" s="42"/>
      <c r="L680" s="42"/>
      <c r="M680" s="42"/>
      <c r="N680" s="42"/>
      <c r="O680" s="42"/>
      <c r="P680" s="42">
        <v>244732.09</v>
      </c>
      <c r="Q680" s="40"/>
      <c r="R680" s="43">
        <f t="shared" si="260"/>
        <v>1.9046188148862984</v>
      </c>
      <c r="S680" s="4"/>
    </row>
    <row r="681" spans="1:20" outlineLevel="1">
      <c r="A681" s="34"/>
      <c r="B681" s="41" t="s">
        <v>7</v>
      </c>
      <c r="C681" s="39"/>
      <c r="D681" s="39"/>
      <c r="E681" s="39"/>
      <c r="F681" s="39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0"/>
      <c r="R681" s="43">
        <v>0</v>
      </c>
      <c r="S681" s="4"/>
    </row>
    <row r="682" spans="1:20" outlineLevel="1">
      <c r="A682" s="34"/>
      <c r="B682" s="41" t="s">
        <v>8</v>
      </c>
      <c r="C682" s="39"/>
      <c r="D682" s="39"/>
      <c r="E682" s="39"/>
      <c r="F682" s="39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0"/>
      <c r="R682" s="43">
        <v>0</v>
      </c>
      <c r="S682" s="4"/>
    </row>
    <row r="683" spans="1:20" ht="31.5" outlineLevel="1">
      <c r="A683" s="34" t="s">
        <v>122</v>
      </c>
      <c r="B683" s="41" t="s">
        <v>179</v>
      </c>
      <c r="C683" s="39"/>
      <c r="D683" s="39"/>
      <c r="E683" s="39"/>
      <c r="F683" s="39"/>
      <c r="G683" s="42">
        <v>0</v>
      </c>
      <c r="H683" s="42">
        <f>H685+H686+H687</f>
        <v>210544150.05000001</v>
      </c>
      <c r="I683" s="42">
        <f t="shared" ref="I683:P683" si="282">I685+I686+I687</f>
        <v>0</v>
      </c>
      <c r="J683" s="42">
        <f t="shared" si="282"/>
        <v>0</v>
      </c>
      <c r="K683" s="42">
        <f t="shared" si="282"/>
        <v>0</v>
      </c>
      <c r="L683" s="42">
        <f t="shared" si="282"/>
        <v>0</v>
      </c>
      <c r="M683" s="42">
        <f t="shared" si="282"/>
        <v>0</v>
      </c>
      <c r="N683" s="42">
        <f t="shared" si="282"/>
        <v>0</v>
      </c>
      <c r="O683" s="42">
        <f t="shared" si="282"/>
        <v>0</v>
      </c>
      <c r="P683" s="42">
        <f t="shared" si="282"/>
        <v>5668472.3700000001</v>
      </c>
      <c r="Q683" s="40">
        <v>71924.75</v>
      </c>
      <c r="R683" s="43">
        <f t="shared" si="260"/>
        <v>2.6922963039599304</v>
      </c>
      <c r="S683" s="4">
        <v>0</v>
      </c>
    </row>
    <row r="684" spans="1:20" outlineLevel="1">
      <c r="A684" s="34"/>
      <c r="B684" s="41" t="s">
        <v>5</v>
      </c>
      <c r="C684" s="39"/>
      <c r="D684" s="39"/>
      <c r="E684" s="39"/>
      <c r="F684" s="39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0"/>
      <c r="R684" s="43"/>
      <c r="S684" s="4"/>
    </row>
    <row r="685" spans="1:20" outlineLevel="1">
      <c r="A685" s="34"/>
      <c r="B685" s="41" t="s">
        <v>6</v>
      </c>
      <c r="C685" s="39"/>
      <c r="D685" s="39"/>
      <c r="E685" s="39"/>
      <c r="F685" s="39"/>
      <c r="G685" s="42"/>
      <c r="H685" s="42">
        <f>H690</f>
        <v>0</v>
      </c>
      <c r="I685" s="42">
        <f t="shared" ref="I685:P687" si="283">I690</f>
        <v>0</v>
      </c>
      <c r="J685" s="42">
        <f t="shared" si="283"/>
        <v>0</v>
      </c>
      <c r="K685" s="42">
        <f t="shared" si="283"/>
        <v>0</v>
      </c>
      <c r="L685" s="42">
        <f t="shared" si="283"/>
        <v>0</v>
      </c>
      <c r="M685" s="42">
        <f t="shared" si="283"/>
        <v>0</v>
      </c>
      <c r="N685" s="42">
        <f t="shared" si="283"/>
        <v>0</v>
      </c>
      <c r="O685" s="42">
        <f t="shared" si="283"/>
        <v>0</v>
      </c>
      <c r="P685" s="42">
        <f t="shared" si="283"/>
        <v>0</v>
      </c>
      <c r="Q685" s="40"/>
      <c r="R685" s="43">
        <v>0</v>
      </c>
      <c r="S685" s="4"/>
    </row>
    <row r="686" spans="1:20" outlineLevel="1">
      <c r="A686" s="34"/>
      <c r="B686" s="41" t="s">
        <v>7</v>
      </c>
      <c r="C686" s="39"/>
      <c r="D686" s="39"/>
      <c r="E686" s="39"/>
      <c r="F686" s="39"/>
      <c r="G686" s="42"/>
      <c r="H686" s="42">
        <f>H691</f>
        <v>199000</v>
      </c>
      <c r="I686" s="42"/>
      <c r="J686" s="42"/>
      <c r="K686" s="42"/>
      <c r="L686" s="42"/>
      <c r="M686" s="42"/>
      <c r="N686" s="42"/>
      <c r="O686" s="42"/>
      <c r="P686" s="42">
        <f t="shared" si="283"/>
        <v>0</v>
      </c>
      <c r="Q686" s="40"/>
      <c r="R686" s="43">
        <f t="shared" si="260"/>
        <v>0</v>
      </c>
      <c r="S686" s="4"/>
    </row>
    <row r="687" spans="1:20" outlineLevel="1">
      <c r="A687" s="34"/>
      <c r="B687" s="41" t="s">
        <v>8</v>
      </c>
      <c r="C687" s="39"/>
      <c r="D687" s="39"/>
      <c r="E687" s="39"/>
      <c r="F687" s="39"/>
      <c r="G687" s="42"/>
      <c r="H687" s="42">
        <f>H692</f>
        <v>210345150.05000001</v>
      </c>
      <c r="I687" s="42"/>
      <c r="J687" s="42"/>
      <c r="K687" s="42"/>
      <c r="L687" s="42"/>
      <c r="M687" s="42"/>
      <c r="N687" s="42"/>
      <c r="O687" s="42"/>
      <c r="P687" s="42">
        <f t="shared" si="283"/>
        <v>5668472.3700000001</v>
      </c>
      <c r="Q687" s="40"/>
      <c r="R687" s="43">
        <f t="shared" si="260"/>
        <v>2.6948433889027528</v>
      </c>
      <c r="S687" s="4"/>
    </row>
    <row r="688" spans="1:20" outlineLevel="1">
      <c r="A688" s="34"/>
      <c r="B688" s="44" t="s">
        <v>31</v>
      </c>
      <c r="C688" s="39"/>
      <c r="D688" s="39"/>
      <c r="E688" s="39"/>
      <c r="F688" s="39"/>
      <c r="G688" s="42"/>
      <c r="H688" s="42">
        <f>H690+H691+H692</f>
        <v>210544150.05000001</v>
      </c>
      <c r="I688" s="42">
        <f t="shared" ref="I688:P688" ca="1" si="284">I690+I691+I692</f>
        <v>210544150.05000001</v>
      </c>
      <c r="J688" s="42">
        <f t="shared" ca="1" si="284"/>
        <v>210544150.05000001</v>
      </c>
      <c r="K688" s="42">
        <f t="shared" ca="1" si="284"/>
        <v>210544150.05000001</v>
      </c>
      <c r="L688" s="42">
        <f t="shared" ca="1" si="284"/>
        <v>210544150.05000001</v>
      </c>
      <c r="M688" s="42">
        <f t="shared" ca="1" si="284"/>
        <v>210544150.05000001</v>
      </c>
      <c r="N688" s="42">
        <f t="shared" ca="1" si="284"/>
        <v>210544150.05000001</v>
      </c>
      <c r="O688" s="42">
        <f t="shared" ca="1" si="284"/>
        <v>210544150.05000001</v>
      </c>
      <c r="P688" s="42">
        <f t="shared" si="284"/>
        <v>5668472.3700000001</v>
      </c>
      <c r="Q688" s="40"/>
      <c r="R688" s="43">
        <f t="shared" si="260"/>
        <v>2.6922963039599304</v>
      </c>
      <c r="S688" s="4"/>
      <c r="T688" s="3"/>
    </row>
    <row r="689" spans="1:21" outlineLevel="1">
      <c r="A689" s="34"/>
      <c r="B689" s="41" t="s">
        <v>5</v>
      </c>
      <c r="C689" s="39"/>
      <c r="D689" s="39"/>
      <c r="E689" s="39"/>
      <c r="F689" s="39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0"/>
      <c r="R689" s="43"/>
      <c r="S689" s="4"/>
      <c r="T689" s="3"/>
    </row>
    <row r="690" spans="1:21" outlineLevel="1">
      <c r="A690" s="34"/>
      <c r="B690" s="41" t="s">
        <v>6</v>
      </c>
      <c r="C690" s="39"/>
      <c r="D690" s="39"/>
      <c r="E690" s="39"/>
      <c r="F690" s="39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0"/>
      <c r="R690" s="43">
        <v>0</v>
      </c>
      <c r="S690" s="4"/>
    </row>
    <row r="691" spans="1:21" outlineLevel="1">
      <c r="A691" s="34"/>
      <c r="B691" s="41" t="s">
        <v>7</v>
      </c>
      <c r="C691" s="39"/>
      <c r="D691" s="39"/>
      <c r="E691" s="39"/>
      <c r="F691" s="39"/>
      <c r="G691" s="42"/>
      <c r="H691" s="42">
        <v>199000</v>
      </c>
      <c r="I691" s="42"/>
      <c r="J691" s="42"/>
      <c r="K691" s="42"/>
      <c r="L691" s="42"/>
      <c r="M691" s="42"/>
      <c r="N691" s="42"/>
      <c r="O691" s="42"/>
      <c r="P691" s="42"/>
      <c r="Q691" s="40"/>
      <c r="R691" s="43">
        <f t="shared" si="260"/>
        <v>0</v>
      </c>
      <c r="S691" s="4"/>
      <c r="T691" s="3"/>
      <c r="U691" s="3"/>
    </row>
    <row r="692" spans="1:21" outlineLevel="1">
      <c r="A692" s="34"/>
      <c r="B692" s="41" t="s">
        <v>8</v>
      </c>
      <c r="C692" s="39"/>
      <c r="D692" s="39"/>
      <c r="E692" s="39"/>
      <c r="F692" s="39"/>
      <c r="G692" s="42"/>
      <c r="H692" s="42">
        <v>210345150.05000001</v>
      </c>
      <c r="I692" s="42">
        <f t="shared" ref="I692:O692" ca="1" si="285">I688-I690-I691</f>
        <v>199104305.63</v>
      </c>
      <c r="J692" s="42">
        <f t="shared" ca="1" si="285"/>
        <v>199104305.63</v>
      </c>
      <c r="K692" s="42">
        <f t="shared" ca="1" si="285"/>
        <v>199104305.63</v>
      </c>
      <c r="L692" s="42">
        <f t="shared" ca="1" si="285"/>
        <v>199104305.63</v>
      </c>
      <c r="M692" s="42">
        <f t="shared" ca="1" si="285"/>
        <v>199104305.63</v>
      </c>
      <c r="N692" s="42">
        <f t="shared" ca="1" si="285"/>
        <v>199104305.63</v>
      </c>
      <c r="O692" s="42">
        <f t="shared" ca="1" si="285"/>
        <v>199104305.63</v>
      </c>
      <c r="P692" s="42">
        <v>5668472.3700000001</v>
      </c>
      <c r="Q692" s="40"/>
      <c r="R692" s="43">
        <f t="shared" si="260"/>
        <v>2.6948433889027528</v>
      </c>
      <c r="S692" s="4"/>
      <c r="T692" s="3"/>
    </row>
    <row r="693" spans="1:21" s="8" customFormat="1" ht="31.5">
      <c r="A693" s="46" t="s">
        <v>123</v>
      </c>
      <c r="B693" s="38" t="s">
        <v>164</v>
      </c>
      <c r="C693" s="39"/>
      <c r="D693" s="39"/>
      <c r="E693" s="39"/>
      <c r="F693" s="39"/>
      <c r="G693" s="40">
        <v>0</v>
      </c>
      <c r="H693" s="40">
        <f>H695+H696+H697</f>
        <v>61557700</v>
      </c>
      <c r="I693" s="40" t="e">
        <f t="shared" ref="I693:P693" si="286">I695+I696+I697</f>
        <v>#REF!</v>
      </c>
      <c r="J693" s="40" t="e">
        <f t="shared" si="286"/>
        <v>#REF!</v>
      </c>
      <c r="K693" s="40" t="e">
        <f t="shared" si="286"/>
        <v>#REF!</v>
      </c>
      <c r="L693" s="40" t="e">
        <f t="shared" si="286"/>
        <v>#REF!</v>
      </c>
      <c r="M693" s="40" t="e">
        <f t="shared" si="286"/>
        <v>#REF!</v>
      </c>
      <c r="N693" s="40" t="e">
        <f t="shared" si="286"/>
        <v>#REF!</v>
      </c>
      <c r="O693" s="40" t="e">
        <f t="shared" si="286"/>
        <v>#REF!</v>
      </c>
      <c r="P693" s="40">
        <f t="shared" si="286"/>
        <v>2223828.88</v>
      </c>
      <c r="Q693" s="40">
        <v>17588846.370000001</v>
      </c>
      <c r="R693" s="33">
        <f t="shared" si="260"/>
        <v>3.6125925432561643</v>
      </c>
      <c r="S693" s="7">
        <v>0</v>
      </c>
    </row>
    <row r="694" spans="1:21">
      <c r="A694" s="46"/>
      <c r="B694" s="41" t="s">
        <v>5</v>
      </c>
      <c r="C694" s="39"/>
      <c r="D694" s="39"/>
      <c r="E694" s="39"/>
      <c r="F694" s="39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33"/>
      <c r="S694" s="4"/>
    </row>
    <row r="695" spans="1:21">
      <c r="A695" s="46"/>
      <c r="B695" s="38" t="s">
        <v>6</v>
      </c>
      <c r="C695" s="39"/>
      <c r="D695" s="39"/>
      <c r="E695" s="39"/>
      <c r="F695" s="39"/>
      <c r="G695" s="40"/>
      <c r="H695" s="40">
        <f>H700+H715+H725+H735</f>
        <v>0</v>
      </c>
      <c r="I695" s="40" t="e">
        <f t="shared" ref="I695:P695" si="287">I700+I715+I725</f>
        <v>#REF!</v>
      </c>
      <c r="J695" s="40" t="e">
        <f t="shared" si="287"/>
        <v>#REF!</v>
      </c>
      <c r="K695" s="40" t="e">
        <f t="shared" si="287"/>
        <v>#REF!</v>
      </c>
      <c r="L695" s="40" t="e">
        <f t="shared" si="287"/>
        <v>#REF!</v>
      </c>
      <c r="M695" s="40" t="e">
        <f t="shared" si="287"/>
        <v>#REF!</v>
      </c>
      <c r="N695" s="40" t="e">
        <f t="shared" si="287"/>
        <v>#REF!</v>
      </c>
      <c r="O695" s="40" t="e">
        <f t="shared" si="287"/>
        <v>#REF!</v>
      </c>
      <c r="P695" s="40">
        <f t="shared" si="287"/>
        <v>0</v>
      </c>
      <c r="Q695" s="40"/>
      <c r="R695" s="33">
        <v>0</v>
      </c>
      <c r="S695" s="4"/>
    </row>
    <row r="696" spans="1:21">
      <c r="A696" s="46"/>
      <c r="B696" s="38" t="s">
        <v>7</v>
      </c>
      <c r="C696" s="39"/>
      <c r="D696" s="39"/>
      <c r="E696" s="39"/>
      <c r="F696" s="39"/>
      <c r="G696" s="40"/>
      <c r="H696" s="40">
        <f t="shared" ref="H696:P696" si="288">H701+H716+H726</f>
        <v>0</v>
      </c>
      <c r="I696" s="40">
        <f t="shared" si="288"/>
        <v>0</v>
      </c>
      <c r="J696" s="40">
        <f t="shared" si="288"/>
        <v>0</v>
      </c>
      <c r="K696" s="40">
        <f t="shared" si="288"/>
        <v>0</v>
      </c>
      <c r="L696" s="40">
        <f t="shared" si="288"/>
        <v>0</v>
      </c>
      <c r="M696" s="40">
        <f t="shared" si="288"/>
        <v>0</v>
      </c>
      <c r="N696" s="40">
        <f t="shared" si="288"/>
        <v>0</v>
      </c>
      <c r="O696" s="40">
        <f t="shared" si="288"/>
        <v>0</v>
      </c>
      <c r="P696" s="40">
        <f t="shared" si="288"/>
        <v>0</v>
      </c>
      <c r="Q696" s="40"/>
      <c r="R696" s="33">
        <v>0</v>
      </c>
      <c r="S696" s="4"/>
    </row>
    <row r="697" spans="1:21">
      <c r="A697" s="46"/>
      <c r="B697" s="38" t="s">
        <v>8</v>
      </c>
      <c r="C697" s="39"/>
      <c r="D697" s="39"/>
      <c r="E697" s="39"/>
      <c r="F697" s="39"/>
      <c r="G697" s="40"/>
      <c r="H697" s="40">
        <f t="shared" ref="H697:P697" si="289">H702+H717+H727+H737</f>
        <v>61557700</v>
      </c>
      <c r="I697" s="40" t="e">
        <f t="shared" si="289"/>
        <v>#REF!</v>
      </c>
      <c r="J697" s="40" t="e">
        <f t="shared" si="289"/>
        <v>#REF!</v>
      </c>
      <c r="K697" s="40" t="e">
        <f t="shared" si="289"/>
        <v>#REF!</v>
      </c>
      <c r="L697" s="40" t="e">
        <f t="shared" si="289"/>
        <v>#REF!</v>
      </c>
      <c r="M697" s="40" t="e">
        <f t="shared" si="289"/>
        <v>#REF!</v>
      </c>
      <c r="N697" s="40" t="e">
        <f t="shared" si="289"/>
        <v>#REF!</v>
      </c>
      <c r="O697" s="40" t="e">
        <f t="shared" si="289"/>
        <v>#REF!</v>
      </c>
      <c r="P697" s="40">
        <f t="shared" si="289"/>
        <v>2223828.88</v>
      </c>
      <c r="Q697" s="40"/>
      <c r="R697" s="33">
        <f t="shared" si="260"/>
        <v>3.6125925432561643</v>
      </c>
      <c r="S697" s="4"/>
    </row>
    <row r="698" spans="1:21" outlineLevel="1">
      <c r="A698" s="34" t="s">
        <v>132</v>
      </c>
      <c r="B698" s="41" t="s">
        <v>125</v>
      </c>
      <c r="C698" s="39"/>
      <c r="D698" s="39"/>
      <c r="E698" s="39"/>
      <c r="F698" s="39"/>
      <c r="G698" s="42">
        <v>0</v>
      </c>
      <c r="H698" s="42">
        <f>H701+H702+H700</f>
        <v>12812600</v>
      </c>
      <c r="I698" s="42">
        <f t="shared" ref="I698:P698" si="290">I701+I702+I700</f>
        <v>0</v>
      </c>
      <c r="J698" s="42">
        <f t="shared" si="290"/>
        <v>0</v>
      </c>
      <c r="K698" s="42">
        <f t="shared" si="290"/>
        <v>0</v>
      </c>
      <c r="L698" s="42">
        <f t="shared" si="290"/>
        <v>0</v>
      </c>
      <c r="M698" s="42">
        <f t="shared" si="290"/>
        <v>0</v>
      </c>
      <c r="N698" s="42">
        <f t="shared" si="290"/>
        <v>0</v>
      </c>
      <c r="O698" s="42">
        <f t="shared" si="290"/>
        <v>0</v>
      </c>
      <c r="P698" s="42">
        <f t="shared" si="290"/>
        <v>373828.88</v>
      </c>
      <c r="Q698" s="40">
        <v>7529936.5999999996</v>
      </c>
      <c r="R698" s="43">
        <f t="shared" si="260"/>
        <v>2.9176660474845075</v>
      </c>
      <c r="S698" s="4">
        <v>0</v>
      </c>
    </row>
    <row r="699" spans="1:21" outlineLevel="1">
      <c r="A699" s="34"/>
      <c r="B699" s="41" t="s">
        <v>5</v>
      </c>
      <c r="C699" s="39"/>
      <c r="D699" s="39"/>
      <c r="E699" s="39"/>
      <c r="F699" s="39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0"/>
      <c r="R699" s="43"/>
      <c r="S699" s="4"/>
    </row>
    <row r="700" spans="1:21" outlineLevel="1">
      <c r="A700" s="34"/>
      <c r="B700" s="41" t="s">
        <v>6</v>
      </c>
      <c r="C700" s="39"/>
      <c r="D700" s="39"/>
      <c r="E700" s="39"/>
      <c r="F700" s="39"/>
      <c r="G700" s="42"/>
      <c r="H700" s="42">
        <f>H705+H710</f>
        <v>0</v>
      </c>
      <c r="I700" s="42">
        <f t="shared" ref="I700:P702" si="291">I705+I710</f>
        <v>0</v>
      </c>
      <c r="J700" s="42">
        <f t="shared" si="291"/>
        <v>0</v>
      </c>
      <c r="K700" s="42">
        <f t="shared" si="291"/>
        <v>0</v>
      </c>
      <c r="L700" s="42">
        <f t="shared" si="291"/>
        <v>0</v>
      </c>
      <c r="M700" s="42">
        <f t="shared" si="291"/>
        <v>0</v>
      </c>
      <c r="N700" s="42">
        <f t="shared" si="291"/>
        <v>0</v>
      </c>
      <c r="O700" s="42">
        <f t="shared" si="291"/>
        <v>0</v>
      </c>
      <c r="P700" s="42">
        <f t="shared" si="291"/>
        <v>0</v>
      </c>
      <c r="Q700" s="40"/>
      <c r="R700" s="43">
        <v>0</v>
      </c>
      <c r="S700" s="4"/>
    </row>
    <row r="701" spans="1:21" outlineLevel="1">
      <c r="A701" s="34"/>
      <c r="B701" s="41" t="s">
        <v>7</v>
      </c>
      <c r="C701" s="39"/>
      <c r="D701" s="39"/>
      <c r="E701" s="39"/>
      <c r="F701" s="39"/>
      <c r="G701" s="42"/>
      <c r="H701" s="42">
        <f t="shared" ref="H701" si="292">H706+H711</f>
        <v>0</v>
      </c>
      <c r="I701" s="42"/>
      <c r="J701" s="42"/>
      <c r="K701" s="42"/>
      <c r="L701" s="42"/>
      <c r="M701" s="42"/>
      <c r="N701" s="42"/>
      <c r="O701" s="42"/>
      <c r="P701" s="42">
        <f t="shared" si="291"/>
        <v>0</v>
      </c>
      <c r="Q701" s="40"/>
      <c r="R701" s="43">
        <v>0</v>
      </c>
      <c r="S701" s="4"/>
    </row>
    <row r="702" spans="1:21" outlineLevel="1">
      <c r="A702" s="34"/>
      <c r="B702" s="41" t="s">
        <v>8</v>
      </c>
      <c r="C702" s="39"/>
      <c r="D702" s="39"/>
      <c r="E702" s="39"/>
      <c r="F702" s="39"/>
      <c r="G702" s="42"/>
      <c r="H702" s="42">
        <f>H707+H712</f>
        <v>12812600</v>
      </c>
      <c r="I702" s="42">
        <f t="shared" ref="I702:O702" si="293">I707+I712</f>
        <v>0</v>
      </c>
      <c r="J702" s="42">
        <f t="shared" si="293"/>
        <v>0</v>
      </c>
      <c r="K702" s="42">
        <f t="shared" si="293"/>
        <v>0</v>
      </c>
      <c r="L702" s="42">
        <f t="shared" si="293"/>
        <v>0</v>
      </c>
      <c r="M702" s="42">
        <f t="shared" si="293"/>
        <v>0</v>
      </c>
      <c r="N702" s="42">
        <f t="shared" si="293"/>
        <v>0</v>
      </c>
      <c r="O702" s="42">
        <f t="shared" si="293"/>
        <v>0</v>
      </c>
      <c r="P702" s="42">
        <f t="shared" si="291"/>
        <v>373828.88</v>
      </c>
      <c r="Q702" s="40"/>
      <c r="R702" s="43">
        <f t="shared" ref="R702:R743" si="294">P702/H702*100</f>
        <v>2.9176660474845075</v>
      </c>
      <c r="S702" s="4"/>
    </row>
    <row r="703" spans="1:21" ht="48" customHeight="1" outlineLevel="1">
      <c r="A703" s="34"/>
      <c r="B703" s="47" t="s">
        <v>126</v>
      </c>
      <c r="C703" s="39"/>
      <c r="D703" s="39"/>
      <c r="E703" s="39"/>
      <c r="F703" s="39"/>
      <c r="G703" s="42"/>
      <c r="H703" s="42">
        <f>H705+H706+H707</f>
        <v>5102500</v>
      </c>
      <c r="I703" s="42">
        <f t="shared" ref="I703:O703" si="295">I705+I706+I707</f>
        <v>0</v>
      </c>
      <c r="J703" s="42">
        <f t="shared" si="295"/>
        <v>0</v>
      </c>
      <c r="K703" s="42">
        <f t="shared" si="295"/>
        <v>0</v>
      </c>
      <c r="L703" s="42">
        <f t="shared" si="295"/>
        <v>0</v>
      </c>
      <c r="M703" s="42">
        <f t="shared" si="295"/>
        <v>0</v>
      </c>
      <c r="N703" s="42">
        <f t="shared" si="295"/>
        <v>0</v>
      </c>
      <c r="O703" s="42">
        <f t="shared" si="295"/>
        <v>0</v>
      </c>
      <c r="P703" s="42">
        <f>P705+P706+P707</f>
        <v>275000</v>
      </c>
      <c r="Q703" s="40">
        <v>41189.14</v>
      </c>
      <c r="R703" s="43">
        <f t="shared" si="294"/>
        <v>5.3895149436550707</v>
      </c>
      <c r="S703" s="4"/>
    </row>
    <row r="704" spans="1:21" outlineLevel="1">
      <c r="A704" s="34"/>
      <c r="B704" s="41" t="s">
        <v>5</v>
      </c>
      <c r="C704" s="39"/>
      <c r="D704" s="39"/>
      <c r="E704" s="39"/>
      <c r="F704" s="39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0"/>
      <c r="R704" s="43"/>
      <c r="S704" s="4"/>
    </row>
    <row r="705" spans="1:19" outlineLevel="1">
      <c r="A705" s="34"/>
      <c r="B705" s="41" t="s">
        <v>6</v>
      </c>
      <c r="C705" s="39"/>
      <c r="D705" s="39"/>
      <c r="E705" s="39"/>
      <c r="F705" s="39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0"/>
      <c r="R705" s="43"/>
      <c r="S705" s="4"/>
    </row>
    <row r="706" spans="1:19" outlineLevel="1">
      <c r="A706" s="34"/>
      <c r="B706" s="41" t="s">
        <v>7</v>
      </c>
      <c r="C706" s="39"/>
      <c r="D706" s="39"/>
      <c r="E706" s="39"/>
      <c r="F706" s="39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0"/>
      <c r="R706" s="43"/>
      <c r="S706" s="4"/>
    </row>
    <row r="707" spans="1:19" outlineLevel="1">
      <c r="A707" s="34"/>
      <c r="B707" s="41" t="s">
        <v>8</v>
      </c>
      <c r="C707" s="39"/>
      <c r="D707" s="39"/>
      <c r="E707" s="39"/>
      <c r="F707" s="39"/>
      <c r="G707" s="42"/>
      <c r="H707" s="42">
        <v>5102500</v>
      </c>
      <c r="I707" s="42"/>
      <c r="J707" s="42"/>
      <c r="K707" s="42"/>
      <c r="L707" s="42"/>
      <c r="M707" s="42"/>
      <c r="N707" s="42"/>
      <c r="O707" s="42"/>
      <c r="P707" s="42">
        <v>275000</v>
      </c>
      <c r="Q707" s="40"/>
      <c r="R707" s="43">
        <f t="shared" si="294"/>
        <v>5.3895149436550707</v>
      </c>
      <c r="S707" s="4"/>
    </row>
    <row r="708" spans="1:19" ht="33.75" customHeight="1" outlineLevel="1">
      <c r="A708" s="34"/>
      <c r="B708" s="47" t="s">
        <v>127</v>
      </c>
      <c r="C708" s="39"/>
      <c r="D708" s="39"/>
      <c r="E708" s="39"/>
      <c r="F708" s="39"/>
      <c r="G708" s="42"/>
      <c r="H708" s="42">
        <f>H710+H711+H712</f>
        <v>7710100</v>
      </c>
      <c r="I708" s="42">
        <f t="shared" ref="I708:O708" si="296">I710+I711+I712</f>
        <v>0</v>
      </c>
      <c r="J708" s="42">
        <f t="shared" si="296"/>
        <v>0</v>
      </c>
      <c r="K708" s="42">
        <f t="shared" si="296"/>
        <v>0</v>
      </c>
      <c r="L708" s="42">
        <f t="shared" si="296"/>
        <v>0</v>
      </c>
      <c r="M708" s="42">
        <f t="shared" si="296"/>
        <v>0</v>
      </c>
      <c r="N708" s="42">
        <f t="shared" si="296"/>
        <v>0</v>
      </c>
      <c r="O708" s="42">
        <f t="shared" si="296"/>
        <v>0</v>
      </c>
      <c r="P708" s="42">
        <f>P710+P711+P712</f>
        <v>98828.88</v>
      </c>
      <c r="Q708" s="40">
        <v>41189.14</v>
      </c>
      <c r="R708" s="43">
        <f t="shared" si="294"/>
        <v>1.2818106120543185</v>
      </c>
      <c r="S708" s="4"/>
    </row>
    <row r="709" spans="1:19" outlineLevel="1">
      <c r="A709" s="34"/>
      <c r="B709" s="41" t="s">
        <v>5</v>
      </c>
      <c r="C709" s="39"/>
      <c r="D709" s="39"/>
      <c r="E709" s="39"/>
      <c r="F709" s="39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0"/>
      <c r="R709" s="43"/>
      <c r="S709" s="4"/>
    </row>
    <row r="710" spans="1:19" outlineLevel="1">
      <c r="A710" s="34"/>
      <c r="B710" s="41" t="s">
        <v>6</v>
      </c>
      <c r="C710" s="39"/>
      <c r="D710" s="39"/>
      <c r="E710" s="39"/>
      <c r="F710" s="39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0"/>
      <c r="R710" s="43"/>
      <c r="S710" s="4"/>
    </row>
    <row r="711" spans="1:19" outlineLevel="1">
      <c r="A711" s="34"/>
      <c r="B711" s="41" t="s">
        <v>7</v>
      </c>
      <c r="C711" s="39"/>
      <c r="D711" s="39"/>
      <c r="E711" s="39"/>
      <c r="F711" s="39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0"/>
      <c r="R711" s="43"/>
      <c r="S711" s="4"/>
    </row>
    <row r="712" spans="1:19" outlineLevel="1">
      <c r="A712" s="34"/>
      <c r="B712" s="41" t="s">
        <v>8</v>
      </c>
      <c r="C712" s="39"/>
      <c r="D712" s="39"/>
      <c r="E712" s="39"/>
      <c r="F712" s="39"/>
      <c r="G712" s="42"/>
      <c r="H712" s="42">
        <v>7710100</v>
      </c>
      <c r="I712" s="42"/>
      <c r="J712" s="42"/>
      <c r="K712" s="42"/>
      <c r="L712" s="42"/>
      <c r="M712" s="42"/>
      <c r="N712" s="42"/>
      <c r="O712" s="42"/>
      <c r="P712" s="42">
        <v>98828.88</v>
      </c>
      <c r="Q712" s="40"/>
      <c r="R712" s="43">
        <f t="shared" si="294"/>
        <v>1.2818106120543185</v>
      </c>
      <c r="S712" s="4"/>
    </row>
    <row r="713" spans="1:19" outlineLevel="1">
      <c r="A713" s="34" t="s">
        <v>133</v>
      </c>
      <c r="B713" s="41" t="s">
        <v>128</v>
      </c>
      <c r="C713" s="39"/>
      <c r="D713" s="39"/>
      <c r="E713" s="39"/>
      <c r="F713" s="39"/>
      <c r="G713" s="42">
        <v>0</v>
      </c>
      <c r="H713" s="42">
        <f>H715+H716+H717</f>
        <v>12100000</v>
      </c>
      <c r="I713" s="42">
        <f t="shared" ref="I713:P713" si="297">I715+I716+I717</f>
        <v>0</v>
      </c>
      <c r="J713" s="42">
        <f t="shared" si="297"/>
        <v>0</v>
      </c>
      <c r="K713" s="42">
        <f t="shared" si="297"/>
        <v>0</v>
      </c>
      <c r="L713" s="42">
        <f t="shared" si="297"/>
        <v>0</v>
      </c>
      <c r="M713" s="42">
        <f t="shared" si="297"/>
        <v>0</v>
      </c>
      <c r="N713" s="42">
        <f t="shared" si="297"/>
        <v>0</v>
      </c>
      <c r="O713" s="42">
        <f t="shared" si="297"/>
        <v>0</v>
      </c>
      <c r="P713" s="42">
        <f t="shared" si="297"/>
        <v>0</v>
      </c>
      <c r="Q713" s="40">
        <v>10058909.77</v>
      </c>
      <c r="R713" s="43">
        <f t="shared" si="294"/>
        <v>0</v>
      </c>
      <c r="S713" s="4">
        <v>0</v>
      </c>
    </row>
    <row r="714" spans="1:19" outlineLevel="1">
      <c r="A714" s="34"/>
      <c r="B714" s="41" t="s">
        <v>5</v>
      </c>
      <c r="C714" s="39"/>
      <c r="D714" s="39"/>
      <c r="E714" s="39"/>
      <c r="F714" s="39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0"/>
      <c r="R714" s="43"/>
      <c r="S714" s="4"/>
    </row>
    <row r="715" spans="1:19" outlineLevel="1">
      <c r="A715" s="34"/>
      <c r="B715" s="41" t="s">
        <v>6</v>
      </c>
      <c r="C715" s="39"/>
      <c r="D715" s="39"/>
      <c r="E715" s="39"/>
      <c r="F715" s="39"/>
      <c r="G715" s="42"/>
      <c r="H715" s="42">
        <f>H720</f>
        <v>0</v>
      </c>
      <c r="I715" s="42">
        <f t="shared" ref="I715:P716" si="298">I720</f>
        <v>0</v>
      </c>
      <c r="J715" s="42">
        <f t="shared" si="298"/>
        <v>0</v>
      </c>
      <c r="K715" s="42">
        <f t="shared" si="298"/>
        <v>0</v>
      </c>
      <c r="L715" s="42">
        <f t="shared" si="298"/>
        <v>0</v>
      </c>
      <c r="M715" s="42">
        <f t="shared" si="298"/>
        <v>0</v>
      </c>
      <c r="N715" s="42">
        <f t="shared" si="298"/>
        <v>0</v>
      </c>
      <c r="O715" s="42">
        <f t="shared" si="298"/>
        <v>0</v>
      </c>
      <c r="P715" s="42">
        <f t="shared" si="298"/>
        <v>0</v>
      </c>
      <c r="Q715" s="40"/>
      <c r="R715" s="43">
        <v>0</v>
      </c>
      <c r="S715" s="4"/>
    </row>
    <row r="716" spans="1:19" outlineLevel="1">
      <c r="A716" s="34"/>
      <c r="B716" s="41" t="s">
        <v>7</v>
      </c>
      <c r="C716" s="39"/>
      <c r="D716" s="39"/>
      <c r="E716" s="39"/>
      <c r="F716" s="39"/>
      <c r="G716" s="42"/>
      <c r="H716" s="42">
        <f t="shared" ref="H716" si="299">H721</f>
        <v>0</v>
      </c>
      <c r="I716" s="42"/>
      <c r="J716" s="42"/>
      <c r="K716" s="42"/>
      <c r="L716" s="42"/>
      <c r="M716" s="42"/>
      <c r="N716" s="42"/>
      <c r="O716" s="42"/>
      <c r="P716" s="42">
        <f t="shared" si="298"/>
        <v>0</v>
      </c>
      <c r="Q716" s="40"/>
      <c r="R716" s="43">
        <v>0</v>
      </c>
      <c r="S716" s="4"/>
    </row>
    <row r="717" spans="1:19" outlineLevel="1">
      <c r="A717" s="34"/>
      <c r="B717" s="41" t="s">
        <v>8</v>
      </c>
      <c r="C717" s="39"/>
      <c r="D717" s="39"/>
      <c r="E717" s="39"/>
      <c r="F717" s="39"/>
      <c r="G717" s="42"/>
      <c r="H717" s="42">
        <f>H722</f>
        <v>12100000</v>
      </c>
      <c r="I717" s="42">
        <f t="shared" ref="I717:P717" si="300">I722</f>
        <v>0</v>
      </c>
      <c r="J717" s="42">
        <f t="shared" si="300"/>
        <v>0</v>
      </c>
      <c r="K717" s="42">
        <f t="shared" si="300"/>
        <v>0</v>
      </c>
      <c r="L717" s="42">
        <f t="shared" si="300"/>
        <v>0</v>
      </c>
      <c r="M717" s="42">
        <f t="shared" si="300"/>
        <v>0</v>
      </c>
      <c r="N717" s="42">
        <f t="shared" si="300"/>
        <v>0</v>
      </c>
      <c r="O717" s="42">
        <f t="shared" si="300"/>
        <v>0</v>
      </c>
      <c r="P717" s="42">
        <f t="shared" si="300"/>
        <v>0</v>
      </c>
      <c r="Q717" s="40"/>
      <c r="R717" s="43">
        <f t="shared" si="294"/>
        <v>0</v>
      </c>
      <c r="S717" s="4"/>
    </row>
    <row r="718" spans="1:19" ht="18" customHeight="1" outlineLevel="1">
      <c r="A718" s="34"/>
      <c r="B718" s="47" t="s">
        <v>129</v>
      </c>
      <c r="C718" s="39"/>
      <c r="D718" s="39"/>
      <c r="E718" s="39"/>
      <c r="F718" s="39"/>
      <c r="G718" s="42"/>
      <c r="H718" s="42">
        <f>H720+H721+H722</f>
        <v>12100000</v>
      </c>
      <c r="I718" s="42">
        <f t="shared" ref="I718:O718" si="301">I720+I721+I722</f>
        <v>0</v>
      </c>
      <c r="J718" s="42">
        <f t="shared" si="301"/>
        <v>0</v>
      </c>
      <c r="K718" s="42">
        <f t="shared" si="301"/>
        <v>0</v>
      </c>
      <c r="L718" s="42">
        <f t="shared" si="301"/>
        <v>0</v>
      </c>
      <c r="M718" s="42">
        <f t="shared" si="301"/>
        <v>0</v>
      </c>
      <c r="N718" s="42">
        <f t="shared" si="301"/>
        <v>0</v>
      </c>
      <c r="O718" s="42">
        <f t="shared" si="301"/>
        <v>0</v>
      </c>
      <c r="P718" s="42">
        <f>P720+P721+P722</f>
        <v>0</v>
      </c>
      <c r="Q718" s="40">
        <v>41189.14</v>
      </c>
      <c r="R718" s="43">
        <f t="shared" si="294"/>
        <v>0</v>
      </c>
      <c r="S718" s="4"/>
    </row>
    <row r="719" spans="1:19" outlineLevel="1">
      <c r="A719" s="34"/>
      <c r="B719" s="41" t="s">
        <v>5</v>
      </c>
      <c r="C719" s="39"/>
      <c r="D719" s="39"/>
      <c r="E719" s="39"/>
      <c r="F719" s="39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0"/>
      <c r="R719" s="43"/>
      <c r="S719" s="4"/>
    </row>
    <row r="720" spans="1:19" outlineLevel="1">
      <c r="A720" s="34"/>
      <c r="B720" s="41" t="s">
        <v>6</v>
      </c>
      <c r="C720" s="39"/>
      <c r="D720" s="39"/>
      <c r="E720" s="39"/>
      <c r="F720" s="39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0"/>
      <c r="R720" s="43"/>
      <c r="S720" s="4"/>
    </row>
    <row r="721" spans="1:19" outlineLevel="1">
      <c r="A721" s="34"/>
      <c r="B721" s="41" t="s">
        <v>7</v>
      </c>
      <c r="C721" s="39"/>
      <c r="D721" s="39"/>
      <c r="E721" s="39"/>
      <c r="F721" s="39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0"/>
      <c r="R721" s="43"/>
      <c r="S721" s="4"/>
    </row>
    <row r="722" spans="1:19" outlineLevel="1">
      <c r="A722" s="34"/>
      <c r="B722" s="41" t="s">
        <v>8</v>
      </c>
      <c r="C722" s="39"/>
      <c r="D722" s="39"/>
      <c r="E722" s="39"/>
      <c r="F722" s="39"/>
      <c r="G722" s="42"/>
      <c r="H722" s="42">
        <v>12100000</v>
      </c>
      <c r="I722" s="42"/>
      <c r="J722" s="42"/>
      <c r="K722" s="42"/>
      <c r="L722" s="42"/>
      <c r="M722" s="42"/>
      <c r="N722" s="42"/>
      <c r="O722" s="42"/>
      <c r="P722" s="42"/>
      <c r="Q722" s="40"/>
      <c r="R722" s="43">
        <f t="shared" si="294"/>
        <v>0</v>
      </c>
      <c r="S722" s="4"/>
    </row>
    <row r="723" spans="1:19" outlineLevel="1">
      <c r="A723" s="34" t="s">
        <v>134</v>
      </c>
      <c r="B723" s="41" t="s">
        <v>130</v>
      </c>
      <c r="C723" s="39"/>
      <c r="D723" s="39"/>
      <c r="E723" s="39"/>
      <c r="F723" s="39"/>
      <c r="G723" s="42">
        <v>0</v>
      </c>
      <c r="H723" s="42">
        <f>H725+H726+H727</f>
        <v>5000000</v>
      </c>
      <c r="I723" s="42" t="e">
        <f t="shared" ref="I723:P723" si="302">I725+I726+I727</f>
        <v>#REF!</v>
      </c>
      <c r="J723" s="42" t="e">
        <f t="shared" si="302"/>
        <v>#REF!</v>
      </c>
      <c r="K723" s="42" t="e">
        <f t="shared" si="302"/>
        <v>#REF!</v>
      </c>
      <c r="L723" s="42" t="e">
        <f t="shared" si="302"/>
        <v>#REF!</v>
      </c>
      <c r="M723" s="42" t="e">
        <f t="shared" si="302"/>
        <v>#REF!</v>
      </c>
      <c r="N723" s="42" t="e">
        <f t="shared" si="302"/>
        <v>#REF!</v>
      </c>
      <c r="O723" s="42" t="e">
        <f t="shared" si="302"/>
        <v>#REF!</v>
      </c>
      <c r="P723" s="42">
        <f t="shared" si="302"/>
        <v>400000</v>
      </c>
      <c r="Q723" s="40">
        <v>0</v>
      </c>
      <c r="R723" s="43">
        <f t="shared" si="294"/>
        <v>8</v>
      </c>
      <c r="S723" s="4">
        <v>0</v>
      </c>
    </row>
    <row r="724" spans="1:19" outlineLevel="1">
      <c r="A724" s="34"/>
      <c r="B724" s="41" t="s">
        <v>5</v>
      </c>
      <c r="C724" s="39"/>
      <c r="D724" s="39"/>
      <c r="E724" s="39"/>
      <c r="F724" s="39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0"/>
      <c r="R724" s="33"/>
      <c r="S724" s="4"/>
    </row>
    <row r="725" spans="1:19" outlineLevel="1">
      <c r="A725" s="34"/>
      <c r="B725" s="41" t="s">
        <v>6</v>
      </c>
      <c r="C725" s="39"/>
      <c r="D725" s="39"/>
      <c r="E725" s="39"/>
      <c r="F725" s="39"/>
      <c r="G725" s="42"/>
      <c r="H725" s="42">
        <f>H730</f>
        <v>0</v>
      </c>
      <c r="I725" s="42" t="e">
        <f>#REF!+I730</f>
        <v>#REF!</v>
      </c>
      <c r="J725" s="42" t="e">
        <f>#REF!+J730</f>
        <v>#REF!</v>
      </c>
      <c r="K725" s="42" t="e">
        <f>#REF!+K730</f>
        <v>#REF!</v>
      </c>
      <c r="L725" s="42" t="e">
        <f>#REF!+L730</f>
        <v>#REF!</v>
      </c>
      <c r="M725" s="42" t="e">
        <f>#REF!+M730</f>
        <v>#REF!</v>
      </c>
      <c r="N725" s="42" t="e">
        <f>#REF!+N730</f>
        <v>#REF!</v>
      </c>
      <c r="O725" s="42" t="e">
        <f>#REF!+O730</f>
        <v>#REF!</v>
      </c>
      <c r="P725" s="42">
        <f>P730</f>
        <v>0</v>
      </c>
      <c r="Q725" s="40"/>
      <c r="R725" s="43">
        <v>0</v>
      </c>
      <c r="S725" s="4"/>
    </row>
    <row r="726" spans="1:19" outlineLevel="1">
      <c r="A726" s="34"/>
      <c r="B726" s="41" t="s">
        <v>7</v>
      </c>
      <c r="C726" s="39"/>
      <c r="D726" s="39"/>
      <c r="E726" s="39"/>
      <c r="F726" s="39"/>
      <c r="G726" s="42"/>
      <c r="H726" s="42">
        <f>H731</f>
        <v>0</v>
      </c>
      <c r="I726" s="42"/>
      <c r="J726" s="42"/>
      <c r="K726" s="42"/>
      <c r="L726" s="42"/>
      <c r="M726" s="42"/>
      <c r="N726" s="42"/>
      <c r="O726" s="42"/>
      <c r="P726" s="42">
        <f>P731</f>
        <v>0</v>
      </c>
      <c r="Q726" s="40"/>
      <c r="R726" s="43">
        <v>0</v>
      </c>
      <c r="S726" s="4"/>
    </row>
    <row r="727" spans="1:19" outlineLevel="1">
      <c r="A727" s="34"/>
      <c r="B727" s="41" t="s">
        <v>8</v>
      </c>
      <c r="C727" s="39"/>
      <c r="D727" s="39"/>
      <c r="E727" s="39"/>
      <c r="F727" s="39"/>
      <c r="G727" s="42"/>
      <c r="H727" s="42">
        <f>H732</f>
        <v>5000000</v>
      </c>
      <c r="I727" s="42" t="e">
        <f>#REF!+I732</f>
        <v>#REF!</v>
      </c>
      <c r="J727" s="42" t="e">
        <f>#REF!+J732</f>
        <v>#REF!</v>
      </c>
      <c r="K727" s="42" t="e">
        <f>#REF!+K732</f>
        <v>#REF!</v>
      </c>
      <c r="L727" s="42" t="e">
        <f>#REF!+L732</f>
        <v>#REF!</v>
      </c>
      <c r="M727" s="42" t="e">
        <f>#REF!+M732</f>
        <v>#REF!</v>
      </c>
      <c r="N727" s="42" t="e">
        <f>#REF!+N732</f>
        <v>#REF!</v>
      </c>
      <c r="O727" s="42" t="e">
        <f>#REF!+O732</f>
        <v>#REF!</v>
      </c>
      <c r="P727" s="42">
        <f>P732</f>
        <v>400000</v>
      </c>
      <c r="Q727" s="40"/>
      <c r="R727" s="43">
        <f t="shared" si="294"/>
        <v>8</v>
      </c>
      <c r="S727" s="4"/>
    </row>
    <row r="728" spans="1:19" ht="32.25" customHeight="1" outlineLevel="1">
      <c r="A728" s="34"/>
      <c r="B728" s="47" t="s">
        <v>131</v>
      </c>
      <c r="C728" s="39"/>
      <c r="D728" s="39"/>
      <c r="E728" s="39"/>
      <c r="F728" s="39"/>
      <c r="G728" s="42"/>
      <c r="H728" s="42">
        <f>H730+H731+H732</f>
        <v>5000000</v>
      </c>
      <c r="I728" s="42">
        <f t="shared" ref="I728:P728" si="303">I730+I731+I732</f>
        <v>0</v>
      </c>
      <c r="J728" s="42">
        <f t="shared" si="303"/>
        <v>0</v>
      </c>
      <c r="K728" s="42">
        <f t="shared" si="303"/>
        <v>0</v>
      </c>
      <c r="L728" s="42">
        <f t="shared" si="303"/>
        <v>0</v>
      </c>
      <c r="M728" s="42">
        <f t="shared" si="303"/>
        <v>0</v>
      </c>
      <c r="N728" s="42">
        <f t="shared" si="303"/>
        <v>0</v>
      </c>
      <c r="O728" s="42">
        <f t="shared" si="303"/>
        <v>0</v>
      </c>
      <c r="P728" s="42">
        <f t="shared" si="303"/>
        <v>400000</v>
      </c>
      <c r="Q728" s="40">
        <v>41189.14</v>
      </c>
      <c r="R728" s="43">
        <f t="shared" si="294"/>
        <v>8</v>
      </c>
      <c r="S728" s="6"/>
    </row>
    <row r="729" spans="1:19" outlineLevel="1">
      <c r="A729" s="34"/>
      <c r="B729" s="41" t="s">
        <v>5</v>
      </c>
      <c r="C729" s="39"/>
      <c r="D729" s="39"/>
      <c r="E729" s="39"/>
      <c r="F729" s="39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0"/>
      <c r="R729" s="43"/>
      <c r="S729" s="6"/>
    </row>
    <row r="730" spans="1:19" outlineLevel="1">
      <c r="A730" s="34"/>
      <c r="B730" s="41" t="s">
        <v>6</v>
      </c>
      <c r="C730" s="39"/>
      <c r="D730" s="39"/>
      <c r="E730" s="39"/>
      <c r="F730" s="39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0"/>
      <c r="R730" s="43"/>
      <c r="S730" s="6"/>
    </row>
    <row r="731" spans="1:19" outlineLevel="1">
      <c r="A731" s="34"/>
      <c r="B731" s="41" t="s">
        <v>7</v>
      </c>
      <c r="C731" s="39"/>
      <c r="D731" s="39"/>
      <c r="E731" s="39"/>
      <c r="F731" s="39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0"/>
      <c r="R731" s="43"/>
      <c r="S731" s="6"/>
    </row>
    <row r="732" spans="1:19" outlineLevel="1">
      <c r="A732" s="34"/>
      <c r="B732" s="41" t="s">
        <v>8</v>
      </c>
      <c r="C732" s="39"/>
      <c r="D732" s="39"/>
      <c r="E732" s="39"/>
      <c r="F732" s="39"/>
      <c r="G732" s="42"/>
      <c r="H732" s="42">
        <v>5000000</v>
      </c>
      <c r="I732" s="42"/>
      <c r="J732" s="42"/>
      <c r="K732" s="42"/>
      <c r="L732" s="42"/>
      <c r="M732" s="42"/>
      <c r="N732" s="42"/>
      <c r="O732" s="42"/>
      <c r="P732" s="42">
        <v>400000</v>
      </c>
      <c r="Q732" s="40"/>
      <c r="R732" s="43">
        <f t="shared" si="294"/>
        <v>8</v>
      </c>
      <c r="S732" s="6"/>
    </row>
    <row r="733" spans="1:19" ht="33.75" customHeight="1" outlineLevel="1">
      <c r="A733" s="51" t="s">
        <v>165</v>
      </c>
      <c r="B733" s="52" t="s">
        <v>166</v>
      </c>
      <c r="C733" s="39"/>
      <c r="D733" s="39"/>
      <c r="E733" s="39"/>
      <c r="F733" s="39"/>
      <c r="G733" s="42"/>
      <c r="H733" s="42">
        <f>H735+H736+H737</f>
        <v>31645100</v>
      </c>
      <c r="I733" s="42">
        <f t="shared" ref="I733:P733" si="304">I735+I736+I737</f>
        <v>0</v>
      </c>
      <c r="J733" s="42">
        <f t="shared" si="304"/>
        <v>0</v>
      </c>
      <c r="K733" s="42">
        <f t="shared" si="304"/>
        <v>0</v>
      </c>
      <c r="L733" s="42">
        <f t="shared" si="304"/>
        <v>0</v>
      </c>
      <c r="M733" s="42">
        <f t="shared" si="304"/>
        <v>0</v>
      </c>
      <c r="N733" s="42">
        <f t="shared" si="304"/>
        <v>0</v>
      </c>
      <c r="O733" s="42">
        <f t="shared" si="304"/>
        <v>0</v>
      </c>
      <c r="P733" s="42">
        <f t="shared" si="304"/>
        <v>1450000</v>
      </c>
      <c r="Q733" s="40"/>
      <c r="R733" s="43">
        <f t="shared" si="294"/>
        <v>4.582067997889089</v>
      </c>
      <c r="S733" s="6"/>
    </row>
    <row r="734" spans="1:19" outlineLevel="1">
      <c r="A734" s="34"/>
      <c r="B734" s="41" t="s">
        <v>5</v>
      </c>
      <c r="C734" s="39"/>
      <c r="D734" s="39"/>
      <c r="E734" s="39"/>
      <c r="F734" s="39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0"/>
      <c r="R734" s="43"/>
      <c r="S734" s="6"/>
    </row>
    <row r="735" spans="1:19" outlineLevel="1">
      <c r="A735" s="34"/>
      <c r="B735" s="41" t="s">
        <v>6</v>
      </c>
      <c r="C735" s="39"/>
      <c r="D735" s="39"/>
      <c r="E735" s="39"/>
      <c r="F735" s="39"/>
      <c r="G735" s="42"/>
      <c r="H735" s="42">
        <f>H740</f>
        <v>0</v>
      </c>
      <c r="I735" s="42">
        <f t="shared" ref="I735:P736" si="305">I740</f>
        <v>0</v>
      </c>
      <c r="J735" s="42">
        <f t="shared" si="305"/>
        <v>0</v>
      </c>
      <c r="K735" s="42">
        <f t="shared" si="305"/>
        <v>0</v>
      </c>
      <c r="L735" s="42">
        <f t="shared" si="305"/>
        <v>0</v>
      </c>
      <c r="M735" s="42">
        <f t="shared" si="305"/>
        <v>0</v>
      </c>
      <c r="N735" s="42">
        <f t="shared" si="305"/>
        <v>0</v>
      </c>
      <c r="O735" s="42">
        <f t="shared" si="305"/>
        <v>0</v>
      </c>
      <c r="P735" s="42">
        <f t="shared" si="305"/>
        <v>0</v>
      </c>
      <c r="Q735" s="40"/>
      <c r="R735" s="43">
        <v>0</v>
      </c>
      <c r="S735" s="6"/>
    </row>
    <row r="736" spans="1:19" outlineLevel="1">
      <c r="A736" s="34"/>
      <c r="B736" s="41" t="s">
        <v>7</v>
      </c>
      <c r="C736" s="39"/>
      <c r="D736" s="39"/>
      <c r="E736" s="39"/>
      <c r="F736" s="39"/>
      <c r="G736" s="42"/>
      <c r="H736" s="42">
        <f t="shared" ref="H736" si="306">H741</f>
        <v>0</v>
      </c>
      <c r="I736" s="42"/>
      <c r="J736" s="42"/>
      <c r="K736" s="42"/>
      <c r="L736" s="42"/>
      <c r="M736" s="42"/>
      <c r="N736" s="42"/>
      <c r="O736" s="42"/>
      <c r="P736" s="42">
        <f t="shared" si="305"/>
        <v>0</v>
      </c>
      <c r="Q736" s="40"/>
      <c r="R736" s="43">
        <v>0</v>
      </c>
      <c r="S736" s="6"/>
    </row>
    <row r="737" spans="1:19" outlineLevel="1">
      <c r="A737" s="34"/>
      <c r="B737" s="41" t="s">
        <v>8</v>
      </c>
      <c r="C737" s="39"/>
      <c r="D737" s="39"/>
      <c r="E737" s="39"/>
      <c r="F737" s="39"/>
      <c r="G737" s="42"/>
      <c r="H737" s="42">
        <f>H742</f>
        <v>31645100</v>
      </c>
      <c r="I737" s="42">
        <f t="shared" ref="I737:P737" si="307">I742</f>
        <v>0</v>
      </c>
      <c r="J737" s="42">
        <f t="shared" si="307"/>
        <v>0</v>
      </c>
      <c r="K737" s="42">
        <f t="shared" si="307"/>
        <v>0</v>
      </c>
      <c r="L737" s="42">
        <f t="shared" si="307"/>
        <v>0</v>
      </c>
      <c r="M737" s="42">
        <f t="shared" si="307"/>
        <v>0</v>
      </c>
      <c r="N737" s="42">
        <f t="shared" si="307"/>
        <v>0</v>
      </c>
      <c r="O737" s="42">
        <f t="shared" si="307"/>
        <v>0</v>
      </c>
      <c r="P737" s="42">
        <f t="shared" si="307"/>
        <v>1450000</v>
      </c>
      <c r="Q737" s="40"/>
      <c r="R737" s="43">
        <f t="shared" si="294"/>
        <v>4.582067997889089</v>
      </c>
      <c r="S737" s="6"/>
    </row>
    <row r="738" spans="1:19" outlineLevel="1">
      <c r="A738" s="34"/>
      <c r="B738" s="47" t="s">
        <v>31</v>
      </c>
      <c r="C738" s="39"/>
      <c r="D738" s="39"/>
      <c r="E738" s="39"/>
      <c r="F738" s="39"/>
      <c r="G738" s="42"/>
      <c r="H738" s="42">
        <f>H740+H741+H742</f>
        <v>31645100</v>
      </c>
      <c r="I738" s="42">
        <f t="shared" ref="I738:O738" si="308">I740+I741+I742</f>
        <v>0</v>
      </c>
      <c r="J738" s="42">
        <f t="shared" si="308"/>
        <v>0</v>
      </c>
      <c r="K738" s="42">
        <f t="shared" si="308"/>
        <v>0</v>
      </c>
      <c r="L738" s="42">
        <f t="shared" si="308"/>
        <v>0</v>
      </c>
      <c r="M738" s="42">
        <f t="shared" si="308"/>
        <v>0</v>
      </c>
      <c r="N738" s="42">
        <f t="shared" si="308"/>
        <v>0</v>
      </c>
      <c r="O738" s="42">
        <f t="shared" si="308"/>
        <v>0</v>
      </c>
      <c r="P738" s="42">
        <f>P740+P741+P742</f>
        <v>1450000</v>
      </c>
      <c r="Q738" s="40">
        <v>41189.14</v>
      </c>
      <c r="R738" s="43">
        <f t="shared" si="294"/>
        <v>4.582067997889089</v>
      </c>
      <c r="S738" s="6"/>
    </row>
    <row r="739" spans="1:19" outlineLevel="1">
      <c r="A739" s="34"/>
      <c r="B739" s="41" t="s">
        <v>5</v>
      </c>
      <c r="C739" s="39"/>
      <c r="D739" s="39"/>
      <c r="E739" s="39"/>
      <c r="F739" s="39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0"/>
      <c r="R739" s="43"/>
      <c r="S739" s="6"/>
    </row>
    <row r="740" spans="1:19" outlineLevel="1">
      <c r="A740" s="34"/>
      <c r="B740" s="41" t="s">
        <v>6</v>
      </c>
      <c r="C740" s="39"/>
      <c r="D740" s="39"/>
      <c r="E740" s="39"/>
      <c r="F740" s="39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0"/>
      <c r="R740" s="43"/>
      <c r="S740" s="6"/>
    </row>
    <row r="741" spans="1:19" outlineLevel="1">
      <c r="A741" s="34"/>
      <c r="B741" s="41" t="s">
        <v>7</v>
      </c>
      <c r="C741" s="39"/>
      <c r="D741" s="39"/>
      <c r="E741" s="39"/>
      <c r="F741" s="39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0"/>
      <c r="R741" s="43"/>
      <c r="S741" s="6"/>
    </row>
    <row r="742" spans="1:19" outlineLevel="1">
      <c r="A742" s="34"/>
      <c r="B742" s="41" t="s">
        <v>8</v>
      </c>
      <c r="C742" s="39"/>
      <c r="D742" s="39"/>
      <c r="E742" s="39"/>
      <c r="F742" s="39"/>
      <c r="G742" s="42"/>
      <c r="H742" s="42">
        <v>31645100</v>
      </c>
      <c r="I742" s="42"/>
      <c r="J742" s="42"/>
      <c r="K742" s="42"/>
      <c r="L742" s="42"/>
      <c r="M742" s="42"/>
      <c r="N742" s="42"/>
      <c r="O742" s="42"/>
      <c r="P742" s="42">
        <v>1450000</v>
      </c>
      <c r="Q742" s="40"/>
      <c r="R742" s="43">
        <f t="shared" si="294"/>
        <v>4.582067997889089</v>
      </c>
      <c r="S742" s="6"/>
    </row>
    <row r="743" spans="1:19" ht="31.5" outlineLevel="1">
      <c r="A743" s="46" t="s">
        <v>210</v>
      </c>
      <c r="B743" s="38" t="s">
        <v>212</v>
      </c>
      <c r="C743" s="39"/>
      <c r="D743" s="39"/>
      <c r="E743" s="39"/>
      <c r="F743" s="39"/>
      <c r="G743" s="40">
        <v>0</v>
      </c>
      <c r="H743" s="40">
        <f>H745+H746+H747</f>
        <v>118999200</v>
      </c>
      <c r="I743" s="40">
        <f t="shared" ref="I743:P743" si="309">I745+I746+I747</f>
        <v>0</v>
      </c>
      <c r="J743" s="40">
        <f t="shared" si="309"/>
        <v>0</v>
      </c>
      <c r="K743" s="40">
        <f t="shared" si="309"/>
        <v>0</v>
      </c>
      <c r="L743" s="40">
        <f t="shared" si="309"/>
        <v>0</v>
      </c>
      <c r="M743" s="40">
        <f t="shared" si="309"/>
        <v>0</v>
      </c>
      <c r="N743" s="40">
        <f t="shared" si="309"/>
        <v>0</v>
      </c>
      <c r="O743" s="40">
        <f t="shared" si="309"/>
        <v>0</v>
      </c>
      <c r="P743" s="40">
        <f t="shared" si="309"/>
        <v>0</v>
      </c>
      <c r="Q743" s="40">
        <v>17588846.370000001</v>
      </c>
      <c r="R743" s="33">
        <f t="shared" si="294"/>
        <v>0</v>
      </c>
      <c r="S743" s="6"/>
    </row>
    <row r="744" spans="1:19" outlineLevel="1">
      <c r="A744" s="46"/>
      <c r="B744" s="41" t="s">
        <v>5</v>
      </c>
      <c r="C744" s="39"/>
      <c r="D744" s="39"/>
      <c r="E744" s="39"/>
      <c r="F744" s="39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33"/>
      <c r="S744" s="6"/>
    </row>
    <row r="745" spans="1:19" outlineLevel="1">
      <c r="A745" s="46"/>
      <c r="B745" s="38" t="s">
        <v>6</v>
      </c>
      <c r="C745" s="39"/>
      <c r="D745" s="39"/>
      <c r="E745" s="39"/>
      <c r="F745" s="39"/>
      <c r="G745" s="40"/>
      <c r="H745" s="40">
        <f>H750+H765+H775+H790</f>
        <v>71627248</v>
      </c>
      <c r="I745" s="40">
        <f t="shared" ref="I745:P745" si="310">I750+I765+I775</f>
        <v>0</v>
      </c>
      <c r="J745" s="40">
        <f t="shared" si="310"/>
        <v>0</v>
      </c>
      <c r="K745" s="40">
        <f t="shared" si="310"/>
        <v>0</v>
      </c>
      <c r="L745" s="40">
        <f t="shared" si="310"/>
        <v>0</v>
      </c>
      <c r="M745" s="40">
        <f t="shared" si="310"/>
        <v>0</v>
      </c>
      <c r="N745" s="40">
        <f t="shared" si="310"/>
        <v>0</v>
      </c>
      <c r="O745" s="40">
        <f t="shared" si="310"/>
        <v>0</v>
      </c>
      <c r="P745" s="40">
        <f t="shared" si="310"/>
        <v>0</v>
      </c>
      <c r="Q745" s="40"/>
      <c r="R745" s="33">
        <v>0</v>
      </c>
      <c r="S745" s="6"/>
    </row>
    <row r="746" spans="1:19">
      <c r="A746" s="46"/>
      <c r="B746" s="38" t="s">
        <v>7</v>
      </c>
      <c r="C746" s="39"/>
      <c r="D746" s="39"/>
      <c r="E746" s="39"/>
      <c r="F746" s="39"/>
      <c r="G746" s="40"/>
      <c r="H746" s="40">
        <f t="shared" ref="H746:P746" si="311">H751+H766+H776</f>
        <v>4571952</v>
      </c>
      <c r="I746" s="40">
        <f t="shared" si="311"/>
        <v>0</v>
      </c>
      <c r="J746" s="40">
        <f t="shared" si="311"/>
        <v>0</v>
      </c>
      <c r="K746" s="40">
        <f t="shared" si="311"/>
        <v>0</v>
      </c>
      <c r="L746" s="40">
        <f t="shared" si="311"/>
        <v>0</v>
      </c>
      <c r="M746" s="40">
        <f t="shared" si="311"/>
        <v>0</v>
      </c>
      <c r="N746" s="40">
        <f t="shared" si="311"/>
        <v>0</v>
      </c>
      <c r="O746" s="40">
        <f t="shared" si="311"/>
        <v>0</v>
      </c>
      <c r="P746" s="40">
        <f t="shared" si="311"/>
        <v>0</v>
      </c>
      <c r="Q746" s="40"/>
      <c r="R746" s="33">
        <v>0</v>
      </c>
    </row>
    <row r="747" spans="1:19">
      <c r="A747" s="46"/>
      <c r="B747" s="38" t="s">
        <v>8</v>
      </c>
      <c r="C747" s="39"/>
      <c r="D747" s="39"/>
      <c r="E747" s="39"/>
      <c r="F747" s="39"/>
      <c r="G747" s="40"/>
      <c r="H747" s="40">
        <f t="shared" ref="H747:P747" si="312">H752+H767+H777+H792</f>
        <v>42800000</v>
      </c>
      <c r="I747" s="40">
        <f t="shared" si="312"/>
        <v>0</v>
      </c>
      <c r="J747" s="40">
        <f t="shared" si="312"/>
        <v>0</v>
      </c>
      <c r="K747" s="40">
        <f t="shared" si="312"/>
        <v>0</v>
      </c>
      <c r="L747" s="40">
        <f t="shared" si="312"/>
        <v>0</v>
      </c>
      <c r="M747" s="40">
        <f t="shared" si="312"/>
        <v>0</v>
      </c>
      <c r="N747" s="40">
        <f t="shared" si="312"/>
        <v>0</v>
      </c>
      <c r="O747" s="40">
        <f t="shared" si="312"/>
        <v>0</v>
      </c>
      <c r="P747" s="40">
        <f t="shared" si="312"/>
        <v>0</v>
      </c>
      <c r="Q747" s="40"/>
      <c r="R747" s="33">
        <f t="shared" ref="R747:R748" si="313">P747/H747*100</f>
        <v>0</v>
      </c>
    </row>
    <row r="748" spans="1:19" ht="31.5">
      <c r="A748" s="34" t="s">
        <v>211</v>
      </c>
      <c r="B748" s="41" t="s">
        <v>213</v>
      </c>
      <c r="C748" s="39"/>
      <c r="D748" s="39"/>
      <c r="E748" s="39"/>
      <c r="F748" s="39"/>
      <c r="G748" s="42">
        <v>0</v>
      </c>
      <c r="H748" s="42">
        <f>H751+H752+H750</f>
        <v>118999200</v>
      </c>
      <c r="I748" s="42">
        <f t="shared" ref="I748:P748" si="314">I751+I752+I750</f>
        <v>0</v>
      </c>
      <c r="J748" s="42">
        <f t="shared" si="314"/>
        <v>0</v>
      </c>
      <c r="K748" s="42">
        <f t="shared" si="314"/>
        <v>0</v>
      </c>
      <c r="L748" s="42">
        <f t="shared" si="314"/>
        <v>0</v>
      </c>
      <c r="M748" s="42">
        <f t="shared" si="314"/>
        <v>0</v>
      </c>
      <c r="N748" s="42">
        <f t="shared" si="314"/>
        <v>0</v>
      </c>
      <c r="O748" s="42">
        <f t="shared" si="314"/>
        <v>0</v>
      </c>
      <c r="P748" s="42">
        <f t="shared" si="314"/>
        <v>0</v>
      </c>
      <c r="Q748" s="40">
        <v>7529936.5999999996</v>
      </c>
      <c r="R748" s="43">
        <f t="shared" si="313"/>
        <v>0</v>
      </c>
    </row>
    <row r="749" spans="1:19">
      <c r="A749" s="34"/>
      <c r="B749" s="41" t="s">
        <v>5</v>
      </c>
      <c r="C749" s="39"/>
      <c r="D749" s="39"/>
      <c r="E749" s="39"/>
      <c r="F749" s="39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0"/>
      <c r="R749" s="43"/>
    </row>
    <row r="750" spans="1:19">
      <c r="A750" s="34"/>
      <c r="B750" s="41" t="s">
        <v>6</v>
      </c>
      <c r="C750" s="39"/>
      <c r="D750" s="39"/>
      <c r="E750" s="39"/>
      <c r="F750" s="39"/>
      <c r="G750" s="42"/>
      <c r="H750" s="42">
        <f>H755+H760</f>
        <v>71627248</v>
      </c>
      <c r="I750" s="42">
        <f t="shared" ref="I750:P750" si="315">I755+I760</f>
        <v>0</v>
      </c>
      <c r="J750" s="42">
        <f t="shared" si="315"/>
        <v>0</v>
      </c>
      <c r="K750" s="42">
        <f t="shared" si="315"/>
        <v>0</v>
      </c>
      <c r="L750" s="42">
        <f t="shared" si="315"/>
        <v>0</v>
      </c>
      <c r="M750" s="42">
        <f t="shared" si="315"/>
        <v>0</v>
      </c>
      <c r="N750" s="42">
        <f t="shared" si="315"/>
        <v>0</v>
      </c>
      <c r="O750" s="42">
        <f t="shared" si="315"/>
        <v>0</v>
      </c>
      <c r="P750" s="42">
        <f t="shared" si="315"/>
        <v>0</v>
      </c>
      <c r="Q750" s="40"/>
      <c r="R750" s="43">
        <v>0</v>
      </c>
    </row>
    <row r="751" spans="1:19">
      <c r="A751" s="34"/>
      <c r="B751" s="41" t="s">
        <v>7</v>
      </c>
      <c r="C751" s="39"/>
      <c r="D751" s="39"/>
      <c r="E751" s="39"/>
      <c r="F751" s="39"/>
      <c r="G751" s="42"/>
      <c r="H751" s="42">
        <f t="shared" ref="H751" si="316">H756+H761</f>
        <v>4571952</v>
      </c>
      <c r="I751" s="42"/>
      <c r="J751" s="42"/>
      <c r="K751" s="42"/>
      <c r="L751" s="42"/>
      <c r="M751" s="42"/>
      <c r="N751" s="42"/>
      <c r="O751" s="42"/>
      <c r="P751" s="42">
        <f t="shared" ref="P751" si="317">P756+P761</f>
        <v>0</v>
      </c>
      <c r="Q751" s="40"/>
      <c r="R751" s="43">
        <v>0</v>
      </c>
    </row>
    <row r="752" spans="1:19">
      <c r="A752" s="34"/>
      <c r="B752" s="41" t="s">
        <v>8</v>
      </c>
      <c r="C752" s="39"/>
      <c r="D752" s="39"/>
      <c r="E752" s="39"/>
      <c r="F752" s="39"/>
      <c r="G752" s="42"/>
      <c r="H752" s="42">
        <f>H757+H762</f>
        <v>42800000</v>
      </c>
      <c r="I752" s="42">
        <f t="shared" ref="I752:O752" si="318">I757+I762</f>
        <v>0</v>
      </c>
      <c r="J752" s="42">
        <f t="shared" si="318"/>
        <v>0</v>
      </c>
      <c r="K752" s="42">
        <f t="shared" si="318"/>
        <v>0</v>
      </c>
      <c r="L752" s="42">
        <f t="shared" si="318"/>
        <v>0</v>
      </c>
      <c r="M752" s="42">
        <f t="shared" si="318"/>
        <v>0</v>
      </c>
      <c r="N752" s="42">
        <f t="shared" si="318"/>
        <v>0</v>
      </c>
      <c r="O752" s="42">
        <f t="shared" si="318"/>
        <v>0</v>
      </c>
      <c r="P752" s="42">
        <f>P757</f>
        <v>0</v>
      </c>
      <c r="Q752" s="40"/>
      <c r="R752" s="43">
        <f t="shared" ref="R752:R756" si="319">P752/H752*100</f>
        <v>0</v>
      </c>
    </row>
    <row r="753" spans="1:18" ht="33" customHeight="1">
      <c r="A753" s="34"/>
      <c r="B753" s="47" t="s">
        <v>214</v>
      </c>
      <c r="C753" s="39"/>
      <c r="D753" s="39"/>
      <c r="E753" s="39"/>
      <c r="F753" s="39"/>
      <c r="G753" s="42"/>
      <c r="H753" s="42">
        <f>H755+H756+H757</f>
        <v>118999200</v>
      </c>
      <c r="I753" s="42">
        <f t="shared" ref="I753:O753" si="320">I755+I756+I757</f>
        <v>0</v>
      </c>
      <c r="J753" s="42">
        <f t="shared" si="320"/>
        <v>0</v>
      </c>
      <c r="K753" s="42">
        <f t="shared" si="320"/>
        <v>0</v>
      </c>
      <c r="L753" s="42">
        <f t="shared" si="320"/>
        <v>0</v>
      </c>
      <c r="M753" s="42">
        <f t="shared" si="320"/>
        <v>0</v>
      </c>
      <c r="N753" s="42">
        <f t="shared" si="320"/>
        <v>0</v>
      </c>
      <c r="O753" s="42">
        <f t="shared" si="320"/>
        <v>0</v>
      </c>
      <c r="P753" s="42">
        <f>P755+P756+P757</f>
        <v>0</v>
      </c>
      <c r="Q753" s="40">
        <v>41189.14</v>
      </c>
      <c r="R753" s="43">
        <f t="shared" si="319"/>
        <v>0</v>
      </c>
    </row>
    <row r="754" spans="1:18">
      <c r="A754" s="34"/>
      <c r="B754" s="41" t="s">
        <v>5</v>
      </c>
      <c r="C754" s="39"/>
      <c r="D754" s="39"/>
      <c r="E754" s="39"/>
      <c r="F754" s="39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0"/>
      <c r="R754" s="43"/>
    </row>
    <row r="755" spans="1:18">
      <c r="A755" s="34"/>
      <c r="B755" s="41" t="s">
        <v>6</v>
      </c>
      <c r="C755" s="39"/>
      <c r="D755" s="39"/>
      <c r="E755" s="39"/>
      <c r="F755" s="39"/>
      <c r="G755" s="42"/>
      <c r="H755" s="42">
        <v>71627248</v>
      </c>
      <c r="I755" s="42"/>
      <c r="J755" s="42"/>
      <c r="K755" s="42"/>
      <c r="L755" s="42"/>
      <c r="M755" s="42"/>
      <c r="N755" s="42"/>
      <c r="O755" s="42"/>
      <c r="P755" s="42"/>
      <c r="Q755" s="40"/>
      <c r="R755" s="43">
        <f t="shared" si="319"/>
        <v>0</v>
      </c>
    </row>
    <row r="756" spans="1:18">
      <c r="A756" s="34"/>
      <c r="B756" s="41" t="s">
        <v>7</v>
      </c>
      <c r="C756" s="39"/>
      <c r="D756" s="39"/>
      <c r="E756" s="39"/>
      <c r="F756" s="39"/>
      <c r="G756" s="42"/>
      <c r="H756" s="42">
        <v>4571952</v>
      </c>
      <c r="I756" s="42"/>
      <c r="J756" s="42"/>
      <c r="K756" s="42"/>
      <c r="L756" s="42"/>
      <c r="M756" s="42"/>
      <c r="N756" s="42"/>
      <c r="O756" s="42"/>
      <c r="P756" s="42"/>
      <c r="Q756" s="40"/>
      <c r="R756" s="43">
        <f t="shared" si="319"/>
        <v>0</v>
      </c>
    </row>
    <row r="757" spans="1:18">
      <c r="A757" s="34"/>
      <c r="B757" s="41" t="s">
        <v>8</v>
      </c>
      <c r="C757" s="39"/>
      <c r="D757" s="39"/>
      <c r="E757" s="39"/>
      <c r="F757" s="39"/>
      <c r="G757" s="42"/>
      <c r="H757" s="42">
        <v>42800000</v>
      </c>
      <c r="I757" s="42"/>
      <c r="J757" s="42"/>
      <c r="K757" s="42"/>
      <c r="L757" s="42"/>
      <c r="M757" s="42"/>
      <c r="N757" s="42"/>
      <c r="O757" s="42"/>
      <c r="P757" s="42"/>
      <c r="Q757" s="40"/>
      <c r="R757" s="43">
        <f t="shared" ref="R757" si="321">P757/H757*100</f>
        <v>0</v>
      </c>
    </row>
    <row r="761" spans="1:18" ht="18.75">
      <c r="A761" s="54"/>
      <c r="B761" s="54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55"/>
      <c r="Q761" s="55"/>
      <c r="R761" s="55"/>
    </row>
    <row r="762" spans="1:18" ht="18.75">
      <c r="A762" s="54"/>
      <c r="B762" s="54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55"/>
      <c r="Q762" s="55"/>
      <c r="R762" s="55"/>
    </row>
  </sheetData>
  <mergeCells count="24">
    <mergeCell ref="A1:R1"/>
    <mergeCell ref="B3:S3"/>
    <mergeCell ref="A4:A5"/>
    <mergeCell ref="B4:B5"/>
    <mergeCell ref="C4:C5"/>
    <mergeCell ref="D4:D5"/>
    <mergeCell ref="E4:E5"/>
    <mergeCell ref="F4:F5"/>
    <mergeCell ref="G4:G5"/>
    <mergeCell ref="H4:H5"/>
    <mergeCell ref="S4:S5"/>
    <mergeCell ref="A761:B761"/>
    <mergeCell ref="P761:R761"/>
    <mergeCell ref="A762:B762"/>
    <mergeCell ref="P762:R762"/>
    <mergeCell ref="O4:O5"/>
    <mergeCell ref="P4:P5"/>
    <mergeCell ref="R4:R5"/>
    <mergeCell ref="I4:I5"/>
    <mergeCell ref="J4:J5"/>
    <mergeCell ref="K4:K5"/>
    <mergeCell ref="L4:L5"/>
    <mergeCell ref="M4:M5"/>
    <mergeCell ref="N4:N5"/>
  </mergeCells>
  <pageMargins left="0.98425196850393704" right="0.39370078740157483" top="0.39370078740157483" bottom="0.39370078740157483" header="0" footer="0"/>
  <pageSetup paperSize="9" scale="70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01.02.2018</vt:lpstr>
      <vt:lpstr>' 01.02.2018'!Заголовки_для_печати</vt:lpstr>
      <vt:lpstr>' 01.02.2018'!Область_печати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Данилова Марина Валерьевна</cp:lastModifiedBy>
  <cp:lastPrinted>2018-04-05T12:36:41Z</cp:lastPrinted>
  <dcterms:created xsi:type="dcterms:W3CDTF">2016-11-17T19:33:17Z</dcterms:created>
  <dcterms:modified xsi:type="dcterms:W3CDTF">2018-04-05T12:59:27Z</dcterms:modified>
</cp:coreProperties>
</file>