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9110"/>
  </bookViews>
  <sheets>
    <sheet name="01.05.2020" sheetId="2" r:id="rId1"/>
  </sheets>
  <definedNames>
    <definedName name="_xlnm._FilterDatabase" localSheetId="0" hidden="1">'01.05.2020'!$C$1:$C$335</definedName>
    <definedName name="_xlnm.Print_Area" localSheetId="0">'01.05.2020'!$A$1:$G$330</definedName>
  </definedNames>
  <calcPr calcId="145621"/>
</workbook>
</file>

<file path=xl/calcChain.xml><?xml version="1.0" encoding="utf-8"?>
<calcChain xmlns="http://schemas.openxmlformats.org/spreadsheetml/2006/main">
  <c r="C329" i="2" l="1"/>
  <c r="D330" i="2"/>
  <c r="E330" i="2"/>
  <c r="C330" i="2"/>
  <c r="C36" i="2"/>
  <c r="F45" i="2"/>
  <c r="D45" i="2"/>
  <c r="E45" i="2"/>
  <c r="C45" i="2"/>
  <c r="F48" i="2"/>
  <c r="D222" i="2" l="1"/>
  <c r="E222" i="2"/>
  <c r="C222" i="2"/>
  <c r="D281" i="2" l="1"/>
  <c r="D329" i="2" l="1"/>
  <c r="E329" i="2"/>
  <c r="F245" i="2"/>
  <c r="F246" i="2"/>
  <c r="D243" i="2"/>
  <c r="E243" i="2"/>
  <c r="C243" i="2"/>
  <c r="F96" i="2" l="1"/>
  <c r="F305" i="2" l="1"/>
  <c r="F303" i="2"/>
  <c r="F314" i="2"/>
  <c r="F318" i="2"/>
  <c r="F322" i="2"/>
  <c r="F326" i="2"/>
  <c r="D323" i="2" l="1"/>
  <c r="E323" i="2"/>
  <c r="D319" i="2"/>
  <c r="E319" i="2"/>
  <c r="D315" i="2"/>
  <c r="E315" i="2"/>
  <c r="D311" i="2"/>
  <c r="E311" i="2"/>
  <c r="F311" i="2" s="1"/>
  <c r="C311" i="2"/>
  <c r="C323" i="2"/>
  <c r="C319" i="2"/>
  <c r="C315" i="2"/>
  <c r="D264" i="2"/>
  <c r="E264" i="2"/>
  <c r="C264" i="2"/>
  <c r="F267" i="2"/>
  <c r="D239" i="2"/>
  <c r="E239" i="2"/>
  <c r="D235" i="2"/>
  <c r="E235" i="2"/>
  <c r="F238" i="2"/>
  <c r="C235" i="2"/>
  <c r="D231" i="2"/>
  <c r="E231" i="2"/>
  <c r="F231" i="2" s="1"/>
  <c r="C231" i="2"/>
  <c r="F234" i="2"/>
  <c r="F225" i="2"/>
  <c r="F224" i="2"/>
  <c r="F183" i="2"/>
  <c r="F184" i="2"/>
  <c r="F188" i="2"/>
  <c r="F191" i="2"/>
  <c r="F192" i="2"/>
  <c r="F195" i="2"/>
  <c r="F196" i="2"/>
  <c r="F200" i="2"/>
  <c r="D197" i="2"/>
  <c r="E197" i="2"/>
  <c r="C197" i="2"/>
  <c r="D193" i="2"/>
  <c r="E193" i="2"/>
  <c r="C193" i="2"/>
  <c r="D189" i="2"/>
  <c r="E189" i="2"/>
  <c r="C189" i="2"/>
  <c r="D185" i="2"/>
  <c r="E185" i="2"/>
  <c r="C185" i="2"/>
  <c r="D181" i="2"/>
  <c r="E181" i="2"/>
  <c r="C181" i="2"/>
  <c r="F172" i="2"/>
  <c r="E169" i="2"/>
  <c r="D169" i="2"/>
  <c r="C169" i="2"/>
  <c r="F122" i="2"/>
  <c r="F126" i="2"/>
  <c r="F130" i="2"/>
  <c r="F134" i="2"/>
  <c r="F138" i="2"/>
  <c r="D135" i="2"/>
  <c r="E135" i="2"/>
  <c r="D131" i="2"/>
  <c r="E131" i="2"/>
  <c r="D127" i="2"/>
  <c r="E127" i="2"/>
  <c r="D123" i="2"/>
  <c r="E123" i="2"/>
  <c r="D119" i="2"/>
  <c r="E119" i="2"/>
  <c r="C119" i="2"/>
  <c r="C123" i="2"/>
  <c r="C127" i="2"/>
  <c r="C131" i="2"/>
  <c r="C135" i="2"/>
  <c r="D78" i="2"/>
  <c r="E78" i="2"/>
  <c r="C78" i="2"/>
  <c r="F78" i="2" s="1"/>
  <c r="F81" i="2"/>
  <c r="D94" i="2"/>
  <c r="E94" i="2"/>
  <c r="C94" i="2"/>
  <c r="D66" i="2"/>
  <c r="E66" i="2"/>
  <c r="C66" i="2"/>
  <c r="F69" i="2"/>
  <c r="F44" i="2"/>
  <c r="E41" i="2"/>
  <c r="D41" i="2"/>
  <c r="C41" i="2"/>
  <c r="F189" i="2" l="1"/>
  <c r="F135" i="2"/>
  <c r="F119" i="2"/>
  <c r="F181" i="2"/>
  <c r="F197" i="2"/>
  <c r="D310" i="2"/>
  <c r="F235" i="2"/>
  <c r="F264" i="2"/>
  <c r="F323" i="2"/>
  <c r="F131" i="2"/>
  <c r="F319" i="2"/>
  <c r="F185" i="2"/>
  <c r="F243" i="2"/>
  <c r="E310" i="2"/>
  <c r="F315" i="2"/>
  <c r="F127" i="2"/>
  <c r="C310" i="2"/>
  <c r="F123" i="2"/>
  <c r="F193" i="2"/>
  <c r="F66" i="2"/>
  <c r="F169" i="2"/>
  <c r="F94" i="2"/>
  <c r="F41" i="2"/>
  <c r="F310" i="2" l="1"/>
  <c r="F93" i="2"/>
  <c r="F106" i="2"/>
  <c r="F242" i="2"/>
  <c r="F251" i="2"/>
  <c r="C90" i="2"/>
  <c r="F90" i="2" s="1"/>
  <c r="C103" i="2"/>
  <c r="F103" i="2" s="1"/>
  <c r="C239" i="2"/>
  <c r="F239" i="2" s="1"/>
  <c r="E248" i="2"/>
  <c r="D248" i="2"/>
  <c r="C248" i="2"/>
  <c r="F248" i="2" l="1"/>
  <c r="F15" i="2"/>
  <c r="C118" i="2" l="1"/>
  <c r="F34" i="2"/>
  <c r="F11" i="2" l="1"/>
  <c r="F19" i="2"/>
  <c r="F23" i="2"/>
  <c r="F26" i="2"/>
  <c r="F31" i="2"/>
  <c r="F39" i="2"/>
  <c r="F55" i="2"/>
  <c r="F57" i="2"/>
  <c r="F61" i="2"/>
  <c r="F64" i="2"/>
  <c r="F65" i="2"/>
  <c r="F72" i="2"/>
  <c r="F73" i="2"/>
  <c r="F76" i="2"/>
  <c r="F77" i="2"/>
  <c r="F84" i="2"/>
  <c r="F85" i="2"/>
  <c r="F89" i="2"/>
  <c r="F102" i="2"/>
  <c r="F110" i="2"/>
  <c r="F114" i="2"/>
  <c r="F117" i="2"/>
  <c r="F118" i="2"/>
  <c r="F142" i="2"/>
  <c r="F143" i="2"/>
  <c r="F146" i="2"/>
  <c r="F147" i="2"/>
  <c r="F152" i="2"/>
  <c r="F156" i="2"/>
  <c r="F159" i="2"/>
  <c r="F160" i="2"/>
  <c r="F254" i="2"/>
  <c r="F255" i="2"/>
  <c r="F164" i="2"/>
  <c r="F168" i="2"/>
  <c r="F176" i="2"/>
  <c r="F180" i="2"/>
  <c r="F204" i="2"/>
  <c r="F205" i="2"/>
  <c r="F208" i="2"/>
  <c r="F209" i="2"/>
  <c r="F212" i="2"/>
  <c r="F213" i="2"/>
  <c r="F216" i="2"/>
  <c r="F217" i="2"/>
  <c r="F220" i="2"/>
  <c r="F221" i="2"/>
  <c r="F228" i="2"/>
  <c r="F229" i="2"/>
  <c r="F230" i="2"/>
  <c r="F258" i="2"/>
  <c r="F259" i="2"/>
  <c r="F263" i="2"/>
  <c r="F271" i="2"/>
  <c r="F276" i="2"/>
  <c r="F279" i="2"/>
  <c r="F280" i="2"/>
  <c r="F284" i="2"/>
  <c r="F288" i="2"/>
  <c r="F292" i="2"/>
  <c r="F295" i="2"/>
  <c r="F300" i="2"/>
  <c r="F304" i="2"/>
  <c r="F309" i="2"/>
  <c r="F330" i="2"/>
  <c r="F329" i="2" l="1"/>
  <c r="C52" i="2"/>
  <c r="D32" i="2" l="1"/>
  <c r="E32" i="2"/>
  <c r="C32" i="2"/>
  <c r="F32" i="2" s="1"/>
  <c r="D12" i="2"/>
  <c r="D20" i="2" l="1"/>
  <c r="E20" i="2"/>
  <c r="E12" i="2"/>
  <c r="F12" i="2" s="1"/>
  <c r="C20" i="2"/>
  <c r="C12" i="2"/>
  <c r="F20" i="2" l="1"/>
  <c r="E74" i="2"/>
  <c r="D74" i="2"/>
  <c r="C74" i="2"/>
  <c r="E70" i="2"/>
  <c r="D70" i="2"/>
  <c r="C70" i="2"/>
  <c r="C50" i="2"/>
  <c r="E52" i="2"/>
  <c r="D52" i="2"/>
  <c r="D50" i="2" s="1"/>
  <c r="F74" i="2" l="1"/>
  <c r="E50" i="2"/>
  <c r="F52" i="2"/>
  <c r="F70" i="2"/>
  <c r="D268" i="2"/>
  <c r="E268" i="2"/>
  <c r="C268" i="2"/>
  <c r="D260" i="2"/>
  <c r="E260" i="2"/>
  <c r="C260" i="2"/>
  <c r="D177" i="2"/>
  <c r="E177" i="2"/>
  <c r="C177" i="2"/>
  <c r="D173" i="2"/>
  <c r="E173" i="2"/>
  <c r="C173" i="2"/>
  <c r="D165" i="2"/>
  <c r="E165" i="2"/>
  <c r="C165" i="2"/>
  <c r="D161" i="2"/>
  <c r="E161" i="2"/>
  <c r="C161" i="2"/>
  <c r="D256" i="2"/>
  <c r="E256" i="2"/>
  <c r="C256" i="2"/>
  <c r="C149" i="2"/>
  <c r="F268" i="2" l="1"/>
  <c r="F165" i="2"/>
  <c r="F50" i="2"/>
  <c r="F161" i="2"/>
  <c r="F177" i="2"/>
  <c r="F260" i="2"/>
  <c r="F256" i="2"/>
  <c r="F173" i="2"/>
  <c r="D306" i="2"/>
  <c r="E306" i="2"/>
  <c r="D301" i="2"/>
  <c r="E301" i="2"/>
  <c r="C301" i="2"/>
  <c r="D297" i="2"/>
  <c r="E297" i="2"/>
  <c r="D293" i="2"/>
  <c r="E293" i="2"/>
  <c r="D289" i="2"/>
  <c r="E289" i="2"/>
  <c r="D285" i="2"/>
  <c r="E285" i="2"/>
  <c r="E281" i="2"/>
  <c r="D277" i="2"/>
  <c r="E277" i="2"/>
  <c r="D273" i="2"/>
  <c r="E273" i="2"/>
  <c r="D252" i="2"/>
  <c r="D247" i="2" s="1"/>
  <c r="E252" i="2"/>
  <c r="E247" i="2" s="1"/>
  <c r="D226" i="2"/>
  <c r="E226" i="2"/>
  <c r="D218" i="2"/>
  <c r="E218" i="2"/>
  <c r="D214" i="2"/>
  <c r="E214" i="2"/>
  <c r="D210" i="2"/>
  <c r="E210" i="2"/>
  <c r="D206" i="2"/>
  <c r="E206" i="2"/>
  <c r="D202" i="2"/>
  <c r="E202" i="2"/>
  <c r="D157" i="2"/>
  <c r="E157" i="2"/>
  <c r="D153" i="2"/>
  <c r="E153" i="2"/>
  <c r="D149" i="2"/>
  <c r="E149" i="2"/>
  <c r="D144" i="2"/>
  <c r="E144" i="2"/>
  <c r="D140" i="2"/>
  <c r="E140" i="2"/>
  <c r="D115" i="2"/>
  <c r="E115" i="2"/>
  <c r="D111" i="2"/>
  <c r="E111" i="2"/>
  <c r="D107" i="2"/>
  <c r="E107" i="2"/>
  <c r="D99" i="2"/>
  <c r="E99" i="2"/>
  <c r="D86" i="2"/>
  <c r="E86" i="2"/>
  <c r="D82" i="2"/>
  <c r="E82" i="2"/>
  <c r="D58" i="2"/>
  <c r="E58" i="2"/>
  <c r="D37" i="2"/>
  <c r="D36" i="2" s="1"/>
  <c r="E37" i="2"/>
  <c r="E36" i="2" s="1"/>
  <c r="F36" i="2" s="1"/>
  <c r="D28" i="2"/>
  <c r="E28" i="2"/>
  <c r="D24" i="2"/>
  <c r="E24" i="2"/>
  <c r="D16" i="2"/>
  <c r="E16" i="2"/>
  <c r="D8" i="2"/>
  <c r="E8" i="2"/>
  <c r="E201" i="2" l="1"/>
  <c r="E148" i="2" s="1"/>
  <c r="F222" i="2"/>
  <c r="D201" i="2"/>
  <c r="D148" i="2" s="1"/>
  <c r="F301" i="2"/>
  <c r="E98" i="2"/>
  <c r="D98" i="2"/>
  <c r="F149" i="2"/>
  <c r="E7" i="2"/>
  <c r="D7" i="2"/>
  <c r="D139" i="2"/>
  <c r="E272" i="2"/>
  <c r="D272" i="2"/>
  <c r="E139" i="2"/>
  <c r="C28" i="2" l="1"/>
  <c r="F28" i="2" s="1"/>
  <c r="C281" i="2" l="1"/>
  <c r="F281" i="2" s="1"/>
  <c r="D62" i="2" l="1"/>
  <c r="D49" i="2" s="1"/>
  <c r="D327" i="2" s="1"/>
  <c r="E62" i="2"/>
  <c r="E49" i="2" s="1"/>
  <c r="E327" i="2" s="1"/>
  <c r="C115" i="2"/>
  <c r="F115" i="2" s="1"/>
  <c r="C218" i="2" l="1"/>
  <c r="F218" i="2" s="1"/>
  <c r="C206" i="2"/>
  <c r="F206" i="2" s="1"/>
  <c r="C214" i="2" l="1"/>
  <c r="F214" i="2" s="1"/>
  <c r="C210" i="2"/>
  <c r="F210" i="2" s="1"/>
  <c r="C202" i="2"/>
  <c r="C201" i="2" s="1"/>
  <c r="F202" i="2" l="1"/>
  <c r="C273" i="2"/>
  <c r="F273" i="2" s="1"/>
  <c r="C252" i="2"/>
  <c r="C247" i="2" s="1"/>
  <c r="C86" i="2"/>
  <c r="F86" i="2" s="1"/>
  <c r="C16" i="2"/>
  <c r="F16" i="2" s="1"/>
  <c r="C107" i="2"/>
  <c r="F107" i="2" s="1"/>
  <c r="C24" i="2"/>
  <c r="F24" i="2" s="1"/>
  <c r="C153" i="2"/>
  <c r="C148" i="2" s="1"/>
  <c r="C277" i="2"/>
  <c r="F277" i="2" s="1"/>
  <c r="C99" i="2"/>
  <c r="C82" i="2"/>
  <c r="F82" i="2" s="1"/>
  <c r="C58" i="2"/>
  <c r="C37" i="2"/>
  <c r="C8" i="2"/>
  <c r="F8" i="2" s="1"/>
  <c r="C293" i="2"/>
  <c r="F293" i="2" s="1"/>
  <c r="C144" i="2"/>
  <c r="F144" i="2" s="1"/>
  <c r="C111" i="2"/>
  <c r="F111" i="2" s="1"/>
  <c r="C306" i="2"/>
  <c r="F306" i="2" s="1"/>
  <c r="C285" i="2"/>
  <c r="F285" i="2" s="1"/>
  <c r="C297" i="2"/>
  <c r="F297" i="2" s="1"/>
  <c r="C289" i="2"/>
  <c r="F289" i="2" s="1"/>
  <c r="C226" i="2"/>
  <c r="F226" i="2" s="1"/>
  <c r="C157" i="2"/>
  <c r="F157" i="2" s="1"/>
  <c r="C140" i="2"/>
  <c r="F140" i="2" s="1"/>
  <c r="F201" i="2" l="1"/>
  <c r="F148" i="2"/>
  <c r="C98" i="2"/>
  <c r="F153" i="2"/>
  <c r="F58" i="2"/>
  <c r="F37" i="2"/>
  <c r="F252" i="2"/>
  <c r="F247" i="2" s="1"/>
  <c r="F99" i="2"/>
  <c r="C7" i="2"/>
  <c r="F7" i="2" s="1"/>
  <c r="C139" i="2"/>
  <c r="F139" i="2" s="1"/>
  <c r="C272" i="2"/>
  <c r="F272" i="2" s="1"/>
  <c r="F98" i="2" l="1"/>
  <c r="C62" i="2"/>
  <c r="C49" i="2" s="1"/>
  <c r="C327" i="2" s="1"/>
  <c r="F62" i="2" l="1"/>
  <c r="F49" i="2" l="1"/>
  <c r="F327" i="2"/>
</calcChain>
</file>

<file path=xl/sharedStrings.xml><?xml version="1.0" encoding="utf-8"?>
<sst xmlns="http://schemas.openxmlformats.org/spreadsheetml/2006/main" count="421" uniqueCount="125">
  <si>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</si>
  <si>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</si>
  <si>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</si>
  <si>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</si>
  <si>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</si>
  <si>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</si>
  <si>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</si>
  <si>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</si>
  <si>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</si>
  <si>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</si>
  <si>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</si>
  <si>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</si>
  <si>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</si>
  <si>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</si>
  <si>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</si>
  <si>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</si>
  <si>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</si>
  <si>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</si>
  <si>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</si>
  <si>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</si>
  <si>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</si>
  <si>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</si>
  <si>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</si>
  <si>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</si>
  <si>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</si>
  <si>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</si>
  <si>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</si>
  <si>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</si>
  <si>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</si>
  <si>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</si>
  <si>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</si>
  <si>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</si>
  <si>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</si>
  <si>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</si>
  <si>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</si>
  <si>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</si>
  <si>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</si>
  <si>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</si>
  <si>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</si>
  <si>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</si>
  <si>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</si>
  <si>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</si>
  <si>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</si>
  <si>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</si>
  <si>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</si>
  <si>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</si>
  <si>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</si>
  <si>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КУЛЬТУРА, КИНЕМАТОГРАФИЯ</t>
  </si>
  <si>
    <t>6.</t>
  </si>
  <si>
    <t>8.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</si>
  <si>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</si>
  <si>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</si>
  <si>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</si>
  <si>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</si>
  <si>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</si>
  <si>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</si>
  <si>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</si>
  <si>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</si>
  <si>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</si>
  <si>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</si>
  <si>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</si>
  <si>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</si>
  <si>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</si>
  <si>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</si>
  <si>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</si>
  <si>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</si>
  <si>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</si>
  <si>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</si>
  <si>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</si>
  <si>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</si>
  <si>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</si>
  <si>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</si>
  <si>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</si>
  <si>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"Детский сад на 110 мест в 14 мкр.  в НЮР г.Чебоксары"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</si>
  <si>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</si>
  <si>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</si>
  <si>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</si>
  <si>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t xml:space="preserve"> </t>
  </si>
  <si>
    <t>(рублей)</t>
  </si>
  <si>
    <t>% исполнения к уточненному плану</t>
  </si>
  <si>
    <t>Наименование получателя</t>
  </si>
  <si>
    <t>6=5/3*100</t>
  </si>
  <si>
    <t xml:space="preserve">Администрации районов г.Чебоксары </t>
  </si>
  <si>
    <t xml:space="preserve">Администрация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</si>
  <si>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</si>
  <si>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</si>
  <si>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</si>
  <si>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</si>
  <si>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</si>
  <si>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архитектуры и градостроительства администрации г.Чебоксары, 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</si>
  <si>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</si>
  <si>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Управление архитектуры и градостроительства администрации г.Чебоксары, </t>
  </si>
  <si>
    <t>Субсидии бюджетам городских округов на реализацию проектов развития общественной инфрастуктуры, основанных на местных инициативах</t>
  </si>
  <si>
    <t xml:space="preserve">Субсидии на строительство автодорог по улицам № 1, 2, 3, 4, 5 в микрорайоне "Университетский-2" СЗР г. Чебоксары </t>
  </si>
  <si>
    <t>Иные межбюджетные трансферты бюджетам городсих округов в целях внедрения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человек, в рамках федерального проекта "Общесистемные меры развития дорожного хозяйства" государственной программы Российской Федерации "Развитие транспортной системы"</t>
  </si>
  <si>
    <t>Субсидии бюджетам муниципальных районов и городских округов на реализацию комплекса мероприятий по благоустройству дворовых территорий и тротуаров на 2020 год</t>
  </si>
  <si>
    <t xml:space="preserve">Субсидии бюджетам муниципальных районов и городских округов на реализацию мероприятий по благоустройству населенных пунктов в рамках празднования 100-летия образования Чувашской автономной области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</si>
  <si>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СОШ) </t>
  </si>
  <si>
    <t>Субсидии муниципальных районов и бюджетам городских округов на приобретение музыкальных инструментов, оборудования и материалов для детских школ искусств в рамках поддержки отрасли культуры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</si>
  <si>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</si>
  <si>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городских округов на реализацию мероприятий в области информатизации</t>
  </si>
  <si>
    <t>9.</t>
  </si>
  <si>
    <t>ФИЗКУЛЬТУРА И СПОРТ</t>
  </si>
  <si>
    <t xml:space="preserve">Субсидии бюджетам городских округов на организацию и проведение  официальных спортивных мероприятий, обеспечение участия спортсменов, спортсменов-инвалидов и сборных команд Чувашской Республики в окружных, всероссийских и международных соревнованиях </t>
  </si>
  <si>
    <t>Субсидии 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спорту (в части проведения капитального и текущего ремонта)</t>
  </si>
  <si>
    <t>Управление физической культуры и спорта администрации г.Чебоксары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</si>
  <si>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д.Чандрово Чувашской Республики </t>
  </si>
  <si>
    <t>Субсидии на реконструкцию футбольного поля МБУДО "ДЮСШ "Энергия" в г. Чебоксары Чувашской Республики</t>
  </si>
  <si>
    <t>Субсидии на строительство автодороги к Административно-развлекательному комплексу города Чебоксары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</si>
  <si>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 Сосновка, мкр. Октябрьский</t>
  </si>
  <si>
    <t>Субсидии на строительство внутрипоселковых газораспределительных сетей в пос. Сосновка</t>
  </si>
  <si>
    <t>Субсидии на строительство объекта "Дошкольное образовательное учреждение на 240 мест мкр. "Благовещенский" г. Чебоксары</t>
  </si>
  <si>
    <t>Субсидии на строительство объекта "Дошкольное образовательное учреждение на 160 мест мкр. "Альгешево" г. Чебоксары</t>
  </si>
  <si>
    <t>Субсидии на строительство объекта "Дошкольное образовательное учреждение на 110 мест с ясельными группами поз. 29 в микрорайоне "Солнечный-4" (1 этап) г. Чебоксары</t>
  </si>
  <si>
    <t>Субсидии на строительство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</si>
  <si>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>Субсидии на строительство общеобразовательной школы поз. 37 в мкр. 3 района "Садовый" г.Чебоксары Чувашской Республики</t>
  </si>
  <si>
    <t>Субсидии бюджетам муниципальных районов и бюджетам городских округов на реализацию вопросов местного значения в сфере образования, физической культуры и спорта</t>
  </si>
  <si>
    <t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</si>
  <si>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Субсидии бюджетам городских округов на реализацию мероприятий по благоустройству зданий  муниципальных общеобразовательных организаций в целях соблюдения требований к воздушно-тепловому  режиму, водоснабжению и канализации</t>
  </si>
  <si>
    <t>Субсидии бюджетам городских округов на государственную поддержку некоммерческих организаций в целях оказания психолого-педагогической, методической и консультативной помощи гражданам, имеющим детей</t>
  </si>
  <si>
    <t>Администрация г.Чебоксары, МКУ "ГО и ЧС", управление образования, управление культуры</t>
  </si>
  <si>
    <t xml:space="preserve">          Информация об освоении средств федерального и республиканского бюджетов по состоянию на 01.05.2020</t>
  </si>
  <si>
    <t>Уточненный план на 01.05.2020</t>
  </si>
  <si>
    <t>Поступило из вышестоящего бюджета по состоянию на 01.05.2020</t>
  </si>
  <si>
    <t>Кассовые расходы по состоянию на 01.05.2020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</si>
</sst>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/>
    <xf numFmtId="0" fontId="5" fillId="2" borderId="1" xfId="0" applyFont="1" applyFill="1" applyBorder="1" applyAlignment="1">
      <alignment horizontal="center" vertical="top"/>
    </xf>
    <xf numFmtId="0" fontId="1" fillId="2" borderId="0" xfId="1" applyFont="1" applyFill="1"/>
    <xf numFmtId="0" fontId="5" fillId="0" borderId="0" xfId="0" applyFont="1"/>
    <xf numFmtId="0" fontId="5" fillId="2" borderId="0" xfId="0" applyFont="1" applyFill="1"/>
    <xf numFmtId="0" fontId="5" fillId="0" borderId="0" xfId="0" applyFont="1" applyAlignment="1">
      <alignment horizontal="left"/>
    </xf>
    <xf numFmtId="49" fontId="1" fillId="0" borderId="0" xfId="1" applyNumberFormat="1" applyFont="1" applyFill="1"/>
    <xf numFmtId="0" fontId="1" fillId="0" borderId="0" xfId="1" applyFont="1" applyFill="1" applyAlignment="1">
      <alignment horizontal="justify"/>
    </xf>
    <xf numFmtId="0" fontId="1" fillId="0" borderId="0" xfId="1" applyFont="1" applyFill="1"/>
    <xf numFmtId="0" fontId="1" fillId="0" borderId="0" xfId="1" applyFont="1" applyFill="1" applyBorder="1"/>
    <xf numFmtId="4" fontId="5" fillId="2" borderId="1" xfId="0" applyNumberFormat="1" applyFont="1" applyFill="1" applyBorder="1" applyAlignment="1">
      <alignment vertical="top"/>
    </xf>
    <xf numFmtId="4" fontId="5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justify" vertical="top" wrapText="1"/>
    </xf>
    <xf numFmtId="4" fontId="7" fillId="2" borderId="1" xfId="2" applyNumberFormat="1" applyFont="1" applyFill="1" applyBorder="1" applyAlignment="1">
      <alignment horizontal="right" vertical="top" wrapText="1"/>
    </xf>
    <xf numFmtId="4" fontId="7" fillId="2" borderId="1" xfId="1" applyNumberFormat="1" applyFont="1" applyFill="1" applyBorder="1" applyAlignment="1">
      <alignment horizontal="right" vertical="top" wrapText="1"/>
    </xf>
    <xf numFmtId="49" fontId="7" fillId="2" borderId="1" xfId="1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justify" vertical="center" wrapText="1"/>
    </xf>
    <xf numFmtId="49" fontId="7" fillId="2" borderId="2" xfId="1" applyNumberFormat="1" applyFont="1" applyFill="1" applyBorder="1" applyAlignment="1">
      <alignment horizontal="center" vertical="top"/>
    </xf>
    <xf numFmtId="4" fontId="5" fillId="2" borderId="1" xfId="1" applyNumberFormat="1" applyFont="1" applyFill="1" applyBorder="1" applyAlignment="1">
      <alignment horizontal="right" vertical="top" wrapText="1"/>
    </xf>
    <xf numFmtId="0" fontId="7" fillId="2" borderId="1" xfId="2" applyNumberFormat="1" applyFont="1" applyFill="1" applyBorder="1" applyAlignment="1">
      <alignment horizontal="justify" vertical="top" wrapText="1"/>
    </xf>
    <xf numFmtId="49" fontId="7" fillId="2" borderId="3" xfId="1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justify" vertical="top" wrapText="1"/>
    </xf>
    <xf numFmtId="49" fontId="7" fillId="2" borderId="1" xfId="3" applyNumberFormat="1" applyFont="1" applyFill="1" applyBorder="1" applyAlignment="1">
      <alignment horizontal="justify" vertical="center" wrapText="1"/>
    </xf>
    <xf numFmtId="4" fontId="8" fillId="2" borderId="1" xfId="2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left" vertical="center" wrapText="1" indent="2"/>
    </xf>
    <xf numFmtId="49" fontId="7" fillId="2" borderId="1" xfId="2" applyNumberFormat="1" applyFont="1" applyFill="1" applyBorder="1" applyAlignment="1">
      <alignment horizontal="left" vertical="top" wrapText="1" indent="2"/>
    </xf>
    <xf numFmtId="49" fontId="7" fillId="2" borderId="1" xfId="2" applyNumberFormat="1" applyFont="1" applyFill="1" applyBorder="1" applyAlignment="1">
      <alignment horizontal="left" vertical="center" wrapText="1" indent="2"/>
    </xf>
    <xf numFmtId="4" fontId="7" fillId="2" borderId="1" xfId="1" applyNumberFormat="1" applyFont="1" applyFill="1" applyBorder="1" applyAlignment="1">
      <alignment horizontal="right" vertical="top"/>
    </xf>
    <xf numFmtId="0" fontId="3" fillId="2" borderId="1" xfId="1" applyFont="1" applyFill="1" applyBorder="1" applyAlignment="1">
      <alignment horizontal="justify" vertical="center" wrapText="1"/>
    </xf>
    <xf numFmtId="49" fontId="3" fillId="2" borderId="1" xfId="2" applyNumberFormat="1" applyFont="1" applyFill="1" applyBorder="1" applyAlignment="1">
      <alignment horizontal="justify" vertical="top" wrapText="1"/>
    </xf>
    <xf numFmtId="4" fontId="5" fillId="2" borderId="1" xfId="2" applyNumberFormat="1" applyFont="1" applyFill="1" applyBorder="1" applyAlignment="1">
      <alignment horizontal="right" vertical="top" wrapText="1"/>
    </xf>
    <xf numFmtId="0" fontId="7" fillId="2" borderId="1" xfId="1" applyFont="1" applyFill="1" applyBorder="1" applyAlignment="1">
      <alignment horizontal="justify" vertical="center" wrapText="1"/>
    </xf>
    <xf numFmtId="4" fontId="8" fillId="2" borderId="1" xfId="1" applyNumberFormat="1" applyFont="1" applyFill="1" applyBorder="1" applyAlignment="1">
      <alignment horizontal="right" vertical="top" wrapText="1"/>
    </xf>
    <xf numFmtId="0" fontId="3" fillId="2" borderId="1" xfId="1" applyFont="1" applyFill="1" applyBorder="1" applyAlignment="1">
      <alignment horizontal="justify" vertical="center"/>
    </xf>
    <xf numFmtId="4" fontId="8" fillId="2" borderId="1" xfId="0" applyNumberFormat="1" applyFont="1" applyFill="1" applyBorder="1"/>
    <xf numFmtId="49" fontId="3" fillId="2" borderId="1" xfId="2" applyNumberFormat="1" applyFont="1" applyFill="1" applyBorder="1" applyAlignment="1">
      <alignment horizontal="justify" vertical="center" wrapText="1"/>
    </xf>
    <xf numFmtId="4" fontId="3" fillId="2" borderId="1" xfId="2" applyNumberFormat="1" applyFont="1" applyFill="1" applyBorder="1" applyAlignment="1">
      <alignment horizontal="right" vertical="top"/>
    </xf>
    <xf numFmtId="49" fontId="7" fillId="2" borderId="1" xfId="1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7" fillId="2" borderId="1" xfId="2" applyNumberFormat="1" applyFont="1" applyFill="1" applyBorder="1" applyAlignment="1">
      <alignment horizontal="center" vertical="top" wrapText="1"/>
    </xf>
    <xf numFmtId="4" fontId="5" fillId="2" borderId="1" xfId="0" applyNumberFormat="1" applyFont="1" applyFill="1" applyBorder="1" applyAlignment="1">
      <alignment horizontal="center" vertical="top"/>
    </xf>
    <xf numFmtId="4" fontId="7" fillId="2" borderId="1" xfId="1" applyNumberFormat="1" applyFont="1" applyFill="1" applyBorder="1" applyAlignment="1">
      <alignment horizontal="center" vertical="top" wrapText="1"/>
    </xf>
    <xf numFmtId="4" fontId="5" fillId="2" borderId="1" xfId="1" applyNumberFormat="1" applyFont="1" applyFill="1" applyBorder="1" applyAlignment="1">
      <alignment horizontal="center" vertical="top" wrapText="1"/>
    </xf>
    <xf numFmtId="4" fontId="8" fillId="2" borderId="1" xfId="2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7" fillId="2" borderId="1" xfId="1" applyNumberFormat="1" applyFont="1" applyFill="1" applyBorder="1" applyAlignment="1">
      <alignment horizontal="center" vertical="top"/>
    </xf>
    <xf numFmtId="4" fontId="5" fillId="2" borderId="1" xfId="2" applyNumberFormat="1" applyFont="1" applyFill="1" applyBorder="1" applyAlignment="1">
      <alignment horizontal="center" vertical="top" wrapText="1"/>
    </xf>
    <xf numFmtId="4" fontId="8" fillId="2" borderId="1" xfId="1" applyNumberFormat="1" applyFont="1" applyFill="1" applyBorder="1" applyAlignment="1">
      <alignment horizontal="center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164" fontId="7" fillId="2" borderId="1" xfId="1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vertical="top"/>
    </xf>
    <xf numFmtId="49" fontId="1" fillId="2" borderId="0" xfId="1" applyNumberFormat="1" applyFont="1" applyFill="1"/>
    <xf numFmtId="0" fontId="1" fillId="2" borderId="0" xfId="1" applyFont="1" applyFill="1" applyBorder="1"/>
    <xf numFmtId="0" fontId="1" fillId="2" borderId="0" xfId="1" applyFont="1" applyFill="1" applyAlignment="1">
      <alignment horizontal="right" vertical="top"/>
    </xf>
    <xf numFmtId="0" fontId="1" fillId="2" borderId="0" xfId="1" applyFont="1" applyFill="1" applyBorder="1" applyAlignment="1">
      <alignment horizontal="right" vertical="top"/>
    </xf>
    <xf numFmtId="49" fontId="3" fillId="2" borderId="1" xfId="1" applyNumberFormat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2" borderId="0" xfId="0" applyFill="1"/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1"/>
  <sheetViews>
    <sheetView tabSelected="1" view="pageBreakPreview" topLeftCell="A324" zoomScale="80" zoomScaleNormal="70" zoomScaleSheetLayoutView="80" workbookViewId="0">
      <selection activeCell="G330" sqref="A2:G330"/>
    </sheetView>
  </sheetViews>
  <sheetFormatPr defaultRowHeight="14.5" x14ac:dyDescent="0.35"/>
  <cols>
    <col min="1" max="1" width="4.90625" customWidth="1"/>
    <col min="2" max="2" width="47.26953125" customWidth="1"/>
    <col min="3" max="3" width="18.26953125" style="2" customWidth="1"/>
    <col min="4" max="4" width="16.6328125" style="2" customWidth="1"/>
    <col min="5" max="5" width="16.1796875" style="2" customWidth="1"/>
    <col min="6" max="6" width="16.90625" style="2" customWidth="1"/>
    <col min="7" max="7" width="18.08984375" style="2" customWidth="1"/>
    <col min="8" max="8" width="10.453125" bestFit="1" customWidth="1"/>
    <col min="10" max="10" width="14.54296875" customWidth="1"/>
  </cols>
  <sheetData>
    <row r="1" spans="1:7" s="2" customFormat="1" ht="17" customHeight="1" x14ac:dyDescent="0.35">
      <c r="A1" s="9"/>
      <c r="B1" s="10"/>
      <c r="C1" s="11"/>
      <c r="D1" s="11"/>
      <c r="E1" s="12"/>
      <c r="F1" s="11"/>
      <c r="G1" s="11"/>
    </row>
    <row r="2" spans="1:7" s="2" customFormat="1" ht="29" customHeight="1" x14ac:dyDescent="0.35">
      <c r="A2" s="66" t="s">
        <v>121</v>
      </c>
      <c r="B2" s="66"/>
      <c r="C2" s="66"/>
      <c r="D2" s="66"/>
      <c r="E2" s="66"/>
      <c r="F2" s="66"/>
      <c r="G2" s="66"/>
    </row>
    <row r="3" spans="1:7" ht="14.9" customHeight="1" x14ac:dyDescent="0.35">
      <c r="A3" s="59"/>
      <c r="B3" s="5"/>
      <c r="C3" s="5"/>
      <c r="D3" s="5"/>
      <c r="E3" s="60"/>
      <c r="F3" s="5"/>
      <c r="G3" s="5"/>
    </row>
    <row r="4" spans="1:7" ht="15" customHeight="1" x14ac:dyDescent="0.35">
      <c r="A4" s="59"/>
      <c r="B4" s="5"/>
      <c r="C4" s="5"/>
      <c r="D4" s="61"/>
      <c r="E4" s="62"/>
      <c r="F4" s="61" t="s">
        <v>77</v>
      </c>
      <c r="G4" s="61" t="s">
        <v>78</v>
      </c>
    </row>
    <row r="5" spans="1:7" s="2" customFormat="1" ht="85" customHeight="1" x14ac:dyDescent="0.35">
      <c r="A5" s="63" t="s">
        <v>4</v>
      </c>
      <c r="B5" s="64" t="s">
        <v>5</v>
      </c>
      <c r="C5" s="65" t="s">
        <v>122</v>
      </c>
      <c r="D5" s="65" t="s">
        <v>123</v>
      </c>
      <c r="E5" s="65" t="s">
        <v>124</v>
      </c>
      <c r="F5" s="65" t="s">
        <v>79</v>
      </c>
      <c r="G5" s="65" t="s">
        <v>80</v>
      </c>
    </row>
    <row r="6" spans="1:7" x14ac:dyDescent="0.35">
      <c r="A6" s="15" t="s">
        <v>6</v>
      </c>
      <c r="B6" s="16">
        <v>2</v>
      </c>
      <c r="C6" s="4">
        <v>3</v>
      </c>
      <c r="D6" s="4">
        <v>4</v>
      </c>
      <c r="E6" s="4">
        <v>5</v>
      </c>
      <c r="F6" s="4" t="s">
        <v>81</v>
      </c>
      <c r="G6" s="4">
        <v>7</v>
      </c>
    </row>
    <row r="7" spans="1:7" ht="18" customHeight="1" x14ac:dyDescent="0.35">
      <c r="A7" s="17" t="s">
        <v>3</v>
      </c>
      <c r="B7" s="18" t="s">
        <v>7</v>
      </c>
      <c r="C7" s="19">
        <f>C8+C12+C16+C20+C24+C28+C32</f>
        <v>39345800</v>
      </c>
      <c r="D7" s="19">
        <f t="shared" ref="D7:E7" si="0">D8+D12+D16+D20+D24+D28+D32</f>
        <v>3667323.66</v>
      </c>
      <c r="E7" s="19">
        <f t="shared" si="0"/>
        <v>3667323.66</v>
      </c>
      <c r="F7" s="19">
        <f>E7/C7*100</f>
        <v>9.3207500165201882</v>
      </c>
      <c r="G7" s="19"/>
    </row>
    <row r="8" spans="1:7" s="2" customFormat="1" ht="100" customHeight="1" x14ac:dyDescent="0.35">
      <c r="A8" s="17"/>
      <c r="B8" s="20" t="s">
        <v>41</v>
      </c>
      <c r="C8" s="21">
        <f t="shared" ref="C8:E8" si="1">C10+C11</f>
        <v>162000</v>
      </c>
      <c r="D8" s="21">
        <f t="shared" si="1"/>
        <v>0</v>
      </c>
      <c r="E8" s="21">
        <f t="shared" si="1"/>
        <v>0</v>
      </c>
      <c r="F8" s="22">
        <f t="shared" ref="F8:F86" si="2">E8/C8*100</f>
        <v>0</v>
      </c>
      <c r="G8" s="47" t="s">
        <v>82</v>
      </c>
    </row>
    <row r="9" spans="1:7" s="1" customFormat="1" x14ac:dyDescent="0.35">
      <c r="A9" s="23"/>
      <c r="B9" s="24" t="s">
        <v>8</v>
      </c>
      <c r="C9" s="13"/>
      <c r="D9" s="13"/>
      <c r="E9" s="13"/>
      <c r="F9" s="22"/>
      <c r="G9" s="48"/>
    </row>
    <row r="10" spans="1:7" x14ac:dyDescent="0.35">
      <c r="A10" s="23"/>
      <c r="B10" s="24" t="s">
        <v>9</v>
      </c>
      <c r="C10" s="22"/>
      <c r="D10" s="22"/>
      <c r="E10" s="22"/>
      <c r="F10" s="22"/>
      <c r="G10" s="49"/>
    </row>
    <row r="11" spans="1:7" x14ac:dyDescent="0.35">
      <c r="A11" s="23"/>
      <c r="B11" s="24" t="s">
        <v>10</v>
      </c>
      <c r="C11" s="13">
        <v>162000</v>
      </c>
      <c r="D11" s="13"/>
      <c r="E11" s="13"/>
      <c r="F11" s="22">
        <f t="shared" si="2"/>
        <v>0</v>
      </c>
      <c r="G11" s="48"/>
    </row>
    <row r="12" spans="1:7" ht="90" customHeight="1" x14ac:dyDescent="0.35">
      <c r="A12" s="17"/>
      <c r="B12" s="20" t="s">
        <v>11</v>
      </c>
      <c r="C12" s="22">
        <f>C14+C15</f>
        <v>4335900</v>
      </c>
      <c r="D12" s="22">
        <f>D14+D15</f>
        <v>1101788.22</v>
      </c>
      <c r="E12" s="22">
        <f t="shared" ref="E12" si="3">E14+E15</f>
        <v>1101788.22</v>
      </c>
      <c r="F12" s="22">
        <f t="shared" si="2"/>
        <v>25.410830969348925</v>
      </c>
      <c r="G12" s="49" t="s">
        <v>82</v>
      </c>
    </row>
    <row r="13" spans="1:7" x14ac:dyDescent="0.35">
      <c r="A13" s="23"/>
      <c r="B13" s="24" t="s">
        <v>8</v>
      </c>
      <c r="C13" s="22"/>
      <c r="D13" s="22"/>
      <c r="E13" s="22"/>
      <c r="F13" s="22"/>
      <c r="G13" s="49"/>
    </row>
    <row r="14" spans="1:7" x14ac:dyDescent="0.35">
      <c r="A14" s="23"/>
      <c r="B14" s="24" t="s">
        <v>9</v>
      </c>
      <c r="C14" s="22"/>
      <c r="D14" s="22"/>
      <c r="E14" s="22"/>
      <c r="F14" s="22"/>
      <c r="G14" s="49"/>
    </row>
    <row r="15" spans="1:7" x14ac:dyDescent="0.35">
      <c r="A15" s="25"/>
      <c r="B15" s="24" t="s">
        <v>12</v>
      </c>
      <c r="C15" s="22">
        <v>4335900</v>
      </c>
      <c r="D15" s="22">
        <v>1101788.22</v>
      </c>
      <c r="E15" s="22">
        <v>1101788.22</v>
      </c>
      <c r="F15" s="22">
        <f>E15/C15*100</f>
        <v>25.410830969348925</v>
      </c>
      <c r="G15" s="49"/>
    </row>
    <row r="16" spans="1:7" s="2" customFormat="1" ht="215.5" customHeight="1" x14ac:dyDescent="0.35">
      <c r="A16" s="17"/>
      <c r="B16" s="20" t="s">
        <v>13</v>
      </c>
      <c r="C16" s="26">
        <f t="shared" ref="C16:E16" si="4">C18+C19</f>
        <v>52000</v>
      </c>
      <c r="D16" s="26">
        <f t="shared" si="4"/>
        <v>0</v>
      </c>
      <c r="E16" s="26">
        <f t="shared" si="4"/>
        <v>0</v>
      </c>
      <c r="F16" s="22">
        <f t="shared" si="2"/>
        <v>0</v>
      </c>
      <c r="G16" s="50" t="s">
        <v>82</v>
      </c>
    </row>
    <row r="17" spans="1:7" x14ac:dyDescent="0.35">
      <c r="A17" s="23"/>
      <c r="B17" s="24" t="s">
        <v>8</v>
      </c>
      <c r="C17" s="22"/>
      <c r="D17" s="22"/>
      <c r="E17" s="22"/>
      <c r="F17" s="22"/>
      <c r="G17" s="49"/>
    </row>
    <row r="18" spans="1:7" x14ac:dyDescent="0.35">
      <c r="A18" s="23"/>
      <c r="B18" s="24" t="s">
        <v>9</v>
      </c>
      <c r="C18" s="22"/>
      <c r="D18" s="22"/>
      <c r="E18" s="22"/>
      <c r="F18" s="22"/>
      <c r="G18" s="49"/>
    </row>
    <row r="19" spans="1:7" s="2" customFormat="1" x14ac:dyDescent="0.35">
      <c r="A19" s="25"/>
      <c r="B19" s="24" t="s">
        <v>12</v>
      </c>
      <c r="C19" s="22">
        <v>52000</v>
      </c>
      <c r="D19" s="22"/>
      <c r="E19" s="22"/>
      <c r="F19" s="22">
        <f t="shared" si="2"/>
        <v>0</v>
      </c>
      <c r="G19" s="49"/>
    </row>
    <row r="20" spans="1:7" s="2" customFormat="1" ht="79.5" customHeight="1" x14ac:dyDescent="0.35">
      <c r="A20" s="17"/>
      <c r="B20" s="20" t="s">
        <v>14</v>
      </c>
      <c r="C20" s="26">
        <f>C22+C23</f>
        <v>10231400</v>
      </c>
      <c r="D20" s="26">
        <f t="shared" ref="D20:E20" si="5">D22+D23</f>
        <v>2565535.44</v>
      </c>
      <c r="E20" s="26">
        <f t="shared" si="5"/>
        <v>2565535.44</v>
      </c>
      <c r="F20" s="22">
        <f t="shared" si="2"/>
        <v>25.075116210880232</v>
      </c>
      <c r="G20" s="50" t="s">
        <v>82</v>
      </c>
    </row>
    <row r="21" spans="1:7" x14ac:dyDescent="0.35">
      <c r="A21" s="23"/>
      <c r="B21" s="24" t="s">
        <v>8</v>
      </c>
      <c r="C21" s="22"/>
      <c r="D21" s="22"/>
      <c r="E21" s="22"/>
      <c r="F21" s="22"/>
      <c r="G21" s="49"/>
    </row>
    <row r="22" spans="1:7" s="2" customFormat="1" x14ac:dyDescent="0.35">
      <c r="A22" s="23"/>
      <c r="B22" s="24" t="s">
        <v>9</v>
      </c>
      <c r="C22" s="22"/>
      <c r="D22" s="22"/>
      <c r="E22" s="22"/>
      <c r="F22" s="22"/>
      <c r="G22" s="49"/>
    </row>
    <row r="23" spans="1:7" x14ac:dyDescent="0.35">
      <c r="A23" s="25"/>
      <c r="B23" s="24" t="s">
        <v>12</v>
      </c>
      <c r="C23" s="22">
        <v>10231400</v>
      </c>
      <c r="D23" s="22">
        <v>2565535.44</v>
      </c>
      <c r="E23" s="22">
        <v>2565535.44</v>
      </c>
      <c r="F23" s="22">
        <f t="shared" si="2"/>
        <v>25.075116210880232</v>
      </c>
      <c r="G23" s="49"/>
    </row>
    <row r="24" spans="1:7" ht="116" customHeight="1" x14ac:dyDescent="0.35">
      <c r="A24" s="17"/>
      <c r="B24" s="27" t="s">
        <v>40</v>
      </c>
      <c r="C24" s="22">
        <f t="shared" ref="C24:E24" si="6">C26+C27</f>
        <v>169500</v>
      </c>
      <c r="D24" s="22">
        <f t="shared" si="6"/>
        <v>0</v>
      </c>
      <c r="E24" s="22">
        <f t="shared" si="6"/>
        <v>0</v>
      </c>
      <c r="F24" s="22">
        <f t="shared" si="2"/>
        <v>0</v>
      </c>
      <c r="G24" s="49" t="s">
        <v>83</v>
      </c>
    </row>
    <row r="25" spans="1:7" x14ac:dyDescent="0.35">
      <c r="A25" s="28"/>
      <c r="B25" s="24" t="s">
        <v>8</v>
      </c>
      <c r="C25" s="22"/>
      <c r="D25" s="22"/>
      <c r="E25" s="22"/>
      <c r="F25" s="22"/>
      <c r="G25" s="49"/>
    </row>
    <row r="26" spans="1:7" x14ac:dyDescent="0.35">
      <c r="A26" s="28"/>
      <c r="B26" s="24" t="s">
        <v>15</v>
      </c>
      <c r="C26" s="22">
        <v>169500</v>
      </c>
      <c r="D26" s="22"/>
      <c r="E26" s="22"/>
      <c r="F26" s="22">
        <f t="shared" si="2"/>
        <v>0</v>
      </c>
      <c r="G26" s="49"/>
    </row>
    <row r="27" spans="1:7" x14ac:dyDescent="0.35">
      <c r="A27" s="28"/>
      <c r="B27" s="24" t="s">
        <v>12</v>
      </c>
      <c r="C27" s="22"/>
      <c r="D27" s="22"/>
      <c r="E27" s="22"/>
      <c r="F27" s="22"/>
      <c r="G27" s="49"/>
    </row>
    <row r="28" spans="1:7" s="2" customFormat="1" ht="57.5" customHeight="1" x14ac:dyDescent="0.35">
      <c r="A28" s="23"/>
      <c r="B28" s="29" t="s">
        <v>57</v>
      </c>
      <c r="C28" s="22">
        <f>SUM(C30+C31)</f>
        <v>21222500</v>
      </c>
      <c r="D28" s="22">
        <f t="shared" ref="D28:E28" si="7">SUM(D30+D31)</f>
        <v>0</v>
      </c>
      <c r="E28" s="22">
        <f t="shared" si="7"/>
        <v>0</v>
      </c>
      <c r="F28" s="22">
        <f t="shared" si="2"/>
        <v>0</v>
      </c>
      <c r="G28" s="49" t="s">
        <v>83</v>
      </c>
    </row>
    <row r="29" spans="1:7" s="2" customFormat="1" x14ac:dyDescent="0.35">
      <c r="A29" s="23"/>
      <c r="B29" s="24" t="s">
        <v>8</v>
      </c>
      <c r="C29" s="22"/>
      <c r="D29" s="22"/>
      <c r="E29" s="22"/>
      <c r="F29" s="22"/>
      <c r="G29" s="49"/>
    </row>
    <row r="30" spans="1:7" s="2" customFormat="1" x14ac:dyDescent="0.35">
      <c r="A30" s="23"/>
      <c r="B30" s="24" t="s">
        <v>9</v>
      </c>
      <c r="C30" s="22"/>
      <c r="D30" s="22"/>
      <c r="E30" s="22"/>
      <c r="F30" s="22"/>
      <c r="G30" s="49"/>
    </row>
    <row r="31" spans="1:7" s="2" customFormat="1" x14ac:dyDescent="0.35">
      <c r="A31" s="23"/>
      <c r="B31" s="24" t="s">
        <v>18</v>
      </c>
      <c r="C31" s="22">
        <v>21222500</v>
      </c>
      <c r="D31" s="22">
        <v>0</v>
      </c>
      <c r="E31" s="22">
        <v>0</v>
      </c>
      <c r="F31" s="22">
        <f t="shared" si="2"/>
        <v>0</v>
      </c>
      <c r="G31" s="49"/>
    </row>
    <row r="32" spans="1:7" s="2" customFormat="1" ht="103" customHeight="1" x14ac:dyDescent="0.35">
      <c r="A32" s="23"/>
      <c r="B32" s="20" t="s">
        <v>67</v>
      </c>
      <c r="C32" s="22">
        <f>C34+C35</f>
        <v>3172500</v>
      </c>
      <c r="D32" s="22">
        <f t="shared" ref="D32:E32" si="8">D34+D35</f>
        <v>0</v>
      </c>
      <c r="E32" s="22">
        <f t="shared" si="8"/>
        <v>0</v>
      </c>
      <c r="F32" s="22">
        <f t="shared" si="2"/>
        <v>0</v>
      </c>
      <c r="G32" s="49" t="s">
        <v>84</v>
      </c>
    </row>
    <row r="33" spans="1:7" s="2" customFormat="1" x14ac:dyDescent="0.35">
      <c r="A33" s="23"/>
      <c r="B33" s="30" t="s">
        <v>8</v>
      </c>
      <c r="C33" s="22"/>
      <c r="D33" s="22"/>
      <c r="E33" s="22"/>
      <c r="F33" s="22"/>
      <c r="G33" s="49"/>
    </row>
    <row r="34" spans="1:7" s="2" customFormat="1" x14ac:dyDescent="0.35">
      <c r="A34" s="23"/>
      <c r="B34" s="30" t="s">
        <v>9</v>
      </c>
      <c r="C34" s="22">
        <v>3172500</v>
      </c>
      <c r="D34" s="22"/>
      <c r="E34" s="22"/>
      <c r="F34" s="22">
        <f t="shared" si="2"/>
        <v>0</v>
      </c>
      <c r="G34" s="49"/>
    </row>
    <row r="35" spans="1:7" s="2" customFormat="1" x14ac:dyDescent="0.35">
      <c r="A35" s="23"/>
      <c r="B35" s="30" t="s">
        <v>18</v>
      </c>
      <c r="C35" s="22"/>
      <c r="D35" s="22"/>
      <c r="E35" s="22"/>
      <c r="F35" s="22"/>
      <c r="G35" s="49"/>
    </row>
    <row r="36" spans="1:7" ht="34.5" customHeight="1" x14ac:dyDescent="0.35">
      <c r="A36" s="17" t="s">
        <v>2</v>
      </c>
      <c r="B36" s="18" t="s">
        <v>16</v>
      </c>
      <c r="C36" s="31">
        <f>C37+C41+C45</f>
        <v>16050200</v>
      </c>
      <c r="D36" s="31">
        <f t="shared" ref="D36:E36" si="9">D37+D41+D45</f>
        <v>3466488.49</v>
      </c>
      <c r="E36" s="31">
        <f t="shared" si="9"/>
        <v>3389864.65</v>
      </c>
      <c r="F36" s="19">
        <f>E36/C36*100</f>
        <v>21.120388842506635</v>
      </c>
      <c r="G36" s="51"/>
    </row>
    <row r="37" spans="1:7" ht="75" customHeight="1" x14ac:dyDescent="0.35">
      <c r="A37" s="17"/>
      <c r="B37" s="20" t="s">
        <v>17</v>
      </c>
      <c r="C37" s="22">
        <f t="shared" ref="C37:E37" si="10">C39+C40</f>
        <v>14236900</v>
      </c>
      <c r="D37" s="22">
        <f t="shared" si="10"/>
        <v>3466488.49</v>
      </c>
      <c r="E37" s="22">
        <f t="shared" si="10"/>
        <v>3389864.65</v>
      </c>
      <c r="F37" s="22">
        <f t="shared" si="2"/>
        <v>23.810412730299433</v>
      </c>
      <c r="G37" s="49" t="s">
        <v>84</v>
      </c>
    </row>
    <row r="38" spans="1:7" x14ac:dyDescent="0.35">
      <c r="A38" s="17"/>
      <c r="B38" s="24" t="s">
        <v>8</v>
      </c>
      <c r="C38" s="22"/>
      <c r="D38" s="22"/>
      <c r="E38" s="22"/>
      <c r="F38" s="22"/>
      <c r="G38" s="49"/>
    </row>
    <row r="39" spans="1:7" x14ac:dyDescent="0.35">
      <c r="A39" s="23"/>
      <c r="B39" s="24" t="s">
        <v>9</v>
      </c>
      <c r="C39" s="22">
        <v>14236900</v>
      </c>
      <c r="D39" s="22">
        <v>3466488.49</v>
      </c>
      <c r="E39" s="22">
        <v>3389864.65</v>
      </c>
      <c r="F39" s="22">
        <f t="shared" si="2"/>
        <v>23.810412730299433</v>
      </c>
      <c r="G39" s="49"/>
    </row>
    <row r="40" spans="1:7" x14ac:dyDescent="0.35">
      <c r="A40" s="23"/>
      <c r="B40" s="24" t="s">
        <v>18</v>
      </c>
      <c r="C40" s="22"/>
      <c r="D40" s="22"/>
      <c r="E40" s="22"/>
      <c r="F40" s="22"/>
      <c r="G40" s="49"/>
    </row>
    <row r="41" spans="1:7" s="2" customFormat="1" ht="70" x14ac:dyDescent="0.35">
      <c r="A41" s="23"/>
      <c r="B41" s="29" t="s">
        <v>57</v>
      </c>
      <c r="C41" s="22">
        <f>SUM(C43+C44)</f>
        <v>290100</v>
      </c>
      <c r="D41" s="22">
        <f t="shared" ref="D41:E41" si="11">SUM(D43+D44)</f>
        <v>0</v>
      </c>
      <c r="E41" s="22">
        <f t="shared" si="11"/>
        <v>0</v>
      </c>
      <c r="F41" s="22">
        <f t="shared" ref="F41" si="12">E41/C41*100</f>
        <v>0</v>
      </c>
      <c r="G41" s="49" t="s">
        <v>84</v>
      </c>
    </row>
    <row r="42" spans="1:7" s="2" customFormat="1" x14ac:dyDescent="0.35">
      <c r="A42" s="23"/>
      <c r="B42" s="24" t="s">
        <v>8</v>
      </c>
      <c r="C42" s="22"/>
      <c r="D42" s="22"/>
      <c r="E42" s="22"/>
      <c r="F42" s="22"/>
      <c r="G42" s="49"/>
    </row>
    <row r="43" spans="1:7" s="2" customFormat="1" x14ac:dyDescent="0.35">
      <c r="A43" s="23"/>
      <c r="B43" s="24" t="s">
        <v>9</v>
      </c>
      <c r="C43" s="22"/>
      <c r="D43" s="22"/>
      <c r="E43" s="22"/>
      <c r="F43" s="22"/>
      <c r="G43" s="49"/>
    </row>
    <row r="44" spans="1:7" s="2" customFormat="1" x14ac:dyDescent="0.35">
      <c r="A44" s="23"/>
      <c r="B44" s="24" t="s">
        <v>18</v>
      </c>
      <c r="C44" s="22">
        <v>290100</v>
      </c>
      <c r="D44" s="22">
        <v>0</v>
      </c>
      <c r="E44" s="22">
        <v>0</v>
      </c>
      <c r="F44" s="22">
        <f t="shared" ref="F44:F45" si="13">E44/C44*100</f>
        <v>0</v>
      </c>
      <c r="G44" s="49"/>
    </row>
    <row r="45" spans="1:7" s="2" customFormat="1" ht="110" customHeight="1" x14ac:dyDescent="0.35">
      <c r="A45" s="23"/>
      <c r="B45" s="24"/>
      <c r="C45" s="22">
        <f>C47+C48</f>
        <v>1523200</v>
      </c>
      <c r="D45" s="22">
        <f t="shared" ref="D45:E45" si="14">D47+D48</f>
        <v>0</v>
      </c>
      <c r="E45" s="22">
        <f t="shared" si="14"/>
        <v>0</v>
      </c>
      <c r="F45" s="22">
        <f t="shared" si="13"/>
        <v>0</v>
      </c>
      <c r="G45" s="49" t="s">
        <v>120</v>
      </c>
    </row>
    <row r="46" spans="1:7" s="2" customFormat="1" x14ac:dyDescent="0.35">
      <c r="A46" s="23"/>
      <c r="B46" s="24" t="s">
        <v>8</v>
      </c>
      <c r="C46" s="22"/>
      <c r="D46" s="22"/>
      <c r="E46" s="22"/>
      <c r="F46" s="22"/>
      <c r="G46" s="49"/>
    </row>
    <row r="47" spans="1:7" s="2" customFormat="1" x14ac:dyDescent="0.35">
      <c r="A47" s="23"/>
      <c r="B47" s="24" t="s">
        <v>9</v>
      </c>
      <c r="C47" s="22"/>
      <c r="D47" s="22"/>
      <c r="E47" s="22"/>
      <c r="F47" s="22"/>
      <c r="G47" s="49"/>
    </row>
    <row r="48" spans="1:7" s="2" customFormat="1" x14ac:dyDescent="0.35">
      <c r="A48" s="23"/>
      <c r="B48" s="24" t="s">
        <v>18</v>
      </c>
      <c r="C48" s="22">
        <v>1523200</v>
      </c>
      <c r="D48" s="22">
        <v>0</v>
      </c>
      <c r="E48" s="22">
        <v>0</v>
      </c>
      <c r="F48" s="22">
        <f t="shared" ref="F48" si="15">E48/C48*100</f>
        <v>0</v>
      </c>
      <c r="G48" s="49"/>
    </row>
    <row r="49" spans="1:10" ht="15.5" customHeight="1" x14ac:dyDescent="0.35">
      <c r="A49" s="17" t="s">
        <v>1</v>
      </c>
      <c r="B49" s="18" t="s">
        <v>19</v>
      </c>
      <c r="C49" s="19">
        <f>C50+C58+C62+C66+C70+C74+C78+C82+C86+C90+C94</f>
        <v>1778338884.51</v>
      </c>
      <c r="D49" s="19">
        <f t="shared" ref="D49:E49" si="16">D50+D58+D62+D66+D70+D74+D82+D86+D90+D94</f>
        <v>90887577.659999996</v>
      </c>
      <c r="E49" s="19">
        <f t="shared" si="16"/>
        <v>90887577.659999996</v>
      </c>
      <c r="F49" s="19">
        <f t="shared" si="2"/>
        <v>5.1108131555613472</v>
      </c>
      <c r="G49" s="52"/>
    </row>
    <row r="50" spans="1:10" s="2" customFormat="1" ht="113.5" customHeight="1" x14ac:dyDescent="0.35">
      <c r="A50" s="17"/>
      <c r="B50" s="20" t="s">
        <v>60</v>
      </c>
      <c r="C50" s="22">
        <f>C52</f>
        <v>62680900</v>
      </c>
      <c r="D50" s="22">
        <f t="shared" ref="D50:E50" si="17">D52</f>
        <v>0</v>
      </c>
      <c r="E50" s="22">
        <f t="shared" si="17"/>
        <v>0</v>
      </c>
      <c r="F50" s="22">
        <f t="shared" si="2"/>
        <v>0</v>
      </c>
      <c r="G50" s="49" t="s">
        <v>85</v>
      </c>
    </row>
    <row r="51" spans="1:10" s="2" customFormat="1" x14ac:dyDescent="0.35">
      <c r="A51" s="17"/>
      <c r="B51" s="32" t="s">
        <v>0</v>
      </c>
      <c r="C51" s="19"/>
      <c r="D51" s="19"/>
      <c r="E51" s="19"/>
      <c r="F51" s="22"/>
      <c r="G51" s="52"/>
    </row>
    <row r="52" spans="1:10" ht="79.5" customHeight="1" x14ac:dyDescent="0.35">
      <c r="A52" s="17"/>
      <c r="B52" s="33" t="s">
        <v>61</v>
      </c>
      <c r="C52" s="22">
        <f>C54+C55</f>
        <v>62680900</v>
      </c>
      <c r="D52" s="22">
        <f t="shared" ref="D52:E52" si="18">D54+D55</f>
        <v>0</v>
      </c>
      <c r="E52" s="22">
        <f t="shared" si="18"/>
        <v>0</v>
      </c>
      <c r="F52" s="22">
        <f t="shared" si="2"/>
        <v>0</v>
      </c>
      <c r="G52" s="49" t="s">
        <v>85</v>
      </c>
    </row>
    <row r="53" spans="1:10" x14ac:dyDescent="0.35">
      <c r="A53" s="17"/>
      <c r="B53" s="32" t="s">
        <v>0</v>
      </c>
      <c r="C53" s="22"/>
      <c r="D53" s="22"/>
      <c r="E53" s="22"/>
      <c r="F53" s="22"/>
      <c r="G53" s="49"/>
    </row>
    <row r="54" spans="1:10" x14ac:dyDescent="0.35">
      <c r="A54" s="17"/>
      <c r="B54" s="34" t="s">
        <v>9</v>
      </c>
      <c r="C54" s="22"/>
      <c r="D54" s="22"/>
      <c r="E54" s="22"/>
      <c r="F54" s="22"/>
      <c r="G54" s="49"/>
    </row>
    <row r="55" spans="1:10" x14ac:dyDescent="0.35">
      <c r="A55" s="17"/>
      <c r="B55" s="34" t="s">
        <v>12</v>
      </c>
      <c r="C55" s="22">
        <v>62680900</v>
      </c>
      <c r="D55" s="22"/>
      <c r="E55" s="22"/>
      <c r="F55" s="22">
        <f t="shared" si="2"/>
        <v>0</v>
      </c>
      <c r="G55" s="49"/>
    </row>
    <row r="56" spans="1:10" s="2" customFormat="1" x14ac:dyDescent="0.35">
      <c r="A56" s="17"/>
      <c r="B56" s="32" t="s">
        <v>0</v>
      </c>
      <c r="C56" s="22"/>
      <c r="D56" s="22"/>
      <c r="E56" s="22"/>
      <c r="F56" s="22"/>
      <c r="G56" s="49"/>
    </row>
    <row r="57" spans="1:10" s="2" customFormat="1" x14ac:dyDescent="0.35">
      <c r="A57" s="17"/>
      <c r="B57" s="34" t="s">
        <v>58</v>
      </c>
      <c r="C57" s="22">
        <v>62680900</v>
      </c>
      <c r="D57" s="22"/>
      <c r="E57" s="22"/>
      <c r="F57" s="22">
        <f t="shared" si="2"/>
        <v>0</v>
      </c>
      <c r="G57" s="49"/>
    </row>
    <row r="58" spans="1:10" ht="86.5" customHeight="1" x14ac:dyDescent="0.35">
      <c r="A58" s="17"/>
      <c r="B58" s="29" t="s">
        <v>70</v>
      </c>
      <c r="C58" s="35">
        <f t="shared" ref="C58:E58" si="19">C60+C61</f>
        <v>29995500</v>
      </c>
      <c r="D58" s="35">
        <f t="shared" si="19"/>
        <v>0</v>
      </c>
      <c r="E58" s="35">
        <f t="shared" si="19"/>
        <v>0</v>
      </c>
      <c r="F58" s="22">
        <f t="shared" si="2"/>
        <v>0</v>
      </c>
      <c r="G58" s="49" t="s">
        <v>85</v>
      </c>
    </row>
    <row r="59" spans="1:10" x14ac:dyDescent="0.35">
      <c r="A59" s="17"/>
      <c r="B59" s="24" t="s">
        <v>8</v>
      </c>
      <c r="C59" s="22"/>
      <c r="D59" s="22"/>
      <c r="E59" s="22"/>
      <c r="F59" s="22"/>
      <c r="G59" s="49"/>
    </row>
    <row r="60" spans="1:10" x14ac:dyDescent="0.35">
      <c r="A60" s="17"/>
      <c r="B60" s="24" t="s">
        <v>9</v>
      </c>
      <c r="C60" s="22"/>
      <c r="D60" s="22"/>
      <c r="E60" s="22"/>
      <c r="F60" s="22"/>
      <c r="G60" s="49"/>
    </row>
    <row r="61" spans="1:10" x14ac:dyDescent="0.35">
      <c r="A61" s="17"/>
      <c r="B61" s="24" t="s">
        <v>12</v>
      </c>
      <c r="C61" s="22">
        <v>29995500</v>
      </c>
      <c r="D61" s="22"/>
      <c r="E61" s="22"/>
      <c r="F61" s="22">
        <f t="shared" si="2"/>
        <v>0</v>
      </c>
      <c r="G61" s="49"/>
    </row>
    <row r="62" spans="1:10" ht="90.5" customHeight="1" x14ac:dyDescent="0.35">
      <c r="A62" s="17"/>
      <c r="B62" s="27" t="s">
        <v>59</v>
      </c>
      <c r="C62" s="35">
        <f>C64+C65</f>
        <v>1057611200</v>
      </c>
      <c r="D62" s="35">
        <f t="shared" ref="D62:E62" si="20">D64+D65</f>
        <v>10081450</v>
      </c>
      <c r="E62" s="35">
        <f t="shared" si="20"/>
        <v>10081450</v>
      </c>
      <c r="F62" s="22">
        <f t="shared" si="2"/>
        <v>0.95322836974494984</v>
      </c>
      <c r="G62" s="49" t="s">
        <v>85</v>
      </c>
    </row>
    <row r="63" spans="1:10" x14ac:dyDescent="0.35">
      <c r="A63" s="17"/>
      <c r="B63" s="24" t="s">
        <v>8</v>
      </c>
      <c r="C63" s="22"/>
      <c r="D63" s="22"/>
      <c r="E63" s="22"/>
      <c r="F63" s="22"/>
      <c r="G63" s="49"/>
    </row>
    <row r="64" spans="1:10" x14ac:dyDescent="0.35">
      <c r="A64" s="17"/>
      <c r="B64" s="24" t="s">
        <v>9</v>
      </c>
      <c r="C64" s="22">
        <v>587561800</v>
      </c>
      <c r="D64" s="22"/>
      <c r="E64" s="22"/>
      <c r="F64" s="22">
        <f t="shared" si="2"/>
        <v>0</v>
      </c>
      <c r="G64" s="49"/>
      <c r="J64" s="3"/>
    </row>
    <row r="65" spans="1:10" x14ac:dyDescent="0.35">
      <c r="A65" s="17"/>
      <c r="B65" s="24" t="s">
        <v>12</v>
      </c>
      <c r="C65" s="22">
        <v>470049400</v>
      </c>
      <c r="D65" s="22">
        <v>10081450</v>
      </c>
      <c r="E65" s="22">
        <v>10081450</v>
      </c>
      <c r="F65" s="22">
        <f t="shared" si="2"/>
        <v>2.1447639333227531</v>
      </c>
      <c r="G65" s="49"/>
      <c r="J65" s="3"/>
    </row>
    <row r="66" spans="1:10" s="2" customFormat="1" ht="72.5" customHeight="1" x14ac:dyDescent="0.35">
      <c r="A66" s="17"/>
      <c r="B66" s="29" t="s">
        <v>93</v>
      </c>
      <c r="C66" s="22">
        <f>C68+C69</f>
        <v>71102116</v>
      </c>
      <c r="D66" s="22">
        <f t="shared" ref="D66:E66" si="21">D68+D69</f>
        <v>0</v>
      </c>
      <c r="E66" s="22">
        <f t="shared" si="21"/>
        <v>0</v>
      </c>
      <c r="F66" s="22">
        <f>E66/C66*100</f>
        <v>0</v>
      </c>
      <c r="G66" s="49" t="s">
        <v>86</v>
      </c>
      <c r="J66" s="3"/>
    </row>
    <row r="67" spans="1:10" s="2" customFormat="1" x14ac:dyDescent="0.35">
      <c r="A67" s="17"/>
      <c r="B67" s="24" t="s">
        <v>8</v>
      </c>
      <c r="C67" s="22"/>
      <c r="D67" s="22"/>
      <c r="E67" s="22"/>
      <c r="F67" s="22"/>
      <c r="G67" s="49"/>
      <c r="J67" s="3"/>
    </row>
    <row r="68" spans="1:10" s="2" customFormat="1" x14ac:dyDescent="0.35">
      <c r="A68" s="17"/>
      <c r="B68" s="24" t="s">
        <v>9</v>
      </c>
      <c r="C68" s="22">
        <v>69124200</v>
      </c>
      <c r="D68" s="22"/>
      <c r="E68" s="22"/>
      <c r="F68" s="22"/>
      <c r="G68" s="49"/>
      <c r="J68" s="3"/>
    </row>
    <row r="69" spans="1:10" s="2" customFormat="1" x14ac:dyDescent="0.35">
      <c r="A69" s="17"/>
      <c r="B69" s="24" t="s">
        <v>12</v>
      </c>
      <c r="C69" s="22">
        <v>1977916</v>
      </c>
      <c r="D69" s="22"/>
      <c r="E69" s="22"/>
      <c r="F69" s="22">
        <f t="shared" ref="F69" si="22">E69/C69*100</f>
        <v>0</v>
      </c>
      <c r="G69" s="49"/>
      <c r="J69" s="3"/>
    </row>
    <row r="70" spans="1:10" s="2" customFormat="1" ht="76.5" customHeight="1" x14ac:dyDescent="0.35">
      <c r="A70" s="17"/>
      <c r="B70" s="29" t="s">
        <v>75</v>
      </c>
      <c r="C70" s="35">
        <f t="shared" ref="C70:E70" si="23">C72+C73</f>
        <v>22903500</v>
      </c>
      <c r="D70" s="35">
        <f t="shared" si="23"/>
        <v>0</v>
      </c>
      <c r="E70" s="35">
        <f t="shared" si="23"/>
        <v>0</v>
      </c>
      <c r="F70" s="22">
        <f t="shared" si="2"/>
        <v>0</v>
      </c>
      <c r="G70" s="49" t="s">
        <v>86</v>
      </c>
    </row>
    <row r="71" spans="1:10" s="2" customFormat="1" x14ac:dyDescent="0.35">
      <c r="A71" s="17"/>
      <c r="B71" s="24" t="s">
        <v>8</v>
      </c>
      <c r="C71" s="22"/>
      <c r="D71" s="22"/>
      <c r="E71" s="22"/>
      <c r="F71" s="22"/>
      <c r="G71" s="49"/>
    </row>
    <row r="72" spans="1:10" s="2" customFormat="1" x14ac:dyDescent="0.35">
      <c r="A72" s="17"/>
      <c r="B72" s="24" t="s">
        <v>9</v>
      </c>
      <c r="C72" s="22">
        <v>22719900</v>
      </c>
      <c r="D72" s="22"/>
      <c r="E72" s="22"/>
      <c r="F72" s="22">
        <f t="shared" si="2"/>
        <v>0</v>
      </c>
      <c r="G72" s="49"/>
    </row>
    <row r="73" spans="1:10" s="2" customFormat="1" x14ac:dyDescent="0.35">
      <c r="A73" s="17"/>
      <c r="B73" s="24" t="s">
        <v>12</v>
      </c>
      <c r="C73" s="22">
        <v>183600</v>
      </c>
      <c r="D73" s="22"/>
      <c r="E73" s="22"/>
      <c r="F73" s="22">
        <f t="shared" si="2"/>
        <v>0</v>
      </c>
      <c r="G73" s="49"/>
    </row>
    <row r="74" spans="1:10" s="2" customFormat="1" ht="82.5" customHeight="1" x14ac:dyDescent="0.35">
      <c r="A74" s="17"/>
      <c r="B74" s="29" t="s">
        <v>74</v>
      </c>
      <c r="C74" s="35">
        <f t="shared" ref="C74:E74" si="24">C76+C77</f>
        <v>53804400</v>
      </c>
      <c r="D74" s="35">
        <f t="shared" si="24"/>
        <v>0</v>
      </c>
      <c r="E74" s="35">
        <f t="shared" si="24"/>
        <v>0</v>
      </c>
      <c r="F74" s="22">
        <f t="shared" si="2"/>
        <v>0</v>
      </c>
      <c r="G74" s="49" t="s">
        <v>86</v>
      </c>
    </row>
    <row r="75" spans="1:10" s="2" customFormat="1" x14ac:dyDescent="0.35">
      <c r="A75" s="17"/>
      <c r="B75" s="24" t="s">
        <v>8</v>
      </c>
      <c r="C75" s="22"/>
      <c r="D75" s="22"/>
      <c r="E75" s="22"/>
      <c r="F75" s="22"/>
      <c r="G75" s="49"/>
    </row>
    <row r="76" spans="1:10" s="2" customFormat="1" x14ac:dyDescent="0.35">
      <c r="A76" s="17"/>
      <c r="B76" s="24" t="s">
        <v>9</v>
      </c>
      <c r="C76" s="22">
        <v>53373100</v>
      </c>
      <c r="D76" s="22"/>
      <c r="E76" s="22"/>
      <c r="F76" s="22">
        <f t="shared" si="2"/>
        <v>0</v>
      </c>
      <c r="G76" s="49"/>
    </row>
    <row r="77" spans="1:10" s="2" customFormat="1" x14ac:dyDescent="0.35">
      <c r="A77" s="17"/>
      <c r="B77" s="24" t="s">
        <v>12</v>
      </c>
      <c r="C77" s="22">
        <v>431300</v>
      </c>
      <c r="D77" s="22"/>
      <c r="E77" s="22"/>
      <c r="F77" s="22">
        <f t="shared" si="2"/>
        <v>0</v>
      </c>
      <c r="G77" s="49"/>
    </row>
    <row r="78" spans="1:10" s="2" customFormat="1" ht="78" customHeight="1" x14ac:dyDescent="0.35">
      <c r="A78" s="17"/>
      <c r="B78" s="29" t="s">
        <v>108</v>
      </c>
      <c r="C78" s="22">
        <f>C80+C81</f>
        <v>28410600</v>
      </c>
      <c r="D78" s="22">
        <f t="shared" ref="D78:E78" si="25">D80+D81</f>
        <v>0</v>
      </c>
      <c r="E78" s="22">
        <f t="shared" si="25"/>
        <v>0</v>
      </c>
      <c r="F78" s="22">
        <f t="shared" si="2"/>
        <v>0</v>
      </c>
      <c r="G78" s="49" t="s">
        <v>85</v>
      </c>
    </row>
    <row r="79" spans="1:10" s="2" customFormat="1" x14ac:dyDescent="0.35">
      <c r="A79" s="17"/>
      <c r="B79" s="24" t="s">
        <v>8</v>
      </c>
      <c r="C79" s="22"/>
      <c r="D79" s="22"/>
      <c r="E79" s="22"/>
      <c r="F79" s="22"/>
      <c r="G79" s="49"/>
    </row>
    <row r="80" spans="1:10" s="2" customFormat="1" x14ac:dyDescent="0.35">
      <c r="A80" s="17"/>
      <c r="B80" s="24" t="s">
        <v>20</v>
      </c>
      <c r="C80" s="22"/>
      <c r="D80" s="22"/>
      <c r="E80" s="22"/>
      <c r="F80" s="22"/>
      <c r="G80" s="49"/>
    </row>
    <row r="81" spans="1:7" s="2" customFormat="1" x14ac:dyDescent="0.35">
      <c r="A81" s="17"/>
      <c r="B81" s="24" t="s">
        <v>12</v>
      </c>
      <c r="C81" s="22">
        <v>28410600</v>
      </c>
      <c r="D81" s="22"/>
      <c r="E81" s="22"/>
      <c r="F81" s="22">
        <f t="shared" ref="F81" si="26">E81/C81*100</f>
        <v>0</v>
      </c>
      <c r="G81" s="49"/>
    </row>
    <row r="82" spans="1:7" s="2" customFormat="1" ht="104.5" customHeight="1" x14ac:dyDescent="0.35">
      <c r="A82" s="17"/>
      <c r="B82" s="27" t="s">
        <v>71</v>
      </c>
      <c r="C82" s="35">
        <f t="shared" ref="C82:E82" si="27">C84+C85</f>
        <v>349570165.94999999</v>
      </c>
      <c r="D82" s="35">
        <f t="shared" si="27"/>
        <v>80806127.659999996</v>
      </c>
      <c r="E82" s="35">
        <f t="shared" si="27"/>
        <v>80806127.659999996</v>
      </c>
      <c r="F82" s="22">
        <f t="shared" si="2"/>
        <v>23.115853562731644</v>
      </c>
      <c r="G82" s="49" t="s">
        <v>85</v>
      </c>
    </row>
    <row r="83" spans="1:7" s="2" customFormat="1" x14ac:dyDescent="0.35">
      <c r="A83" s="17"/>
      <c r="B83" s="24" t="s">
        <v>8</v>
      </c>
      <c r="C83" s="22"/>
      <c r="D83" s="22"/>
      <c r="E83" s="22"/>
      <c r="F83" s="22"/>
      <c r="G83" s="49"/>
    </row>
    <row r="84" spans="1:7" s="2" customFormat="1" x14ac:dyDescent="0.35">
      <c r="A84" s="17"/>
      <c r="B84" s="24" t="s">
        <v>20</v>
      </c>
      <c r="C84" s="22">
        <v>332587000</v>
      </c>
      <c r="D84" s="22">
        <v>76880323.879999995</v>
      </c>
      <c r="E84" s="22">
        <v>76880323.879999995</v>
      </c>
      <c r="F84" s="22">
        <f t="shared" si="2"/>
        <v>23.11585356012111</v>
      </c>
      <c r="G84" s="49"/>
    </row>
    <row r="85" spans="1:7" s="2" customFormat="1" x14ac:dyDescent="0.35">
      <c r="A85" s="17"/>
      <c r="B85" s="24" t="s">
        <v>12</v>
      </c>
      <c r="C85" s="22">
        <v>16983165.949999999</v>
      </c>
      <c r="D85" s="22">
        <v>3925803.78</v>
      </c>
      <c r="E85" s="22">
        <v>3925803.78</v>
      </c>
      <c r="F85" s="22">
        <f t="shared" si="2"/>
        <v>23.115853613854608</v>
      </c>
      <c r="G85" s="49"/>
    </row>
    <row r="86" spans="1:7" ht="130" customHeight="1" x14ac:dyDescent="0.35">
      <c r="A86" s="23"/>
      <c r="B86" s="27" t="s">
        <v>66</v>
      </c>
      <c r="C86" s="35">
        <f t="shared" ref="C86:E86" si="28">C88+C89</f>
        <v>1828600</v>
      </c>
      <c r="D86" s="35">
        <f t="shared" si="28"/>
        <v>0</v>
      </c>
      <c r="E86" s="35">
        <f t="shared" si="28"/>
        <v>0</v>
      </c>
      <c r="F86" s="22">
        <f t="shared" si="2"/>
        <v>0</v>
      </c>
      <c r="G86" s="49" t="s">
        <v>85</v>
      </c>
    </row>
    <row r="87" spans="1:7" x14ac:dyDescent="0.35">
      <c r="A87" s="23"/>
      <c r="B87" s="24" t="s">
        <v>8</v>
      </c>
      <c r="C87" s="22"/>
      <c r="D87" s="22"/>
      <c r="E87" s="22"/>
      <c r="F87" s="22"/>
      <c r="G87" s="49"/>
    </row>
    <row r="88" spans="1:7" x14ac:dyDescent="0.35">
      <c r="A88" s="23"/>
      <c r="B88" s="24" t="s">
        <v>9</v>
      </c>
      <c r="C88" s="22"/>
      <c r="D88" s="22"/>
      <c r="E88" s="22"/>
      <c r="F88" s="22"/>
      <c r="G88" s="49"/>
    </row>
    <row r="89" spans="1:7" x14ac:dyDescent="0.35">
      <c r="A89" s="23"/>
      <c r="B89" s="24" t="s">
        <v>12</v>
      </c>
      <c r="C89" s="22">
        <v>1828600</v>
      </c>
      <c r="D89" s="22"/>
      <c r="E89" s="22"/>
      <c r="F89" s="22">
        <f t="shared" ref="F89:F202" si="29">E89/C89*100</f>
        <v>0</v>
      </c>
      <c r="G89" s="49"/>
    </row>
    <row r="90" spans="1:7" s="2" customFormat="1" ht="78.5" customHeight="1" x14ac:dyDescent="0.35">
      <c r="A90" s="23"/>
      <c r="B90" s="29" t="s">
        <v>92</v>
      </c>
      <c r="C90" s="22">
        <f>C92+C93</f>
        <v>431902.56</v>
      </c>
      <c r="D90" s="22"/>
      <c r="E90" s="22"/>
      <c r="F90" s="22">
        <f t="shared" si="29"/>
        <v>0</v>
      </c>
      <c r="G90" s="49" t="s">
        <v>85</v>
      </c>
    </row>
    <row r="91" spans="1:7" s="2" customFormat="1" x14ac:dyDescent="0.35">
      <c r="A91" s="23"/>
      <c r="B91" s="24" t="s">
        <v>8</v>
      </c>
      <c r="C91" s="22"/>
      <c r="D91" s="22"/>
      <c r="E91" s="22"/>
      <c r="F91" s="22"/>
      <c r="G91" s="49"/>
    </row>
    <row r="92" spans="1:7" s="2" customFormat="1" x14ac:dyDescent="0.35">
      <c r="A92" s="23"/>
      <c r="B92" s="24" t="s">
        <v>9</v>
      </c>
      <c r="C92" s="22"/>
      <c r="D92" s="22"/>
      <c r="E92" s="22"/>
      <c r="F92" s="22"/>
      <c r="G92" s="49"/>
    </row>
    <row r="93" spans="1:7" s="2" customFormat="1" x14ac:dyDescent="0.35">
      <c r="A93" s="23"/>
      <c r="B93" s="24" t="s">
        <v>12</v>
      </c>
      <c r="C93" s="22">
        <v>431902.56</v>
      </c>
      <c r="D93" s="22"/>
      <c r="E93" s="22"/>
      <c r="F93" s="22">
        <f t="shared" si="29"/>
        <v>0</v>
      </c>
      <c r="G93" s="49"/>
    </row>
    <row r="94" spans="1:7" s="2" customFormat="1" ht="175" customHeight="1" x14ac:dyDescent="0.35">
      <c r="A94" s="23"/>
      <c r="B94" s="29" t="s">
        <v>94</v>
      </c>
      <c r="C94" s="22">
        <f>C96+C97</f>
        <v>100000000</v>
      </c>
      <c r="D94" s="22">
        <f t="shared" ref="D94:E94" si="30">D96+D97</f>
        <v>0</v>
      </c>
      <c r="E94" s="22">
        <f t="shared" si="30"/>
        <v>0</v>
      </c>
      <c r="F94" s="22">
        <f t="shared" si="29"/>
        <v>0</v>
      </c>
      <c r="G94" s="49" t="s">
        <v>85</v>
      </c>
    </row>
    <row r="95" spans="1:7" s="2" customFormat="1" x14ac:dyDescent="0.35">
      <c r="A95" s="23"/>
      <c r="B95" s="24" t="s">
        <v>8</v>
      </c>
      <c r="C95" s="22"/>
      <c r="D95" s="22"/>
      <c r="E95" s="22"/>
      <c r="F95" s="22"/>
      <c r="G95" s="49"/>
    </row>
    <row r="96" spans="1:7" s="2" customFormat="1" x14ac:dyDescent="0.35">
      <c r="A96" s="23"/>
      <c r="B96" s="24" t="s">
        <v>9</v>
      </c>
      <c r="C96" s="22">
        <v>100000000</v>
      </c>
      <c r="D96" s="22"/>
      <c r="E96" s="22"/>
      <c r="F96" s="22">
        <f t="shared" si="29"/>
        <v>0</v>
      </c>
      <c r="G96" s="49"/>
    </row>
    <row r="97" spans="1:7" s="2" customFormat="1" x14ac:dyDescent="0.35">
      <c r="A97" s="23"/>
      <c r="B97" s="24" t="s">
        <v>12</v>
      </c>
      <c r="C97" s="22"/>
      <c r="D97" s="22"/>
      <c r="E97" s="22"/>
      <c r="F97" s="22"/>
      <c r="G97" s="49"/>
    </row>
    <row r="98" spans="1:7" x14ac:dyDescent="0.35">
      <c r="A98" s="17" t="s">
        <v>21</v>
      </c>
      <c r="B98" s="36" t="s">
        <v>22</v>
      </c>
      <c r="C98" s="31">
        <f>C99+C103+C107+C111+C115+C119+C123+C127+C131+C135</f>
        <v>571008437.55999994</v>
      </c>
      <c r="D98" s="31">
        <f t="shared" ref="D98:E98" si="31">D99+D103+D107+D111+D115+D119+D123+D127+D131+D135</f>
        <v>0</v>
      </c>
      <c r="E98" s="31">
        <f t="shared" si="31"/>
        <v>0</v>
      </c>
      <c r="F98" s="19">
        <f t="shared" si="29"/>
        <v>0</v>
      </c>
      <c r="G98" s="51"/>
    </row>
    <row r="99" spans="1:7" ht="194" customHeight="1" x14ac:dyDescent="0.35">
      <c r="A99" s="17"/>
      <c r="B99" s="20" t="s">
        <v>45</v>
      </c>
      <c r="C99" s="22">
        <f t="shared" ref="C99:E107" si="32">C101+C102</f>
        <v>51985314</v>
      </c>
      <c r="D99" s="22">
        <f t="shared" si="32"/>
        <v>0</v>
      </c>
      <c r="E99" s="22">
        <f t="shared" si="32"/>
        <v>0</v>
      </c>
      <c r="F99" s="22">
        <f t="shared" si="29"/>
        <v>0</v>
      </c>
      <c r="G99" s="49" t="s">
        <v>86</v>
      </c>
    </row>
    <row r="100" spans="1:7" x14ac:dyDescent="0.35">
      <c r="A100" s="17"/>
      <c r="B100" s="24" t="s">
        <v>8</v>
      </c>
      <c r="C100" s="22"/>
      <c r="D100" s="22"/>
      <c r="E100" s="22"/>
      <c r="F100" s="22"/>
      <c r="G100" s="49"/>
    </row>
    <row r="101" spans="1:7" x14ac:dyDescent="0.35">
      <c r="A101" s="23"/>
      <c r="B101" s="24" t="s">
        <v>9</v>
      </c>
      <c r="C101" s="22"/>
      <c r="D101" s="22"/>
      <c r="E101" s="22"/>
      <c r="F101" s="22"/>
      <c r="G101" s="49"/>
    </row>
    <row r="102" spans="1:7" x14ac:dyDescent="0.35">
      <c r="A102" s="23"/>
      <c r="B102" s="24" t="s">
        <v>10</v>
      </c>
      <c r="C102" s="22">
        <v>51985314</v>
      </c>
      <c r="D102" s="22"/>
      <c r="E102" s="22"/>
      <c r="F102" s="22">
        <f t="shared" si="29"/>
        <v>0</v>
      </c>
      <c r="G102" s="49"/>
    </row>
    <row r="103" spans="1:7" s="2" customFormat="1" ht="75.5" customHeight="1" x14ac:dyDescent="0.35">
      <c r="A103" s="23"/>
      <c r="B103" s="29" t="s">
        <v>92</v>
      </c>
      <c r="C103" s="22">
        <f>C105+C106</f>
        <v>740038</v>
      </c>
      <c r="D103" s="22"/>
      <c r="E103" s="22"/>
      <c r="F103" s="22">
        <f t="shared" si="29"/>
        <v>0</v>
      </c>
      <c r="G103" s="49" t="s">
        <v>85</v>
      </c>
    </row>
    <row r="104" spans="1:7" s="2" customFormat="1" x14ac:dyDescent="0.35">
      <c r="A104" s="17"/>
      <c r="B104" s="24" t="s">
        <v>8</v>
      </c>
      <c r="C104" s="22"/>
      <c r="D104" s="22"/>
      <c r="E104" s="22"/>
      <c r="F104" s="22"/>
      <c r="G104" s="49"/>
    </row>
    <row r="105" spans="1:7" s="2" customFormat="1" x14ac:dyDescent="0.35">
      <c r="A105" s="17"/>
      <c r="B105" s="24" t="s">
        <v>15</v>
      </c>
      <c r="C105" s="22"/>
      <c r="D105" s="22"/>
      <c r="E105" s="22"/>
      <c r="F105" s="22"/>
      <c r="G105" s="49"/>
    </row>
    <row r="106" spans="1:7" s="2" customFormat="1" x14ac:dyDescent="0.35">
      <c r="A106" s="23"/>
      <c r="B106" s="24" t="s">
        <v>24</v>
      </c>
      <c r="C106" s="22">
        <v>740038</v>
      </c>
      <c r="D106" s="22"/>
      <c r="E106" s="22"/>
      <c r="F106" s="22">
        <f t="shared" si="29"/>
        <v>0</v>
      </c>
      <c r="G106" s="49"/>
    </row>
    <row r="107" spans="1:7" ht="118.5" customHeight="1" x14ac:dyDescent="0.35">
      <c r="A107" s="17"/>
      <c r="B107" s="27" t="s">
        <v>23</v>
      </c>
      <c r="C107" s="22">
        <f t="shared" si="32"/>
        <v>15000</v>
      </c>
      <c r="D107" s="22">
        <f t="shared" si="32"/>
        <v>0</v>
      </c>
      <c r="E107" s="22">
        <f t="shared" si="32"/>
        <v>0</v>
      </c>
      <c r="F107" s="22">
        <f t="shared" si="29"/>
        <v>0</v>
      </c>
      <c r="G107" s="49" t="s">
        <v>87</v>
      </c>
    </row>
    <row r="108" spans="1:7" x14ac:dyDescent="0.35">
      <c r="A108" s="17"/>
      <c r="B108" s="24" t="s">
        <v>8</v>
      </c>
      <c r="C108" s="22"/>
      <c r="D108" s="22"/>
      <c r="E108" s="22"/>
      <c r="F108" s="22"/>
      <c r="G108" s="49"/>
    </row>
    <row r="109" spans="1:7" x14ac:dyDescent="0.35">
      <c r="A109" s="17"/>
      <c r="B109" s="24" t="s">
        <v>15</v>
      </c>
      <c r="C109" s="22"/>
      <c r="D109" s="22"/>
      <c r="E109" s="22"/>
      <c r="F109" s="22"/>
      <c r="G109" s="49"/>
    </row>
    <row r="110" spans="1:7" x14ac:dyDescent="0.35">
      <c r="A110" s="23"/>
      <c r="B110" s="24" t="s">
        <v>24</v>
      </c>
      <c r="C110" s="22">
        <v>15000</v>
      </c>
      <c r="D110" s="22"/>
      <c r="E110" s="22"/>
      <c r="F110" s="22">
        <f t="shared" si="29"/>
        <v>0</v>
      </c>
      <c r="G110" s="49"/>
    </row>
    <row r="111" spans="1:7" s="2" customFormat="1" ht="89.5" customHeight="1" x14ac:dyDescent="0.35">
      <c r="A111" s="23"/>
      <c r="B111" s="29" t="s">
        <v>106</v>
      </c>
      <c r="C111" s="22">
        <f t="shared" ref="C111:E111" si="33">C113+C114</f>
        <v>261400</v>
      </c>
      <c r="D111" s="22">
        <f t="shared" si="33"/>
        <v>0</v>
      </c>
      <c r="E111" s="22">
        <f t="shared" si="33"/>
        <v>0</v>
      </c>
      <c r="F111" s="22">
        <f t="shared" si="29"/>
        <v>0</v>
      </c>
      <c r="G111" s="49" t="s">
        <v>86</v>
      </c>
    </row>
    <row r="112" spans="1:7" s="2" customFormat="1" x14ac:dyDescent="0.35">
      <c r="A112" s="23"/>
      <c r="B112" s="24" t="s">
        <v>8</v>
      </c>
      <c r="C112" s="22"/>
      <c r="D112" s="22"/>
      <c r="E112" s="22"/>
      <c r="F112" s="22"/>
      <c r="G112" s="49"/>
    </row>
    <row r="113" spans="1:7" s="2" customFormat="1" x14ac:dyDescent="0.35">
      <c r="A113" s="23"/>
      <c r="B113" s="24" t="s">
        <v>15</v>
      </c>
      <c r="C113" s="22"/>
      <c r="D113" s="22"/>
      <c r="E113" s="22"/>
      <c r="F113" s="22"/>
      <c r="G113" s="49"/>
    </row>
    <row r="114" spans="1:7" s="2" customFormat="1" x14ac:dyDescent="0.35">
      <c r="A114" s="23"/>
      <c r="B114" s="24" t="s">
        <v>24</v>
      </c>
      <c r="C114" s="22">
        <v>261400</v>
      </c>
      <c r="D114" s="22"/>
      <c r="E114" s="22"/>
      <c r="F114" s="22">
        <f t="shared" si="29"/>
        <v>0</v>
      </c>
      <c r="G114" s="49"/>
    </row>
    <row r="115" spans="1:7" s="2" customFormat="1" ht="76" customHeight="1" x14ac:dyDescent="0.35">
      <c r="A115" s="23"/>
      <c r="B115" s="29" t="s">
        <v>56</v>
      </c>
      <c r="C115" s="22">
        <f>C117+C118</f>
        <v>145424527.56</v>
      </c>
      <c r="D115" s="22">
        <f t="shared" ref="D115:E115" si="34">D117+D118</f>
        <v>0</v>
      </c>
      <c r="E115" s="22">
        <f t="shared" si="34"/>
        <v>0</v>
      </c>
      <c r="F115" s="22">
        <f t="shared" si="29"/>
        <v>0</v>
      </c>
      <c r="G115" s="49" t="s">
        <v>85</v>
      </c>
    </row>
    <row r="116" spans="1:7" s="2" customFormat="1" x14ac:dyDescent="0.35">
      <c r="A116" s="23"/>
      <c r="B116" s="24" t="s">
        <v>8</v>
      </c>
      <c r="C116" s="22"/>
      <c r="D116" s="22"/>
      <c r="E116" s="22"/>
      <c r="F116" s="22"/>
      <c r="G116" s="49"/>
    </row>
    <row r="117" spans="1:7" s="2" customFormat="1" x14ac:dyDescent="0.35">
      <c r="A117" s="23"/>
      <c r="B117" s="24" t="s">
        <v>15</v>
      </c>
      <c r="C117" s="22">
        <v>144403492.75999999</v>
      </c>
      <c r="D117" s="22"/>
      <c r="E117" s="22"/>
      <c r="F117" s="22">
        <f t="shared" si="29"/>
        <v>0</v>
      </c>
      <c r="G117" s="49"/>
    </row>
    <row r="118" spans="1:7" s="2" customFormat="1" x14ac:dyDescent="0.35">
      <c r="A118" s="23"/>
      <c r="B118" s="24" t="s">
        <v>24</v>
      </c>
      <c r="C118" s="22">
        <f>1021034.97-0.17</f>
        <v>1021034.7999999999</v>
      </c>
      <c r="D118" s="22"/>
      <c r="E118" s="22"/>
      <c r="F118" s="22">
        <f t="shared" si="29"/>
        <v>0</v>
      </c>
      <c r="G118" s="49"/>
    </row>
    <row r="119" spans="1:7" s="2" customFormat="1" ht="70" x14ac:dyDescent="0.35">
      <c r="A119" s="23"/>
      <c r="B119" s="29" t="s">
        <v>109</v>
      </c>
      <c r="C119" s="22">
        <f>C121+C122</f>
        <v>4597808</v>
      </c>
      <c r="D119" s="22">
        <f t="shared" ref="D119:E119" si="35">D121+D122</f>
        <v>0</v>
      </c>
      <c r="E119" s="22">
        <f t="shared" si="35"/>
        <v>0</v>
      </c>
      <c r="F119" s="22">
        <f t="shared" si="29"/>
        <v>0</v>
      </c>
      <c r="G119" s="49" t="s">
        <v>85</v>
      </c>
    </row>
    <row r="120" spans="1:7" s="2" customFormat="1" x14ac:dyDescent="0.35">
      <c r="A120" s="23"/>
      <c r="B120" s="24" t="s">
        <v>8</v>
      </c>
      <c r="C120" s="22"/>
      <c r="D120" s="22"/>
      <c r="E120" s="22"/>
      <c r="F120" s="22"/>
      <c r="G120" s="49"/>
    </row>
    <row r="121" spans="1:7" s="2" customFormat="1" x14ac:dyDescent="0.35">
      <c r="A121" s="23"/>
      <c r="B121" s="24" t="s">
        <v>15</v>
      </c>
      <c r="C121" s="22"/>
      <c r="D121" s="22"/>
      <c r="E121" s="22"/>
      <c r="F121" s="22"/>
      <c r="G121" s="49"/>
    </row>
    <row r="122" spans="1:7" s="2" customFormat="1" x14ac:dyDescent="0.35">
      <c r="A122" s="23"/>
      <c r="B122" s="24" t="s">
        <v>24</v>
      </c>
      <c r="C122" s="22">
        <v>4597808</v>
      </c>
      <c r="D122" s="22"/>
      <c r="E122" s="22"/>
      <c r="F122" s="22">
        <f t="shared" si="29"/>
        <v>0</v>
      </c>
      <c r="G122" s="49"/>
    </row>
    <row r="123" spans="1:7" s="2" customFormat="1" ht="76" customHeight="1" x14ac:dyDescent="0.35">
      <c r="A123" s="23"/>
      <c r="B123" s="29" t="s">
        <v>110</v>
      </c>
      <c r="C123" s="22">
        <f>C125+C126</f>
        <v>41319650</v>
      </c>
      <c r="D123" s="22">
        <f t="shared" ref="D123:E123" si="36">D125+D126</f>
        <v>0</v>
      </c>
      <c r="E123" s="22">
        <f t="shared" si="36"/>
        <v>0</v>
      </c>
      <c r="F123" s="22">
        <f t="shared" si="29"/>
        <v>0</v>
      </c>
      <c r="G123" s="49" t="s">
        <v>85</v>
      </c>
    </row>
    <row r="124" spans="1:7" s="2" customFormat="1" x14ac:dyDescent="0.35">
      <c r="A124" s="23"/>
      <c r="B124" s="24" t="s">
        <v>8</v>
      </c>
      <c r="C124" s="22"/>
      <c r="D124" s="22"/>
      <c r="E124" s="22"/>
      <c r="F124" s="22"/>
      <c r="G124" s="49"/>
    </row>
    <row r="125" spans="1:7" s="2" customFormat="1" x14ac:dyDescent="0.35">
      <c r="A125" s="23"/>
      <c r="B125" s="24" t="s">
        <v>15</v>
      </c>
      <c r="C125" s="22"/>
      <c r="D125" s="22"/>
      <c r="E125" s="22"/>
      <c r="F125" s="22"/>
      <c r="G125" s="49"/>
    </row>
    <row r="126" spans="1:7" s="2" customFormat="1" x14ac:dyDescent="0.35">
      <c r="A126" s="23"/>
      <c r="B126" s="24" t="s">
        <v>24</v>
      </c>
      <c r="C126" s="22">
        <v>41319650</v>
      </c>
      <c r="D126" s="22"/>
      <c r="E126" s="22"/>
      <c r="F126" s="22">
        <f t="shared" si="29"/>
        <v>0</v>
      </c>
      <c r="G126" s="49"/>
    </row>
    <row r="127" spans="1:7" s="2" customFormat="1" ht="76.5" customHeight="1" x14ac:dyDescent="0.35">
      <c r="A127" s="23"/>
      <c r="B127" s="29" t="s">
        <v>95</v>
      </c>
      <c r="C127" s="22">
        <f>C129+C130</f>
        <v>300000000</v>
      </c>
      <c r="D127" s="22">
        <f t="shared" ref="D127:E127" si="37">D129+D130</f>
        <v>0</v>
      </c>
      <c r="E127" s="22">
        <f t="shared" si="37"/>
        <v>0</v>
      </c>
      <c r="F127" s="22">
        <f t="shared" si="29"/>
        <v>0</v>
      </c>
      <c r="G127" s="49" t="s">
        <v>85</v>
      </c>
    </row>
    <row r="128" spans="1:7" s="2" customFormat="1" x14ac:dyDescent="0.35">
      <c r="A128" s="23"/>
      <c r="B128" s="24" t="s">
        <v>8</v>
      </c>
      <c r="C128" s="22"/>
      <c r="D128" s="22"/>
      <c r="E128" s="22"/>
      <c r="F128" s="22"/>
      <c r="G128" s="49"/>
    </row>
    <row r="129" spans="1:7" s="2" customFormat="1" x14ac:dyDescent="0.35">
      <c r="A129" s="23"/>
      <c r="B129" s="24" t="s">
        <v>15</v>
      </c>
      <c r="C129" s="22"/>
      <c r="D129" s="22"/>
      <c r="E129" s="22"/>
      <c r="F129" s="22"/>
      <c r="G129" s="49"/>
    </row>
    <row r="130" spans="1:7" s="2" customFormat="1" x14ac:dyDescent="0.35">
      <c r="A130" s="23"/>
      <c r="B130" s="24" t="s">
        <v>24</v>
      </c>
      <c r="C130" s="22">
        <v>300000000</v>
      </c>
      <c r="D130" s="22"/>
      <c r="E130" s="22"/>
      <c r="F130" s="22">
        <f t="shared" si="29"/>
        <v>0</v>
      </c>
      <c r="G130" s="49"/>
    </row>
    <row r="131" spans="1:7" s="2" customFormat="1" ht="86.5" customHeight="1" x14ac:dyDescent="0.35">
      <c r="A131" s="23"/>
      <c r="B131" s="29" t="s">
        <v>96</v>
      </c>
      <c r="C131" s="22">
        <f>C133+C134</f>
        <v>25000000</v>
      </c>
      <c r="D131" s="22">
        <f t="shared" ref="D131:E131" si="38">D133+D134</f>
        <v>0</v>
      </c>
      <c r="E131" s="22">
        <f t="shared" si="38"/>
        <v>0</v>
      </c>
      <c r="F131" s="22">
        <f t="shared" si="29"/>
        <v>0</v>
      </c>
      <c r="G131" s="49" t="s">
        <v>85</v>
      </c>
    </row>
    <row r="132" spans="1:7" s="2" customFormat="1" x14ac:dyDescent="0.35">
      <c r="A132" s="23"/>
      <c r="B132" s="24" t="s">
        <v>8</v>
      </c>
      <c r="C132" s="22"/>
      <c r="D132" s="22"/>
      <c r="E132" s="22"/>
      <c r="F132" s="22"/>
      <c r="G132" s="49"/>
    </row>
    <row r="133" spans="1:7" s="2" customFormat="1" x14ac:dyDescent="0.35">
      <c r="A133" s="23"/>
      <c r="B133" s="24" t="s">
        <v>15</v>
      </c>
      <c r="C133" s="22"/>
      <c r="D133" s="22"/>
      <c r="E133" s="22"/>
      <c r="F133" s="22"/>
      <c r="G133" s="49"/>
    </row>
    <row r="134" spans="1:7" s="2" customFormat="1" x14ac:dyDescent="0.35">
      <c r="A134" s="23"/>
      <c r="B134" s="24" t="s">
        <v>24</v>
      </c>
      <c r="C134" s="22">
        <v>25000000</v>
      </c>
      <c r="D134" s="22"/>
      <c r="E134" s="22"/>
      <c r="F134" s="22">
        <f t="shared" si="29"/>
        <v>0</v>
      </c>
      <c r="G134" s="49"/>
    </row>
    <row r="135" spans="1:7" s="2" customFormat="1" ht="70" x14ac:dyDescent="0.35">
      <c r="A135" s="23"/>
      <c r="B135" s="29" t="s">
        <v>57</v>
      </c>
      <c r="C135" s="22">
        <f>C137+C138</f>
        <v>1664700</v>
      </c>
      <c r="D135" s="22">
        <f t="shared" ref="D135:E135" si="39">D137+D138</f>
        <v>0</v>
      </c>
      <c r="E135" s="22">
        <f t="shared" si="39"/>
        <v>0</v>
      </c>
      <c r="F135" s="22">
        <f t="shared" si="29"/>
        <v>0</v>
      </c>
      <c r="G135" s="49" t="s">
        <v>85</v>
      </c>
    </row>
    <row r="136" spans="1:7" s="2" customFormat="1" x14ac:dyDescent="0.35">
      <c r="A136" s="23"/>
      <c r="B136" s="24" t="s">
        <v>8</v>
      </c>
      <c r="C136" s="22"/>
      <c r="D136" s="22"/>
      <c r="E136" s="22"/>
      <c r="F136" s="22"/>
      <c r="G136" s="49"/>
    </row>
    <row r="137" spans="1:7" s="2" customFormat="1" x14ac:dyDescent="0.35">
      <c r="A137" s="23"/>
      <c r="B137" s="24" t="s">
        <v>9</v>
      </c>
      <c r="C137" s="22"/>
      <c r="D137" s="22"/>
      <c r="E137" s="22"/>
      <c r="F137" s="22"/>
      <c r="G137" s="49"/>
    </row>
    <row r="138" spans="1:7" s="2" customFormat="1" x14ac:dyDescent="0.35">
      <c r="A138" s="23"/>
      <c r="B138" s="24" t="s">
        <v>18</v>
      </c>
      <c r="C138" s="22">
        <v>1664700</v>
      </c>
      <c r="D138" s="22"/>
      <c r="E138" s="22"/>
      <c r="F138" s="22">
        <f t="shared" si="29"/>
        <v>0</v>
      </c>
      <c r="G138" s="49"/>
    </row>
    <row r="139" spans="1:7" s="2" customFormat="1" x14ac:dyDescent="0.35">
      <c r="A139" s="17" t="s">
        <v>42</v>
      </c>
      <c r="B139" s="37" t="s">
        <v>43</v>
      </c>
      <c r="C139" s="19">
        <f t="shared" ref="C139:E139" si="40">C140+C144</f>
        <v>164515200</v>
      </c>
      <c r="D139" s="19">
        <f t="shared" si="40"/>
        <v>34856493.670000002</v>
      </c>
      <c r="E139" s="19">
        <f t="shared" si="40"/>
        <v>34856493.670000002</v>
      </c>
      <c r="F139" s="19">
        <f t="shared" si="29"/>
        <v>21.187400112573187</v>
      </c>
      <c r="G139" s="52"/>
    </row>
    <row r="140" spans="1:7" s="2" customFormat="1" ht="73.5" customHeight="1" x14ac:dyDescent="0.35">
      <c r="A140" s="23"/>
      <c r="B140" s="29" t="s">
        <v>68</v>
      </c>
      <c r="C140" s="35">
        <f t="shared" ref="C140:E140" si="41">C142+C143</f>
        <v>138561900</v>
      </c>
      <c r="D140" s="35">
        <f t="shared" si="41"/>
        <v>34856493.670000002</v>
      </c>
      <c r="E140" s="35">
        <f t="shared" si="41"/>
        <v>34856493.670000002</v>
      </c>
      <c r="F140" s="22">
        <f t="shared" si="29"/>
        <v>25.155900482022837</v>
      </c>
      <c r="G140" s="49" t="s">
        <v>85</v>
      </c>
    </row>
    <row r="141" spans="1:7" s="2" customFormat="1" x14ac:dyDescent="0.35">
      <c r="A141" s="23"/>
      <c r="B141" s="24" t="s">
        <v>8</v>
      </c>
      <c r="C141" s="22"/>
      <c r="D141" s="22"/>
      <c r="E141" s="22"/>
      <c r="F141" s="22"/>
      <c r="G141" s="49"/>
    </row>
    <row r="142" spans="1:7" s="2" customFormat="1" x14ac:dyDescent="0.35">
      <c r="A142" s="23"/>
      <c r="B142" s="24" t="s">
        <v>15</v>
      </c>
      <c r="C142" s="13">
        <v>137451200</v>
      </c>
      <c r="D142" s="13">
        <v>34578273.450000003</v>
      </c>
      <c r="E142" s="13">
        <v>34578273.450000003</v>
      </c>
      <c r="F142" s="22">
        <f t="shared" si="29"/>
        <v>25.156763600463293</v>
      </c>
      <c r="G142" s="48"/>
    </row>
    <row r="143" spans="1:7" s="2" customFormat="1" x14ac:dyDescent="0.35">
      <c r="A143" s="23"/>
      <c r="B143" s="24" t="s">
        <v>12</v>
      </c>
      <c r="C143" s="13">
        <v>1110700</v>
      </c>
      <c r="D143" s="13">
        <v>278220.21999999997</v>
      </c>
      <c r="E143" s="13">
        <v>278220.21999999997</v>
      </c>
      <c r="F143" s="22">
        <f t="shared" si="29"/>
        <v>25.049087962546139</v>
      </c>
      <c r="G143" s="48"/>
    </row>
    <row r="144" spans="1:7" s="2" customFormat="1" ht="74" customHeight="1" x14ac:dyDescent="0.35">
      <c r="A144" s="23"/>
      <c r="B144" s="29" t="s">
        <v>69</v>
      </c>
      <c r="C144" s="35">
        <f t="shared" ref="C144:E144" si="42">C146+C147</f>
        <v>25953300</v>
      </c>
      <c r="D144" s="35">
        <f t="shared" si="42"/>
        <v>0</v>
      </c>
      <c r="E144" s="35">
        <f t="shared" si="42"/>
        <v>0</v>
      </c>
      <c r="F144" s="22">
        <f t="shared" si="29"/>
        <v>0</v>
      </c>
      <c r="G144" s="49" t="s">
        <v>85</v>
      </c>
    </row>
    <row r="145" spans="1:7" s="2" customFormat="1" x14ac:dyDescent="0.35">
      <c r="A145" s="23"/>
      <c r="B145" s="24" t="s">
        <v>8</v>
      </c>
      <c r="C145" s="22"/>
      <c r="D145" s="22"/>
      <c r="E145" s="22"/>
      <c r="F145" s="22"/>
      <c r="G145" s="49"/>
    </row>
    <row r="146" spans="1:7" s="2" customFormat="1" x14ac:dyDescent="0.35">
      <c r="A146" s="23"/>
      <c r="B146" s="24" t="s">
        <v>15</v>
      </c>
      <c r="C146" s="13">
        <v>25745300</v>
      </c>
      <c r="D146" s="13"/>
      <c r="E146" s="13"/>
      <c r="F146" s="22">
        <f t="shared" si="29"/>
        <v>0</v>
      </c>
      <c r="G146" s="48"/>
    </row>
    <row r="147" spans="1:7" s="2" customFormat="1" x14ac:dyDescent="0.35">
      <c r="A147" s="23"/>
      <c r="B147" s="24" t="s">
        <v>12</v>
      </c>
      <c r="C147" s="13">
        <v>208000</v>
      </c>
      <c r="D147" s="13"/>
      <c r="E147" s="13"/>
      <c r="F147" s="22">
        <f t="shared" si="29"/>
        <v>0</v>
      </c>
      <c r="G147" s="48"/>
    </row>
    <row r="148" spans="1:7" x14ac:dyDescent="0.35">
      <c r="A148" s="17" t="s">
        <v>48</v>
      </c>
      <c r="B148" s="18" t="s">
        <v>25</v>
      </c>
      <c r="C148" s="31">
        <f>C149+C153+C157+C161+C165+C169+C173+C177+C181+C185+C189+C193+C197+C201+C226+C231+C235+C239+C243</f>
        <v>5830136885.1300001</v>
      </c>
      <c r="D148" s="31">
        <f>D149+D153+D157+D161+D165+D169+D173+D177+D181+D185+D189+D193+D197+D201+D226+D231+D235+D239</f>
        <v>1494396774.0599999</v>
      </c>
      <c r="E148" s="31">
        <f t="shared" ref="E148" si="43">E149+E153+E157+E161+E165+E169+E173+E177+E181+E185+E189+E193+E197+E201+E226+E231+E235+E239</f>
        <v>1494396774.0599999</v>
      </c>
      <c r="F148" s="19">
        <f t="shared" si="29"/>
        <v>25.632275939721406</v>
      </c>
      <c r="G148" s="51"/>
    </row>
    <row r="149" spans="1:7" ht="136" customHeight="1" x14ac:dyDescent="0.35">
      <c r="A149" s="23"/>
      <c r="B149" s="20" t="s">
        <v>26</v>
      </c>
      <c r="C149" s="38">
        <f>C151+C152</f>
        <v>2195846500</v>
      </c>
      <c r="D149" s="38">
        <f t="shared" ref="D149:E149" si="44">D151+D152</f>
        <v>705974229.72000003</v>
      </c>
      <c r="E149" s="38">
        <f t="shared" si="44"/>
        <v>705974229.72000003</v>
      </c>
      <c r="F149" s="22">
        <f t="shared" si="29"/>
        <v>32.150436276852687</v>
      </c>
      <c r="G149" s="54" t="s">
        <v>88</v>
      </c>
    </row>
    <row r="150" spans="1:7" x14ac:dyDescent="0.35">
      <c r="A150" s="23"/>
      <c r="B150" s="39" t="s">
        <v>8</v>
      </c>
      <c r="C150" s="22"/>
      <c r="D150" s="22"/>
      <c r="E150" s="22"/>
      <c r="F150" s="22"/>
      <c r="G150" s="49"/>
    </row>
    <row r="151" spans="1:7" x14ac:dyDescent="0.35">
      <c r="A151" s="23"/>
      <c r="B151" s="39" t="s">
        <v>9</v>
      </c>
      <c r="C151" s="22"/>
      <c r="D151" s="22"/>
      <c r="E151" s="22"/>
      <c r="F151" s="22"/>
      <c r="G151" s="49"/>
    </row>
    <row r="152" spans="1:7" x14ac:dyDescent="0.35">
      <c r="A152" s="23"/>
      <c r="B152" s="39" t="s">
        <v>12</v>
      </c>
      <c r="C152" s="38">
        <v>2195846500</v>
      </c>
      <c r="D152" s="38">
        <v>705974229.72000003</v>
      </c>
      <c r="E152" s="38">
        <v>705974229.72000003</v>
      </c>
      <c r="F152" s="22">
        <f t="shared" si="29"/>
        <v>32.150436276852687</v>
      </c>
      <c r="G152" s="54"/>
    </row>
    <row r="153" spans="1:7" ht="196.5" customHeight="1" x14ac:dyDescent="0.35">
      <c r="A153" s="17"/>
      <c r="B153" s="20" t="s">
        <v>65</v>
      </c>
      <c r="C153" s="22">
        <f t="shared" ref="C153:E153" si="45">C155+C156</f>
        <v>2089109200</v>
      </c>
      <c r="D153" s="22">
        <f t="shared" si="45"/>
        <v>711808979.99000001</v>
      </c>
      <c r="E153" s="22">
        <f t="shared" si="45"/>
        <v>711808979.99000001</v>
      </c>
      <c r="F153" s="22">
        <f t="shared" si="29"/>
        <v>34.072368260596434</v>
      </c>
      <c r="G153" s="49" t="s">
        <v>88</v>
      </c>
    </row>
    <row r="154" spans="1:7" x14ac:dyDescent="0.35">
      <c r="A154" s="17"/>
      <c r="B154" s="24" t="s">
        <v>8</v>
      </c>
      <c r="C154" s="22"/>
      <c r="D154" s="22"/>
      <c r="E154" s="22"/>
      <c r="F154" s="22"/>
      <c r="G154" s="49"/>
    </row>
    <row r="155" spans="1:7" x14ac:dyDescent="0.35">
      <c r="A155" s="23"/>
      <c r="B155" s="24" t="s">
        <v>9</v>
      </c>
      <c r="C155" s="22"/>
      <c r="D155" s="22"/>
      <c r="E155" s="22"/>
      <c r="F155" s="22"/>
      <c r="G155" s="49"/>
    </row>
    <row r="156" spans="1:7" x14ac:dyDescent="0.35">
      <c r="A156" s="23"/>
      <c r="B156" s="24" t="s">
        <v>24</v>
      </c>
      <c r="C156" s="22">
        <v>2089109200</v>
      </c>
      <c r="D156" s="22">
        <v>711808979.99000001</v>
      </c>
      <c r="E156" s="22">
        <v>711808979.99000001</v>
      </c>
      <c r="F156" s="22">
        <f t="shared" si="29"/>
        <v>34.072368260596434</v>
      </c>
      <c r="G156" s="49"/>
    </row>
    <row r="157" spans="1:7" ht="86.5" customHeight="1" x14ac:dyDescent="0.35">
      <c r="A157" s="23"/>
      <c r="B157" s="29" t="s">
        <v>62</v>
      </c>
      <c r="C157" s="22">
        <f t="shared" ref="C157:E157" si="46">C159+C160</f>
        <v>198193200</v>
      </c>
      <c r="D157" s="22">
        <f t="shared" si="46"/>
        <v>0</v>
      </c>
      <c r="E157" s="22">
        <f t="shared" si="46"/>
        <v>0</v>
      </c>
      <c r="F157" s="22">
        <f t="shared" si="29"/>
        <v>0</v>
      </c>
      <c r="G157" s="49" t="s">
        <v>88</v>
      </c>
    </row>
    <row r="158" spans="1:7" x14ac:dyDescent="0.35">
      <c r="A158" s="23"/>
      <c r="B158" s="24" t="s">
        <v>8</v>
      </c>
      <c r="C158" s="22"/>
      <c r="D158" s="22"/>
      <c r="E158" s="22"/>
      <c r="F158" s="22"/>
      <c r="G158" s="49"/>
    </row>
    <row r="159" spans="1:7" x14ac:dyDescent="0.35">
      <c r="A159" s="23"/>
      <c r="B159" s="24" t="s">
        <v>15</v>
      </c>
      <c r="C159" s="22">
        <v>192063500</v>
      </c>
      <c r="D159" s="22"/>
      <c r="E159" s="22"/>
      <c r="F159" s="22">
        <f t="shared" si="29"/>
        <v>0</v>
      </c>
      <c r="G159" s="49"/>
    </row>
    <row r="160" spans="1:7" x14ac:dyDescent="0.35">
      <c r="A160" s="23"/>
      <c r="B160" s="24" t="s">
        <v>18</v>
      </c>
      <c r="C160" s="22">
        <v>6129700</v>
      </c>
      <c r="D160" s="22"/>
      <c r="E160" s="22"/>
      <c r="F160" s="22">
        <f t="shared" si="29"/>
        <v>0</v>
      </c>
      <c r="G160" s="49"/>
    </row>
    <row r="161" spans="1:7" s="2" customFormat="1" ht="129.5" customHeight="1" x14ac:dyDescent="0.35">
      <c r="A161" s="23"/>
      <c r="B161" s="27" t="s">
        <v>63</v>
      </c>
      <c r="C161" s="22">
        <f>SUM(C163+C164)</f>
        <v>29122400</v>
      </c>
      <c r="D161" s="22">
        <f t="shared" ref="D161:E161" si="47">SUM(D163+D164)</f>
        <v>0</v>
      </c>
      <c r="E161" s="22">
        <f t="shared" si="47"/>
        <v>0</v>
      </c>
      <c r="F161" s="22">
        <f t="shared" si="29"/>
        <v>0</v>
      </c>
      <c r="G161" s="49" t="s">
        <v>88</v>
      </c>
    </row>
    <row r="162" spans="1:7" s="2" customFormat="1" x14ac:dyDescent="0.35">
      <c r="A162" s="23"/>
      <c r="B162" s="24" t="s">
        <v>8</v>
      </c>
      <c r="C162" s="22"/>
      <c r="D162" s="22"/>
      <c r="E162" s="22"/>
      <c r="F162" s="22"/>
      <c r="G162" s="49"/>
    </row>
    <row r="163" spans="1:7" s="2" customFormat="1" x14ac:dyDescent="0.35">
      <c r="A163" s="23"/>
      <c r="B163" s="24" t="s">
        <v>15</v>
      </c>
      <c r="C163" s="22"/>
      <c r="D163" s="22"/>
      <c r="E163" s="22"/>
      <c r="F163" s="22"/>
      <c r="G163" s="49"/>
    </row>
    <row r="164" spans="1:7" s="2" customFormat="1" x14ac:dyDescent="0.35">
      <c r="A164" s="23"/>
      <c r="B164" s="24" t="s">
        <v>27</v>
      </c>
      <c r="C164" s="22">
        <v>29122400</v>
      </c>
      <c r="D164" s="22"/>
      <c r="E164" s="22"/>
      <c r="F164" s="22">
        <f t="shared" si="29"/>
        <v>0</v>
      </c>
      <c r="G164" s="49"/>
    </row>
    <row r="165" spans="1:7" s="2" customFormat="1" ht="111" customHeight="1" x14ac:dyDescent="0.35">
      <c r="A165" s="23"/>
      <c r="B165" s="29" t="s">
        <v>51</v>
      </c>
      <c r="C165" s="22">
        <f>SUM(C167+C168)</f>
        <v>192522300</v>
      </c>
      <c r="D165" s="22">
        <f t="shared" ref="D165:E165" si="48">SUM(D167+D168)</f>
        <v>0</v>
      </c>
      <c r="E165" s="22">
        <f t="shared" si="48"/>
        <v>0</v>
      </c>
      <c r="F165" s="22">
        <f t="shared" si="29"/>
        <v>0</v>
      </c>
      <c r="G165" s="49" t="s">
        <v>88</v>
      </c>
    </row>
    <row r="166" spans="1:7" s="2" customFormat="1" x14ac:dyDescent="0.35">
      <c r="A166" s="23"/>
      <c r="B166" s="24" t="s">
        <v>8</v>
      </c>
      <c r="C166" s="22"/>
      <c r="D166" s="22"/>
      <c r="E166" s="22"/>
      <c r="F166" s="22"/>
      <c r="G166" s="49"/>
    </row>
    <row r="167" spans="1:7" s="2" customFormat="1" x14ac:dyDescent="0.35">
      <c r="A167" s="23"/>
      <c r="B167" s="24" t="s">
        <v>15</v>
      </c>
      <c r="C167" s="22"/>
      <c r="D167" s="22"/>
      <c r="E167" s="22"/>
      <c r="F167" s="22"/>
      <c r="G167" s="49"/>
    </row>
    <row r="168" spans="1:7" s="2" customFormat="1" x14ac:dyDescent="0.35">
      <c r="A168" s="23"/>
      <c r="B168" s="24" t="s">
        <v>27</v>
      </c>
      <c r="C168" s="22">
        <v>192522300</v>
      </c>
      <c r="D168" s="22"/>
      <c r="E168" s="22"/>
      <c r="F168" s="22">
        <f t="shared" si="29"/>
        <v>0</v>
      </c>
      <c r="G168" s="49"/>
    </row>
    <row r="169" spans="1:7" s="2" customFormat="1" ht="89" customHeight="1" x14ac:dyDescent="0.35">
      <c r="A169" s="23"/>
      <c r="B169" s="29" t="s">
        <v>97</v>
      </c>
      <c r="C169" s="22">
        <f>SUM(C171+C172)</f>
        <v>28971200</v>
      </c>
      <c r="D169" s="22">
        <f t="shared" ref="D169:E169" si="49">SUM(D171+D172)</f>
        <v>0</v>
      </c>
      <c r="E169" s="22">
        <f t="shared" si="49"/>
        <v>0</v>
      </c>
      <c r="F169" s="22">
        <f t="shared" ref="F169" si="50">E169/C169*100</f>
        <v>0</v>
      </c>
      <c r="G169" s="49" t="s">
        <v>88</v>
      </c>
    </row>
    <row r="170" spans="1:7" s="2" customFormat="1" x14ac:dyDescent="0.35">
      <c r="A170" s="23"/>
      <c r="B170" s="24" t="s">
        <v>8</v>
      </c>
      <c r="C170" s="22"/>
      <c r="D170" s="22"/>
      <c r="E170" s="22"/>
      <c r="F170" s="22"/>
      <c r="G170" s="49"/>
    </row>
    <row r="171" spans="1:7" s="2" customFormat="1" x14ac:dyDescent="0.35">
      <c r="A171" s="23"/>
      <c r="B171" s="24" t="s">
        <v>15</v>
      </c>
      <c r="C171" s="22"/>
      <c r="D171" s="22"/>
      <c r="E171" s="22"/>
      <c r="F171" s="22"/>
      <c r="G171" s="49"/>
    </row>
    <row r="172" spans="1:7" s="2" customFormat="1" x14ac:dyDescent="0.35">
      <c r="A172" s="23"/>
      <c r="B172" s="24" t="s">
        <v>27</v>
      </c>
      <c r="C172" s="22">
        <v>28971200</v>
      </c>
      <c r="D172" s="22"/>
      <c r="E172" s="22"/>
      <c r="F172" s="22">
        <f t="shared" ref="F172" si="51">E172/C172*100</f>
        <v>0</v>
      </c>
      <c r="G172" s="49"/>
    </row>
    <row r="173" spans="1:7" s="2" customFormat="1" ht="102.5" customHeight="1" x14ac:dyDescent="0.35">
      <c r="A173" s="23"/>
      <c r="B173" s="29" t="s">
        <v>52</v>
      </c>
      <c r="C173" s="22">
        <f>SUM(C175+C176)</f>
        <v>30000000</v>
      </c>
      <c r="D173" s="22">
        <f t="shared" ref="D173:E173" si="52">SUM(D175+D176)</f>
        <v>0</v>
      </c>
      <c r="E173" s="22">
        <f t="shared" si="52"/>
        <v>0</v>
      </c>
      <c r="F173" s="22">
        <f t="shared" si="29"/>
        <v>0</v>
      </c>
      <c r="G173" s="49" t="s">
        <v>88</v>
      </c>
    </row>
    <row r="174" spans="1:7" s="2" customFormat="1" x14ac:dyDescent="0.35">
      <c r="A174" s="23"/>
      <c r="B174" s="24" t="s">
        <v>8</v>
      </c>
      <c r="C174" s="22"/>
      <c r="D174" s="22"/>
      <c r="E174" s="22"/>
      <c r="F174" s="22"/>
      <c r="G174" s="49"/>
    </row>
    <row r="175" spans="1:7" s="2" customFormat="1" x14ac:dyDescent="0.35">
      <c r="A175" s="23"/>
      <c r="B175" s="24" t="s">
        <v>15</v>
      </c>
      <c r="C175" s="22"/>
      <c r="D175" s="22"/>
      <c r="E175" s="22"/>
      <c r="F175" s="22"/>
      <c r="G175" s="49"/>
    </row>
    <row r="176" spans="1:7" s="2" customFormat="1" x14ac:dyDescent="0.35">
      <c r="A176" s="23"/>
      <c r="B176" s="24" t="s">
        <v>27</v>
      </c>
      <c r="C176" s="22">
        <v>30000000</v>
      </c>
      <c r="D176" s="22"/>
      <c r="E176" s="22"/>
      <c r="F176" s="22">
        <f t="shared" si="29"/>
        <v>0</v>
      </c>
      <c r="G176" s="49"/>
    </row>
    <row r="177" spans="1:7" s="2" customFormat="1" ht="68.5" customHeight="1" x14ac:dyDescent="0.35">
      <c r="A177" s="23"/>
      <c r="B177" s="29" t="s">
        <v>53</v>
      </c>
      <c r="C177" s="22">
        <f>SUM(C179+C180)</f>
        <v>23000000</v>
      </c>
      <c r="D177" s="22">
        <f t="shared" ref="D177:E177" si="53">SUM(D179+D180)</f>
        <v>2785526</v>
      </c>
      <c r="E177" s="22">
        <f t="shared" si="53"/>
        <v>2785526</v>
      </c>
      <c r="F177" s="22">
        <f t="shared" si="29"/>
        <v>12.110982608695652</v>
      </c>
      <c r="G177" s="49" t="s">
        <v>88</v>
      </c>
    </row>
    <row r="178" spans="1:7" s="2" customFormat="1" x14ac:dyDescent="0.35">
      <c r="A178" s="23"/>
      <c r="B178" s="24" t="s">
        <v>8</v>
      </c>
      <c r="C178" s="22"/>
      <c r="D178" s="22"/>
      <c r="E178" s="22"/>
      <c r="F178" s="22"/>
      <c r="G178" s="49"/>
    </row>
    <row r="179" spans="1:7" s="2" customFormat="1" x14ac:dyDescent="0.35">
      <c r="A179" s="23"/>
      <c r="B179" s="24" t="s">
        <v>15</v>
      </c>
      <c r="C179" s="22"/>
      <c r="D179" s="22"/>
      <c r="E179" s="22"/>
      <c r="F179" s="22"/>
      <c r="G179" s="49"/>
    </row>
    <row r="180" spans="1:7" s="2" customFormat="1" x14ac:dyDescent="0.35">
      <c r="A180" s="23"/>
      <c r="B180" s="24" t="s">
        <v>27</v>
      </c>
      <c r="C180" s="22">
        <v>23000000</v>
      </c>
      <c r="D180" s="22">
        <v>2785526</v>
      </c>
      <c r="E180" s="22">
        <v>2785526</v>
      </c>
      <c r="F180" s="22">
        <f t="shared" si="29"/>
        <v>12.110982608695652</v>
      </c>
      <c r="G180" s="49"/>
    </row>
    <row r="181" spans="1:7" s="2" customFormat="1" ht="82" customHeight="1" x14ac:dyDescent="0.35">
      <c r="A181" s="23"/>
      <c r="B181" s="29" t="s">
        <v>98</v>
      </c>
      <c r="C181" s="22">
        <f>C183+C184</f>
        <v>3771099.05</v>
      </c>
      <c r="D181" s="22">
        <f t="shared" ref="D181:E181" si="54">D183+D184</f>
        <v>0</v>
      </c>
      <c r="E181" s="22">
        <f t="shared" si="54"/>
        <v>0</v>
      </c>
      <c r="F181" s="22">
        <f t="shared" si="29"/>
        <v>0</v>
      </c>
      <c r="G181" s="49" t="s">
        <v>88</v>
      </c>
    </row>
    <row r="182" spans="1:7" s="2" customFormat="1" x14ac:dyDescent="0.35">
      <c r="A182" s="23"/>
      <c r="B182" s="24" t="s">
        <v>8</v>
      </c>
      <c r="C182" s="22"/>
      <c r="D182" s="22"/>
      <c r="E182" s="22"/>
      <c r="F182" s="22"/>
      <c r="G182" s="49"/>
    </row>
    <row r="183" spans="1:7" s="2" customFormat="1" x14ac:dyDescent="0.35">
      <c r="A183" s="23"/>
      <c r="B183" s="24" t="s">
        <v>15</v>
      </c>
      <c r="C183" s="22">
        <v>3746349.05</v>
      </c>
      <c r="D183" s="22"/>
      <c r="E183" s="22"/>
      <c r="F183" s="22">
        <f t="shared" si="29"/>
        <v>0</v>
      </c>
      <c r="G183" s="49"/>
    </row>
    <row r="184" spans="1:7" s="2" customFormat="1" x14ac:dyDescent="0.35">
      <c r="A184" s="23"/>
      <c r="B184" s="24" t="s">
        <v>27</v>
      </c>
      <c r="C184" s="22">
        <v>24750</v>
      </c>
      <c r="D184" s="22"/>
      <c r="E184" s="22"/>
      <c r="F184" s="22">
        <f t="shared" si="29"/>
        <v>0</v>
      </c>
      <c r="G184" s="49"/>
    </row>
    <row r="185" spans="1:7" s="2" customFormat="1" ht="98.5" customHeight="1" x14ac:dyDescent="0.35">
      <c r="A185" s="23"/>
      <c r="B185" s="29" t="s">
        <v>119</v>
      </c>
      <c r="C185" s="22">
        <f>C187+C188</f>
        <v>65300</v>
      </c>
      <c r="D185" s="22">
        <f t="shared" ref="D185:E185" si="55">D187+D188</f>
        <v>0</v>
      </c>
      <c r="E185" s="22">
        <f t="shared" si="55"/>
        <v>0</v>
      </c>
      <c r="F185" s="22">
        <f t="shared" si="29"/>
        <v>0</v>
      </c>
      <c r="G185" s="49" t="s">
        <v>88</v>
      </c>
    </row>
    <row r="186" spans="1:7" s="2" customFormat="1" x14ac:dyDescent="0.35">
      <c r="A186" s="23"/>
      <c r="B186" s="24" t="s">
        <v>8</v>
      </c>
      <c r="C186" s="22"/>
      <c r="D186" s="22"/>
      <c r="E186" s="22"/>
      <c r="F186" s="22"/>
      <c r="G186" s="49"/>
    </row>
    <row r="187" spans="1:7" s="2" customFormat="1" x14ac:dyDescent="0.35">
      <c r="A187" s="23"/>
      <c r="B187" s="24" t="s">
        <v>15</v>
      </c>
      <c r="C187" s="22"/>
      <c r="D187" s="22"/>
      <c r="E187" s="22"/>
      <c r="F187" s="22"/>
      <c r="G187" s="49"/>
    </row>
    <row r="188" spans="1:7" s="2" customFormat="1" x14ac:dyDescent="0.35">
      <c r="A188" s="23"/>
      <c r="B188" s="24" t="s">
        <v>27</v>
      </c>
      <c r="C188" s="22">
        <v>65300</v>
      </c>
      <c r="D188" s="22"/>
      <c r="E188" s="22"/>
      <c r="F188" s="22">
        <f t="shared" si="29"/>
        <v>0</v>
      </c>
      <c r="G188" s="49"/>
    </row>
    <row r="189" spans="1:7" s="2" customFormat="1" ht="98.5" customHeight="1" x14ac:dyDescent="0.35">
      <c r="A189" s="23"/>
      <c r="B189" s="29" t="s">
        <v>118</v>
      </c>
      <c r="C189" s="22">
        <f>C191+C192</f>
        <v>27866450</v>
      </c>
      <c r="D189" s="22">
        <f t="shared" ref="D189:E189" si="56">D191+D192</f>
        <v>0</v>
      </c>
      <c r="E189" s="22">
        <f t="shared" si="56"/>
        <v>0</v>
      </c>
      <c r="F189" s="22">
        <f t="shared" si="29"/>
        <v>0</v>
      </c>
      <c r="G189" s="49" t="s">
        <v>88</v>
      </c>
    </row>
    <row r="190" spans="1:7" s="2" customFormat="1" x14ac:dyDescent="0.35">
      <c r="A190" s="23"/>
      <c r="B190" s="24" t="s">
        <v>8</v>
      </c>
      <c r="C190" s="22"/>
      <c r="D190" s="22"/>
      <c r="E190" s="22"/>
      <c r="F190" s="22"/>
      <c r="G190" s="49"/>
    </row>
    <row r="191" spans="1:7" s="2" customFormat="1" x14ac:dyDescent="0.35">
      <c r="A191" s="23"/>
      <c r="B191" s="24" t="s">
        <v>15</v>
      </c>
      <c r="C191" s="22">
        <v>27726400</v>
      </c>
      <c r="D191" s="22"/>
      <c r="E191" s="22"/>
      <c r="F191" s="22">
        <f t="shared" si="29"/>
        <v>0</v>
      </c>
      <c r="G191" s="49"/>
    </row>
    <row r="192" spans="1:7" s="2" customFormat="1" x14ac:dyDescent="0.35">
      <c r="A192" s="23"/>
      <c r="B192" s="24" t="s">
        <v>27</v>
      </c>
      <c r="C192" s="22">
        <v>140050</v>
      </c>
      <c r="D192" s="22"/>
      <c r="E192" s="22"/>
      <c r="F192" s="22">
        <f t="shared" si="29"/>
        <v>0</v>
      </c>
      <c r="G192" s="49"/>
    </row>
    <row r="193" spans="1:7" s="2" customFormat="1" ht="89" customHeight="1" x14ac:dyDescent="0.35">
      <c r="A193" s="23"/>
      <c r="B193" s="29" t="s">
        <v>117</v>
      </c>
      <c r="C193" s="22">
        <f>C195+C196</f>
        <v>129440800</v>
      </c>
      <c r="D193" s="22">
        <f t="shared" ref="D193:E193" si="57">D195+D196</f>
        <v>0</v>
      </c>
      <c r="E193" s="22">
        <f t="shared" si="57"/>
        <v>0</v>
      </c>
      <c r="F193" s="22">
        <f t="shared" si="29"/>
        <v>0</v>
      </c>
      <c r="G193" s="49" t="s">
        <v>88</v>
      </c>
    </row>
    <row r="194" spans="1:7" s="2" customFormat="1" x14ac:dyDescent="0.35">
      <c r="A194" s="23"/>
      <c r="B194" s="24" t="s">
        <v>8</v>
      </c>
      <c r="C194" s="22"/>
      <c r="D194" s="22"/>
      <c r="E194" s="22"/>
      <c r="F194" s="22"/>
      <c r="G194" s="49"/>
    </row>
    <row r="195" spans="1:7" s="2" customFormat="1" x14ac:dyDescent="0.35">
      <c r="A195" s="23"/>
      <c r="B195" s="24" t="s">
        <v>15</v>
      </c>
      <c r="C195" s="22">
        <v>110678600</v>
      </c>
      <c r="D195" s="22"/>
      <c r="E195" s="22"/>
      <c r="F195" s="22">
        <f t="shared" si="29"/>
        <v>0</v>
      </c>
      <c r="G195" s="49"/>
    </row>
    <row r="196" spans="1:7" s="2" customFormat="1" x14ac:dyDescent="0.35">
      <c r="A196" s="23"/>
      <c r="B196" s="24" t="s">
        <v>27</v>
      </c>
      <c r="C196" s="22">
        <v>18762200</v>
      </c>
      <c r="D196" s="22"/>
      <c r="E196" s="22"/>
      <c r="F196" s="22">
        <f t="shared" si="29"/>
        <v>0</v>
      </c>
      <c r="G196" s="49"/>
    </row>
    <row r="197" spans="1:7" s="2" customFormat="1" ht="74" customHeight="1" x14ac:dyDescent="0.35">
      <c r="A197" s="23"/>
      <c r="B197" s="29" t="s">
        <v>116</v>
      </c>
      <c r="C197" s="22">
        <f>C199+C200</f>
        <v>44787300</v>
      </c>
      <c r="D197" s="22">
        <f t="shared" ref="D197:E197" si="58">D199+D200</f>
        <v>0</v>
      </c>
      <c r="E197" s="22">
        <f t="shared" si="58"/>
        <v>0</v>
      </c>
      <c r="F197" s="22">
        <f t="shared" si="29"/>
        <v>0</v>
      </c>
      <c r="G197" s="49" t="s">
        <v>88</v>
      </c>
    </row>
    <row r="198" spans="1:7" s="2" customFormat="1" x14ac:dyDescent="0.35">
      <c r="A198" s="23"/>
      <c r="B198" s="24" t="s">
        <v>8</v>
      </c>
      <c r="C198" s="22"/>
      <c r="D198" s="22"/>
      <c r="E198" s="22"/>
      <c r="F198" s="22"/>
      <c r="G198" s="49"/>
    </row>
    <row r="199" spans="1:7" s="2" customFormat="1" x14ac:dyDescent="0.35">
      <c r="A199" s="23"/>
      <c r="B199" s="24" t="s">
        <v>15</v>
      </c>
      <c r="C199" s="22"/>
      <c r="D199" s="22"/>
      <c r="E199" s="22"/>
      <c r="F199" s="22"/>
      <c r="G199" s="49"/>
    </row>
    <row r="200" spans="1:7" s="2" customFormat="1" x14ac:dyDescent="0.35">
      <c r="A200" s="23"/>
      <c r="B200" s="24" t="s">
        <v>27</v>
      </c>
      <c r="C200" s="22">
        <v>44787300</v>
      </c>
      <c r="D200" s="22"/>
      <c r="E200" s="22"/>
      <c r="F200" s="22">
        <f t="shared" si="29"/>
        <v>0</v>
      </c>
      <c r="G200" s="49"/>
    </row>
    <row r="201" spans="1:7" s="2" customFormat="1" x14ac:dyDescent="0.35">
      <c r="A201" s="23"/>
      <c r="B201" s="37" t="s">
        <v>44</v>
      </c>
      <c r="C201" s="19">
        <f>C202+C206+C210+C214+C218+C222</f>
        <v>443890100</v>
      </c>
      <c r="D201" s="19">
        <f t="shared" ref="D201:E201" si="59">D202+D206+D210+D214+D218+D222</f>
        <v>0</v>
      </c>
      <c r="E201" s="19">
        <f t="shared" si="59"/>
        <v>0</v>
      </c>
      <c r="F201" s="19">
        <f t="shared" si="29"/>
        <v>0</v>
      </c>
      <c r="G201" s="52"/>
    </row>
    <row r="202" spans="1:7" s="2" customFormat="1" ht="128" customHeight="1" x14ac:dyDescent="0.35">
      <c r="A202" s="23"/>
      <c r="B202" s="29" t="s">
        <v>73</v>
      </c>
      <c r="C202" s="35">
        <f t="shared" ref="C202:E202" si="60">C204+C205</f>
        <v>81118170</v>
      </c>
      <c r="D202" s="35">
        <f t="shared" si="60"/>
        <v>0</v>
      </c>
      <c r="E202" s="35">
        <f t="shared" si="60"/>
        <v>0</v>
      </c>
      <c r="F202" s="22">
        <f t="shared" si="29"/>
        <v>0</v>
      </c>
      <c r="G202" s="49" t="s">
        <v>89</v>
      </c>
    </row>
    <row r="203" spans="1:7" s="2" customFormat="1" x14ac:dyDescent="0.35">
      <c r="A203" s="23"/>
      <c r="B203" s="24" t="s">
        <v>8</v>
      </c>
      <c r="C203" s="35"/>
      <c r="D203" s="35"/>
      <c r="E203" s="35"/>
      <c r="F203" s="22"/>
      <c r="G203" s="53"/>
    </row>
    <row r="204" spans="1:7" s="2" customFormat="1" x14ac:dyDescent="0.35">
      <c r="A204" s="23"/>
      <c r="B204" s="24" t="s">
        <v>15</v>
      </c>
      <c r="C204" s="13">
        <v>80710560</v>
      </c>
      <c r="D204" s="13"/>
      <c r="E204" s="13"/>
      <c r="F204" s="22">
        <f t="shared" ref="F204:F297" si="61">E204/C204*100</f>
        <v>0</v>
      </c>
      <c r="G204" s="48"/>
    </row>
    <row r="205" spans="1:7" s="2" customFormat="1" x14ac:dyDescent="0.35">
      <c r="A205" s="23"/>
      <c r="B205" s="24" t="s">
        <v>27</v>
      </c>
      <c r="C205" s="22">
        <v>407610</v>
      </c>
      <c r="D205" s="22"/>
      <c r="E205" s="22"/>
      <c r="F205" s="22">
        <f t="shared" si="61"/>
        <v>0</v>
      </c>
      <c r="G205" s="49"/>
    </row>
    <row r="206" spans="1:7" s="2" customFormat="1" ht="128.5" customHeight="1" x14ac:dyDescent="0.35">
      <c r="A206" s="23"/>
      <c r="B206" s="29" t="s">
        <v>46</v>
      </c>
      <c r="C206" s="35">
        <f t="shared" ref="C206:E206" si="62">C208+C209</f>
        <v>105676570</v>
      </c>
      <c r="D206" s="35">
        <f t="shared" si="62"/>
        <v>0</v>
      </c>
      <c r="E206" s="35">
        <f t="shared" si="62"/>
        <v>0</v>
      </c>
      <c r="F206" s="22">
        <f t="shared" si="61"/>
        <v>0</v>
      </c>
      <c r="G206" s="49" t="s">
        <v>89</v>
      </c>
    </row>
    <row r="207" spans="1:7" s="2" customFormat="1" x14ac:dyDescent="0.35">
      <c r="A207" s="23"/>
      <c r="B207" s="24" t="s">
        <v>8</v>
      </c>
      <c r="C207" s="35"/>
      <c r="D207" s="35"/>
      <c r="E207" s="35"/>
      <c r="F207" s="22"/>
      <c r="G207" s="53"/>
    </row>
    <row r="208" spans="1:7" s="2" customFormat="1" x14ac:dyDescent="0.35">
      <c r="A208" s="23"/>
      <c r="B208" s="24" t="s">
        <v>15</v>
      </c>
      <c r="C208" s="13">
        <v>105145570</v>
      </c>
      <c r="D208" s="13"/>
      <c r="E208" s="13"/>
      <c r="F208" s="22">
        <f t="shared" si="61"/>
        <v>0</v>
      </c>
      <c r="G208" s="48"/>
    </row>
    <row r="209" spans="1:7" s="2" customFormat="1" x14ac:dyDescent="0.35">
      <c r="A209" s="23"/>
      <c r="B209" s="24" t="s">
        <v>27</v>
      </c>
      <c r="C209" s="22">
        <v>531000</v>
      </c>
      <c r="D209" s="22"/>
      <c r="E209" s="22"/>
      <c r="F209" s="22">
        <f t="shared" si="61"/>
        <v>0</v>
      </c>
      <c r="G209" s="49"/>
    </row>
    <row r="210" spans="1:7" s="2" customFormat="1" ht="132" customHeight="1" x14ac:dyDescent="0.35">
      <c r="A210" s="23"/>
      <c r="B210" s="29" t="s">
        <v>72</v>
      </c>
      <c r="C210" s="35">
        <f t="shared" ref="C210:E210" si="63">C212+C213</f>
        <v>101382640</v>
      </c>
      <c r="D210" s="35">
        <f t="shared" si="63"/>
        <v>0</v>
      </c>
      <c r="E210" s="35">
        <f t="shared" si="63"/>
        <v>0</v>
      </c>
      <c r="F210" s="22">
        <f t="shared" si="61"/>
        <v>0</v>
      </c>
      <c r="G210" s="49" t="s">
        <v>89</v>
      </c>
    </row>
    <row r="211" spans="1:7" s="2" customFormat="1" x14ac:dyDescent="0.35">
      <c r="A211" s="23"/>
      <c r="B211" s="24" t="s">
        <v>8</v>
      </c>
      <c r="C211" s="22"/>
      <c r="D211" s="22"/>
      <c r="E211" s="22"/>
      <c r="F211" s="22"/>
      <c r="G211" s="49"/>
    </row>
    <row r="212" spans="1:7" s="2" customFormat="1" x14ac:dyDescent="0.35">
      <c r="A212" s="23"/>
      <c r="B212" s="24" t="s">
        <v>15</v>
      </c>
      <c r="C212" s="22">
        <v>100873230</v>
      </c>
      <c r="D212" s="22"/>
      <c r="E212" s="22"/>
      <c r="F212" s="22">
        <f t="shared" si="61"/>
        <v>0</v>
      </c>
      <c r="G212" s="49"/>
    </row>
    <row r="213" spans="1:7" s="2" customFormat="1" x14ac:dyDescent="0.35">
      <c r="A213" s="23"/>
      <c r="B213" s="24" t="s">
        <v>27</v>
      </c>
      <c r="C213" s="22">
        <v>509410</v>
      </c>
      <c r="D213" s="22"/>
      <c r="E213" s="22"/>
      <c r="F213" s="22">
        <f t="shared" si="61"/>
        <v>0</v>
      </c>
      <c r="G213" s="49"/>
    </row>
    <row r="214" spans="1:7" s="2" customFormat="1" ht="131" customHeight="1" x14ac:dyDescent="0.35">
      <c r="A214" s="23"/>
      <c r="B214" s="29" t="s">
        <v>111</v>
      </c>
      <c r="C214" s="35">
        <f t="shared" ref="C214:E214" si="64">C216+C217</f>
        <v>63916810</v>
      </c>
      <c r="D214" s="35">
        <f t="shared" si="64"/>
        <v>0</v>
      </c>
      <c r="E214" s="35">
        <f t="shared" si="64"/>
        <v>0</v>
      </c>
      <c r="F214" s="22">
        <f t="shared" si="61"/>
        <v>0</v>
      </c>
      <c r="G214" s="49" t="s">
        <v>89</v>
      </c>
    </row>
    <row r="215" spans="1:7" s="2" customFormat="1" x14ac:dyDescent="0.35">
      <c r="A215" s="23"/>
      <c r="B215" s="24" t="s">
        <v>8</v>
      </c>
      <c r="C215" s="22"/>
      <c r="D215" s="22"/>
      <c r="E215" s="22"/>
      <c r="F215" s="22"/>
      <c r="G215" s="49"/>
    </row>
    <row r="216" spans="1:7" s="2" customFormat="1" x14ac:dyDescent="0.35">
      <c r="A216" s="23"/>
      <c r="B216" s="24" t="s">
        <v>15</v>
      </c>
      <c r="C216" s="22">
        <v>63595620</v>
      </c>
      <c r="D216" s="22"/>
      <c r="E216" s="22"/>
      <c r="F216" s="22">
        <f t="shared" si="61"/>
        <v>0</v>
      </c>
      <c r="G216" s="49"/>
    </row>
    <row r="217" spans="1:7" s="2" customFormat="1" x14ac:dyDescent="0.35">
      <c r="A217" s="23"/>
      <c r="B217" s="24" t="s">
        <v>27</v>
      </c>
      <c r="C217" s="22">
        <v>321190</v>
      </c>
      <c r="D217" s="22"/>
      <c r="E217" s="22"/>
      <c r="F217" s="22">
        <f t="shared" si="61"/>
        <v>0</v>
      </c>
      <c r="G217" s="49"/>
    </row>
    <row r="218" spans="1:7" s="2" customFormat="1" ht="126" x14ac:dyDescent="0.35">
      <c r="A218" s="23"/>
      <c r="B218" s="29" t="s">
        <v>112</v>
      </c>
      <c r="C218" s="35">
        <f t="shared" ref="C218:E218" si="65">C220+C221</f>
        <v>43040910</v>
      </c>
      <c r="D218" s="35">
        <f t="shared" si="65"/>
        <v>0</v>
      </c>
      <c r="E218" s="35">
        <f t="shared" si="65"/>
        <v>0</v>
      </c>
      <c r="F218" s="22">
        <f t="shared" si="61"/>
        <v>0</v>
      </c>
      <c r="G218" s="49" t="s">
        <v>89</v>
      </c>
    </row>
    <row r="219" spans="1:7" s="2" customFormat="1" x14ac:dyDescent="0.35">
      <c r="A219" s="23"/>
      <c r="B219" s="24" t="s">
        <v>8</v>
      </c>
      <c r="C219" s="22"/>
      <c r="D219" s="22"/>
      <c r="E219" s="22"/>
      <c r="F219" s="22"/>
      <c r="G219" s="49"/>
    </row>
    <row r="220" spans="1:7" s="2" customFormat="1" x14ac:dyDescent="0.35">
      <c r="A220" s="23"/>
      <c r="B220" s="24" t="s">
        <v>15</v>
      </c>
      <c r="C220" s="22">
        <v>42824620</v>
      </c>
      <c r="D220" s="22"/>
      <c r="E220" s="22"/>
      <c r="F220" s="22">
        <f t="shared" si="61"/>
        <v>0</v>
      </c>
      <c r="G220" s="49"/>
    </row>
    <row r="221" spans="1:7" s="2" customFormat="1" x14ac:dyDescent="0.35">
      <c r="A221" s="23"/>
      <c r="B221" s="24" t="s">
        <v>27</v>
      </c>
      <c r="C221" s="22">
        <v>216290</v>
      </c>
      <c r="D221" s="22"/>
      <c r="E221" s="22"/>
      <c r="F221" s="22">
        <f t="shared" si="61"/>
        <v>0</v>
      </c>
      <c r="G221" s="49"/>
    </row>
    <row r="222" spans="1:7" s="2" customFormat="1" ht="126" x14ac:dyDescent="0.35">
      <c r="A222" s="23"/>
      <c r="B222" s="29" t="s">
        <v>113</v>
      </c>
      <c r="C222" s="35">
        <f>C224+C225</f>
        <v>48755000</v>
      </c>
      <c r="D222" s="35">
        <f t="shared" ref="D222:E222" si="66">D224+D225</f>
        <v>0</v>
      </c>
      <c r="E222" s="35">
        <f t="shared" si="66"/>
        <v>0</v>
      </c>
      <c r="F222" s="22">
        <f t="shared" ref="F222" si="67">E222/C222*100</f>
        <v>0</v>
      </c>
      <c r="G222" s="49" t="s">
        <v>89</v>
      </c>
    </row>
    <row r="223" spans="1:7" s="2" customFormat="1" x14ac:dyDescent="0.35">
      <c r="A223" s="23"/>
      <c r="B223" s="24" t="s">
        <v>8</v>
      </c>
      <c r="C223" s="22"/>
      <c r="D223" s="22"/>
      <c r="E223" s="22"/>
      <c r="F223" s="22"/>
      <c r="G223" s="49"/>
    </row>
    <row r="224" spans="1:7" s="2" customFormat="1" x14ac:dyDescent="0.35">
      <c r="A224" s="23"/>
      <c r="B224" s="24" t="s">
        <v>15</v>
      </c>
      <c r="C224" s="22">
        <v>48510000</v>
      </c>
      <c r="D224" s="22"/>
      <c r="E224" s="22"/>
      <c r="F224" s="22">
        <f t="shared" ref="F224:F225" si="68">E224/C224*100</f>
        <v>0</v>
      </c>
      <c r="G224" s="49"/>
    </row>
    <row r="225" spans="1:7" s="2" customFormat="1" x14ac:dyDescent="0.35">
      <c r="A225" s="23"/>
      <c r="B225" s="24" t="s">
        <v>27</v>
      </c>
      <c r="C225" s="22">
        <v>245000</v>
      </c>
      <c r="D225" s="22"/>
      <c r="E225" s="22"/>
      <c r="F225" s="22">
        <f t="shared" si="68"/>
        <v>0</v>
      </c>
      <c r="G225" s="49"/>
    </row>
    <row r="226" spans="1:7" ht="126.5" customHeight="1" x14ac:dyDescent="0.35">
      <c r="A226" s="23"/>
      <c r="B226" s="29" t="s">
        <v>114</v>
      </c>
      <c r="C226" s="35">
        <f t="shared" ref="C226:E226" si="69">C228+C229+C230</f>
        <v>302047300</v>
      </c>
      <c r="D226" s="35">
        <f t="shared" si="69"/>
        <v>73828038.349999994</v>
      </c>
      <c r="E226" s="35">
        <f t="shared" si="69"/>
        <v>73828038.349999994</v>
      </c>
      <c r="F226" s="22">
        <f t="shared" si="61"/>
        <v>24.442542062120729</v>
      </c>
      <c r="G226" s="49" t="s">
        <v>89</v>
      </c>
    </row>
    <row r="227" spans="1:7" x14ac:dyDescent="0.35">
      <c r="A227" s="23"/>
      <c r="B227" s="24" t="s">
        <v>8</v>
      </c>
      <c r="C227" s="22"/>
      <c r="D227" s="22"/>
      <c r="E227" s="22"/>
      <c r="F227" s="22"/>
      <c r="G227" s="49"/>
    </row>
    <row r="228" spans="1:7" x14ac:dyDescent="0.35">
      <c r="A228" s="23"/>
      <c r="B228" s="24" t="s">
        <v>15</v>
      </c>
      <c r="C228" s="22">
        <v>216098400</v>
      </c>
      <c r="D228" s="22">
        <v>70241223.829999998</v>
      </c>
      <c r="E228" s="22">
        <v>70241223.829999998</v>
      </c>
      <c r="F228" s="22">
        <f t="shared" si="61"/>
        <v>32.504277602240464</v>
      </c>
      <c r="G228" s="49"/>
    </row>
    <row r="229" spans="1:7" x14ac:dyDescent="0.35">
      <c r="A229" s="23"/>
      <c r="B229" s="24" t="s">
        <v>27</v>
      </c>
      <c r="C229" s="22">
        <v>11034900</v>
      </c>
      <c r="D229" s="22">
        <v>3586814.52</v>
      </c>
      <c r="E229" s="22">
        <v>3586814.52</v>
      </c>
      <c r="F229" s="22">
        <f t="shared" si="61"/>
        <v>32.504277519506289</v>
      </c>
      <c r="G229" s="49"/>
    </row>
    <row r="230" spans="1:7" s="2" customFormat="1" x14ac:dyDescent="0.35">
      <c r="A230" s="23"/>
      <c r="B230" s="24" t="s">
        <v>27</v>
      </c>
      <c r="C230" s="22">
        <v>74914000</v>
      </c>
      <c r="D230" s="22"/>
      <c r="E230" s="22"/>
      <c r="F230" s="22">
        <f t="shared" si="61"/>
        <v>0</v>
      </c>
      <c r="G230" s="49"/>
    </row>
    <row r="231" spans="1:7" s="2" customFormat="1" ht="126" customHeight="1" x14ac:dyDescent="0.35">
      <c r="A231" s="23"/>
      <c r="B231" s="29" t="s">
        <v>115</v>
      </c>
      <c r="C231" s="22">
        <f>C233+C234</f>
        <v>5000000</v>
      </c>
      <c r="D231" s="22">
        <f t="shared" ref="D231:E231" si="70">D233+D234</f>
        <v>0</v>
      </c>
      <c r="E231" s="22">
        <f t="shared" si="70"/>
        <v>0</v>
      </c>
      <c r="F231" s="22">
        <f t="shared" si="61"/>
        <v>0</v>
      </c>
      <c r="G231" s="49" t="s">
        <v>89</v>
      </c>
    </row>
    <row r="232" spans="1:7" s="2" customFormat="1" x14ac:dyDescent="0.35">
      <c r="A232" s="23"/>
      <c r="B232" s="24" t="s">
        <v>8</v>
      </c>
      <c r="C232" s="22"/>
      <c r="D232" s="22"/>
      <c r="E232" s="22"/>
      <c r="F232" s="22"/>
      <c r="G232" s="49"/>
    </row>
    <row r="233" spans="1:7" s="2" customFormat="1" x14ac:dyDescent="0.35">
      <c r="A233" s="23"/>
      <c r="B233" s="24" t="s">
        <v>15</v>
      </c>
      <c r="C233" s="22"/>
      <c r="D233" s="22"/>
      <c r="E233" s="22"/>
      <c r="F233" s="22"/>
      <c r="G233" s="49"/>
    </row>
    <row r="234" spans="1:7" s="2" customFormat="1" x14ac:dyDescent="0.35">
      <c r="A234" s="23"/>
      <c r="B234" s="24" t="s">
        <v>27</v>
      </c>
      <c r="C234" s="22">
        <v>5000000</v>
      </c>
      <c r="D234" s="22"/>
      <c r="E234" s="22"/>
      <c r="F234" s="22">
        <f t="shared" ref="F234:F235" si="71">E234/C234*100</f>
        <v>0</v>
      </c>
      <c r="G234" s="49"/>
    </row>
    <row r="235" spans="1:7" s="2" customFormat="1" ht="67.5" customHeight="1" x14ac:dyDescent="0.35">
      <c r="A235" s="23"/>
      <c r="B235" s="29" t="s">
        <v>92</v>
      </c>
      <c r="C235" s="22">
        <f>C237+C238</f>
        <v>26746200</v>
      </c>
      <c r="D235" s="22">
        <f t="shared" ref="D235:E235" si="72">D237+D238</f>
        <v>0</v>
      </c>
      <c r="E235" s="22">
        <f t="shared" si="72"/>
        <v>0</v>
      </c>
      <c r="F235" s="22">
        <f t="shared" si="71"/>
        <v>0</v>
      </c>
      <c r="G235" s="49" t="s">
        <v>88</v>
      </c>
    </row>
    <row r="236" spans="1:7" s="2" customFormat="1" x14ac:dyDescent="0.35">
      <c r="A236" s="23"/>
      <c r="B236" s="24" t="s">
        <v>8</v>
      </c>
      <c r="C236" s="22"/>
      <c r="D236" s="22"/>
      <c r="E236" s="22"/>
      <c r="F236" s="22"/>
      <c r="G236" s="49"/>
    </row>
    <row r="237" spans="1:7" s="2" customFormat="1" x14ac:dyDescent="0.35">
      <c r="A237" s="23"/>
      <c r="B237" s="24" t="s">
        <v>15</v>
      </c>
      <c r="C237" s="22"/>
      <c r="D237" s="22"/>
      <c r="E237" s="22"/>
      <c r="F237" s="22"/>
      <c r="G237" s="49"/>
    </row>
    <row r="238" spans="1:7" s="2" customFormat="1" x14ac:dyDescent="0.35">
      <c r="A238" s="23"/>
      <c r="B238" s="24" t="s">
        <v>27</v>
      </c>
      <c r="C238" s="22">
        <v>26746200</v>
      </c>
      <c r="D238" s="22"/>
      <c r="E238" s="22"/>
      <c r="F238" s="22">
        <f t="shared" ref="F238" si="73">E238/C238*100</f>
        <v>0</v>
      </c>
      <c r="G238" s="49"/>
    </row>
    <row r="239" spans="1:7" s="2" customFormat="1" ht="67" customHeight="1" x14ac:dyDescent="0.35">
      <c r="A239" s="23"/>
      <c r="B239" s="29" t="s">
        <v>92</v>
      </c>
      <c r="C239" s="22">
        <f>C241+C242</f>
        <v>2599636.08</v>
      </c>
      <c r="D239" s="22">
        <f t="shared" ref="D239:E239" si="74">D241+D242</f>
        <v>0</v>
      </c>
      <c r="E239" s="22">
        <f t="shared" si="74"/>
        <v>0</v>
      </c>
      <c r="F239" s="22">
        <f t="shared" si="61"/>
        <v>0</v>
      </c>
      <c r="G239" s="49" t="s">
        <v>88</v>
      </c>
    </row>
    <row r="240" spans="1:7" s="2" customFormat="1" x14ac:dyDescent="0.35">
      <c r="A240" s="23"/>
      <c r="B240" s="24" t="s">
        <v>8</v>
      </c>
      <c r="C240" s="22"/>
      <c r="D240" s="22"/>
      <c r="E240" s="22"/>
      <c r="F240" s="22"/>
      <c r="G240" s="49"/>
    </row>
    <row r="241" spans="1:7" s="2" customFormat="1" x14ac:dyDescent="0.35">
      <c r="A241" s="23"/>
      <c r="B241" s="24" t="s">
        <v>15</v>
      </c>
      <c r="C241" s="22"/>
      <c r="D241" s="22"/>
      <c r="E241" s="22"/>
      <c r="F241" s="22"/>
      <c r="G241" s="49"/>
    </row>
    <row r="242" spans="1:7" s="2" customFormat="1" x14ac:dyDescent="0.35">
      <c r="A242" s="23"/>
      <c r="B242" s="24" t="s">
        <v>27</v>
      </c>
      <c r="C242" s="22">
        <v>2599636.08</v>
      </c>
      <c r="D242" s="22"/>
      <c r="E242" s="22"/>
      <c r="F242" s="22">
        <f t="shared" si="61"/>
        <v>0</v>
      </c>
      <c r="G242" s="49"/>
    </row>
    <row r="243" spans="1:7" s="2" customFormat="1" ht="89.5" customHeight="1" x14ac:dyDescent="0.35">
      <c r="A243" s="23"/>
      <c r="B243" s="29" t="s">
        <v>99</v>
      </c>
      <c r="C243" s="22">
        <f>C245+C246</f>
        <v>57157900</v>
      </c>
      <c r="D243" s="22">
        <f t="shared" ref="D243:E243" si="75">D245+D246</f>
        <v>0</v>
      </c>
      <c r="E243" s="22">
        <f t="shared" si="75"/>
        <v>0</v>
      </c>
      <c r="F243" s="22">
        <f>E243/C243*100</f>
        <v>0</v>
      </c>
      <c r="G243" s="49" t="s">
        <v>90</v>
      </c>
    </row>
    <row r="244" spans="1:7" s="2" customFormat="1" x14ac:dyDescent="0.35">
      <c r="A244" s="23"/>
      <c r="B244" s="24" t="s">
        <v>8</v>
      </c>
      <c r="C244" s="22"/>
      <c r="D244" s="22"/>
      <c r="E244" s="22"/>
      <c r="F244" s="22"/>
      <c r="G244" s="49"/>
    </row>
    <row r="245" spans="1:7" s="2" customFormat="1" x14ac:dyDescent="0.35">
      <c r="A245" s="23"/>
      <c r="B245" s="24" t="s">
        <v>15</v>
      </c>
      <c r="C245" s="22">
        <v>57157900</v>
      </c>
      <c r="D245" s="22"/>
      <c r="E245" s="22"/>
      <c r="F245" s="22">
        <f>E245/C245*100</f>
        <v>0</v>
      </c>
      <c r="G245" s="49"/>
    </row>
    <row r="246" spans="1:7" s="2" customFormat="1" x14ac:dyDescent="0.35">
      <c r="A246" s="23"/>
      <c r="B246" s="24" t="s">
        <v>27</v>
      </c>
      <c r="C246" s="69"/>
      <c r="D246" s="22"/>
      <c r="E246" s="22"/>
      <c r="F246" s="22">
        <f>E246/C245*100</f>
        <v>0</v>
      </c>
      <c r="G246" s="49"/>
    </row>
    <row r="247" spans="1:7" s="2" customFormat="1" x14ac:dyDescent="0.35">
      <c r="A247" s="17" t="s">
        <v>29</v>
      </c>
      <c r="B247" s="37" t="s">
        <v>47</v>
      </c>
      <c r="C247" s="19">
        <f>C248+C252+C256+C260+C264+C268</f>
        <v>75824567.819999993</v>
      </c>
      <c r="D247" s="19">
        <f t="shared" ref="D247:E247" si="76">D248+D252+D256+D260+D264+D268</f>
        <v>3509459.26</v>
      </c>
      <c r="E247" s="19">
        <f t="shared" si="76"/>
        <v>3509459.26</v>
      </c>
      <c r="F247" s="19">
        <f>F243+F248+F252+F256+F260+F264+F268</f>
        <v>164.06845871783742</v>
      </c>
      <c r="G247" s="52"/>
    </row>
    <row r="248" spans="1:7" s="2" customFormat="1" ht="75.5" customHeight="1" x14ac:dyDescent="0.35">
      <c r="A248" s="17"/>
      <c r="B248" s="29" t="s">
        <v>92</v>
      </c>
      <c r="C248" s="22">
        <f>C250+C251</f>
        <v>1000000</v>
      </c>
      <c r="D248" s="22">
        <f t="shared" ref="D248:E248" si="77">D250+D251</f>
        <v>0</v>
      </c>
      <c r="E248" s="22">
        <f t="shared" si="77"/>
        <v>0</v>
      </c>
      <c r="F248" s="22">
        <f t="shared" si="61"/>
        <v>0</v>
      </c>
      <c r="G248" s="49" t="s">
        <v>90</v>
      </c>
    </row>
    <row r="249" spans="1:7" s="2" customFormat="1" x14ac:dyDescent="0.35">
      <c r="A249" s="23"/>
      <c r="B249" s="24" t="s">
        <v>8</v>
      </c>
      <c r="C249" s="22"/>
      <c r="D249" s="22"/>
      <c r="E249" s="13"/>
      <c r="F249" s="22"/>
      <c r="G249" s="52"/>
    </row>
    <row r="250" spans="1:7" s="2" customFormat="1" x14ac:dyDescent="0.35">
      <c r="A250" s="23"/>
      <c r="B250" s="24" t="s">
        <v>15</v>
      </c>
      <c r="C250" s="22"/>
      <c r="D250" s="22"/>
      <c r="E250" s="13"/>
      <c r="F250" s="22"/>
      <c r="G250" s="52"/>
    </row>
    <row r="251" spans="1:7" s="2" customFormat="1" x14ac:dyDescent="0.35">
      <c r="A251" s="23"/>
      <c r="B251" s="24" t="s">
        <v>27</v>
      </c>
      <c r="C251" s="22">
        <v>1000000</v>
      </c>
      <c r="D251" s="22"/>
      <c r="E251" s="13"/>
      <c r="F251" s="22">
        <f t="shared" si="61"/>
        <v>0</v>
      </c>
      <c r="G251" s="52"/>
    </row>
    <row r="252" spans="1:7" s="2" customFormat="1" ht="78" customHeight="1" x14ac:dyDescent="0.35">
      <c r="A252" s="23"/>
      <c r="B252" s="29" t="s">
        <v>28</v>
      </c>
      <c r="C252" s="35">
        <f t="shared" ref="C252:E252" si="78">C254+C255</f>
        <v>2800000</v>
      </c>
      <c r="D252" s="35">
        <f t="shared" si="78"/>
        <v>0</v>
      </c>
      <c r="E252" s="35">
        <f t="shared" si="78"/>
        <v>0</v>
      </c>
      <c r="F252" s="22">
        <f>E252/C252*100</f>
        <v>0</v>
      </c>
      <c r="G252" s="49" t="s">
        <v>90</v>
      </c>
    </row>
    <row r="253" spans="1:7" s="2" customFormat="1" x14ac:dyDescent="0.35">
      <c r="A253" s="23"/>
      <c r="B253" s="24" t="s">
        <v>8</v>
      </c>
      <c r="C253" s="22"/>
      <c r="D253" s="22"/>
      <c r="E253" s="22"/>
      <c r="F253" s="22"/>
      <c r="G253" s="49"/>
    </row>
    <row r="254" spans="1:7" s="2" customFormat="1" x14ac:dyDescent="0.35">
      <c r="A254" s="23"/>
      <c r="B254" s="24" t="s">
        <v>15</v>
      </c>
      <c r="C254" s="22">
        <v>2025441.7</v>
      </c>
      <c r="D254" s="22"/>
      <c r="E254" s="22"/>
      <c r="F254" s="22">
        <f>E254/C254*100</f>
        <v>0</v>
      </c>
      <c r="G254" s="49"/>
    </row>
    <row r="255" spans="1:7" s="2" customFormat="1" x14ac:dyDescent="0.35">
      <c r="A255" s="23"/>
      <c r="B255" s="24" t="s">
        <v>27</v>
      </c>
      <c r="C255" s="22">
        <v>774558.3</v>
      </c>
      <c r="D255" s="22"/>
      <c r="E255" s="22"/>
      <c r="F255" s="22">
        <f>E255/C255*100</f>
        <v>0</v>
      </c>
      <c r="G255" s="49"/>
    </row>
    <row r="256" spans="1:7" s="2" customFormat="1" ht="89.5" customHeight="1" x14ac:dyDescent="0.35">
      <c r="A256" s="23"/>
      <c r="B256" s="29" t="s">
        <v>50</v>
      </c>
      <c r="C256" s="22">
        <f>SUM(C258+C259)</f>
        <v>42767.82</v>
      </c>
      <c r="D256" s="22">
        <f t="shared" ref="D256:E256" si="79">SUM(D258+D259)</f>
        <v>42767.82</v>
      </c>
      <c r="E256" s="22">
        <f t="shared" si="79"/>
        <v>42767.82</v>
      </c>
      <c r="F256" s="22">
        <f t="shared" si="61"/>
        <v>100</v>
      </c>
      <c r="G256" s="49" t="s">
        <v>90</v>
      </c>
    </row>
    <row r="257" spans="1:7" s="2" customFormat="1" x14ac:dyDescent="0.35">
      <c r="A257" s="23"/>
      <c r="B257" s="24" t="s">
        <v>8</v>
      </c>
      <c r="C257" s="22"/>
      <c r="D257" s="22"/>
      <c r="E257" s="22"/>
      <c r="F257" s="22"/>
      <c r="G257" s="49"/>
    </row>
    <row r="258" spans="1:7" s="2" customFormat="1" x14ac:dyDescent="0.35">
      <c r="A258" s="23"/>
      <c r="B258" s="24" t="s">
        <v>15</v>
      </c>
      <c r="C258" s="22">
        <v>29900</v>
      </c>
      <c r="D258" s="22">
        <v>29900</v>
      </c>
      <c r="E258" s="22">
        <v>29900</v>
      </c>
      <c r="F258" s="22">
        <f t="shared" si="61"/>
        <v>100</v>
      </c>
      <c r="G258" s="49"/>
    </row>
    <row r="259" spans="1:7" s="2" customFormat="1" x14ac:dyDescent="0.35">
      <c r="A259" s="23"/>
      <c r="B259" s="24" t="s">
        <v>27</v>
      </c>
      <c r="C259" s="22">
        <v>12867.82</v>
      </c>
      <c r="D259" s="22">
        <v>12867.82</v>
      </c>
      <c r="E259" s="22">
        <v>12867.82</v>
      </c>
      <c r="F259" s="22">
        <f t="shared" si="61"/>
        <v>100</v>
      </c>
      <c r="G259" s="49"/>
    </row>
    <row r="260" spans="1:7" s="2" customFormat="1" ht="72" customHeight="1" x14ac:dyDescent="0.35">
      <c r="A260" s="23"/>
      <c r="B260" s="29" t="s">
        <v>54</v>
      </c>
      <c r="C260" s="22">
        <f>SUM(C262+C263)</f>
        <v>62303300</v>
      </c>
      <c r="D260" s="22">
        <f t="shared" ref="D260:E260" si="80">SUM(D262+D263)</f>
        <v>286240</v>
      </c>
      <c r="E260" s="22">
        <f t="shared" si="80"/>
        <v>286240</v>
      </c>
      <c r="F260" s="22">
        <f t="shared" si="61"/>
        <v>0.45942991783741793</v>
      </c>
      <c r="G260" s="49" t="s">
        <v>90</v>
      </c>
    </row>
    <row r="261" spans="1:7" s="2" customFormat="1" x14ac:dyDescent="0.35">
      <c r="A261" s="23"/>
      <c r="B261" s="24" t="s">
        <v>8</v>
      </c>
      <c r="C261" s="22"/>
      <c r="D261" s="22"/>
      <c r="E261" s="22"/>
      <c r="F261" s="22"/>
      <c r="G261" s="49"/>
    </row>
    <row r="262" spans="1:7" s="2" customFormat="1" x14ac:dyDescent="0.35">
      <c r="A262" s="23"/>
      <c r="B262" s="24" t="s">
        <v>15</v>
      </c>
      <c r="C262" s="22"/>
      <c r="D262" s="22"/>
      <c r="E262" s="22"/>
      <c r="F262" s="22"/>
      <c r="G262" s="49"/>
    </row>
    <row r="263" spans="1:7" s="2" customFormat="1" x14ac:dyDescent="0.35">
      <c r="A263" s="23"/>
      <c r="B263" s="24" t="s">
        <v>27</v>
      </c>
      <c r="C263" s="22">
        <v>62303300</v>
      </c>
      <c r="D263" s="22">
        <v>286240</v>
      </c>
      <c r="E263" s="22">
        <v>286240</v>
      </c>
      <c r="F263" s="22">
        <f t="shared" si="61"/>
        <v>0.45942991783741793</v>
      </c>
      <c r="G263" s="49"/>
    </row>
    <row r="264" spans="1:7" s="2" customFormat="1" ht="71.5" customHeight="1" x14ac:dyDescent="0.35">
      <c r="A264" s="23"/>
      <c r="B264" s="29" t="s">
        <v>100</v>
      </c>
      <c r="C264" s="22">
        <f>C266+C267</f>
        <v>4678500</v>
      </c>
      <c r="D264" s="22">
        <f t="shared" ref="D264:E264" si="81">D266+D267</f>
        <v>0</v>
      </c>
      <c r="E264" s="22">
        <f t="shared" si="81"/>
        <v>0</v>
      </c>
      <c r="F264" s="22">
        <f t="shared" si="61"/>
        <v>0</v>
      </c>
      <c r="G264" s="49" t="s">
        <v>90</v>
      </c>
    </row>
    <row r="265" spans="1:7" s="2" customFormat="1" x14ac:dyDescent="0.35">
      <c r="A265" s="23"/>
      <c r="B265" s="24" t="s">
        <v>8</v>
      </c>
      <c r="C265" s="22"/>
      <c r="D265" s="22"/>
      <c r="E265" s="22"/>
      <c r="F265" s="22"/>
      <c r="G265" s="49"/>
    </row>
    <row r="266" spans="1:7" s="2" customFormat="1" x14ac:dyDescent="0.35">
      <c r="A266" s="23"/>
      <c r="B266" s="24" t="s">
        <v>15</v>
      </c>
      <c r="C266" s="22"/>
      <c r="D266" s="22"/>
      <c r="E266" s="22"/>
      <c r="F266" s="22"/>
      <c r="G266" s="49"/>
    </row>
    <row r="267" spans="1:7" s="2" customFormat="1" x14ac:dyDescent="0.35">
      <c r="A267" s="23"/>
      <c r="B267" s="24" t="s">
        <v>27</v>
      </c>
      <c r="C267" s="22">
        <v>4678500</v>
      </c>
      <c r="D267" s="22"/>
      <c r="E267" s="22"/>
      <c r="F267" s="22">
        <f t="shared" ref="F267" si="82">E267/C267*100</f>
        <v>0</v>
      </c>
      <c r="G267" s="49"/>
    </row>
    <row r="268" spans="1:7" s="2" customFormat="1" ht="72.5" customHeight="1" x14ac:dyDescent="0.35">
      <c r="A268" s="23"/>
      <c r="B268" s="29" t="s">
        <v>55</v>
      </c>
      <c r="C268" s="22">
        <f>SUM(C270+C271)</f>
        <v>5000000</v>
      </c>
      <c r="D268" s="22">
        <f t="shared" ref="D268:E268" si="83">SUM(D270+D271)</f>
        <v>3180451.44</v>
      </c>
      <c r="E268" s="22">
        <f t="shared" si="83"/>
        <v>3180451.44</v>
      </c>
      <c r="F268" s="22">
        <f t="shared" si="61"/>
        <v>63.609028799999997</v>
      </c>
      <c r="G268" s="49" t="s">
        <v>90</v>
      </c>
    </row>
    <row r="269" spans="1:7" s="2" customFormat="1" x14ac:dyDescent="0.35">
      <c r="A269" s="23"/>
      <c r="B269" s="24" t="s">
        <v>8</v>
      </c>
      <c r="C269" s="22"/>
      <c r="D269" s="22"/>
      <c r="E269" s="22"/>
      <c r="F269" s="22"/>
      <c r="G269" s="49"/>
    </row>
    <row r="270" spans="1:7" s="2" customFormat="1" x14ac:dyDescent="0.35">
      <c r="A270" s="23"/>
      <c r="B270" s="24" t="s">
        <v>15</v>
      </c>
      <c r="C270" s="22"/>
      <c r="D270" s="22"/>
      <c r="E270" s="22"/>
      <c r="F270" s="22"/>
      <c r="G270" s="49"/>
    </row>
    <row r="271" spans="1:7" s="2" customFormat="1" x14ac:dyDescent="0.35">
      <c r="A271" s="23"/>
      <c r="B271" s="24" t="s">
        <v>27</v>
      </c>
      <c r="C271" s="22">
        <v>5000000</v>
      </c>
      <c r="D271" s="22">
        <v>3180451.44</v>
      </c>
      <c r="E271" s="22">
        <v>3180451.44</v>
      </c>
      <c r="F271" s="22">
        <f t="shared" si="61"/>
        <v>63.609028799999997</v>
      </c>
      <c r="G271" s="49"/>
    </row>
    <row r="272" spans="1:7" x14ac:dyDescent="0.35">
      <c r="A272" s="17" t="s">
        <v>49</v>
      </c>
      <c r="B272" s="18" t="s">
        <v>31</v>
      </c>
      <c r="C272" s="40">
        <f t="shared" ref="C272:E272" si="84">C273+C277+C281+C285+C289+C293+C297+C301+C306</f>
        <v>217351585.30000001</v>
      </c>
      <c r="D272" s="40">
        <f t="shared" si="84"/>
        <v>14375728.289999999</v>
      </c>
      <c r="E272" s="40">
        <f t="shared" si="84"/>
        <v>14375505.689999999</v>
      </c>
      <c r="F272" s="19">
        <f t="shared" si="61"/>
        <v>6.6139410348252925</v>
      </c>
      <c r="G272" s="55"/>
    </row>
    <row r="273" spans="1:7" ht="198" customHeight="1" x14ac:dyDescent="0.35">
      <c r="A273" s="17"/>
      <c r="B273" s="20" t="s">
        <v>32</v>
      </c>
      <c r="C273" s="22">
        <f t="shared" ref="C273:E273" si="85">C275+C276</f>
        <v>2408000</v>
      </c>
      <c r="D273" s="22">
        <f t="shared" si="85"/>
        <v>798529</v>
      </c>
      <c r="E273" s="22">
        <f t="shared" si="85"/>
        <v>798306.4</v>
      </c>
      <c r="F273" s="22">
        <f t="shared" si="61"/>
        <v>33.152259136212628</v>
      </c>
      <c r="G273" s="49" t="s">
        <v>88</v>
      </c>
    </row>
    <row r="274" spans="1:7" x14ac:dyDescent="0.35">
      <c r="A274" s="23"/>
      <c r="B274" s="24" t="s">
        <v>8</v>
      </c>
      <c r="C274" s="22"/>
      <c r="D274" s="22"/>
      <c r="E274" s="22"/>
      <c r="F274" s="22"/>
      <c r="G274" s="49"/>
    </row>
    <row r="275" spans="1:7" x14ac:dyDescent="0.35">
      <c r="A275" s="23"/>
      <c r="B275" s="24" t="s">
        <v>9</v>
      </c>
      <c r="C275" s="22"/>
      <c r="D275" s="22"/>
      <c r="E275" s="22"/>
      <c r="F275" s="22"/>
      <c r="G275" s="49"/>
    </row>
    <row r="276" spans="1:7" x14ac:dyDescent="0.35">
      <c r="A276" s="23"/>
      <c r="B276" s="24" t="s">
        <v>12</v>
      </c>
      <c r="C276" s="22">
        <v>2408000</v>
      </c>
      <c r="D276" s="22">
        <v>798529</v>
      </c>
      <c r="E276" s="22">
        <v>798306.4</v>
      </c>
      <c r="F276" s="22">
        <f t="shared" si="61"/>
        <v>33.152259136212628</v>
      </c>
      <c r="G276" s="49"/>
    </row>
    <row r="277" spans="1:7" ht="87.5" customHeight="1" x14ac:dyDescent="0.35">
      <c r="A277" s="23"/>
      <c r="B277" s="27" t="s">
        <v>76</v>
      </c>
      <c r="C277" s="35">
        <f t="shared" ref="C277:E277" si="86">C279+C280</f>
        <v>31062903.810000002</v>
      </c>
      <c r="D277" s="35">
        <f t="shared" si="86"/>
        <v>8414963.0800000001</v>
      </c>
      <c r="E277" s="35">
        <f t="shared" si="86"/>
        <v>8414963.0800000001</v>
      </c>
      <c r="F277" s="22">
        <f t="shared" si="61"/>
        <v>27.090072233655739</v>
      </c>
      <c r="G277" s="49" t="s">
        <v>85</v>
      </c>
    </row>
    <row r="278" spans="1:7" x14ac:dyDescent="0.35">
      <c r="A278" s="23"/>
      <c r="B278" s="24" t="s">
        <v>8</v>
      </c>
      <c r="C278" s="22"/>
      <c r="D278" s="22"/>
      <c r="E278" s="22"/>
      <c r="F278" s="22"/>
      <c r="G278" s="49"/>
    </row>
    <row r="279" spans="1:7" x14ac:dyDescent="0.35">
      <c r="A279" s="23"/>
      <c r="B279" s="24" t="s">
        <v>9</v>
      </c>
      <c r="C279" s="22">
        <v>18497695.5</v>
      </c>
      <c r="D279" s="22">
        <v>4316275.4000000004</v>
      </c>
      <c r="E279" s="22">
        <v>4316275.4000000004</v>
      </c>
      <c r="F279" s="22">
        <f t="shared" si="61"/>
        <v>23.334125053577623</v>
      </c>
      <c r="G279" s="49"/>
    </row>
    <row r="280" spans="1:7" x14ac:dyDescent="0.35">
      <c r="A280" s="23"/>
      <c r="B280" s="24" t="s">
        <v>10</v>
      </c>
      <c r="C280" s="22">
        <v>12565208.310000001</v>
      </c>
      <c r="D280" s="22">
        <v>4098687.68</v>
      </c>
      <c r="E280" s="22">
        <v>4098687.68</v>
      </c>
      <c r="F280" s="22">
        <f t="shared" si="61"/>
        <v>32.619337291352871</v>
      </c>
      <c r="G280" s="49"/>
    </row>
    <row r="281" spans="1:7" ht="197" customHeight="1" x14ac:dyDescent="0.35">
      <c r="A281" s="23"/>
      <c r="B281" s="27" t="s">
        <v>33</v>
      </c>
      <c r="C281" s="35">
        <f t="shared" ref="C281:E281" si="87">C283+C284</f>
        <v>946300</v>
      </c>
      <c r="D281" s="35">
        <f>D283+D284</f>
        <v>274697</v>
      </c>
      <c r="E281" s="35">
        <f t="shared" si="87"/>
        <v>274697</v>
      </c>
      <c r="F281" s="22">
        <f t="shared" si="61"/>
        <v>29.028532177956251</v>
      </c>
      <c r="G281" s="49" t="s">
        <v>88</v>
      </c>
    </row>
    <row r="282" spans="1:7" x14ac:dyDescent="0.35">
      <c r="A282" s="23"/>
      <c r="B282" s="24" t="s">
        <v>8</v>
      </c>
      <c r="C282" s="22"/>
      <c r="D282" s="22"/>
      <c r="E282" s="22"/>
      <c r="F282" s="22"/>
      <c r="G282" s="49"/>
    </row>
    <row r="283" spans="1:7" x14ac:dyDescent="0.35">
      <c r="A283" s="23"/>
      <c r="B283" s="24" t="s">
        <v>9</v>
      </c>
      <c r="C283" s="22"/>
      <c r="D283" s="22"/>
      <c r="E283" s="22"/>
      <c r="F283" s="22"/>
      <c r="G283" s="49"/>
    </row>
    <row r="284" spans="1:7" x14ac:dyDescent="0.35">
      <c r="A284" s="23"/>
      <c r="B284" s="24" t="s">
        <v>10</v>
      </c>
      <c r="C284" s="22">
        <v>946300</v>
      </c>
      <c r="D284" s="22">
        <v>274697</v>
      </c>
      <c r="E284" s="22">
        <v>274697</v>
      </c>
      <c r="F284" s="22">
        <f t="shared" si="61"/>
        <v>29.028532177956251</v>
      </c>
      <c r="G284" s="49"/>
    </row>
    <row r="285" spans="1:7" ht="104" customHeight="1" x14ac:dyDescent="0.35">
      <c r="A285" s="23"/>
      <c r="B285" s="27" t="s">
        <v>34</v>
      </c>
      <c r="C285" s="35">
        <f t="shared" ref="C285:E285" si="88">C287+C288</f>
        <v>5475000</v>
      </c>
      <c r="D285" s="35">
        <f t="shared" si="88"/>
        <v>600000</v>
      </c>
      <c r="E285" s="35">
        <f t="shared" si="88"/>
        <v>600000</v>
      </c>
      <c r="F285" s="22">
        <f t="shared" si="61"/>
        <v>10.95890410958904</v>
      </c>
      <c r="G285" s="49" t="s">
        <v>82</v>
      </c>
    </row>
    <row r="286" spans="1:7" x14ac:dyDescent="0.35">
      <c r="A286" s="23"/>
      <c r="B286" s="24" t="s">
        <v>8</v>
      </c>
      <c r="C286" s="22"/>
      <c r="D286" s="22"/>
      <c r="E286" s="22"/>
      <c r="F286" s="22"/>
      <c r="G286" s="49"/>
    </row>
    <row r="287" spans="1:7" x14ac:dyDescent="0.35">
      <c r="A287" s="23"/>
      <c r="B287" s="24" t="s">
        <v>9</v>
      </c>
      <c r="C287" s="22"/>
      <c r="D287" s="22"/>
      <c r="E287" s="22"/>
      <c r="F287" s="22"/>
      <c r="G287" s="49"/>
    </row>
    <row r="288" spans="1:7" x14ac:dyDescent="0.35">
      <c r="A288" s="23"/>
      <c r="B288" s="24" t="s">
        <v>10</v>
      </c>
      <c r="C288" s="22">
        <v>5475000</v>
      </c>
      <c r="D288" s="22">
        <v>600000</v>
      </c>
      <c r="E288" s="22">
        <v>600000</v>
      </c>
      <c r="F288" s="22">
        <f t="shared" si="61"/>
        <v>10.95890410958904</v>
      </c>
      <c r="G288" s="49"/>
    </row>
    <row r="289" spans="1:7" ht="252.5" customHeight="1" x14ac:dyDescent="0.35">
      <c r="A289" s="23"/>
      <c r="B289" s="27" t="s">
        <v>64</v>
      </c>
      <c r="C289" s="35">
        <f t="shared" ref="C289:E289" si="89">C291+C292</f>
        <v>117400</v>
      </c>
      <c r="D289" s="35">
        <f t="shared" si="89"/>
        <v>24265</v>
      </c>
      <c r="E289" s="35">
        <f t="shared" si="89"/>
        <v>24265</v>
      </c>
      <c r="F289" s="22">
        <f t="shared" si="61"/>
        <v>20.668654173764907</v>
      </c>
      <c r="G289" s="49" t="s">
        <v>90</v>
      </c>
    </row>
    <row r="290" spans="1:7" x14ac:dyDescent="0.35">
      <c r="A290" s="23"/>
      <c r="B290" s="24" t="s">
        <v>8</v>
      </c>
      <c r="C290" s="22"/>
      <c r="D290" s="22"/>
      <c r="E290" s="22"/>
      <c r="F290" s="22"/>
      <c r="G290" s="49"/>
    </row>
    <row r="291" spans="1:7" x14ac:dyDescent="0.35">
      <c r="A291" s="23"/>
      <c r="B291" s="24" t="s">
        <v>9</v>
      </c>
      <c r="C291" s="22"/>
      <c r="D291" s="22"/>
      <c r="E291" s="22"/>
      <c r="F291" s="22"/>
      <c r="G291" s="49"/>
    </row>
    <row r="292" spans="1:7" x14ac:dyDescent="0.35">
      <c r="A292" s="23"/>
      <c r="B292" s="24" t="s">
        <v>10</v>
      </c>
      <c r="C292" s="22">
        <v>117400</v>
      </c>
      <c r="D292" s="22">
        <v>24265</v>
      </c>
      <c r="E292" s="22">
        <v>24265</v>
      </c>
      <c r="F292" s="22">
        <f t="shared" si="61"/>
        <v>20.668654173764907</v>
      </c>
      <c r="G292" s="49"/>
    </row>
    <row r="293" spans="1:7" ht="85" customHeight="1" x14ac:dyDescent="0.35">
      <c r="A293" s="17"/>
      <c r="B293" s="20" t="s">
        <v>35</v>
      </c>
      <c r="C293" s="22">
        <f t="shared" ref="C293:E293" si="90">C295+C296</f>
        <v>1944400</v>
      </c>
      <c r="D293" s="22">
        <f t="shared" si="90"/>
        <v>791657.61</v>
      </c>
      <c r="E293" s="22">
        <f t="shared" si="90"/>
        <v>791657.61</v>
      </c>
      <c r="F293" s="22">
        <f t="shared" si="61"/>
        <v>40.714750565727215</v>
      </c>
      <c r="G293" s="49" t="s">
        <v>82</v>
      </c>
    </row>
    <row r="294" spans="1:7" x14ac:dyDescent="0.35">
      <c r="A294" s="23"/>
      <c r="B294" s="24" t="s">
        <v>8</v>
      </c>
      <c r="C294" s="22"/>
      <c r="D294" s="22"/>
      <c r="E294" s="22"/>
      <c r="F294" s="22"/>
      <c r="G294" s="49"/>
    </row>
    <row r="295" spans="1:7" x14ac:dyDescent="0.35">
      <c r="A295" s="23"/>
      <c r="B295" s="24" t="s">
        <v>9</v>
      </c>
      <c r="C295" s="22">
        <v>1944400</v>
      </c>
      <c r="D295" s="22">
        <v>791657.61</v>
      </c>
      <c r="E295" s="22">
        <v>791657.61</v>
      </c>
      <c r="F295" s="22">
        <f t="shared" si="61"/>
        <v>40.714750565727215</v>
      </c>
      <c r="G295" s="49"/>
    </row>
    <row r="296" spans="1:7" x14ac:dyDescent="0.35">
      <c r="A296" s="23"/>
      <c r="B296" s="24" t="s">
        <v>10</v>
      </c>
      <c r="C296" s="22"/>
      <c r="D296" s="22"/>
      <c r="E296" s="22"/>
      <c r="F296" s="22"/>
      <c r="G296" s="49"/>
    </row>
    <row r="297" spans="1:7" ht="131.5" customHeight="1" x14ac:dyDescent="0.35">
      <c r="A297" s="17"/>
      <c r="B297" s="20" t="s">
        <v>36</v>
      </c>
      <c r="C297" s="22">
        <f t="shared" ref="C297:E297" si="91">C299+C300</f>
        <v>13437500</v>
      </c>
      <c r="D297" s="22">
        <f t="shared" si="91"/>
        <v>3372389.02</v>
      </c>
      <c r="E297" s="22">
        <f t="shared" si="91"/>
        <v>3372389.02</v>
      </c>
      <c r="F297" s="22">
        <f t="shared" si="61"/>
        <v>25.09684852093023</v>
      </c>
      <c r="G297" s="49" t="s">
        <v>88</v>
      </c>
    </row>
    <row r="298" spans="1:7" x14ac:dyDescent="0.35">
      <c r="A298" s="23"/>
      <c r="B298" s="24" t="s">
        <v>8</v>
      </c>
      <c r="C298" s="22"/>
      <c r="D298" s="22"/>
      <c r="E298" s="22"/>
      <c r="F298" s="22"/>
      <c r="G298" s="49"/>
    </row>
    <row r="299" spans="1:7" x14ac:dyDescent="0.35">
      <c r="A299" s="23"/>
      <c r="B299" s="24" t="s">
        <v>9</v>
      </c>
      <c r="C299" s="22"/>
      <c r="D299" s="22"/>
      <c r="E299" s="22"/>
      <c r="F299" s="22"/>
      <c r="G299" s="49"/>
    </row>
    <row r="300" spans="1:7" x14ac:dyDescent="0.35">
      <c r="A300" s="23"/>
      <c r="B300" s="24" t="s">
        <v>12</v>
      </c>
      <c r="C300" s="22">
        <v>13437500</v>
      </c>
      <c r="D300" s="22">
        <v>3372389.02</v>
      </c>
      <c r="E300" s="22">
        <v>3372389.02</v>
      </c>
      <c r="F300" s="22">
        <f t="shared" ref="F300:F330" si="92">E300/C300*100</f>
        <v>25.09684852093023</v>
      </c>
      <c r="G300" s="49"/>
    </row>
    <row r="301" spans="1:7" ht="142.5" customHeight="1" x14ac:dyDescent="0.35">
      <c r="A301" s="17"/>
      <c r="B301" s="20" t="s">
        <v>37</v>
      </c>
      <c r="C301" s="22">
        <f>C304+C305+C303</f>
        <v>161634781.49000001</v>
      </c>
      <c r="D301" s="22">
        <f t="shared" ref="D301:E301" si="93">D304+D305+D303</f>
        <v>0</v>
      </c>
      <c r="E301" s="22">
        <f t="shared" si="93"/>
        <v>0</v>
      </c>
      <c r="F301" s="22">
        <f t="shared" si="92"/>
        <v>0</v>
      </c>
      <c r="G301" s="49" t="s">
        <v>91</v>
      </c>
    </row>
    <row r="302" spans="1:7" x14ac:dyDescent="0.35">
      <c r="A302" s="23"/>
      <c r="B302" s="24" t="s">
        <v>8</v>
      </c>
      <c r="C302" s="22"/>
      <c r="D302" s="22"/>
      <c r="E302" s="22"/>
      <c r="F302" s="22"/>
      <c r="G302" s="49"/>
    </row>
    <row r="303" spans="1:7" x14ac:dyDescent="0.35">
      <c r="A303" s="23"/>
      <c r="B303" s="24" t="s">
        <v>9</v>
      </c>
      <c r="C303" s="22">
        <v>81762860.019999996</v>
      </c>
      <c r="D303" s="22"/>
      <c r="E303" s="22"/>
      <c r="F303" s="22">
        <f t="shared" si="92"/>
        <v>0</v>
      </c>
      <c r="G303" s="49"/>
    </row>
    <row r="304" spans="1:7" x14ac:dyDescent="0.35">
      <c r="A304" s="23"/>
      <c r="B304" s="24" t="s">
        <v>12</v>
      </c>
      <c r="C304" s="22">
        <v>79046034</v>
      </c>
      <c r="D304" s="22"/>
      <c r="E304" s="22"/>
      <c r="F304" s="22">
        <f t="shared" si="92"/>
        <v>0</v>
      </c>
      <c r="G304" s="49"/>
    </row>
    <row r="305" spans="1:7" x14ac:dyDescent="0.35">
      <c r="A305" s="23"/>
      <c r="B305" s="24" t="s">
        <v>30</v>
      </c>
      <c r="C305" s="22">
        <v>825887.47</v>
      </c>
      <c r="D305" s="22"/>
      <c r="E305" s="22"/>
      <c r="F305" s="22">
        <f t="shared" si="92"/>
        <v>0</v>
      </c>
      <c r="G305" s="49"/>
    </row>
    <row r="306" spans="1:7" ht="62" customHeight="1" x14ac:dyDescent="0.35">
      <c r="A306" s="17"/>
      <c r="B306" s="20" t="s">
        <v>38</v>
      </c>
      <c r="C306" s="22">
        <f t="shared" ref="C306:E306" si="94">C308+C309</f>
        <v>325300</v>
      </c>
      <c r="D306" s="22">
        <f t="shared" si="94"/>
        <v>99227.58</v>
      </c>
      <c r="E306" s="22">
        <f t="shared" si="94"/>
        <v>99227.58</v>
      </c>
      <c r="F306" s="22">
        <f t="shared" si="92"/>
        <v>30.50340608668921</v>
      </c>
      <c r="G306" s="49" t="s">
        <v>83</v>
      </c>
    </row>
    <row r="307" spans="1:7" x14ac:dyDescent="0.35">
      <c r="A307" s="23"/>
      <c r="B307" s="24" t="s">
        <v>8</v>
      </c>
      <c r="C307" s="22"/>
      <c r="D307" s="22"/>
      <c r="E307" s="22"/>
      <c r="F307" s="22"/>
      <c r="G307" s="49"/>
    </row>
    <row r="308" spans="1:7" x14ac:dyDescent="0.35">
      <c r="A308" s="23"/>
      <c r="B308" s="24" t="s">
        <v>9</v>
      </c>
      <c r="C308" s="22"/>
      <c r="D308" s="22"/>
      <c r="E308" s="22"/>
      <c r="F308" s="22"/>
      <c r="G308" s="49"/>
    </row>
    <row r="309" spans="1:7" x14ac:dyDescent="0.35">
      <c r="A309" s="23"/>
      <c r="B309" s="24" t="s">
        <v>30</v>
      </c>
      <c r="C309" s="22">
        <v>325300</v>
      </c>
      <c r="D309" s="22">
        <v>99227.58</v>
      </c>
      <c r="E309" s="22">
        <v>99227.58</v>
      </c>
      <c r="F309" s="22">
        <f t="shared" si="92"/>
        <v>30.50340608668921</v>
      </c>
      <c r="G309" s="49"/>
    </row>
    <row r="310" spans="1:7" s="2" customFormat="1" x14ac:dyDescent="0.35">
      <c r="A310" s="17" t="s">
        <v>101</v>
      </c>
      <c r="B310" s="37" t="s">
        <v>102</v>
      </c>
      <c r="C310" s="56">
        <f>SUM(C311+C315+C319+C323)</f>
        <v>93984100</v>
      </c>
      <c r="D310" s="56">
        <f t="shared" ref="D310:E310" si="95">SUM(D311+D315+D319+D323)</f>
        <v>0</v>
      </c>
      <c r="E310" s="56">
        <f t="shared" si="95"/>
        <v>0</v>
      </c>
      <c r="F310" s="19">
        <f t="shared" si="92"/>
        <v>0</v>
      </c>
      <c r="G310" s="49"/>
    </row>
    <row r="311" spans="1:7" s="2" customFormat="1" ht="77.5" customHeight="1" x14ac:dyDescent="0.35">
      <c r="A311" s="23"/>
      <c r="B311" s="29" t="s">
        <v>107</v>
      </c>
      <c r="C311" s="57">
        <f>C313+C314</f>
        <v>46173300</v>
      </c>
      <c r="D311" s="57">
        <f t="shared" ref="D311:E311" si="96">D313+D314</f>
        <v>0</v>
      </c>
      <c r="E311" s="57">
        <f t="shared" si="96"/>
        <v>0</v>
      </c>
      <c r="F311" s="22">
        <f t="shared" si="92"/>
        <v>0</v>
      </c>
      <c r="G311" s="49" t="s">
        <v>105</v>
      </c>
    </row>
    <row r="312" spans="1:7" s="2" customFormat="1" x14ac:dyDescent="0.35">
      <c r="A312" s="23"/>
      <c r="B312" s="24" t="s">
        <v>8</v>
      </c>
      <c r="C312" s="57"/>
      <c r="D312" s="57"/>
      <c r="E312" s="58"/>
      <c r="F312" s="22"/>
      <c r="G312" s="49"/>
    </row>
    <row r="313" spans="1:7" s="2" customFormat="1" x14ac:dyDescent="0.35">
      <c r="A313" s="23"/>
      <c r="B313" s="24" t="s">
        <v>9</v>
      </c>
      <c r="C313" s="57"/>
      <c r="D313" s="57"/>
      <c r="E313" s="58"/>
      <c r="F313" s="22"/>
      <c r="G313" s="49"/>
    </row>
    <row r="314" spans="1:7" s="2" customFormat="1" x14ac:dyDescent="0.35">
      <c r="A314" s="23"/>
      <c r="B314" s="24" t="s">
        <v>30</v>
      </c>
      <c r="C314" s="57">
        <v>46173300</v>
      </c>
      <c r="D314" s="57"/>
      <c r="E314" s="58"/>
      <c r="F314" s="22">
        <f t="shared" si="92"/>
        <v>0</v>
      </c>
      <c r="G314" s="49"/>
    </row>
    <row r="315" spans="1:7" s="2" customFormat="1" ht="100.5" customHeight="1" x14ac:dyDescent="0.35">
      <c r="A315" s="23"/>
      <c r="B315" s="29" t="s">
        <v>104</v>
      </c>
      <c r="C315" s="57">
        <f>SUM(C317+C318)</f>
        <v>35546700</v>
      </c>
      <c r="D315" s="57">
        <f t="shared" ref="D315:E315" si="97">SUM(D317+D318)</f>
        <v>0</v>
      </c>
      <c r="E315" s="57">
        <f t="shared" si="97"/>
        <v>0</v>
      </c>
      <c r="F315" s="22">
        <f t="shared" si="92"/>
        <v>0</v>
      </c>
      <c r="G315" s="49" t="s">
        <v>105</v>
      </c>
    </row>
    <row r="316" spans="1:7" s="2" customFormat="1" x14ac:dyDescent="0.35">
      <c r="A316" s="23"/>
      <c r="B316" s="24" t="s">
        <v>8</v>
      </c>
      <c r="C316" s="57"/>
      <c r="D316" s="57"/>
      <c r="E316" s="58"/>
      <c r="F316" s="22"/>
      <c r="G316" s="49"/>
    </row>
    <row r="317" spans="1:7" s="2" customFormat="1" x14ac:dyDescent="0.35">
      <c r="A317" s="23"/>
      <c r="B317" s="24" t="s">
        <v>9</v>
      </c>
      <c r="C317" s="57"/>
      <c r="D317" s="57"/>
      <c r="E317" s="58"/>
      <c r="F317" s="22"/>
      <c r="G317" s="49"/>
    </row>
    <row r="318" spans="1:7" s="2" customFormat="1" x14ac:dyDescent="0.35">
      <c r="A318" s="23"/>
      <c r="B318" s="24" t="s">
        <v>30</v>
      </c>
      <c r="C318" s="57">
        <v>35546700</v>
      </c>
      <c r="D318" s="57"/>
      <c r="E318" s="58"/>
      <c r="F318" s="22">
        <f t="shared" si="92"/>
        <v>0</v>
      </c>
      <c r="G318" s="49"/>
    </row>
    <row r="319" spans="1:7" s="2" customFormat="1" ht="90.5" customHeight="1" x14ac:dyDescent="0.35">
      <c r="A319" s="23"/>
      <c r="B319" s="29" t="s">
        <v>103</v>
      </c>
      <c r="C319" s="57">
        <f>SUM(C321+C322)</f>
        <v>10000000</v>
      </c>
      <c r="D319" s="57">
        <f t="shared" ref="D319:E319" si="98">SUM(D321+D322)</f>
        <v>0</v>
      </c>
      <c r="E319" s="57">
        <f t="shared" si="98"/>
        <v>0</v>
      </c>
      <c r="F319" s="22">
        <f t="shared" si="92"/>
        <v>0</v>
      </c>
      <c r="G319" s="49" t="s">
        <v>105</v>
      </c>
    </row>
    <row r="320" spans="1:7" s="2" customFormat="1" x14ac:dyDescent="0.35">
      <c r="A320" s="23"/>
      <c r="B320" s="24" t="s">
        <v>8</v>
      </c>
      <c r="C320" s="57"/>
      <c r="D320" s="57"/>
      <c r="E320" s="58"/>
      <c r="F320" s="22"/>
      <c r="G320" s="49"/>
    </row>
    <row r="321" spans="1:10" s="2" customFormat="1" x14ac:dyDescent="0.35">
      <c r="A321" s="23"/>
      <c r="B321" s="24" t="s">
        <v>9</v>
      </c>
      <c r="C321" s="57"/>
      <c r="D321" s="57"/>
      <c r="E321" s="58"/>
      <c r="F321" s="22"/>
      <c r="G321" s="49"/>
    </row>
    <row r="322" spans="1:10" s="2" customFormat="1" x14ac:dyDescent="0.35">
      <c r="A322" s="23"/>
      <c r="B322" s="24" t="s">
        <v>30</v>
      </c>
      <c r="C322" s="57">
        <v>10000000</v>
      </c>
      <c r="D322" s="57"/>
      <c r="E322" s="58"/>
      <c r="F322" s="22">
        <f t="shared" si="92"/>
        <v>0</v>
      </c>
      <c r="G322" s="49"/>
    </row>
    <row r="323" spans="1:10" s="2" customFormat="1" ht="80.5" customHeight="1" x14ac:dyDescent="0.35">
      <c r="A323" s="23"/>
      <c r="B323" s="29" t="s">
        <v>57</v>
      </c>
      <c r="C323" s="57">
        <f>SUM(C325+C326)</f>
        <v>2264100</v>
      </c>
      <c r="D323" s="57">
        <f t="shared" ref="D323:E323" si="99">SUM(D325+D326)</f>
        <v>0</v>
      </c>
      <c r="E323" s="57">
        <f t="shared" si="99"/>
        <v>0</v>
      </c>
      <c r="F323" s="22">
        <f t="shared" si="92"/>
        <v>0</v>
      </c>
      <c r="G323" s="49" t="s">
        <v>105</v>
      </c>
    </row>
    <row r="324" spans="1:10" s="2" customFormat="1" x14ac:dyDescent="0.35">
      <c r="A324" s="23"/>
      <c r="B324" s="24" t="s">
        <v>8</v>
      </c>
      <c r="C324" s="57"/>
      <c r="D324" s="57"/>
      <c r="E324" s="58"/>
      <c r="F324" s="22"/>
      <c r="G324" s="49"/>
    </row>
    <row r="325" spans="1:10" s="2" customFormat="1" x14ac:dyDescent="0.35">
      <c r="A325" s="23"/>
      <c r="B325" s="24" t="s">
        <v>9</v>
      </c>
      <c r="C325" s="57"/>
      <c r="D325" s="57"/>
      <c r="E325" s="58"/>
      <c r="F325" s="22"/>
      <c r="G325" s="49"/>
    </row>
    <row r="326" spans="1:10" s="2" customFormat="1" x14ac:dyDescent="0.35">
      <c r="A326" s="23"/>
      <c r="B326" s="24" t="s">
        <v>18</v>
      </c>
      <c r="C326" s="57">
        <v>2264100</v>
      </c>
      <c r="D326" s="57"/>
      <c r="E326" s="58"/>
      <c r="F326" s="22">
        <f t="shared" si="92"/>
        <v>0</v>
      </c>
      <c r="G326" s="49"/>
    </row>
    <row r="327" spans="1:10" x14ac:dyDescent="0.35">
      <c r="A327" s="23"/>
      <c r="B327" s="41" t="s">
        <v>39</v>
      </c>
      <c r="C327" s="42">
        <f>C7+C36+C49+C98+C139+C148+C247+C272+C310</f>
        <v>8786555660.3199997</v>
      </c>
      <c r="D327" s="42">
        <f>D7+D36+D49+D98+D139+D148+D247+D272+D310</f>
        <v>1645159845.0899999</v>
      </c>
      <c r="E327" s="42">
        <f>E7+E36+E49+E98+E139+E148+E247+E272+E310</f>
        <v>1645082998.6500001</v>
      </c>
      <c r="F327" s="19">
        <f t="shared" si="92"/>
        <v>18.722728930964145</v>
      </c>
      <c r="G327" s="42"/>
      <c r="H327" s="3"/>
      <c r="J327" s="3"/>
    </row>
    <row r="328" spans="1:10" x14ac:dyDescent="0.35">
      <c r="A328" s="23"/>
      <c r="B328" s="24" t="s">
        <v>8</v>
      </c>
      <c r="C328" s="14"/>
      <c r="D328" s="14"/>
      <c r="E328" s="14"/>
      <c r="F328" s="19"/>
      <c r="G328" s="14"/>
    </row>
    <row r="329" spans="1:10" x14ac:dyDescent="0.35">
      <c r="A329" s="23"/>
      <c r="B329" s="43" t="s">
        <v>9</v>
      </c>
      <c r="C329" s="44">
        <f>C10+C14+C18+C22+C26+C30+C34+C39+C43+C54+C60+C64+C68+C72+C76+C80+C84+C88+C92+C96+C101+C105+C109+C113+C117+C121+C125+C129+C133+C137+C142+C146+C151+C155+C159+C163+C167+C171++C175+C179+C183+C187+C191+C195+C199+C204+C208+C212+C216+C220+C224+C228+C233+C237+C241+C245+C250+C258+C262+C266+C270+C254+C275+C279+C283+C287+C291+C295+C299+C303+C308+C313+C317+C321+C325</f>
        <v>2643935939.0299997</v>
      </c>
      <c r="D329" s="44">
        <f>D10+D14+D18+D22+D26+D30+D34+D39+D43+D54+D60+D64+D68+D72+D76+D80+D84+D88+D92+D96+D101+D105+D109+D113+D117+D121+D125+D129+D133+D137+D142+D146+D151+D155+D159+D163+D167+D171++D175+D179+D183+D187+D191+D195+D199+D204+D208+D212+D216+D220+D224+D228+D233+D237+D241+D245+D250+D258+D262+D266+D270+D254+D275+D279+D283+D287+D291+D295+D299+D303+D308+D313+D317+D321+D325</f>
        <v>190304142.66</v>
      </c>
      <c r="E329" s="44">
        <f>E10+E14+E18+E22+E26+E30+E34+E39+E43+E54+E60+E64+E68+E72+E76+E80+E84+E88+E92+E96+E101+E105+E109+E113+E117+E121+E125+E129+E133+E137+E142+E146+E151+E155+E159+E163+E167+E171++E175+E179+E183+E187+E191+E195+E199+E204+E208+E212+E216+E220+E224+E228+E233+E237+E241+E245+E250+E258+E262+E266+E270+E254+E275+E279+E283+E287+E291+E295+E299+E303+E308+E313+E317+E321+E325</f>
        <v>190227518.82000002</v>
      </c>
      <c r="F329" s="19">
        <f t="shared" si="92"/>
        <v>7.1948611164077674</v>
      </c>
      <c r="G329" s="44"/>
    </row>
    <row r="330" spans="1:10" x14ac:dyDescent="0.35">
      <c r="A330" s="45"/>
      <c r="B330" s="43" t="s">
        <v>10</v>
      </c>
      <c r="C330" s="44">
        <f>C11+C15+C19+C23+C27+C31+C35+C40+C44+C48+C55+C61+C65+C69+C73+C77+C81+C85+C89+C93+C97+C102+C106+C110+C114+C118+C122+C126+C130+C134+C138+C143+C147+C152+C156+C160+C164+C168+C172+C176+C180+C184+C188+C192+C196+C200+C205+C209+C213+C217+C221+C225+C229+C230+C234+C238+C242+C251+C259+C263+C267+C271+C255+C276+C280+C284+C288+C292+C296+C300+C304+C305+C309+C314+C318+C322+C326</f>
        <v>6142619721.29</v>
      </c>
      <c r="D330" s="44">
        <f t="shared" ref="D330:E330" si="100">D11+D15+D19+D23+D27+D31+D35+D40+D44+D48+D55+D61+D65+D69+D73+D77+D81+D85+D89+D93+D97+D102+D106+D110+D114+D118+D122+D126+D130+D134+D138+D143+D147+D152+D156+D160+D164+D168+D172+D176+D180+D184+D188+D192+D196+D200+D205+D209+D213+D217+D221+D225+D229+D230+D234+D238+D242+D251+D259+D263+D267+D271+D255+D276+D280+D284+D288+D292+D296+D300+D304+D305+D309+D314+D318+D322+D326</f>
        <v>1454855702.4299998</v>
      </c>
      <c r="E330" s="44">
        <f t="shared" si="100"/>
        <v>1454855479.8299999</v>
      </c>
      <c r="F330" s="19">
        <f t="shared" si="92"/>
        <v>23.684609268380179</v>
      </c>
      <c r="G330" s="46"/>
    </row>
    <row r="331" spans="1:10" ht="15.5" x14ac:dyDescent="0.35">
      <c r="A331" s="6"/>
      <c r="B331" s="5"/>
      <c r="C331" s="7"/>
      <c r="D331" s="7"/>
      <c r="E331" s="7"/>
      <c r="F331" s="7"/>
      <c r="G331" s="7"/>
    </row>
    <row r="332" spans="1:10" s="2" customFormat="1" ht="15.5" x14ac:dyDescent="0.35">
      <c r="A332" s="6"/>
      <c r="B332" s="5"/>
      <c r="C332" s="7"/>
      <c r="D332" s="7"/>
      <c r="E332" s="7"/>
      <c r="F332" s="7"/>
      <c r="G332" s="7"/>
    </row>
    <row r="333" spans="1:10" s="2" customFormat="1" ht="15.5" x14ac:dyDescent="0.35">
      <c r="A333" s="6"/>
      <c r="B333" s="5"/>
      <c r="C333" s="7"/>
      <c r="D333" s="7"/>
      <c r="E333" s="7"/>
      <c r="F333" s="7"/>
      <c r="G333" s="7"/>
    </row>
    <row r="334" spans="1:10" s="2" customFormat="1" ht="15.5" x14ac:dyDescent="0.35">
      <c r="A334" s="6"/>
      <c r="B334" s="5"/>
      <c r="C334" s="7"/>
      <c r="D334" s="7"/>
      <c r="E334" s="7"/>
      <c r="F334" s="7"/>
      <c r="G334" s="7"/>
    </row>
    <row r="335" spans="1:10" ht="18" x14ac:dyDescent="0.4">
      <c r="A335" s="67"/>
      <c r="B335" s="68"/>
      <c r="C335" s="68"/>
      <c r="D335" s="68"/>
      <c r="E335" s="68"/>
      <c r="F335" s="8"/>
      <c r="G335" s="8"/>
    </row>
    <row r="338" spans="3:7" x14ac:dyDescent="0.35">
      <c r="C338" s="3"/>
      <c r="D338" s="3"/>
      <c r="E338" s="3"/>
      <c r="F338" s="3"/>
      <c r="G338" s="3"/>
    </row>
    <row r="341" spans="3:7" x14ac:dyDescent="0.35">
      <c r="C341" s="3"/>
      <c r="D341" s="3"/>
      <c r="E341" s="3"/>
      <c r="F341" s="3"/>
      <c r="G341" s="3"/>
    </row>
  </sheetData>
  <mergeCells count="2">
    <mergeCell ref="A2:G2"/>
    <mergeCell ref="A335:E335"/>
  </mergeCells>
  <pageMargins left="1.1811023622047245" right="0.39370078740157483" top="0.39370078740157483" bottom="0.39370078740157483" header="0.31496062992125984" footer="0.31496062992125984"/>
  <pageSetup paperSize="9" scale="60" orientation="portrait" r:id="rId1"/>
  <rowBreaks count="5" manualBreakCount="5">
    <brk id="48" max="5" man="1"/>
    <brk id="114" max="5" man="1"/>
    <brk id="176" max="5" man="1"/>
    <brk id="272" max="5" man="1"/>
    <brk id="30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01.05.2020</vt:lpstr>
      <vt:lpstr>'01.05.2020'!Область_печати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Антонова Елена Георгиевна</cp:lastModifiedBy>
  <cp:lastPrinted>2020-01-13T12:34:25Z</cp:lastPrinted>
  <dcterms:created xsi:type="dcterms:W3CDTF">2012-11-06T14:01:18Z</dcterms:created>
  <dcterms:modified xsi:type="dcterms:W3CDTF">2020-05-07T10:25:44Z</dcterms:modified>
</cp:coreProperties>
</file>