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" windowWidth="18405" windowHeight="10545"/>
  </bookViews>
  <sheets>
    <sheet name="01.01.2017" sheetId="1" r:id="rId1"/>
  </sheets>
  <definedNames>
    <definedName name="_xlnm.Print_Titles" localSheetId="0">'01.01.2017'!$3:$4</definedName>
    <definedName name="_xlnm.Print_Area" localSheetId="0">'01.01.2017'!$A$1:$S$750</definedName>
  </definedNames>
  <calcPr calcId="145621"/>
</workbook>
</file>

<file path=xl/calcChain.xml><?xml version="1.0" encoding="utf-8"?>
<calcChain xmlns="http://schemas.openxmlformats.org/spreadsheetml/2006/main">
  <c r="R750" i="1" l="1"/>
  <c r="P746" i="1"/>
  <c r="O746" i="1"/>
  <c r="N746" i="1"/>
  <c r="M746" i="1"/>
  <c r="L746" i="1"/>
  <c r="K746" i="1"/>
  <c r="J746" i="1"/>
  <c r="I746" i="1"/>
  <c r="H746" i="1"/>
  <c r="R745" i="1"/>
  <c r="P745" i="1"/>
  <c r="H745" i="1"/>
  <c r="P744" i="1"/>
  <c r="H744" i="1"/>
  <c r="H741" i="1" s="1"/>
  <c r="P743" i="1"/>
  <c r="O743" i="1"/>
  <c r="N743" i="1"/>
  <c r="N741" i="1" s="1"/>
  <c r="M743" i="1"/>
  <c r="M741" i="1" s="1"/>
  <c r="L743" i="1"/>
  <c r="K743" i="1"/>
  <c r="J743" i="1"/>
  <c r="J741" i="1" s="1"/>
  <c r="I743" i="1"/>
  <c r="I741" i="1" s="1"/>
  <c r="H743" i="1"/>
  <c r="P741" i="1"/>
  <c r="O741" i="1"/>
  <c r="L741" i="1"/>
  <c r="K741" i="1"/>
  <c r="R740" i="1"/>
  <c r="P736" i="1"/>
  <c r="R736" i="1" s="1"/>
  <c r="O736" i="1"/>
  <c r="N736" i="1"/>
  <c r="M736" i="1"/>
  <c r="L736" i="1"/>
  <c r="K736" i="1"/>
  <c r="J736" i="1"/>
  <c r="I736" i="1"/>
  <c r="H736" i="1"/>
  <c r="R735" i="1"/>
  <c r="R731" i="1"/>
  <c r="P731" i="1"/>
  <c r="O731" i="1"/>
  <c r="N731" i="1"/>
  <c r="M731" i="1"/>
  <c r="L731" i="1"/>
  <c r="K731" i="1"/>
  <c r="J731" i="1"/>
  <c r="I731" i="1"/>
  <c r="H731" i="1"/>
  <c r="P730" i="1"/>
  <c r="O730" i="1"/>
  <c r="N730" i="1"/>
  <c r="M730" i="1"/>
  <c r="L730" i="1"/>
  <c r="L726" i="1" s="1"/>
  <c r="K730" i="1"/>
  <c r="J730" i="1"/>
  <c r="I730" i="1"/>
  <c r="H730" i="1"/>
  <c r="H726" i="1" s="1"/>
  <c r="P729" i="1"/>
  <c r="H729" i="1"/>
  <c r="P728" i="1"/>
  <c r="O728" i="1"/>
  <c r="N728" i="1"/>
  <c r="N726" i="1" s="1"/>
  <c r="M728" i="1"/>
  <c r="L728" i="1"/>
  <c r="K728" i="1"/>
  <c r="J728" i="1"/>
  <c r="J726" i="1" s="1"/>
  <c r="I728" i="1"/>
  <c r="H728" i="1"/>
  <c r="M726" i="1"/>
  <c r="I726" i="1"/>
  <c r="R725" i="1"/>
  <c r="P721" i="1"/>
  <c r="O721" i="1"/>
  <c r="N721" i="1"/>
  <c r="M721" i="1"/>
  <c r="L721" i="1"/>
  <c r="K721" i="1"/>
  <c r="J721" i="1"/>
  <c r="I721" i="1"/>
  <c r="H721" i="1"/>
  <c r="R720" i="1"/>
  <c r="P720" i="1"/>
  <c r="O720" i="1"/>
  <c r="N720" i="1"/>
  <c r="M720" i="1"/>
  <c r="M700" i="1" s="1"/>
  <c r="L720" i="1"/>
  <c r="K720" i="1"/>
  <c r="J720" i="1"/>
  <c r="I720" i="1"/>
  <c r="H720" i="1"/>
  <c r="P719" i="1"/>
  <c r="H719" i="1"/>
  <c r="P718" i="1"/>
  <c r="P716" i="1" s="1"/>
  <c r="O718" i="1"/>
  <c r="N718" i="1"/>
  <c r="M718" i="1"/>
  <c r="L718" i="1"/>
  <c r="K718" i="1"/>
  <c r="J718" i="1"/>
  <c r="I718" i="1"/>
  <c r="H718" i="1"/>
  <c r="H716" i="1" s="1"/>
  <c r="O716" i="1"/>
  <c r="N716" i="1"/>
  <c r="K716" i="1"/>
  <c r="J716" i="1"/>
  <c r="R715" i="1"/>
  <c r="R711" i="1"/>
  <c r="P711" i="1"/>
  <c r="O711" i="1"/>
  <c r="N711" i="1"/>
  <c r="M711" i="1"/>
  <c r="L711" i="1"/>
  <c r="K711" i="1"/>
  <c r="J711" i="1"/>
  <c r="I711" i="1"/>
  <c r="H711" i="1"/>
  <c r="R710" i="1"/>
  <c r="R706" i="1"/>
  <c r="P706" i="1"/>
  <c r="O706" i="1"/>
  <c r="N706" i="1"/>
  <c r="M706" i="1"/>
  <c r="L706" i="1"/>
  <c r="K706" i="1"/>
  <c r="J706" i="1"/>
  <c r="I706" i="1"/>
  <c r="H706" i="1"/>
  <c r="P705" i="1"/>
  <c r="R705" i="1" s="1"/>
  <c r="O705" i="1"/>
  <c r="N705" i="1"/>
  <c r="M705" i="1"/>
  <c r="L705" i="1"/>
  <c r="K705" i="1"/>
  <c r="J705" i="1"/>
  <c r="I705" i="1"/>
  <c r="H705" i="1"/>
  <c r="P704" i="1"/>
  <c r="H704" i="1"/>
  <c r="P703" i="1"/>
  <c r="O703" i="1"/>
  <c r="N703" i="1"/>
  <c r="M703" i="1"/>
  <c r="L703" i="1"/>
  <c r="K703" i="1"/>
  <c r="J703" i="1"/>
  <c r="I703" i="1"/>
  <c r="H703" i="1"/>
  <c r="O701" i="1"/>
  <c r="L701" i="1"/>
  <c r="I700" i="1"/>
  <c r="O699" i="1"/>
  <c r="N699" i="1"/>
  <c r="M699" i="1"/>
  <c r="L699" i="1"/>
  <c r="K699" i="1"/>
  <c r="J699" i="1"/>
  <c r="I699" i="1"/>
  <c r="P698" i="1"/>
  <c r="H698" i="1"/>
  <c r="R695" i="1"/>
  <c r="R694" i="1"/>
  <c r="R690" i="1"/>
  <c r="P690" i="1"/>
  <c r="H690" i="1"/>
  <c r="P689" i="1"/>
  <c r="R689" i="1" s="1"/>
  <c r="H689" i="1"/>
  <c r="P688" i="1"/>
  <c r="O688" i="1"/>
  <c r="N688" i="1"/>
  <c r="N686" i="1" s="1"/>
  <c r="M688" i="1"/>
  <c r="L688" i="1"/>
  <c r="K688" i="1"/>
  <c r="J688" i="1"/>
  <c r="J686" i="1" s="1"/>
  <c r="I688" i="1"/>
  <c r="H688" i="1"/>
  <c r="P686" i="1"/>
  <c r="M686" i="1"/>
  <c r="L686" i="1"/>
  <c r="I686" i="1"/>
  <c r="H686" i="1"/>
  <c r="R685" i="1"/>
  <c r="P681" i="1"/>
  <c r="O681" i="1"/>
  <c r="N681" i="1"/>
  <c r="M681" i="1"/>
  <c r="L681" i="1"/>
  <c r="K681" i="1"/>
  <c r="J681" i="1"/>
  <c r="I681" i="1"/>
  <c r="H681" i="1"/>
  <c r="R680" i="1"/>
  <c r="P680" i="1"/>
  <c r="H680" i="1"/>
  <c r="H675" i="1" s="1"/>
  <c r="R675" i="1" s="1"/>
  <c r="P679" i="1"/>
  <c r="P674" i="1" s="1"/>
  <c r="R674" i="1" s="1"/>
  <c r="H679" i="1"/>
  <c r="P678" i="1"/>
  <c r="O678" i="1"/>
  <c r="N678" i="1"/>
  <c r="M678" i="1"/>
  <c r="M676" i="1" s="1"/>
  <c r="L678" i="1"/>
  <c r="K678" i="1"/>
  <c r="J678" i="1"/>
  <c r="I678" i="1"/>
  <c r="I676" i="1" s="1"/>
  <c r="H678" i="1"/>
  <c r="P676" i="1"/>
  <c r="O676" i="1"/>
  <c r="L676" i="1"/>
  <c r="K676" i="1"/>
  <c r="H676" i="1"/>
  <c r="P675" i="1"/>
  <c r="O675" i="1"/>
  <c r="N675" i="1"/>
  <c r="M675" i="1"/>
  <c r="L675" i="1"/>
  <c r="K675" i="1"/>
  <c r="J675" i="1"/>
  <c r="I675" i="1"/>
  <c r="I672" i="1" s="1"/>
  <c r="O674" i="1"/>
  <c r="N674" i="1"/>
  <c r="M674" i="1"/>
  <c r="L674" i="1"/>
  <c r="K674" i="1"/>
  <c r="J674" i="1"/>
  <c r="I674" i="1"/>
  <c r="H674" i="1"/>
  <c r="P673" i="1"/>
  <c r="P671" i="1" s="1"/>
  <c r="M673" i="1"/>
  <c r="M671" i="1" s="1"/>
  <c r="L673" i="1"/>
  <c r="L671" i="1" s="1"/>
  <c r="I673" i="1"/>
  <c r="H673" i="1"/>
  <c r="H671" i="1" s="1"/>
  <c r="M672" i="1"/>
  <c r="L672" i="1"/>
  <c r="I671" i="1"/>
  <c r="R668" i="1"/>
  <c r="R666" i="1"/>
  <c r="P666" i="1"/>
  <c r="O666" i="1"/>
  <c r="N666" i="1"/>
  <c r="M666" i="1"/>
  <c r="L666" i="1"/>
  <c r="K666" i="1"/>
  <c r="J666" i="1"/>
  <c r="I666" i="1"/>
  <c r="H666" i="1"/>
  <c r="R663" i="1"/>
  <c r="P661" i="1"/>
  <c r="O661" i="1"/>
  <c r="N661" i="1"/>
  <c r="M661" i="1"/>
  <c r="L661" i="1"/>
  <c r="K661" i="1"/>
  <c r="J661" i="1"/>
  <c r="I661" i="1"/>
  <c r="H661" i="1"/>
  <c r="P660" i="1"/>
  <c r="H660" i="1"/>
  <c r="P659" i="1"/>
  <c r="P654" i="1" s="1"/>
  <c r="H659" i="1"/>
  <c r="R658" i="1"/>
  <c r="P658" i="1"/>
  <c r="O658" i="1"/>
  <c r="N658" i="1"/>
  <c r="M658" i="1"/>
  <c r="L658" i="1"/>
  <c r="K658" i="1"/>
  <c r="J658" i="1"/>
  <c r="I658" i="1"/>
  <c r="H658" i="1"/>
  <c r="P656" i="1"/>
  <c r="O656" i="1"/>
  <c r="L656" i="1"/>
  <c r="K656" i="1"/>
  <c r="P655" i="1"/>
  <c r="O655" i="1"/>
  <c r="N655" i="1"/>
  <c r="M655" i="1"/>
  <c r="L655" i="1"/>
  <c r="K655" i="1"/>
  <c r="J655" i="1"/>
  <c r="I655" i="1"/>
  <c r="H655" i="1"/>
  <c r="O654" i="1"/>
  <c r="N654" i="1"/>
  <c r="M654" i="1"/>
  <c r="L654" i="1"/>
  <c r="K654" i="1"/>
  <c r="J654" i="1"/>
  <c r="I654" i="1"/>
  <c r="P653" i="1"/>
  <c r="O653" i="1"/>
  <c r="O651" i="1" s="1"/>
  <c r="L653" i="1"/>
  <c r="K653" i="1"/>
  <c r="K651" i="1" s="1"/>
  <c r="H653" i="1"/>
  <c r="R650" i="1"/>
  <c r="R646" i="1"/>
  <c r="P646" i="1"/>
  <c r="O646" i="1"/>
  <c r="N646" i="1"/>
  <c r="M646" i="1"/>
  <c r="L646" i="1"/>
  <c r="K646" i="1"/>
  <c r="J646" i="1"/>
  <c r="I646" i="1"/>
  <c r="H646" i="1"/>
  <c r="P645" i="1"/>
  <c r="R645" i="1" s="1"/>
  <c r="O645" i="1"/>
  <c r="O641" i="1" s="1"/>
  <c r="N645" i="1"/>
  <c r="N641" i="1" s="1"/>
  <c r="M645" i="1"/>
  <c r="L645" i="1"/>
  <c r="K645" i="1"/>
  <c r="K641" i="1" s="1"/>
  <c r="J645" i="1"/>
  <c r="J641" i="1" s="1"/>
  <c r="I645" i="1"/>
  <c r="H645" i="1"/>
  <c r="P641" i="1"/>
  <c r="M641" i="1"/>
  <c r="L641" i="1"/>
  <c r="I641" i="1"/>
  <c r="H641" i="1"/>
  <c r="R640" i="1"/>
  <c r="P636" i="1"/>
  <c r="O636" i="1"/>
  <c r="N636" i="1"/>
  <c r="M636" i="1"/>
  <c r="L636" i="1"/>
  <c r="K636" i="1"/>
  <c r="J636" i="1"/>
  <c r="I636" i="1"/>
  <c r="H636" i="1"/>
  <c r="R635" i="1"/>
  <c r="P631" i="1"/>
  <c r="O631" i="1"/>
  <c r="N631" i="1"/>
  <c r="M631" i="1"/>
  <c r="L631" i="1"/>
  <c r="K631" i="1"/>
  <c r="J631" i="1"/>
  <c r="I631" i="1"/>
  <c r="H631" i="1"/>
  <c r="R630" i="1"/>
  <c r="R626" i="1"/>
  <c r="P626" i="1"/>
  <c r="O626" i="1"/>
  <c r="N626" i="1"/>
  <c r="M626" i="1"/>
  <c r="L626" i="1"/>
  <c r="K626" i="1"/>
  <c r="J626" i="1"/>
  <c r="I626" i="1"/>
  <c r="H626" i="1"/>
  <c r="P625" i="1"/>
  <c r="O625" i="1"/>
  <c r="N625" i="1"/>
  <c r="M625" i="1"/>
  <c r="L625" i="1"/>
  <c r="L605" i="1" s="1"/>
  <c r="K625" i="1"/>
  <c r="K605" i="1" s="1"/>
  <c r="J625" i="1"/>
  <c r="I625" i="1"/>
  <c r="I621" i="1" s="1"/>
  <c r="H625" i="1"/>
  <c r="H605" i="1" s="1"/>
  <c r="P624" i="1"/>
  <c r="H624" i="1"/>
  <c r="P623" i="1"/>
  <c r="O623" i="1"/>
  <c r="N623" i="1"/>
  <c r="N621" i="1" s="1"/>
  <c r="M623" i="1"/>
  <c r="L623" i="1"/>
  <c r="K623" i="1"/>
  <c r="J623" i="1"/>
  <c r="J603" i="1" s="1"/>
  <c r="I623" i="1"/>
  <c r="H623" i="1"/>
  <c r="M621" i="1"/>
  <c r="L621" i="1"/>
  <c r="J621" i="1"/>
  <c r="H621" i="1"/>
  <c r="R620" i="1"/>
  <c r="R616" i="1"/>
  <c r="P616" i="1"/>
  <c r="O616" i="1"/>
  <c r="N616" i="1"/>
  <c r="M616" i="1"/>
  <c r="L616" i="1"/>
  <c r="K616" i="1"/>
  <c r="J616" i="1"/>
  <c r="I616" i="1"/>
  <c r="H616" i="1"/>
  <c r="R615" i="1"/>
  <c r="P611" i="1"/>
  <c r="O611" i="1"/>
  <c r="N611" i="1"/>
  <c r="M611" i="1"/>
  <c r="L611" i="1"/>
  <c r="K611" i="1"/>
  <c r="J611" i="1"/>
  <c r="I611" i="1"/>
  <c r="H611" i="1"/>
  <c r="R610" i="1"/>
  <c r="P610" i="1"/>
  <c r="O610" i="1"/>
  <c r="N610" i="1"/>
  <c r="M610" i="1"/>
  <c r="L610" i="1"/>
  <c r="K610" i="1"/>
  <c r="J610" i="1"/>
  <c r="I610" i="1"/>
  <c r="H610" i="1"/>
  <c r="P609" i="1"/>
  <c r="H609" i="1"/>
  <c r="P608" i="1"/>
  <c r="O608" i="1"/>
  <c r="N608" i="1"/>
  <c r="M608" i="1"/>
  <c r="M606" i="1" s="1"/>
  <c r="L608" i="1"/>
  <c r="K608" i="1"/>
  <c r="J608" i="1"/>
  <c r="I608" i="1"/>
  <c r="I606" i="1" s="1"/>
  <c r="H608" i="1"/>
  <c r="O606" i="1"/>
  <c r="N606" i="1"/>
  <c r="K606" i="1"/>
  <c r="J606" i="1"/>
  <c r="O605" i="1"/>
  <c r="M605" i="1"/>
  <c r="I605" i="1"/>
  <c r="P604" i="1"/>
  <c r="O604" i="1"/>
  <c r="N604" i="1"/>
  <c r="M604" i="1"/>
  <c r="L604" i="1"/>
  <c r="K604" i="1"/>
  <c r="J604" i="1"/>
  <c r="I604" i="1"/>
  <c r="H604" i="1"/>
  <c r="N603" i="1"/>
  <c r="M603" i="1"/>
  <c r="M601" i="1" s="1"/>
  <c r="I603" i="1"/>
  <c r="I601" i="1" s="1"/>
  <c r="R600" i="1"/>
  <c r="P596" i="1"/>
  <c r="O596" i="1"/>
  <c r="N596" i="1"/>
  <c r="M596" i="1"/>
  <c r="L596" i="1"/>
  <c r="K596" i="1"/>
  <c r="J596" i="1"/>
  <c r="I596" i="1"/>
  <c r="H596" i="1"/>
  <c r="P595" i="1"/>
  <c r="R595" i="1" s="1"/>
  <c r="H595" i="1"/>
  <c r="P594" i="1"/>
  <c r="H594" i="1"/>
  <c r="P593" i="1"/>
  <c r="O593" i="1"/>
  <c r="N593" i="1"/>
  <c r="N591" i="1" s="1"/>
  <c r="M593" i="1"/>
  <c r="M591" i="1" s="1"/>
  <c r="L593" i="1"/>
  <c r="K593" i="1"/>
  <c r="J593" i="1"/>
  <c r="J553" i="1" s="1"/>
  <c r="I593" i="1"/>
  <c r="I591" i="1" s="1"/>
  <c r="H593" i="1"/>
  <c r="H591" i="1" s="1"/>
  <c r="P591" i="1"/>
  <c r="R591" i="1" s="1"/>
  <c r="O591" i="1"/>
  <c r="L591" i="1"/>
  <c r="K591" i="1"/>
  <c r="J591" i="1"/>
  <c r="R590" i="1"/>
  <c r="R586" i="1"/>
  <c r="P586" i="1"/>
  <c r="O586" i="1"/>
  <c r="N586" i="1"/>
  <c r="M586" i="1"/>
  <c r="L586" i="1"/>
  <c r="K586" i="1"/>
  <c r="J586" i="1"/>
  <c r="I586" i="1"/>
  <c r="H586" i="1"/>
  <c r="P585" i="1"/>
  <c r="R585" i="1" s="1"/>
  <c r="H585" i="1"/>
  <c r="P584" i="1"/>
  <c r="H584" i="1"/>
  <c r="P583" i="1"/>
  <c r="P581" i="1" s="1"/>
  <c r="O583" i="1"/>
  <c r="N583" i="1"/>
  <c r="M583" i="1"/>
  <c r="L583" i="1"/>
  <c r="L581" i="1" s="1"/>
  <c r="K583" i="1"/>
  <c r="J583" i="1"/>
  <c r="I583" i="1"/>
  <c r="H583" i="1"/>
  <c r="H581" i="1" s="1"/>
  <c r="O581" i="1"/>
  <c r="N581" i="1"/>
  <c r="M581" i="1"/>
  <c r="K581" i="1"/>
  <c r="J581" i="1"/>
  <c r="I581" i="1"/>
  <c r="R580" i="1"/>
  <c r="P576" i="1"/>
  <c r="O576" i="1"/>
  <c r="N576" i="1"/>
  <c r="M576" i="1"/>
  <c r="L576" i="1"/>
  <c r="K576" i="1"/>
  <c r="J576" i="1"/>
  <c r="I576" i="1"/>
  <c r="H576" i="1"/>
  <c r="R575" i="1"/>
  <c r="R571" i="1"/>
  <c r="P571" i="1"/>
  <c r="O571" i="1"/>
  <c r="N571" i="1"/>
  <c r="M571" i="1"/>
  <c r="L571" i="1"/>
  <c r="K571" i="1"/>
  <c r="J571" i="1"/>
  <c r="I571" i="1"/>
  <c r="H571" i="1"/>
  <c r="R570" i="1"/>
  <c r="P566" i="1"/>
  <c r="O566" i="1"/>
  <c r="N566" i="1"/>
  <c r="M566" i="1"/>
  <c r="L566" i="1"/>
  <c r="K566" i="1"/>
  <c r="J566" i="1"/>
  <c r="I566" i="1"/>
  <c r="H566" i="1"/>
  <c r="R565" i="1"/>
  <c r="R561" i="1"/>
  <c r="P561" i="1"/>
  <c r="O561" i="1"/>
  <c r="N561" i="1"/>
  <c r="M561" i="1"/>
  <c r="L561" i="1"/>
  <c r="K561" i="1"/>
  <c r="J561" i="1"/>
  <c r="I561" i="1"/>
  <c r="H561" i="1"/>
  <c r="P560" i="1"/>
  <c r="H560" i="1"/>
  <c r="P559" i="1"/>
  <c r="H559" i="1"/>
  <c r="P558" i="1"/>
  <c r="O558" i="1"/>
  <c r="N558" i="1"/>
  <c r="M558" i="1"/>
  <c r="L558" i="1"/>
  <c r="K558" i="1"/>
  <c r="J558" i="1"/>
  <c r="I558" i="1"/>
  <c r="H558" i="1"/>
  <c r="N556" i="1"/>
  <c r="M556" i="1"/>
  <c r="K556" i="1"/>
  <c r="J556" i="1"/>
  <c r="I556" i="1"/>
  <c r="P555" i="1"/>
  <c r="O555" i="1"/>
  <c r="N555" i="1"/>
  <c r="M555" i="1"/>
  <c r="L555" i="1"/>
  <c r="K555" i="1"/>
  <c r="J555" i="1"/>
  <c r="I555" i="1"/>
  <c r="H555" i="1"/>
  <c r="P554" i="1"/>
  <c r="O554" i="1"/>
  <c r="N554" i="1"/>
  <c r="M554" i="1"/>
  <c r="L554" i="1"/>
  <c r="K554" i="1"/>
  <c r="J554" i="1"/>
  <c r="I554" i="1"/>
  <c r="H554" i="1"/>
  <c r="N553" i="1"/>
  <c r="N551" i="1" s="1"/>
  <c r="M553" i="1"/>
  <c r="K553" i="1"/>
  <c r="I553" i="1"/>
  <c r="M551" i="1"/>
  <c r="K551" i="1"/>
  <c r="R550" i="1"/>
  <c r="P546" i="1"/>
  <c r="O546" i="1"/>
  <c r="N546" i="1"/>
  <c r="M546" i="1"/>
  <c r="L546" i="1"/>
  <c r="K546" i="1"/>
  <c r="J546" i="1"/>
  <c r="I546" i="1"/>
  <c r="H546" i="1"/>
  <c r="P545" i="1"/>
  <c r="R545" i="1" s="1"/>
  <c r="H545" i="1"/>
  <c r="P544" i="1"/>
  <c r="H544" i="1"/>
  <c r="P543" i="1"/>
  <c r="O543" i="1"/>
  <c r="N543" i="1"/>
  <c r="N541" i="1" s="1"/>
  <c r="M543" i="1"/>
  <c r="M541" i="1" s="1"/>
  <c r="L543" i="1"/>
  <c r="L541" i="1" s="1"/>
  <c r="K543" i="1"/>
  <c r="J543" i="1"/>
  <c r="J541" i="1" s="1"/>
  <c r="I543" i="1"/>
  <c r="I541" i="1" s="1"/>
  <c r="H543" i="1"/>
  <c r="O541" i="1"/>
  <c r="K541" i="1"/>
  <c r="R540" i="1"/>
  <c r="R536" i="1"/>
  <c r="P536" i="1"/>
  <c r="O536" i="1"/>
  <c r="N536" i="1"/>
  <c r="M536" i="1"/>
  <c r="L536" i="1"/>
  <c r="K536" i="1"/>
  <c r="J536" i="1"/>
  <c r="I536" i="1"/>
  <c r="H536" i="1"/>
  <c r="R535" i="1"/>
  <c r="R531" i="1"/>
  <c r="P531" i="1"/>
  <c r="O531" i="1"/>
  <c r="N531" i="1"/>
  <c r="M531" i="1"/>
  <c r="L531" i="1"/>
  <c r="K531" i="1"/>
  <c r="J531" i="1"/>
  <c r="I531" i="1"/>
  <c r="H531" i="1"/>
  <c r="P530" i="1"/>
  <c r="O530" i="1"/>
  <c r="N530" i="1"/>
  <c r="N510" i="1" s="1"/>
  <c r="M530" i="1"/>
  <c r="L530" i="1"/>
  <c r="K530" i="1"/>
  <c r="J530" i="1"/>
  <c r="J510" i="1" s="1"/>
  <c r="I530" i="1"/>
  <c r="H530" i="1"/>
  <c r="P529" i="1"/>
  <c r="H529" i="1"/>
  <c r="P528" i="1"/>
  <c r="O528" i="1"/>
  <c r="O526" i="1" s="1"/>
  <c r="N528" i="1"/>
  <c r="M528" i="1"/>
  <c r="M508" i="1" s="1"/>
  <c r="L528" i="1"/>
  <c r="K528" i="1"/>
  <c r="J528" i="1"/>
  <c r="I528" i="1"/>
  <c r="H528" i="1"/>
  <c r="M526" i="1"/>
  <c r="I526" i="1"/>
  <c r="R525" i="1"/>
  <c r="R524" i="1"/>
  <c r="R521" i="1"/>
  <c r="P521" i="1"/>
  <c r="O521" i="1"/>
  <c r="N521" i="1"/>
  <c r="M521" i="1"/>
  <c r="L521" i="1"/>
  <c r="K521" i="1"/>
  <c r="J521" i="1"/>
  <c r="I521" i="1"/>
  <c r="H521" i="1"/>
  <c r="R518" i="1"/>
  <c r="P516" i="1"/>
  <c r="O516" i="1"/>
  <c r="N516" i="1"/>
  <c r="M516" i="1"/>
  <c r="L516" i="1"/>
  <c r="K516" i="1"/>
  <c r="J516" i="1"/>
  <c r="I516" i="1"/>
  <c r="H516" i="1"/>
  <c r="R515" i="1"/>
  <c r="P515" i="1"/>
  <c r="O515" i="1"/>
  <c r="N515" i="1"/>
  <c r="M515" i="1"/>
  <c r="M510" i="1" s="1"/>
  <c r="L515" i="1"/>
  <c r="K515" i="1"/>
  <c r="J515" i="1"/>
  <c r="I515" i="1"/>
  <c r="I510" i="1" s="1"/>
  <c r="I506" i="1" s="1"/>
  <c r="H515" i="1"/>
  <c r="P514" i="1"/>
  <c r="O514" i="1"/>
  <c r="N514" i="1"/>
  <c r="N509" i="1" s="1"/>
  <c r="M514" i="1"/>
  <c r="L514" i="1"/>
  <c r="L509" i="1" s="1"/>
  <c r="K514" i="1"/>
  <c r="J514" i="1"/>
  <c r="J509" i="1" s="1"/>
  <c r="I514" i="1"/>
  <c r="H514" i="1"/>
  <c r="H509" i="1" s="1"/>
  <c r="P513" i="1"/>
  <c r="O513" i="1"/>
  <c r="N513" i="1"/>
  <c r="M513" i="1"/>
  <c r="L513" i="1"/>
  <c r="K513" i="1"/>
  <c r="J513" i="1"/>
  <c r="I513" i="1"/>
  <c r="H513" i="1"/>
  <c r="P511" i="1"/>
  <c r="O511" i="1"/>
  <c r="L511" i="1"/>
  <c r="K511" i="1"/>
  <c r="J511" i="1"/>
  <c r="O510" i="1"/>
  <c r="K510" i="1"/>
  <c r="H510" i="1"/>
  <c r="O509" i="1"/>
  <c r="M509" i="1"/>
  <c r="K509" i="1"/>
  <c r="I509" i="1"/>
  <c r="O508" i="1"/>
  <c r="O506" i="1" s="1"/>
  <c r="I508" i="1"/>
  <c r="R505" i="1"/>
  <c r="R501" i="1"/>
  <c r="P501" i="1"/>
  <c r="O501" i="1"/>
  <c r="N501" i="1"/>
  <c r="M501" i="1"/>
  <c r="L501" i="1"/>
  <c r="K501" i="1"/>
  <c r="J501" i="1"/>
  <c r="I501" i="1"/>
  <c r="H501" i="1"/>
  <c r="P500" i="1"/>
  <c r="H500" i="1"/>
  <c r="P499" i="1"/>
  <c r="P484" i="1" s="1"/>
  <c r="R484" i="1" s="1"/>
  <c r="H499" i="1"/>
  <c r="P498" i="1"/>
  <c r="P496" i="1" s="1"/>
  <c r="O498" i="1"/>
  <c r="O496" i="1" s="1"/>
  <c r="N498" i="1"/>
  <c r="N496" i="1" s="1"/>
  <c r="M498" i="1"/>
  <c r="L498" i="1"/>
  <c r="K498" i="1"/>
  <c r="K496" i="1" s="1"/>
  <c r="J498" i="1"/>
  <c r="J483" i="1" s="1"/>
  <c r="I498" i="1"/>
  <c r="H498" i="1"/>
  <c r="H496" i="1" s="1"/>
  <c r="M496" i="1"/>
  <c r="I496" i="1"/>
  <c r="R495" i="1"/>
  <c r="R494" i="1"/>
  <c r="R493" i="1"/>
  <c r="R491" i="1"/>
  <c r="P491" i="1"/>
  <c r="O491" i="1"/>
  <c r="N491" i="1"/>
  <c r="M491" i="1"/>
  <c r="L491" i="1"/>
  <c r="K491" i="1"/>
  <c r="J491" i="1"/>
  <c r="I491" i="1"/>
  <c r="H491" i="1"/>
  <c r="P490" i="1"/>
  <c r="H490" i="1"/>
  <c r="R490" i="1" s="1"/>
  <c r="P489" i="1"/>
  <c r="H489" i="1"/>
  <c r="H484" i="1" s="1"/>
  <c r="R488" i="1"/>
  <c r="P488" i="1"/>
  <c r="O488" i="1"/>
  <c r="O486" i="1" s="1"/>
  <c r="N488" i="1"/>
  <c r="N486" i="1" s="1"/>
  <c r="M488" i="1"/>
  <c r="M483" i="1" s="1"/>
  <c r="L488" i="1"/>
  <c r="K488" i="1"/>
  <c r="J488" i="1"/>
  <c r="J486" i="1" s="1"/>
  <c r="I488" i="1"/>
  <c r="I483" i="1" s="1"/>
  <c r="H488" i="1"/>
  <c r="P486" i="1"/>
  <c r="M486" i="1"/>
  <c r="L486" i="1"/>
  <c r="K486" i="1"/>
  <c r="I486" i="1"/>
  <c r="Q485" i="1"/>
  <c r="O485" i="1"/>
  <c r="N485" i="1"/>
  <c r="M485" i="1"/>
  <c r="L485" i="1"/>
  <c r="K485" i="1"/>
  <c r="J485" i="1"/>
  <c r="I485" i="1"/>
  <c r="O484" i="1"/>
  <c r="N484" i="1"/>
  <c r="M484" i="1"/>
  <c r="L484" i="1"/>
  <c r="K484" i="1"/>
  <c r="J484" i="1"/>
  <c r="I484" i="1"/>
  <c r="I481" i="1" s="1"/>
  <c r="P483" i="1"/>
  <c r="K483" i="1"/>
  <c r="K481" i="1" s="1"/>
  <c r="M481" i="1"/>
  <c r="J481" i="1"/>
  <c r="R480" i="1"/>
  <c r="R479" i="1"/>
  <c r="P476" i="1"/>
  <c r="O476" i="1"/>
  <c r="N476" i="1"/>
  <c r="M476" i="1"/>
  <c r="L476" i="1"/>
  <c r="K476" i="1"/>
  <c r="J476" i="1"/>
  <c r="I476" i="1"/>
  <c r="H476" i="1"/>
  <c r="P475" i="1"/>
  <c r="P470" i="1" s="1"/>
  <c r="H475" i="1"/>
  <c r="H470" i="1" s="1"/>
  <c r="P474" i="1"/>
  <c r="H474" i="1"/>
  <c r="H469" i="1" s="1"/>
  <c r="P473" i="1"/>
  <c r="O473" i="1"/>
  <c r="N473" i="1"/>
  <c r="M473" i="1"/>
  <c r="M468" i="1" s="1"/>
  <c r="L473" i="1"/>
  <c r="L471" i="1" s="1"/>
  <c r="K473" i="1"/>
  <c r="J473" i="1"/>
  <c r="I473" i="1"/>
  <c r="I468" i="1" s="1"/>
  <c r="H473" i="1"/>
  <c r="O471" i="1"/>
  <c r="N471" i="1"/>
  <c r="M471" i="1"/>
  <c r="K471" i="1"/>
  <c r="J471" i="1"/>
  <c r="I471" i="1"/>
  <c r="R470" i="1"/>
  <c r="O470" i="1"/>
  <c r="N470" i="1"/>
  <c r="M470" i="1"/>
  <c r="L470" i="1"/>
  <c r="K470" i="1"/>
  <c r="J470" i="1"/>
  <c r="I470" i="1"/>
  <c r="R469" i="1"/>
  <c r="P469" i="1"/>
  <c r="O469" i="1"/>
  <c r="N469" i="1"/>
  <c r="M469" i="1"/>
  <c r="L469" i="1"/>
  <c r="K469" i="1"/>
  <c r="J469" i="1"/>
  <c r="I469" i="1"/>
  <c r="I466" i="1" s="1"/>
  <c r="O468" i="1"/>
  <c r="N468" i="1"/>
  <c r="L468" i="1"/>
  <c r="K468" i="1"/>
  <c r="J468" i="1"/>
  <c r="J466" i="1" s="1"/>
  <c r="N466" i="1"/>
  <c r="L466" i="1"/>
  <c r="R463" i="1"/>
  <c r="P461" i="1"/>
  <c r="O461" i="1"/>
  <c r="N461" i="1"/>
  <c r="M461" i="1"/>
  <c r="L461" i="1"/>
  <c r="K461" i="1"/>
  <c r="J461" i="1"/>
  <c r="I461" i="1"/>
  <c r="H461" i="1"/>
  <c r="P460" i="1"/>
  <c r="H460" i="1"/>
  <c r="P459" i="1"/>
  <c r="H459" i="1"/>
  <c r="H454" i="1" s="1"/>
  <c r="R458" i="1"/>
  <c r="P458" i="1"/>
  <c r="O458" i="1"/>
  <c r="O456" i="1" s="1"/>
  <c r="N458" i="1"/>
  <c r="N456" i="1" s="1"/>
  <c r="M458" i="1"/>
  <c r="L458" i="1"/>
  <c r="K458" i="1"/>
  <c r="J458" i="1"/>
  <c r="J456" i="1" s="1"/>
  <c r="I458" i="1"/>
  <c r="H458" i="1"/>
  <c r="P456" i="1"/>
  <c r="R456" i="1" s="1"/>
  <c r="M456" i="1"/>
  <c r="L456" i="1"/>
  <c r="K456" i="1"/>
  <c r="I456" i="1"/>
  <c r="H456" i="1"/>
  <c r="P455" i="1"/>
  <c r="O455" i="1"/>
  <c r="N455" i="1"/>
  <c r="M455" i="1"/>
  <c r="M451" i="1" s="1"/>
  <c r="L455" i="1"/>
  <c r="K455" i="1"/>
  <c r="J455" i="1"/>
  <c r="I455" i="1"/>
  <c r="I451" i="1" s="1"/>
  <c r="H455" i="1"/>
  <c r="P454" i="1"/>
  <c r="O454" i="1"/>
  <c r="N454" i="1"/>
  <c r="M454" i="1"/>
  <c r="L454" i="1"/>
  <c r="K454" i="1"/>
  <c r="J454" i="1"/>
  <c r="I454" i="1"/>
  <c r="P453" i="1"/>
  <c r="O453" i="1"/>
  <c r="O451" i="1" s="1"/>
  <c r="N453" i="1"/>
  <c r="N451" i="1" s="1"/>
  <c r="M453" i="1"/>
  <c r="L453" i="1"/>
  <c r="L451" i="1" s="1"/>
  <c r="K453" i="1"/>
  <c r="K451" i="1" s="1"/>
  <c r="J453" i="1"/>
  <c r="J451" i="1" s="1"/>
  <c r="I453" i="1"/>
  <c r="H453" i="1"/>
  <c r="R450" i="1"/>
  <c r="R446" i="1"/>
  <c r="P446" i="1"/>
  <c r="O446" i="1"/>
  <c r="N446" i="1"/>
  <c r="M446" i="1"/>
  <c r="L446" i="1"/>
  <c r="K446" i="1"/>
  <c r="J446" i="1"/>
  <c r="I446" i="1"/>
  <c r="H446" i="1"/>
  <c r="R445" i="1"/>
  <c r="P445" i="1"/>
  <c r="H445" i="1"/>
  <c r="P444" i="1"/>
  <c r="H444" i="1"/>
  <c r="H441" i="1" s="1"/>
  <c r="R441" i="1" s="1"/>
  <c r="P443" i="1"/>
  <c r="O443" i="1"/>
  <c r="N443" i="1"/>
  <c r="N441" i="1" s="1"/>
  <c r="M443" i="1"/>
  <c r="L443" i="1"/>
  <c r="K443" i="1"/>
  <c r="J443" i="1"/>
  <c r="J441" i="1" s="1"/>
  <c r="I443" i="1"/>
  <c r="H443" i="1"/>
  <c r="P441" i="1"/>
  <c r="O441" i="1"/>
  <c r="M441" i="1"/>
  <c r="L441" i="1"/>
  <c r="K441" i="1"/>
  <c r="I441" i="1"/>
  <c r="R440" i="1"/>
  <c r="P436" i="1"/>
  <c r="O436" i="1"/>
  <c r="N436" i="1"/>
  <c r="M436" i="1"/>
  <c r="L436" i="1"/>
  <c r="K436" i="1"/>
  <c r="J436" i="1"/>
  <c r="I436" i="1"/>
  <c r="H436" i="1"/>
  <c r="P435" i="1"/>
  <c r="R435" i="1" s="1"/>
  <c r="H435" i="1"/>
  <c r="P434" i="1"/>
  <c r="H434" i="1"/>
  <c r="P433" i="1"/>
  <c r="O433" i="1"/>
  <c r="N433" i="1"/>
  <c r="N431" i="1" s="1"/>
  <c r="M433" i="1"/>
  <c r="M431" i="1" s="1"/>
  <c r="L433" i="1"/>
  <c r="L398" i="1" s="1"/>
  <c r="K433" i="1"/>
  <c r="J433" i="1"/>
  <c r="I433" i="1"/>
  <c r="I431" i="1" s="1"/>
  <c r="H433" i="1"/>
  <c r="H431" i="1" s="1"/>
  <c r="O431" i="1"/>
  <c r="L431" i="1"/>
  <c r="K431" i="1"/>
  <c r="R430" i="1"/>
  <c r="R426" i="1"/>
  <c r="P426" i="1"/>
  <c r="O426" i="1"/>
  <c r="N426" i="1"/>
  <c r="M426" i="1"/>
  <c r="L426" i="1"/>
  <c r="K426" i="1"/>
  <c r="J426" i="1"/>
  <c r="I426" i="1"/>
  <c r="H426" i="1"/>
  <c r="R425" i="1"/>
  <c r="P421" i="1"/>
  <c r="O421" i="1"/>
  <c r="N421" i="1"/>
  <c r="M421" i="1"/>
  <c r="L421" i="1"/>
  <c r="K421" i="1"/>
  <c r="J421" i="1"/>
  <c r="I421" i="1"/>
  <c r="H421" i="1"/>
  <c r="R420" i="1"/>
  <c r="R416" i="1"/>
  <c r="P416" i="1"/>
  <c r="O416" i="1"/>
  <c r="N416" i="1"/>
  <c r="M416" i="1"/>
  <c r="L416" i="1"/>
  <c r="K416" i="1"/>
  <c r="J416" i="1"/>
  <c r="I416" i="1"/>
  <c r="H416" i="1"/>
  <c r="P415" i="1"/>
  <c r="H415" i="1"/>
  <c r="P414" i="1"/>
  <c r="H414" i="1"/>
  <c r="P413" i="1"/>
  <c r="O413" i="1"/>
  <c r="N413" i="1"/>
  <c r="N411" i="1" s="1"/>
  <c r="M413" i="1"/>
  <c r="M411" i="1" s="1"/>
  <c r="L413" i="1"/>
  <c r="K413" i="1"/>
  <c r="J413" i="1"/>
  <c r="J411" i="1" s="1"/>
  <c r="I413" i="1"/>
  <c r="H413" i="1"/>
  <c r="P411" i="1"/>
  <c r="L411" i="1"/>
  <c r="I411" i="1"/>
  <c r="R410" i="1"/>
  <c r="P406" i="1"/>
  <c r="O406" i="1"/>
  <c r="N406" i="1"/>
  <c r="M406" i="1"/>
  <c r="L406" i="1"/>
  <c r="K406" i="1"/>
  <c r="J406" i="1"/>
  <c r="I406" i="1"/>
  <c r="H406" i="1"/>
  <c r="P405" i="1"/>
  <c r="R405" i="1" s="1"/>
  <c r="H405" i="1"/>
  <c r="P404" i="1"/>
  <c r="H404" i="1"/>
  <c r="H399" i="1" s="1"/>
  <c r="P403" i="1"/>
  <c r="O403" i="1"/>
  <c r="N403" i="1"/>
  <c r="M403" i="1"/>
  <c r="M401" i="1" s="1"/>
  <c r="L403" i="1"/>
  <c r="K403" i="1"/>
  <c r="J403" i="1"/>
  <c r="I403" i="1"/>
  <c r="I401" i="1" s="1"/>
  <c r="H403" i="1"/>
  <c r="P401" i="1"/>
  <c r="R401" i="1" s="1"/>
  <c r="O401" i="1"/>
  <c r="N401" i="1"/>
  <c r="L401" i="1"/>
  <c r="K401" i="1"/>
  <c r="J401" i="1"/>
  <c r="H401" i="1"/>
  <c r="O400" i="1"/>
  <c r="N400" i="1"/>
  <c r="M400" i="1"/>
  <c r="L400" i="1"/>
  <c r="K400" i="1"/>
  <c r="J400" i="1"/>
  <c r="I400" i="1"/>
  <c r="O399" i="1"/>
  <c r="N399" i="1"/>
  <c r="M399" i="1"/>
  <c r="L399" i="1"/>
  <c r="K399" i="1"/>
  <c r="J399" i="1"/>
  <c r="I399" i="1"/>
  <c r="N398" i="1"/>
  <c r="N396" i="1" s="1"/>
  <c r="L396" i="1"/>
  <c r="R395" i="1"/>
  <c r="R391" i="1"/>
  <c r="P391" i="1"/>
  <c r="O391" i="1"/>
  <c r="N391" i="1"/>
  <c r="M391" i="1"/>
  <c r="L391" i="1"/>
  <c r="K391" i="1"/>
  <c r="J391" i="1"/>
  <c r="I391" i="1"/>
  <c r="H391" i="1"/>
  <c r="R390" i="1"/>
  <c r="P390" i="1"/>
  <c r="H390" i="1"/>
  <c r="H305" i="1" s="1"/>
  <c r="P388" i="1"/>
  <c r="P386" i="1" s="1"/>
  <c r="O388" i="1"/>
  <c r="O386" i="1" s="1"/>
  <c r="N388" i="1"/>
  <c r="M388" i="1"/>
  <c r="M386" i="1" s="1"/>
  <c r="L388" i="1"/>
  <c r="L386" i="1" s="1"/>
  <c r="K388" i="1"/>
  <c r="K386" i="1" s="1"/>
  <c r="J388" i="1"/>
  <c r="I388" i="1"/>
  <c r="H388" i="1"/>
  <c r="N386" i="1"/>
  <c r="J386" i="1"/>
  <c r="I386" i="1"/>
  <c r="R385" i="1"/>
  <c r="R384" i="1"/>
  <c r="R383" i="1"/>
  <c r="P381" i="1"/>
  <c r="O381" i="1"/>
  <c r="N381" i="1"/>
  <c r="M381" i="1"/>
  <c r="L381" i="1"/>
  <c r="K381" i="1"/>
  <c r="J381" i="1"/>
  <c r="I381" i="1"/>
  <c r="H381" i="1"/>
  <c r="R380" i="1"/>
  <c r="R379" i="1"/>
  <c r="P376" i="1"/>
  <c r="O376" i="1"/>
  <c r="N376" i="1"/>
  <c r="M376" i="1"/>
  <c r="L376" i="1"/>
  <c r="K376" i="1"/>
  <c r="J376" i="1"/>
  <c r="I376" i="1"/>
  <c r="H376" i="1"/>
  <c r="P375" i="1"/>
  <c r="R375" i="1" s="1"/>
  <c r="H375" i="1"/>
  <c r="P374" i="1"/>
  <c r="H374" i="1"/>
  <c r="R374" i="1" s="1"/>
  <c r="P373" i="1"/>
  <c r="O373" i="1"/>
  <c r="N373" i="1"/>
  <c r="M373" i="1"/>
  <c r="L373" i="1"/>
  <c r="K373" i="1"/>
  <c r="J373" i="1"/>
  <c r="I373" i="1"/>
  <c r="H373" i="1"/>
  <c r="P371" i="1"/>
  <c r="O371" i="1"/>
  <c r="N371" i="1"/>
  <c r="M371" i="1"/>
  <c r="L371" i="1"/>
  <c r="K371" i="1"/>
  <c r="J371" i="1"/>
  <c r="I371" i="1"/>
  <c r="H371" i="1"/>
  <c r="R370" i="1"/>
  <c r="R366" i="1"/>
  <c r="P366" i="1"/>
  <c r="O366" i="1"/>
  <c r="N366" i="1"/>
  <c r="M366" i="1"/>
  <c r="L366" i="1"/>
  <c r="K366" i="1"/>
  <c r="J366" i="1"/>
  <c r="I366" i="1"/>
  <c r="H366" i="1"/>
  <c r="R365" i="1"/>
  <c r="P361" i="1"/>
  <c r="O361" i="1"/>
  <c r="N361" i="1"/>
  <c r="M361" i="1"/>
  <c r="L361" i="1"/>
  <c r="K361" i="1"/>
  <c r="J361" i="1"/>
  <c r="I361" i="1"/>
  <c r="H361" i="1"/>
  <c r="R360" i="1"/>
  <c r="R356" i="1"/>
  <c r="P356" i="1"/>
  <c r="O356" i="1"/>
  <c r="N356" i="1"/>
  <c r="M356" i="1"/>
  <c r="L356" i="1"/>
  <c r="K356" i="1"/>
  <c r="J356" i="1"/>
  <c r="I356" i="1"/>
  <c r="H356" i="1"/>
  <c r="R355" i="1"/>
  <c r="P355" i="1"/>
  <c r="H355" i="1"/>
  <c r="P354" i="1"/>
  <c r="H354" i="1"/>
  <c r="P353" i="1"/>
  <c r="P351" i="1" s="1"/>
  <c r="O353" i="1"/>
  <c r="N353" i="1"/>
  <c r="M353" i="1"/>
  <c r="L353" i="1"/>
  <c r="L351" i="1" s="1"/>
  <c r="K353" i="1"/>
  <c r="J353" i="1"/>
  <c r="I353" i="1"/>
  <c r="H353" i="1"/>
  <c r="H351" i="1" s="1"/>
  <c r="O351" i="1"/>
  <c r="N351" i="1"/>
  <c r="M351" i="1"/>
  <c r="K351" i="1"/>
  <c r="J351" i="1"/>
  <c r="I351" i="1"/>
  <c r="R350" i="1"/>
  <c r="P346" i="1"/>
  <c r="O346" i="1"/>
  <c r="N346" i="1"/>
  <c r="M346" i="1"/>
  <c r="L346" i="1"/>
  <c r="K346" i="1"/>
  <c r="J346" i="1"/>
  <c r="I346" i="1"/>
  <c r="H346" i="1"/>
  <c r="R345" i="1"/>
  <c r="P341" i="1"/>
  <c r="O341" i="1"/>
  <c r="N341" i="1"/>
  <c r="M341" i="1"/>
  <c r="L341" i="1"/>
  <c r="K341" i="1"/>
  <c r="J341" i="1"/>
  <c r="I341" i="1"/>
  <c r="H341" i="1"/>
  <c r="R339" i="1"/>
  <c r="P336" i="1"/>
  <c r="O336" i="1"/>
  <c r="N336" i="1"/>
  <c r="M336" i="1"/>
  <c r="L336" i="1"/>
  <c r="K336" i="1"/>
  <c r="J336" i="1"/>
  <c r="I336" i="1"/>
  <c r="H336" i="1"/>
  <c r="R335" i="1"/>
  <c r="R334" i="1"/>
  <c r="R333" i="1"/>
  <c r="R331" i="1"/>
  <c r="P331" i="1"/>
  <c r="O331" i="1"/>
  <c r="N331" i="1"/>
  <c r="M331" i="1"/>
  <c r="L331" i="1"/>
  <c r="K331" i="1"/>
  <c r="J331" i="1"/>
  <c r="I331" i="1"/>
  <c r="H331" i="1"/>
  <c r="R329" i="1"/>
  <c r="P326" i="1"/>
  <c r="O326" i="1"/>
  <c r="N326" i="1"/>
  <c r="M326" i="1"/>
  <c r="L326" i="1"/>
  <c r="K326" i="1"/>
  <c r="J326" i="1"/>
  <c r="I326" i="1"/>
  <c r="H326" i="1"/>
  <c r="R325" i="1"/>
  <c r="R321" i="1"/>
  <c r="P321" i="1"/>
  <c r="O321" i="1"/>
  <c r="N321" i="1"/>
  <c r="M321" i="1"/>
  <c r="L321" i="1"/>
  <c r="K321" i="1"/>
  <c r="J321" i="1"/>
  <c r="I321" i="1"/>
  <c r="H321" i="1"/>
  <c r="R320" i="1"/>
  <c r="R319" i="1"/>
  <c r="R316" i="1"/>
  <c r="P316" i="1"/>
  <c r="O316" i="1"/>
  <c r="N316" i="1"/>
  <c r="M316" i="1"/>
  <c r="L316" i="1"/>
  <c r="K316" i="1"/>
  <c r="J316" i="1"/>
  <c r="I316" i="1"/>
  <c r="H316" i="1"/>
  <c r="R315" i="1"/>
  <c r="R311" i="1"/>
  <c r="P311" i="1"/>
  <c r="O311" i="1"/>
  <c r="N311" i="1"/>
  <c r="M311" i="1"/>
  <c r="L311" i="1"/>
  <c r="K311" i="1"/>
  <c r="J311" i="1"/>
  <c r="I311" i="1"/>
  <c r="H311" i="1"/>
  <c r="P310" i="1"/>
  <c r="R310" i="1" s="1"/>
  <c r="H310" i="1"/>
  <c r="R309" i="1"/>
  <c r="P309" i="1"/>
  <c r="O309" i="1"/>
  <c r="O304" i="1" s="1"/>
  <c r="N309" i="1"/>
  <c r="M309" i="1"/>
  <c r="M304" i="1" s="1"/>
  <c r="M301" i="1" s="1"/>
  <c r="L309" i="1"/>
  <c r="K309" i="1"/>
  <c r="K304" i="1" s="1"/>
  <c r="J309" i="1"/>
  <c r="I309" i="1"/>
  <c r="I304" i="1" s="1"/>
  <c r="I301" i="1" s="1"/>
  <c r="H309" i="1"/>
  <c r="R308" i="1"/>
  <c r="P308" i="1"/>
  <c r="O308" i="1"/>
  <c r="O306" i="1" s="1"/>
  <c r="N308" i="1"/>
  <c r="M308" i="1"/>
  <c r="L308" i="1"/>
  <c r="L306" i="1" s="1"/>
  <c r="K308" i="1"/>
  <c r="K306" i="1" s="1"/>
  <c r="J308" i="1"/>
  <c r="I308" i="1"/>
  <c r="H308" i="1"/>
  <c r="H306" i="1" s="1"/>
  <c r="N306" i="1"/>
  <c r="J306" i="1"/>
  <c r="O305" i="1"/>
  <c r="N305" i="1"/>
  <c r="M305" i="1"/>
  <c r="L305" i="1"/>
  <c r="K305" i="1"/>
  <c r="J305" i="1"/>
  <c r="I305" i="1"/>
  <c r="P304" i="1"/>
  <c r="N304" i="1"/>
  <c r="N301" i="1" s="1"/>
  <c r="L304" i="1"/>
  <c r="J304" i="1"/>
  <c r="J301" i="1" s="1"/>
  <c r="R303" i="1"/>
  <c r="P303" i="1"/>
  <c r="N303" i="1"/>
  <c r="M303" i="1"/>
  <c r="L303" i="1"/>
  <c r="L301" i="1" s="1"/>
  <c r="J303" i="1"/>
  <c r="I303" i="1"/>
  <c r="H303" i="1"/>
  <c r="R299" i="1"/>
  <c r="P296" i="1"/>
  <c r="O296" i="1"/>
  <c r="N296" i="1"/>
  <c r="M296" i="1"/>
  <c r="L296" i="1"/>
  <c r="K296" i="1"/>
  <c r="J296" i="1"/>
  <c r="I296" i="1"/>
  <c r="H296" i="1"/>
  <c r="R294" i="1"/>
  <c r="R293" i="1"/>
  <c r="P291" i="1"/>
  <c r="O291" i="1"/>
  <c r="N291" i="1"/>
  <c r="M291" i="1"/>
  <c r="L291" i="1"/>
  <c r="K291" i="1"/>
  <c r="J291" i="1"/>
  <c r="I291" i="1"/>
  <c r="H291" i="1"/>
  <c r="P290" i="1"/>
  <c r="H290" i="1"/>
  <c r="H285" i="1" s="1"/>
  <c r="P289" i="1"/>
  <c r="R289" i="1" s="1"/>
  <c r="H289" i="1"/>
  <c r="R288" i="1"/>
  <c r="P288" i="1"/>
  <c r="O288" i="1"/>
  <c r="O286" i="1" s="1"/>
  <c r="N288" i="1"/>
  <c r="M288" i="1"/>
  <c r="L288" i="1"/>
  <c r="L286" i="1" s="1"/>
  <c r="K288" i="1"/>
  <c r="K286" i="1" s="1"/>
  <c r="J288" i="1"/>
  <c r="I288" i="1"/>
  <c r="H288" i="1"/>
  <c r="H286" i="1" s="1"/>
  <c r="N286" i="1"/>
  <c r="M286" i="1"/>
  <c r="J286" i="1"/>
  <c r="I286" i="1"/>
  <c r="P285" i="1"/>
  <c r="O285" i="1"/>
  <c r="N285" i="1"/>
  <c r="M285" i="1"/>
  <c r="L285" i="1"/>
  <c r="K285" i="1"/>
  <c r="J285" i="1"/>
  <c r="I285" i="1"/>
  <c r="O284" i="1"/>
  <c r="N284" i="1"/>
  <c r="N281" i="1" s="1"/>
  <c r="M284" i="1"/>
  <c r="L284" i="1"/>
  <c r="L281" i="1" s="1"/>
  <c r="K284" i="1"/>
  <c r="J284" i="1"/>
  <c r="J281" i="1" s="1"/>
  <c r="I284" i="1"/>
  <c r="H284" i="1"/>
  <c r="P283" i="1"/>
  <c r="H283" i="1"/>
  <c r="O281" i="1"/>
  <c r="M281" i="1"/>
  <c r="K281" i="1"/>
  <c r="I281" i="1"/>
  <c r="R280" i="1"/>
  <c r="R279" i="1"/>
  <c r="R276" i="1"/>
  <c r="P276" i="1"/>
  <c r="O276" i="1"/>
  <c r="N276" i="1"/>
  <c r="M276" i="1"/>
  <c r="L276" i="1"/>
  <c r="K276" i="1"/>
  <c r="J276" i="1"/>
  <c r="I276" i="1"/>
  <c r="H276" i="1"/>
  <c r="P275" i="1"/>
  <c r="H275" i="1"/>
  <c r="H270" i="1" s="1"/>
  <c r="P274" i="1"/>
  <c r="R274" i="1" s="1"/>
  <c r="H274" i="1"/>
  <c r="P273" i="1"/>
  <c r="P268" i="1" s="1"/>
  <c r="O273" i="1"/>
  <c r="O271" i="1" s="1"/>
  <c r="N273" i="1"/>
  <c r="N268" i="1" s="1"/>
  <c r="M273" i="1"/>
  <c r="L273" i="1"/>
  <c r="L268" i="1" s="1"/>
  <c r="K273" i="1"/>
  <c r="K271" i="1" s="1"/>
  <c r="J273" i="1"/>
  <c r="J268" i="1" s="1"/>
  <c r="I273" i="1"/>
  <c r="H273" i="1"/>
  <c r="H268" i="1" s="1"/>
  <c r="P271" i="1"/>
  <c r="N271" i="1"/>
  <c r="M271" i="1"/>
  <c r="L271" i="1"/>
  <c r="J271" i="1"/>
  <c r="I271" i="1"/>
  <c r="P270" i="1"/>
  <c r="O270" i="1"/>
  <c r="N270" i="1"/>
  <c r="M270" i="1"/>
  <c r="L270" i="1"/>
  <c r="K270" i="1"/>
  <c r="J270" i="1"/>
  <c r="I270" i="1"/>
  <c r="P269" i="1"/>
  <c r="O269" i="1"/>
  <c r="N269" i="1"/>
  <c r="M269" i="1"/>
  <c r="L269" i="1"/>
  <c r="K269" i="1"/>
  <c r="J269" i="1"/>
  <c r="I269" i="1"/>
  <c r="H269" i="1"/>
  <c r="O268" i="1"/>
  <c r="O266" i="1" s="1"/>
  <c r="M268" i="1"/>
  <c r="M266" i="1" s="1"/>
  <c r="K268" i="1"/>
  <c r="I268" i="1"/>
  <c r="K266" i="1"/>
  <c r="I266" i="1"/>
  <c r="R265" i="1"/>
  <c r="P261" i="1"/>
  <c r="O261" i="1"/>
  <c r="N261" i="1"/>
  <c r="M261" i="1"/>
  <c r="L261" i="1"/>
  <c r="K261" i="1"/>
  <c r="J261" i="1"/>
  <c r="I261" i="1"/>
  <c r="H261" i="1"/>
  <c r="P260" i="1"/>
  <c r="R260" i="1" s="1"/>
  <c r="H260" i="1"/>
  <c r="P259" i="1"/>
  <c r="P256" i="1" s="1"/>
  <c r="R256" i="1" s="1"/>
  <c r="H259" i="1"/>
  <c r="P258" i="1"/>
  <c r="O258" i="1"/>
  <c r="N258" i="1"/>
  <c r="N256" i="1" s="1"/>
  <c r="M258" i="1"/>
  <c r="M256" i="1" s="1"/>
  <c r="L258" i="1"/>
  <c r="L256" i="1" s="1"/>
  <c r="K258" i="1"/>
  <c r="J258" i="1"/>
  <c r="J256" i="1" s="1"/>
  <c r="I258" i="1"/>
  <c r="I256" i="1" s="1"/>
  <c r="H258" i="1"/>
  <c r="H256" i="1" s="1"/>
  <c r="O256" i="1"/>
  <c r="K256" i="1"/>
  <c r="R255" i="1"/>
  <c r="R251" i="1"/>
  <c r="P251" i="1"/>
  <c r="O251" i="1"/>
  <c r="N251" i="1"/>
  <c r="M251" i="1"/>
  <c r="L251" i="1"/>
  <c r="K251" i="1"/>
  <c r="J251" i="1"/>
  <c r="I251" i="1"/>
  <c r="H251" i="1"/>
  <c r="R250" i="1"/>
  <c r="P246" i="1"/>
  <c r="O246" i="1"/>
  <c r="N246" i="1"/>
  <c r="M246" i="1"/>
  <c r="L246" i="1"/>
  <c r="K246" i="1"/>
  <c r="J246" i="1"/>
  <c r="I246" i="1"/>
  <c r="H246" i="1"/>
  <c r="P245" i="1"/>
  <c r="R245" i="1" s="1"/>
  <c r="H245" i="1"/>
  <c r="P244" i="1"/>
  <c r="H244" i="1"/>
  <c r="P243" i="1"/>
  <c r="O243" i="1"/>
  <c r="O241" i="1" s="1"/>
  <c r="N243" i="1"/>
  <c r="M243" i="1"/>
  <c r="L243" i="1"/>
  <c r="K243" i="1"/>
  <c r="K241" i="1" s="1"/>
  <c r="J243" i="1"/>
  <c r="I243" i="1"/>
  <c r="H243" i="1"/>
  <c r="P241" i="1"/>
  <c r="N241" i="1"/>
  <c r="M241" i="1"/>
  <c r="L241" i="1"/>
  <c r="J241" i="1"/>
  <c r="I241" i="1"/>
  <c r="H241" i="1"/>
  <c r="R240" i="1"/>
  <c r="R238" i="1"/>
  <c r="P236" i="1"/>
  <c r="O236" i="1"/>
  <c r="N236" i="1"/>
  <c r="M236" i="1"/>
  <c r="L236" i="1"/>
  <c r="K236" i="1"/>
  <c r="J236" i="1"/>
  <c r="I236" i="1"/>
  <c r="H236" i="1"/>
  <c r="R235" i="1"/>
  <c r="R231" i="1"/>
  <c r="P231" i="1"/>
  <c r="O231" i="1"/>
  <c r="N231" i="1"/>
  <c r="M231" i="1"/>
  <c r="L231" i="1"/>
  <c r="K231" i="1"/>
  <c r="J231" i="1"/>
  <c r="I231" i="1"/>
  <c r="H231" i="1"/>
  <c r="P230" i="1"/>
  <c r="H230" i="1"/>
  <c r="R230" i="1" s="1"/>
  <c r="P229" i="1"/>
  <c r="H229" i="1"/>
  <c r="H224" i="1" s="1"/>
  <c r="P228" i="1"/>
  <c r="O228" i="1"/>
  <c r="O226" i="1" s="1"/>
  <c r="N228" i="1"/>
  <c r="M228" i="1"/>
  <c r="L228" i="1"/>
  <c r="L223" i="1" s="1"/>
  <c r="L221" i="1" s="1"/>
  <c r="K228" i="1"/>
  <c r="K226" i="1" s="1"/>
  <c r="J228" i="1"/>
  <c r="I228" i="1"/>
  <c r="H228" i="1"/>
  <c r="P226" i="1"/>
  <c r="N226" i="1"/>
  <c r="M226" i="1"/>
  <c r="L226" i="1"/>
  <c r="J226" i="1"/>
  <c r="I226" i="1"/>
  <c r="P225" i="1"/>
  <c r="O225" i="1"/>
  <c r="N225" i="1"/>
  <c r="M225" i="1"/>
  <c r="L225" i="1"/>
  <c r="K225" i="1"/>
  <c r="J225" i="1"/>
  <c r="I225" i="1"/>
  <c r="O224" i="1"/>
  <c r="N224" i="1"/>
  <c r="M224" i="1"/>
  <c r="L224" i="1"/>
  <c r="K224" i="1"/>
  <c r="K221" i="1" s="1"/>
  <c r="J224" i="1"/>
  <c r="I224" i="1"/>
  <c r="O223" i="1"/>
  <c r="M223" i="1"/>
  <c r="M221" i="1" s="1"/>
  <c r="K223" i="1"/>
  <c r="I223" i="1"/>
  <c r="O221" i="1"/>
  <c r="I221" i="1"/>
  <c r="R220" i="1"/>
  <c r="P216" i="1"/>
  <c r="O216" i="1"/>
  <c r="N216" i="1"/>
  <c r="M216" i="1"/>
  <c r="L216" i="1"/>
  <c r="K216" i="1"/>
  <c r="J216" i="1"/>
  <c r="I216" i="1"/>
  <c r="H216" i="1"/>
  <c r="P215" i="1"/>
  <c r="R215" i="1" s="1"/>
  <c r="H215" i="1"/>
  <c r="P214" i="1"/>
  <c r="P149" i="1" s="1"/>
  <c r="R149" i="1" s="1"/>
  <c r="H214" i="1"/>
  <c r="P213" i="1"/>
  <c r="O213" i="1"/>
  <c r="N213" i="1"/>
  <c r="N211" i="1" s="1"/>
  <c r="M213" i="1"/>
  <c r="M211" i="1" s="1"/>
  <c r="L213" i="1"/>
  <c r="K213" i="1"/>
  <c r="J213" i="1"/>
  <c r="J211" i="1" s="1"/>
  <c r="I213" i="1"/>
  <c r="I211" i="1" s="1"/>
  <c r="H213" i="1"/>
  <c r="H211" i="1" s="1"/>
  <c r="O211" i="1"/>
  <c r="L211" i="1"/>
  <c r="K211" i="1"/>
  <c r="R210" i="1"/>
  <c r="R209" i="1"/>
  <c r="R208" i="1"/>
  <c r="R206" i="1"/>
  <c r="P206" i="1"/>
  <c r="O206" i="1"/>
  <c r="N206" i="1"/>
  <c r="M206" i="1"/>
  <c r="L206" i="1"/>
  <c r="K206" i="1"/>
  <c r="J206" i="1"/>
  <c r="I206" i="1"/>
  <c r="H206" i="1"/>
  <c r="R205" i="1"/>
  <c r="P201" i="1"/>
  <c r="O201" i="1"/>
  <c r="N201" i="1"/>
  <c r="M201" i="1"/>
  <c r="L201" i="1"/>
  <c r="K201" i="1"/>
  <c r="J201" i="1"/>
  <c r="I201" i="1"/>
  <c r="H201" i="1"/>
  <c r="P200" i="1"/>
  <c r="O200" i="1"/>
  <c r="N200" i="1"/>
  <c r="N150" i="1" s="1"/>
  <c r="M200" i="1"/>
  <c r="L200" i="1"/>
  <c r="K200" i="1"/>
  <c r="J200" i="1"/>
  <c r="J150" i="1" s="1"/>
  <c r="I200" i="1"/>
  <c r="H200" i="1"/>
  <c r="P199" i="1"/>
  <c r="O199" i="1"/>
  <c r="N199" i="1"/>
  <c r="N149" i="1" s="1"/>
  <c r="M199" i="1"/>
  <c r="L199" i="1"/>
  <c r="K199" i="1"/>
  <c r="J199" i="1"/>
  <c r="I199" i="1"/>
  <c r="H199" i="1"/>
  <c r="P198" i="1"/>
  <c r="O198" i="1"/>
  <c r="N198" i="1"/>
  <c r="M198" i="1"/>
  <c r="M196" i="1" s="1"/>
  <c r="L198" i="1"/>
  <c r="K198" i="1"/>
  <c r="J198" i="1"/>
  <c r="I198" i="1"/>
  <c r="I196" i="1" s="1"/>
  <c r="H198" i="1"/>
  <c r="H196" i="1" s="1"/>
  <c r="O196" i="1"/>
  <c r="L196" i="1"/>
  <c r="K196" i="1"/>
  <c r="R195" i="1"/>
  <c r="R191" i="1"/>
  <c r="P191" i="1"/>
  <c r="O191" i="1"/>
  <c r="N191" i="1"/>
  <c r="M191" i="1"/>
  <c r="L191" i="1"/>
  <c r="K191" i="1"/>
  <c r="J191" i="1"/>
  <c r="I191" i="1"/>
  <c r="H191" i="1"/>
  <c r="R190" i="1"/>
  <c r="P186" i="1"/>
  <c r="O186" i="1"/>
  <c r="N186" i="1"/>
  <c r="M186" i="1"/>
  <c r="L186" i="1"/>
  <c r="K186" i="1"/>
  <c r="J186" i="1"/>
  <c r="I186" i="1"/>
  <c r="H186" i="1"/>
  <c r="R185" i="1"/>
  <c r="R181" i="1"/>
  <c r="P181" i="1"/>
  <c r="O181" i="1"/>
  <c r="N181" i="1"/>
  <c r="M181" i="1"/>
  <c r="L181" i="1"/>
  <c r="K181" i="1"/>
  <c r="J181" i="1"/>
  <c r="I181" i="1"/>
  <c r="H181" i="1"/>
  <c r="R180" i="1"/>
  <c r="P176" i="1"/>
  <c r="O176" i="1"/>
  <c r="N176" i="1"/>
  <c r="M176" i="1"/>
  <c r="L176" i="1"/>
  <c r="K176" i="1"/>
  <c r="J176" i="1"/>
  <c r="I176" i="1"/>
  <c r="H176" i="1"/>
  <c r="R175" i="1"/>
  <c r="R171" i="1"/>
  <c r="P171" i="1"/>
  <c r="O171" i="1"/>
  <c r="N171" i="1"/>
  <c r="M171" i="1"/>
  <c r="L171" i="1"/>
  <c r="K171" i="1"/>
  <c r="J171" i="1"/>
  <c r="I171" i="1"/>
  <c r="H171" i="1"/>
  <c r="R170" i="1"/>
  <c r="P166" i="1"/>
  <c r="O166" i="1"/>
  <c r="N166" i="1"/>
  <c r="M166" i="1"/>
  <c r="L166" i="1"/>
  <c r="K166" i="1"/>
  <c r="J166" i="1"/>
  <c r="I166" i="1"/>
  <c r="H166" i="1"/>
  <c r="R165" i="1"/>
  <c r="R161" i="1"/>
  <c r="P161" i="1"/>
  <c r="O161" i="1"/>
  <c r="N161" i="1"/>
  <c r="M161" i="1"/>
  <c r="L161" i="1"/>
  <c r="K161" i="1"/>
  <c r="J161" i="1"/>
  <c r="I161" i="1"/>
  <c r="H161" i="1"/>
  <c r="R160" i="1"/>
  <c r="R158" i="1"/>
  <c r="R156" i="1"/>
  <c r="P156" i="1"/>
  <c r="O156" i="1"/>
  <c r="N156" i="1"/>
  <c r="M156" i="1"/>
  <c r="L156" i="1"/>
  <c r="K156" i="1"/>
  <c r="J156" i="1"/>
  <c r="I156" i="1"/>
  <c r="H156" i="1"/>
  <c r="P155" i="1"/>
  <c r="H155" i="1"/>
  <c r="R155" i="1" s="1"/>
  <c r="P154" i="1"/>
  <c r="H154" i="1"/>
  <c r="P153" i="1"/>
  <c r="O153" i="1"/>
  <c r="O151" i="1" s="1"/>
  <c r="N153" i="1"/>
  <c r="N148" i="1" s="1"/>
  <c r="N146" i="1" s="1"/>
  <c r="M153" i="1"/>
  <c r="L153" i="1"/>
  <c r="K153" i="1"/>
  <c r="K151" i="1" s="1"/>
  <c r="J153" i="1"/>
  <c r="J151" i="1" s="1"/>
  <c r="I153" i="1"/>
  <c r="H153" i="1"/>
  <c r="P151" i="1"/>
  <c r="N151" i="1"/>
  <c r="M151" i="1"/>
  <c r="L151" i="1"/>
  <c r="I151" i="1"/>
  <c r="P150" i="1"/>
  <c r="O150" i="1"/>
  <c r="M150" i="1"/>
  <c r="L150" i="1"/>
  <c r="K150" i="1"/>
  <c r="I150" i="1"/>
  <c r="H150" i="1"/>
  <c r="O149" i="1"/>
  <c r="M149" i="1"/>
  <c r="L149" i="1"/>
  <c r="K149" i="1"/>
  <c r="I149" i="1"/>
  <c r="H149" i="1"/>
  <c r="P148" i="1"/>
  <c r="O148" i="1"/>
  <c r="O146" i="1" s="1"/>
  <c r="M148" i="1"/>
  <c r="L148" i="1"/>
  <c r="L146" i="1" s="1"/>
  <c r="K148" i="1"/>
  <c r="K146" i="1" s="1"/>
  <c r="I148" i="1"/>
  <c r="H148" i="1"/>
  <c r="H146" i="1" s="1"/>
  <c r="M146" i="1"/>
  <c r="I146" i="1"/>
  <c r="R144" i="1"/>
  <c r="R143" i="1"/>
  <c r="P141" i="1"/>
  <c r="O141" i="1"/>
  <c r="N141" i="1"/>
  <c r="M141" i="1"/>
  <c r="L141" i="1"/>
  <c r="K141" i="1"/>
  <c r="J141" i="1"/>
  <c r="I141" i="1"/>
  <c r="H141" i="1"/>
  <c r="R140" i="1"/>
  <c r="R138" i="1"/>
  <c r="P136" i="1"/>
  <c r="O136" i="1"/>
  <c r="N136" i="1"/>
  <c r="M136" i="1"/>
  <c r="L136" i="1"/>
  <c r="K136" i="1"/>
  <c r="J136" i="1"/>
  <c r="I136" i="1"/>
  <c r="H136" i="1"/>
  <c r="P135" i="1"/>
  <c r="R135" i="1" s="1"/>
  <c r="H135" i="1"/>
  <c r="P134" i="1"/>
  <c r="H134" i="1"/>
  <c r="H114" i="1" s="1"/>
  <c r="P133" i="1"/>
  <c r="O133" i="1"/>
  <c r="N133" i="1"/>
  <c r="M133" i="1"/>
  <c r="M131" i="1" s="1"/>
  <c r="L133" i="1"/>
  <c r="K133" i="1"/>
  <c r="J133" i="1"/>
  <c r="I133" i="1"/>
  <c r="I131" i="1" s="1"/>
  <c r="H133" i="1"/>
  <c r="O131" i="1"/>
  <c r="N131" i="1"/>
  <c r="L131" i="1"/>
  <c r="K131" i="1"/>
  <c r="J131" i="1"/>
  <c r="H131" i="1"/>
  <c r="R130" i="1"/>
  <c r="R126" i="1"/>
  <c r="P126" i="1"/>
  <c r="O126" i="1"/>
  <c r="N126" i="1"/>
  <c r="M126" i="1"/>
  <c r="L126" i="1"/>
  <c r="K126" i="1"/>
  <c r="J126" i="1"/>
  <c r="I126" i="1"/>
  <c r="H126" i="1"/>
  <c r="R125" i="1"/>
  <c r="R124" i="1"/>
  <c r="R121" i="1"/>
  <c r="P121" i="1"/>
  <c r="O121" i="1"/>
  <c r="N121" i="1"/>
  <c r="M121" i="1"/>
  <c r="L121" i="1"/>
  <c r="K121" i="1"/>
  <c r="J121" i="1"/>
  <c r="I121" i="1"/>
  <c r="H121" i="1"/>
  <c r="R120" i="1"/>
  <c r="Q120" i="1"/>
  <c r="P120" i="1"/>
  <c r="O120" i="1"/>
  <c r="N120" i="1"/>
  <c r="N115" i="1" s="1"/>
  <c r="N111" i="1" s="1"/>
  <c r="M120" i="1"/>
  <c r="L120" i="1"/>
  <c r="L115" i="1" s="1"/>
  <c r="K120" i="1"/>
  <c r="J120" i="1"/>
  <c r="I120" i="1"/>
  <c r="H120" i="1"/>
  <c r="H115" i="1" s="1"/>
  <c r="P119" i="1"/>
  <c r="H119" i="1"/>
  <c r="P118" i="1"/>
  <c r="P113" i="1" s="1"/>
  <c r="O118" i="1"/>
  <c r="N118" i="1"/>
  <c r="N113" i="1" s="1"/>
  <c r="M118" i="1"/>
  <c r="M116" i="1" s="1"/>
  <c r="L118" i="1"/>
  <c r="L113" i="1" s="1"/>
  <c r="K118" i="1"/>
  <c r="J118" i="1"/>
  <c r="J113" i="1" s="1"/>
  <c r="I118" i="1"/>
  <c r="I116" i="1" s="1"/>
  <c r="H118" i="1"/>
  <c r="H113" i="1" s="1"/>
  <c r="P116" i="1"/>
  <c r="O116" i="1"/>
  <c r="N116" i="1"/>
  <c r="K116" i="1"/>
  <c r="H116" i="1"/>
  <c r="Q115" i="1"/>
  <c r="Q10" i="1" s="1"/>
  <c r="O115" i="1"/>
  <c r="O112" i="1" s="1"/>
  <c r="M115" i="1"/>
  <c r="K115" i="1"/>
  <c r="I115" i="1"/>
  <c r="O114" i="1"/>
  <c r="N114" i="1"/>
  <c r="M114" i="1"/>
  <c r="L114" i="1"/>
  <c r="K114" i="1"/>
  <c r="J114" i="1"/>
  <c r="I114" i="1"/>
  <c r="R113" i="1"/>
  <c r="O113" i="1"/>
  <c r="M113" i="1"/>
  <c r="K113" i="1"/>
  <c r="K111" i="1" s="1"/>
  <c r="I113" i="1"/>
  <c r="I112" i="1"/>
  <c r="L111" i="1"/>
  <c r="R110" i="1"/>
  <c r="R106" i="1"/>
  <c r="P106" i="1"/>
  <c r="O106" i="1"/>
  <c r="N106" i="1"/>
  <c r="M106" i="1"/>
  <c r="L106" i="1"/>
  <c r="K106" i="1"/>
  <c r="J106" i="1"/>
  <c r="I106" i="1"/>
  <c r="H106" i="1"/>
  <c r="P105" i="1"/>
  <c r="H105" i="1"/>
  <c r="R105" i="1" s="1"/>
  <c r="P104" i="1"/>
  <c r="H104" i="1"/>
  <c r="P103" i="1"/>
  <c r="P101" i="1" s="1"/>
  <c r="O103" i="1"/>
  <c r="O101" i="1" s="1"/>
  <c r="N103" i="1"/>
  <c r="M103" i="1"/>
  <c r="L103" i="1"/>
  <c r="L101" i="1" s="1"/>
  <c r="K103" i="1"/>
  <c r="K101" i="1" s="1"/>
  <c r="J103" i="1"/>
  <c r="I103" i="1"/>
  <c r="H103" i="1"/>
  <c r="N101" i="1"/>
  <c r="M101" i="1"/>
  <c r="J101" i="1"/>
  <c r="I101" i="1"/>
  <c r="R100" i="1"/>
  <c r="R99" i="1"/>
  <c r="R96" i="1"/>
  <c r="P96" i="1"/>
  <c r="O96" i="1"/>
  <c r="N96" i="1"/>
  <c r="M96" i="1"/>
  <c r="L96" i="1"/>
  <c r="K96" i="1"/>
  <c r="J96" i="1"/>
  <c r="I96" i="1"/>
  <c r="H96" i="1"/>
  <c r="R95" i="1"/>
  <c r="P95" i="1"/>
  <c r="O95" i="1"/>
  <c r="N95" i="1"/>
  <c r="M95" i="1"/>
  <c r="L95" i="1"/>
  <c r="K95" i="1"/>
  <c r="J95" i="1"/>
  <c r="I95" i="1"/>
  <c r="H95" i="1"/>
  <c r="R94" i="1"/>
  <c r="P94" i="1"/>
  <c r="O94" i="1"/>
  <c r="N94" i="1"/>
  <c r="M94" i="1"/>
  <c r="L94" i="1"/>
  <c r="K94" i="1"/>
  <c r="J94" i="1"/>
  <c r="I94" i="1"/>
  <c r="H94" i="1"/>
  <c r="P93" i="1"/>
  <c r="P13" i="1" s="1"/>
  <c r="O93" i="1"/>
  <c r="O91" i="1" s="1"/>
  <c r="N93" i="1"/>
  <c r="M93" i="1"/>
  <c r="L93" i="1"/>
  <c r="L91" i="1" s="1"/>
  <c r="K93" i="1"/>
  <c r="K91" i="1" s="1"/>
  <c r="J93" i="1"/>
  <c r="I93" i="1"/>
  <c r="H93" i="1"/>
  <c r="P91" i="1"/>
  <c r="R91" i="1" s="1"/>
  <c r="N91" i="1"/>
  <c r="J91" i="1"/>
  <c r="H91" i="1"/>
  <c r="R90" i="1"/>
  <c r="R86" i="1"/>
  <c r="P86" i="1"/>
  <c r="O86" i="1"/>
  <c r="N86" i="1"/>
  <c r="M86" i="1"/>
  <c r="L86" i="1"/>
  <c r="K86" i="1"/>
  <c r="J86" i="1"/>
  <c r="I86" i="1"/>
  <c r="H86" i="1"/>
  <c r="R85" i="1"/>
  <c r="P85" i="1"/>
  <c r="H85" i="1"/>
  <c r="P84" i="1"/>
  <c r="H84" i="1"/>
  <c r="H81" i="1" s="1"/>
  <c r="R81" i="1" s="1"/>
  <c r="P83" i="1"/>
  <c r="O83" i="1"/>
  <c r="N83" i="1"/>
  <c r="N81" i="1" s="1"/>
  <c r="M83" i="1"/>
  <c r="L83" i="1"/>
  <c r="K83" i="1"/>
  <c r="J83" i="1"/>
  <c r="J81" i="1" s="1"/>
  <c r="I83" i="1"/>
  <c r="I81" i="1" s="1"/>
  <c r="H83" i="1"/>
  <c r="P81" i="1"/>
  <c r="O81" i="1"/>
  <c r="M81" i="1"/>
  <c r="L81" i="1"/>
  <c r="K81" i="1"/>
  <c r="R80" i="1"/>
  <c r="R79" i="1"/>
  <c r="R78" i="1"/>
  <c r="P76" i="1"/>
  <c r="O76" i="1"/>
  <c r="N76" i="1"/>
  <c r="M76" i="1"/>
  <c r="L76" i="1"/>
  <c r="K76" i="1"/>
  <c r="J76" i="1"/>
  <c r="I76" i="1"/>
  <c r="H76" i="1"/>
  <c r="P75" i="1"/>
  <c r="H75" i="1"/>
  <c r="O74" i="1"/>
  <c r="N74" i="1"/>
  <c r="M74" i="1"/>
  <c r="L74" i="1"/>
  <c r="K74" i="1"/>
  <c r="J74" i="1"/>
  <c r="I74" i="1"/>
  <c r="H74" i="1"/>
  <c r="H71" i="1" s="1"/>
  <c r="O73" i="1"/>
  <c r="N73" i="1"/>
  <c r="N71" i="1" s="1"/>
  <c r="M73" i="1"/>
  <c r="L73" i="1"/>
  <c r="K73" i="1"/>
  <c r="K71" i="1" s="1"/>
  <c r="J73" i="1"/>
  <c r="J71" i="1" s="1"/>
  <c r="I73" i="1"/>
  <c r="H73" i="1"/>
  <c r="R73" i="1" s="1"/>
  <c r="O71" i="1"/>
  <c r="M71" i="1"/>
  <c r="I71" i="1"/>
  <c r="R70" i="1"/>
  <c r="R69" i="1"/>
  <c r="R68" i="1"/>
  <c r="P66" i="1"/>
  <c r="O66" i="1"/>
  <c r="N66" i="1"/>
  <c r="M66" i="1"/>
  <c r="L66" i="1"/>
  <c r="K66" i="1"/>
  <c r="J66" i="1"/>
  <c r="I66" i="1"/>
  <c r="H66" i="1"/>
  <c r="R65" i="1"/>
  <c r="R64" i="1"/>
  <c r="P61" i="1"/>
  <c r="O61" i="1"/>
  <c r="N61" i="1"/>
  <c r="M61" i="1"/>
  <c r="L61" i="1"/>
  <c r="K61" i="1"/>
  <c r="J61" i="1"/>
  <c r="I61" i="1"/>
  <c r="H61" i="1"/>
  <c r="R60" i="1"/>
  <c r="R56" i="1"/>
  <c r="P56" i="1"/>
  <c r="O56" i="1"/>
  <c r="N56" i="1"/>
  <c r="M56" i="1"/>
  <c r="L56" i="1"/>
  <c r="K56" i="1"/>
  <c r="J56" i="1"/>
  <c r="I56" i="1"/>
  <c r="H56" i="1"/>
  <c r="R55" i="1"/>
  <c r="P55" i="1"/>
  <c r="O55" i="1"/>
  <c r="N55" i="1"/>
  <c r="M55" i="1"/>
  <c r="L55" i="1"/>
  <c r="K55" i="1"/>
  <c r="J55" i="1"/>
  <c r="I55" i="1"/>
  <c r="H55" i="1"/>
  <c r="R54" i="1"/>
  <c r="P54" i="1"/>
  <c r="O54" i="1"/>
  <c r="N54" i="1"/>
  <c r="M54" i="1"/>
  <c r="M51" i="1" s="1"/>
  <c r="L54" i="1"/>
  <c r="K54" i="1"/>
  <c r="J54" i="1"/>
  <c r="I54" i="1"/>
  <c r="H54" i="1"/>
  <c r="R53" i="1"/>
  <c r="P53" i="1"/>
  <c r="O53" i="1"/>
  <c r="O51" i="1" s="1"/>
  <c r="N53" i="1"/>
  <c r="N51" i="1" s="1"/>
  <c r="M53" i="1"/>
  <c r="L53" i="1"/>
  <c r="K53" i="1"/>
  <c r="K51" i="1" s="1"/>
  <c r="J53" i="1"/>
  <c r="J51" i="1" s="1"/>
  <c r="I53" i="1"/>
  <c r="H53" i="1"/>
  <c r="R51" i="1"/>
  <c r="P51" i="1"/>
  <c r="L51" i="1"/>
  <c r="I51" i="1"/>
  <c r="H51" i="1"/>
  <c r="R50" i="1"/>
  <c r="P46" i="1"/>
  <c r="O46" i="1"/>
  <c r="N46" i="1"/>
  <c r="M46" i="1"/>
  <c r="L46" i="1"/>
  <c r="K46" i="1"/>
  <c r="J46" i="1"/>
  <c r="I46" i="1"/>
  <c r="H46" i="1"/>
  <c r="P45" i="1"/>
  <c r="O45" i="1"/>
  <c r="N45" i="1"/>
  <c r="M45" i="1"/>
  <c r="L45" i="1"/>
  <c r="K45" i="1"/>
  <c r="J45" i="1"/>
  <c r="J15" i="1" s="1"/>
  <c r="I45" i="1"/>
  <c r="H45" i="1"/>
  <c r="P44" i="1"/>
  <c r="O44" i="1"/>
  <c r="N44" i="1"/>
  <c r="M44" i="1"/>
  <c r="M41" i="1" s="1"/>
  <c r="L44" i="1"/>
  <c r="K44" i="1"/>
  <c r="J44" i="1"/>
  <c r="I44" i="1"/>
  <c r="I41" i="1" s="1"/>
  <c r="H44" i="1"/>
  <c r="P43" i="1"/>
  <c r="O43" i="1"/>
  <c r="N43" i="1"/>
  <c r="N41" i="1" s="1"/>
  <c r="M43" i="1"/>
  <c r="L43" i="1"/>
  <c r="K43" i="1"/>
  <c r="J43" i="1"/>
  <c r="J41" i="1" s="1"/>
  <c r="I43" i="1"/>
  <c r="H43" i="1"/>
  <c r="L41" i="1"/>
  <c r="R40" i="1"/>
  <c r="R39" i="1"/>
  <c r="R38" i="1"/>
  <c r="R36" i="1"/>
  <c r="P36" i="1"/>
  <c r="O36" i="1"/>
  <c r="N36" i="1"/>
  <c r="M36" i="1"/>
  <c r="L36" i="1"/>
  <c r="K36" i="1"/>
  <c r="J36" i="1"/>
  <c r="I36" i="1"/>
  <c r="H36" i="1"/>
  <c r="R35" i="1"/>
  <c r="P35" i="1"/>
  <c r="O35" i="1"/>
  <c r="N35" i="1"/>
  <c r="M35" i="1"/>
  <c r="L35" i="1"/>
  <c r="K35" i="1"/>
  <c r="J35" i="1"/>
  <c r="I35" i="1"/>
  <c r="H35" i="1"/>
  <c r="R34" i="1"/>
  <c r="P34" i="1"/>
  <c r="O34" i="1"/>
  <c r="O31" i="1" s="1"/>
  <c r="N34" i="1"/>
  <c r="M34" i="1"/>
  <c r="L34" i="1"/>
  <c r="K34" i="1"/>
  <c r="K31" i="1" s="1"/>
  <c r="J34" i="1"/>
  <c r="I34" i="1"/>
  <c r="H34" i="1"/>
  <c r="R33" i="1"/>
  <c r="P33" i="1"/>
  <c r="P31" i="1" s="1"/>
  <c r="O33" i="1"/>
  <c r="N33" i="1"/>
  <c r="M33" i="1"/>
  <c r="M13" i="1" s="1"/>
  <c r="L33" i="1"/>
  <c r="L31" i="1" s="1"/>
  <c r="K33" i="1"/>
  <c r="J33" i="1"/>
  <c r="I33" i="1"/>
  <c r="I13" i="1" s="1"/>
  <c r="H33" i="1"/>
  <c r="H31" i="1" s="1"/>
  <c r="N31" i="1"/>
  <c r="M31" i="1"/>
  <c r="J31" i="1"/>
  <c r="R30" i="1"/>
  <c r="R29" i="1"/>
  <c r="R26" i="1"/>
  <c r="P26" i="1"/>
  <c r="O26" i="1"/>
  <c r="N26" i="1"/>
  <c r="M26" i="1"/>
  <c r="L26" i="1"/>
  <c r="K26" i="1"/>
  <c r="J26" i="1"/>
  <c r="I26" i="1"/>
  <c r="H26" i="1"/>
  <c r="R25" i="1"/>
  <c r="R24" i="1"/>
  <c r="R21" i="1"/>
  <c r="P21" i="1"/>
  <c r="O21" i="1"/>
  <c r="N21" i="1"/>
  <c r="M21" i="1"/>
  <c r="L21" i="1"/>
  <c r="K21" i="1"/>
  <c r="J21" i="1"/>
  <c r="I21" i="1"/>
  <c r="H21" i="1"/>
  <c r="R20" i="1"/>
  <c r="P20" i="1"/>
  <c r="O20" i="1"/>
  <c r="O15" i="1" s="1"/>
  <c r="N20" i="1"/>
  <c r="M20" i="1"/>
  <c r="L20" i="1"/>
  <c r="K20" i="1"/>
  <c r="K15" i="1" s="1"/>
  <c r="J20" i="1"/>
  <c r="I20" i="1"/>
  <c r="H20" i="1"/>
  <c r="R19" i="1"/>
  <c r="P19" i="1"/>
  <c r="O19" i="1"/>
  <c r="N19" i="1"/>
  <c r="M19" i="1"/>
  <c r="L19" i="1"/>
  <c r="K19" i="1"/>
  <c r="J19" i="1"/>
  <c r="I19" i="1"/>
  <c r="H19" i="1"/>
  <c r="P18" i="1"/>
  <c r="P16" i="1" s="1"/>
  <c r="O18" i="1"/>
  <c r="N18" i="1"/>
  <c r="N13" i="1" s="1"/>
  <c r="N11" i="1" s="1"/>
  <c r="M18" i="1"/>
  <c r="L18" i="1"/>
  <c r="K18" i="1"/>
  <c r="J18" i="1"/>
  <c r="J16" i="1" s="1"/>
  <c r="I18" i="1"/>
  <c r="H18" i="1"/>
  <c r="H16" i="1" s="1"/>
  <c r="L16" i="1"/>
  <c r="N15" i="1"/>
  <c r="L15" i="1"/>
  <c r="P14" i="1"/>
  <c r="N14" i="1"/>
  <c r="J14" i="1"/>
  <c r="L13" i="1"/>
  <c r="J13" i="1"/>
  <c r="J11" i="1"/>
  <c r="Q9" i="1"/>
  <c r="P11" i="1" l="1"/>
  <c r="J115" i="1"/>
  <c r="J111" i="1" s="1"/>
  <c r="J116" i="1"/>
  <c r="R141" i="1"/>
  <c r="R148" i="1"/>
  <c r="P146" i="1"/>
  <c r="R146" i="1" s="1"/>
  <c r="R150" i="1"/>
  <c r="R176" i="1"/>
  <c r="R198" i="1"/>
  <c r="R246" i="1"/>
  <c r="R271" i="1"/>
  <c r="R336" i="1"/>
  <c r="R351" i="1"/>
  <c r="K398" i="1"/>
  <c r="K396" i="1" s="1"/>
  <c r="K411" i="1"/>
  <c r="O398" i="1"/>
  <c r="O396" i="1" s="1"/>
  <c r="O411" i="1"/>
  <c r="H400" i="1"/>
  <c r="R415" i="1"/>
  <c r="N9" i="1"/>
  <c r="N16" i="1"/>
  <c r="M8" i="1"/>
  <c r="P71" i="1"/>
  <c r="R71" i="1" s="1"/>
  <c r="R75" i="1"/>
  <c r="H101" i="1"/>
  <c r="R101" i="1" s="1"/>
  <c r="K112" i="1"/>
  <c r="M111" i="1"/>
  <c r="R186" i="1"/>
  <c r="N196" i="1"/>
  <c r="R199" i="1"/>
  <c r="H223" i="1"/>
  <c r="H226" i="1"/>
  <c r="R226" i="1" s="1"/>
  <c r="R228" i="1"/>
  <c r="P223" i="1"/>
  <c r="R269" i="1"/>
  <c r="I306" i="1"/>
  <c r="R14" i="1"/>
  <c r="P15" i="1"/>
  <c r="R16" i="1"/>
  <c r="K14" i="1"/>
  <c r="K9" i="1" s="1"/>
  <c r="O14" i="1"/>
  <c r="O9" i="1" s="1"/>
  <c r="I15" i="1"/>
  <c r="I10" i="1" s="1"/>
  <c r="M15" i="1"/>
  <c r="M10" i="1" s="1"/>
  <c r="H41" i="1"/>
  <c r="P41" i="1"/>
  <c r="R41" i="1" s="1"/>
  <c r="R66" i="1"/>
  <c r="R76" i="1"/>
  <c r="M112" i="1"/>
  <c r="R116" i="1"/>
  <c r="P115" i="1"/>
  <c r="R115" i="1" s="1"/>
  <c r="P131" i="1"/>
  <c r="R131" i="1" s="1"/>
  <c r="R134" i="1"/>
  <c r="J148" i="1"/>
  <c r="P211" i="1"/>
  <c r="R211" i="1" s="1"/>
  <c r="H225" i="1"/>
  <c r="R225" i="1" s="1"/>
  <c r="R241" i="1"/>
  <c r="H271" i="1"/>
  <c r="R275" i="1"/>
  <c r="P284" i="1"/>
  <c r="R284" i="1" s="1"/>
  <c r="P286" i="1"/>
  <c r="R286" i="1" s="1"/>
  <c r="H13" i="1"/>
  <c r="H14" i="1"/>
  <c r="H15" i="1"/>
  <c r="I31" i="1"/>
  <c r="R61" i="1"/>
  <c r="L71" i="1"/>
  <c r="L14" i="1"/>
  <c r="R74" i="1"/>
  <c r="I91" i="1"/>
  <c r="M91" i="1"/>
  <c r="I111" i="1"/>
  <c r="L116" i="1"/>
  <c r="H111" i="1"/>
  <c r="L112" i="1"/>
  <c r="R133" i="1"/>
  <c r="H151" i="1"/>
  <c r="R151" i="1" s="1"/>
  <c r="R153" i="1"/>
  <c r="P196" i="1"/>
  <c r="R196" i="1" s="1"/>
  <c r="J196" i="1"/>
  <c r="J149" i="1"/>
  <c r="J9" i="1" s="1"/>
  <c r="R201" i="1"/>
  <c r="J223" i="1"/>
  <c r="J221" i="1" s="1"/>
  <c r="N223" i="1"/>
  <c r="N221" i="1" s="1"/>
  <c r="J266" i="1"/>
  <c r="N266" i="1"/>
  <c r="K303" i="1"/>
  <c r="K301" i="1" s="1"/>
  <c r="O303" i="1"/>
  <c r="O301" i="1" s="1"/>
  <c r="R381" i="1"/>
  <c r="J431" i="1"/>
  <c r="J398" i="1"/>
  <c r="J396" i="1" s="1"/>
  <c r="M466" i="1"/>
  <c r="R476" i="1"/>
  <c r="R496" i="1"/>
  <c r="L10" i="1"/>
  <c r="I16" i="1"/>
  <c r="I14" i="1"/>
  <c r="I9" i="1" s="1"/>
  <c r="M16" i="1"/>
  <c r="M14" i="1"/>
  <c r="M9" i="1" s="1"/>
  <c r="R31" i="1"/>
  <c r="R45" i="1"/>
  <c r="H281" i="1"/>
  <c r="R296" i="1"/>
  <c r="M306" i="1"/>
  <c r="R341" i="1"/>
  <c r="R371" i="1"/>
  <c r="H451" i="1"/>
  <c r="K16" i="1"/>
  <c r="O16" i="1"/>
  <c r="K13" i="1"/>
  <c r="O13" i="1"/>
  <c r="K41" i="1"/>
  <c r="O41" i="1"/>
  <c r="R46" i="1"/>
  <c r="O111" i="1"/>
  <c r="N112" i="1"/>
  <c r="P114" i="1"/>
  <c r="R114" i="1" s="1"/>
  <c r="R119" i="1"/>
  <c r="R136" i="1"/>
  <c r="R166" i="1"/>
  <c r="R200" i="1"/>
  <c r="R216" i="1"/>
  <c r="R236" i="1"/>
  <c r="P224" i="1"/>
  <c r="R261" i="1"/>
  <c r="R270" i="1"/>
  <c r="H266" i="1"/>
  <c r="L266" i="1"/>
  <c r="P266" i="1"/>
  <c r="R266" i="1" s="1"/>
  <c r="R283" i="1"/>
  <c r="P281" i="1"/>
  <c r="R291" i="1"/>
  <c r="P305" i="1"/>
  <c r="R406" i="1"/>
  <c r="H411" i="1"/>
  <c r="R411" i="1" s="1"/>
  <c r="P431" i="1"/>
  <c r="R431" i="1" s="1"/>
  <c r="R421" i="1"/>
  <c r="R453" i="1"/>
  <c r="R483" i="1"/>
  <c r="L496" i="1"/>
  <c r="L483" i="1"/>
  <c r="R500" i="1"/>
  <c r="P485" i="1"/>
  <c r="R514" i="1"/>
  <c r="P509" i="1"/>
  <c r="R509" i="1" s="1"/>
  <c r="H541" i="1"/>
  <c r="H508" i="1"/>
  <c r="H506" i="1" s="1"/>
  <c r="P541" i="1"/>
  <c r="R541" i="1" s="1"/>
  <c r="J656" i="1"/>
  <c r="J653" i="1"/>
  <c r="J651" i="1" s="1"/>
  <c r="N656" i="1"/>
  <c r="N653" i="1"/>
  <c r="N651" i="1" s="1"/>
  <c r="H654" i="1"/>
  <c r="H651" i="1" s="1"/>
  <c r="H656" i="1"/>
  <c r="R661" i="1"/>
  <c r="P306" i="1"/>
  <c r="R306" i="1" s="1"/>
  <c r="R326" i="1"/>
  <c r="R346" i="1"/>
  <c r="R373" i="1"/>
  <c r="H386" i="1"/>
  <c r="R386" i="1" s="1"/>
  <c r="H398" i="1"/>
  <c r="H396" i="1" s="1"/>
  <c r="P398" i="1"/>
  <c r="P400" i="1"/>
  <c r="R436" i="1"/>
  <c r="O466" i="1"/>
  <c r="H471" i="1"/>
  <c r="H468" i="1"/>
  <c r="H466" i="1" s="1"/>
  <c r="P471" i="1"/>
  <c r="R471" i="1" s="1"/>
  <c r="P468" i="1"/>
  <c r="P466" i="1" s="1"/>
  <c r="R466" i="1" s="1"/>
  <c r="H483" i="1"/>
  <c r="H486" i="1"/>
  <c r="J496" i="1"/>
  <c r="L508" i="1"/>
  <c r="L506" i="1" s="1"/>
  <c r="P510" i="1"/>
  <c r="R510" i="1" s="1"/>
  <c r="M506" i="1"/>
  <c r="H526" i="1"/>
  <c r="O553" i="1"/>
  <c r="O551" i="1" s="1"/>
  <c r="O556" i="1"/>
  <c r="R596" i="1"/>
  <c r="P651" i="1"/>
  <c r="R653" i="1"/>
  <c r="R671" i="1"/>
  <c r="H696" i="1"/>
  <c r="R486" i="1"/>
  <c r="K726" i="1"/>
  <c r="K698" i="1"/>
  <c r="O726" i="1"/>
  <c r="O698" i="1"/>
  <c r="R730" i="1"/>
  <c r="P726" i="1"/>
  <c r="R726" i="1" s="1"/>
  <c r="H304" i="1"/>
  <c r="R361" i="1"/>
  <c r="R376" i="1"/>
  <c r="P399" i="1"/>
  <c r="P9" i="1" s="1"/>
  <c r="P451" i="1"/>
  <c r="R461" i="1"/>
  <c r="N483" i="1"/>
  <c r="N481" i="1" s="1"/>
  <c r="H485" i="1"/>
  <c r="P508" i="1"/>
  <c r="K526" i="1"/>
  <c r="K508" i="1"/>
  <c r="K506" i="1" s="1"/>
  <c r="L526" i="1"/>
  <c r="L510" i="1"/>
  <c r="R530" i="1"/>
  <c r="P526" i="1"/>
  <c r="R526" i="1" s="1"/>
  <c r="R555" i="1"/>
  <c r="R576" i="1"/>
  <c r="R581" i="1"/>
  <c r="K621" i="1"/>
  <c r="K603" i="1"/>
  <c r="K601" i="1" s="1"/>
  <c r="O621" i="1"/>
  <c r="O603" i="1"/>
  <c r="O601" i="1" s="1"/>
  <c r="P605" i="1"/>
  <c r="R605" i="1" s="1"/>
  <c r="R625" i="1"/>
  <c r="R686" i="1"/>
  <c r="I701" i="1"/>
  <c r="I698" i="1"/>
  <c r="I696" i="1" s="1"/>
  <c r="M701" i="1"/>
  <c r="M698" i="1"/>
  <c r="M696" i="1" s="1"/>
  <c r="H699" i="1"/>
  <c r="H701" i="1"/>
  <c r="J701" i="1"/>
  <c r="J700" i="1"/>
  <c r="N701" i="1"/>
  <c r="N700" i="1"/>
  <c r="I398" i="1"/>
  <c r="I396" i="1" s="1"/>
  <c r="M398" i="1"/>
  <c r="M396" i="1" s="1"/>
  <c r="R474" i="1"/>
  <c r="O483" i="1"/>
  <c r="O481" i="1" s="1"/>
  <c r="J508" i="1"/>
  <c r="J506" i="1" s="1"/>
  <c r="N511" i="1"/>
  <c r="N508" i="1"/>
  <c r="N506" i="1" s="1"/>
  <c r="H556" i="1"/>
  <c r="H553" i="1"/>
  <c r="H551" i="1" s="1"/>
  <c r="L556" i="1"/>
  <c r="L553" i="1"/>
  <c r="L551" i="1" s="1"/>
  <c r="P556" i="1"/>
  <c r="R556" i="1" s="1"/>
  <c r="P553" i="1"/>
  <c r="P551" i="1" s="1"/>
  <c r="R551" i="1" s="1"/>
  <c r="R560" i="1"/>
  <c r="J605" i="1"/>
  <c r="J601" i="1" s="1"/>
  <c r="N605" i="1"/>
  <c r="N10" i="1" s="1"/>
  <c r="R611" i="1"/>
  <c r="R676" i="1"/>
  <c r="K466" i="1"/>
  <c r="R475" i="1"/>
  <c r="R489" i="1"/>
  <c r="H511" i="1"/>
  <c r="R511" i="1" s="1"/>
  <c r="R513" i="1"/>
  <c r="R546" i="1"/>
  <c r="I551" i="1"/>
  <c r="J551" i="1"/>
  <c r="P621" i="1"/>
  <c r="R621" i="1" s="1"/>
  <c r="R631" i="1"/>
  <c r="R641" i="1"/>
  <c r="R656" i="1"/>
  <c r="J698" i="1"/>
  <c r="J696" i="1" s="1"/>
  <c r="N698" i="1"/>
  <c r="P699" i="1"/>
  <c r="P696" i="1" s="1"/>
  <c r="R696" i="1" s="1"/>
  <c r="P701" i="1"/>
  <c r="R701" i="1" s="1"/>
  <c r="K700" i="1"/>
  <c r="K10" i="1" s="1"/>
  <c r="K701" i="1"/>
  <c r="O700" i="1"/>
  <c r="O10" i="1" s="1"/>
  <c r="L716" i="1"/>
  <c r="L698" i="1"/>
  <c r="L696" i="1" s="1"/>
  <c r="R716" i="1"/>
  <c r="I511" i="1"/>
  <c r="M511" i="1"/>
  <c r="R516" i="1"/>
  <c r="J526" i="1"/>
  <c r="N526" i="1"/>
  <c r="R566" i="1"/>
  <c r="L651" i="1"/>
  <c r="K686" i="1"/>
  <c r="K673" i="1"/>
  <c r="O686" i="1"/>
  <c r="O673" i="1"/>
  <c r="H700" i="1"/>
  <c r="L700" i="1"/>
  <c r="I716" i="1"/>
  <c r="M716" i="1"/>
  <c r="R721" i="1"/>
  <c r="R746" i="1"/>
  <c r="H606" i="1"/>
  <c r="H603" i="1"/>
  <c r="H601" i="1" s="1"/>
  <c r="L606" i="1"/>
  <c r="L603" i="1"/>
  <c r="L601" i="1" s="1"/>
  <c r="P606" i="1"/>
  <c r="R606" i="1" s="1"/>
  <c r="P603" i="1"/>
  <c r="P601" i="1" s="1"/>
  <c r="R601" i="1" s="1"/>
  <c r="R636" i="1"/>
  <c r="I656" i="1"/>
  <c r="I653" i="1"/>
  <c r="I651" i="1" s="1"/>
  <c r="M656" i="1"/>
  <c r="M653" i="1"/>
  <c r="M651" i="1" s="1"/>
  <c r="J676" i="1"/>
  <c r="J673" i="1"/>
  <c r="N676" i="1"/>
  <c r="N673" i="1"/>
  <c r="R681" i="1"/>
  <c r="R741" i="1"/>
  <c r="P700" i="1"/>
  <c r="R700" i="1" s="1"/>
  <c r="K696" i="1" l="1"/>
  <c r="R651" i="1"/>
  <c r="L481" i="1"/>
  <c r="L8" i="1"/>
  <c r="M7" i="1"/>
  <c r="M6" i="1"/>
  <c r="K672" i="1"/>
  <c r="K671" i="1"/>
  <c r="N601" i="1"/>
  <c r="R485" i="1"/>
  <c r="P111" i="1"/>
  <c r="R111" i="1" s="1"/>
  <c r="L9" i="1"/>
  <c r="L11" i="1"/>
  <c r="H10" i="1"/>
  <c r="I8" i="1"/>
  <c r="O672" i="1"/>
  <c r="O671" i="1"/>
  <c r="O11" i="1"/>
  <c r="O8" i="1"/>
  <c r="H11" i="1"/>
  <c r="R11" i="1" s="1"/>
  <c r="H8" i="1"/>
  <c r="P221" i="1"/>
  <c r="R221" i="1" s="1"/>
  <c r="R223" i="1"/>
  <c r="J672" i="1"/>
  <c r="J671" i="1"/>
  <c r="P301" i="1"/>
  <c r="R305" i="1"/>
  <c r="K11" i="1"/>
  <c r="K8" i="1"/>
  <c r="M11" i="1"/>
  <c r="P8" i="1"/>
  <c r="O696" i="1"/>
  <c r="R400" i="1"/>
  <c r="J8" i="1"/>
  <c r="N672" i="1"/>
  <c r="N671" i="1"/>
  <c r="N696" i="1"/>
  <c r="P506" i="1"/>
  <c r="R506" i="1" s="1"/>
  <c r="R508" i="1"/>
  <c r="R451" i="1"/>
  <c r="R304" i="1"/>
  <c r="H301" i="1"/>
  <c r="H481" i="1"/>
  <c r="P396" i="1"/>
  <c r="R396" i="1" s="1"/>
  <c r="P481" i="1"/>
  <c r="R481" i="1" s="1"/>
  <c r="R281" i="1"/>
  <c r="J112" i="1"/>
  <c r="H9" i="1"/>
  <c r="R9" i="1" s="1"/>
  <c r="J146" i="1"/>
  <c r="J10" i="1"/>
  <c r="P10" i="1"/>
  <c r="R10" i="1" s="1"/>
  <c r="R15" i="1"/>
  <c r="H221" i="1"/>
  <c r="I11" i="1"/>
  <c r="N8" i="1"/>
  <c r="R13" i="1"/>
  <c r="J6" i="1" l="1"/>
  <c r="J7" i="1"/>
  <c r="R301" i="1"/>
  <c r="I7" i="1"/>
  <c r="I6" i="1"/>
  <c r="K7" i="1"/>
  <c r="K6" i="1"/>
  <c r="H6" i="1"/>
  <c r="N6" i="1"/>
  <c r="N7" i="1"/>
  <c r="R8" i="1"/>
  <c r="P6" i="1"/>
  <c r="R6" i="1" s="1"/>
  <c r="O7" i="1"/>
  <c r="O6" i="1"/>
  <c r="L6" i="1"/>
  <c r="L7" i="1"/>
</calcChain>
</file>

<file path=xl/sharedStrings.xml><?xml version="1.0" encoding="utf-8"?>
<sst xmlns="http://schemas.openxmlformats.org/spreadsheetml/2006/main" count="831" uniqueCount="214">
  <si>
    <t>Расходы, формируемые в рамках программ, по городу Чебоксары  на 01.01.2017 года</t>
  </si>
  <si>
    <t>(рублей)</t>
  </si>
  <si>
    <t>№ п/п</t>
  </si>
  <si>
    <t>Наименование программ, подпрограмм</t>
  </si>
  <si>
    <t>#Н/Д</t>
  </si>
  <si>
    <t>Уточненный план                   на 2016 год</t>
  </si>
  <si>
    <t>Исполнено на 01.01.2017г.</t>
  </si>
  <si>
    <t>%              исполнения</t>
  </si>
  <si>
    <t>1</t>
  </si>
  <si>
    <t>Всего на реализацию программ</t>
  </si>
  <si>
    <t>в том числе за счет средств:</t>
  </si>
  <si>
    <t>федерального бюджета</t>
  </si>
  <si>
    <t>республиканского бюджета</t>
  </si>
  <si>
    <t>местного бюджета</t>
  </si>
  <si>
    <t>1.</t>
  </si>
  <si>
    <t>Муниципальная программа города Чебоксары  "Развитие жилищного строительства и сферы жилищно-коммунального хозяйства города Чебоксары" на 2014-2020 годы</t>
  </si>
  <si>
    <t>1.1.</t>
  </si>
  <si>
    <t>Подпрограмма "Обеспечение комфортных условий проживания граждан"</t>
  </si>
  <si>
    <t>Основное мероприятие "Улучшение потребительских и эксплуатационных характеристик жилищного фонда, обеспечивающих гражданам безопасные и комфортные условия проживания"</t>
  </si>
  <si>
    <t>Основное мероприятие "Содействие благоустройству населенных пунктов в Чувашской Республике"</t>
  </si>
  <si>
    <t>1.2.</t>
  </si>
  <si>
    <t>Подпрограмма "Поддержка молодых семей в решении жилищной проблемы по городу Чебоксары"</t>
  </si>
  <si>
    <t>Основное мероприятие "Оказание содействия в приобретении жилых помещений молодыми семьями"</t>
  </si>
  <si>
    <t>1.3.</t>
  </si>
  <si>
    <t>Подпрограмма "Энергосбережение"</t>
  </si>
  <si>
    <t>Основное мероприятие "Энергоэффективность в жилищно-коммунальном хозяйстве,коммунальной энергетике и жилищном фонде"</t>
  </si>
  <si>
    <t>1.4.</t>
  </si>
  <si>
    <t>Подпрограмма "Муниципальная поддержка строительства жилья"</t>
  </si>
  <si>
    <t>Основное мероприятие "Содействие формированию рынка доступного арендного жилья"</t>
  </si>
  <si>
    <t>Основное мероприятие "Государственная поддержка отдельных категорий граждан в приобретении жилья"</t>
  </si>
  <si>
    <t>Основное мероприятие "Обеспечение земельных участков коммунальной инфраструктурой в целях жилищного строительства"</t>
  </si>
  <si>
    <t>1.5.</t>
  </si>
  <si>
    <t xml:space="preserve">Подпрограмма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</t>
  </si>
  <si>
    <t>Основное мероприятие "Обеспечение  детей-сирот и детей, оставшихся без попечения родителей, лиц из числа детей-сирот и детей, оставшихся без попечения родителей,жилыми помещениями по договорам найма специализированных жилых помещений"</t>
  </si>
  <si>
    <t>1.6.</t>
  </si>
  <si>
    <t xml:space="preserve">Подпрограмма "Обеспечение населения качественной питьевой водой" </t>
  </si>
  <si>
    <t>Основное мероприятие "Развитие систем водоснабжения муниципальных образований"</t>
  </si>
  <si>
    <t>1.7.</t>
  </si>
  <si>
    <t xml:space="preserve">Подпрограмма "Переселение граждан из аварийного жилищного фонда, расположенного на территории города Чебоксары" </t>
  </si>
  <si>
    <t>Основное мероприятие "Переселение граждан из ветхого и аварийного жилищного фонда, расположенного на территории чувашской Республики"</t>
  </si>
  <si>
    <t>1.8.</t>
  </si>
  <si>
    <t>Обеспечение реализации муниципальной программы города Чебоксары "Развитие жилищного строительства и сферы жилищно-коммунального хозяйства города Чебоксары" на 2014-2020 годы</t>
  </si>
  <si>
    <t>Основное мероприятие "Общепрограммные расходы"</t>
  </si>
  <si>
    <t>2.</t>
  </si>
  <si>
    <t>Муниципальная программа города Чебоксары "Социальная поддержка граждан города Чебоксары" на 2014-2020 годы</t>
  </si>
  <si>
    <t>2.1.</t>
  </si>
  <si>
    <t>Подпрограмма "Социальная защита населения"</t>
  </si>
  <si>
    <t>Основное мероприятие "Реализация законодательства в области предоставления мер социальной поддержки отдельным категориям граждан"</t>
  </si>
  <si>
    <t>Основное мероприятие "Создание благоприятных условий жизнедеятельности ветеранам,гражданам пожилого возраста,инвалидам"</t>
  </si>
  <si>
    <t>2.2</t>
  </si>
  <si>
    <t>Подпрограмма "Доступная среда"</t>
  </si>
  <si>
    <t>Основное мероприятие "Повышение доступности и качества реабилитационных услуг (развитие системы реабилитации и социальной интеграции инвалидов)"</t>
  </si>
  <si>
    <t>Основное мероприятие "Преодоление социальной разобщенности в обществе и формирование позитивного отношения к проблемам инвалидов и к проблеме обеспечения доступной среды жизнедеятельности для инвалидов и других маломобильных групп населения"</t>
  </si>
  <si>
    <t>3.</t>
  </si>
  <si>
    <t>Муниципальная программа города Чебоксары "Развитие культуры и туризма" в городе Чебоксары" на 2014-2020 годы</t>
  </si>
  <si>
    <t>3.1.</t>
  </si>
  <si>
    <t>Подпрограмма "Развитие культуры"</t>
  </si>
  <si>
    <t>Основное мероприятие "Развитие библиотечного дела"</t>
  </si>
  <si>
    <t>Основное мероприятие "Развитие музейного дела"</t>
  </si>
  <si>
    <t>Основное мероприятие "Развитие профессионального искусства"</t>
  </si>
  <si>
    <t>Основное мероприятие "Развитие образования в сфере культуры и искусства"</t>
  </si>
  <si>
    <t>Основное мероприятие "Сохранение и развитие народного творчества"</t>
  </si>
  <si>
    <t>Основное мероприятие "Проведение мероприятий в сфере культуры и искусства,архивного дела"</t>
  </si>
  <si>
    <t>Основное мероприятие "Инвестиционные мероприятия. Укрепление материально-технической базы учреждений культуры"</t>
  </si>
  <si>
    <t>Основное мероприятие "Бухгалтерское,финансовое и хозяйственно-эксплуатационное обслуживание государственных учреждений""</t>
  </si>
  <si>
    <t>3.2.</t>
  </si>
  <si>
    <t>Подпрограмма "Туризм"</t>
  </si>
  <si>
    <t>Основное мероприятие "Развитие приоритетных направлений развития туризма в Чувашской Республике"</t>
  </si>
  <si>
    <t>Основное мероприятие "Развитие инфраструктуры туризма в Чувашской Республике"</t>
  </si>
  <si>
    <t>3.3.</t>
  </si>
  <si>
    <t>Обеспечение реализации муниципальной программы города Чебоксары "Развитие культуры и туризма" в городе Чебоксары на 2014-2020 годы</t>
  </si>
  <si>
    <t>4.</t>
  </si>
  <si>
    <t>Муниципальная программа города Чебоксары "Развитие физической культуры и спорта в городе Чебоксары" на 2014-2020 годы</t>
  </si>
  <si>
    <t>4.1.</t>
  </si>
  <si>
    <t>Подпрограмма "Развитие физической культуры и массового спорта"</t>
  </si>
  <si>
    <t>Основное мероприятие "Физкультурно-оздоровительная и спортивно-массовая работа с населением"</t>
  </si>
  <si>
    <t>Основное мероприятие "Развитие спортивной инфраструктуры и материально-технической базы для занятий физической культурой и массовым спортом"</t>
  </si>
  <si>
    <t>4.2.</t>
  </si>
  <si>
    <t>Подпрограмма "Развитие спорта высших достижений и системы подготовки спортивного резерва"</t>
  </si>
  <si>
    <t>Основное мероприятие "Содержание детско-юношеских спортивных школ"</t>
  </si>
  <si>
    <t>Основное мероприятие "Назначение и выплата ежемесячных пожизненных государственных пособий выдающимся деятелям физической культуры и спорта, единовременных выплат, ежемесячных выплат спортсменам и тренерам"</t>
  </si>
  <si>
    <t>4.3.</t>
  </si>
  <si>
    <t>Обеспечение реализации муниципальной программы города Чебоксары "Развитие физической культуры и спорта в городе Чебоксары" на 2014-2020 годы</t>
  </si>
  <si>
    <t>5.</t>
  </si>
  <si>
    <t>Муниципальная программа города Чебоксары "Содействие занятости населения" на 2016-2020 годы</t>
  </si>
  <si>
    <t>5.1.</t>
  </si>
  <si>
    <t>Подпрограмма "Улучшение условий труда и  охраны труда в городе Чебоксары"</t>
  </si>
  <si>
    <t>Основное мероприятие "Организационно-техническое обеспечение охраны труда и здоровья работающих"</t>
  </si>
  <si>
    <t>6.</t>
  </si>
  <si>
    <t>Государственная программа Чувашской Республики "Развитие образования" на 2012-2020 годы</t>
  </si>
  <si>
    <t>6.1.</t>
  </si>
  <si>
    <t>Подпрограмма "Поддержка развития образования"</t>
  </si>
  <si>
    <t>Основное мероприятие "Меры социальной поддержки"</t>
  </si>
  <si>
    <t>7.</t>
  </si>
  <si>
    <t>Муниципальная программа города Чебоксары "Развитие образования города Чебоксары" на 2014-2020 годы</t>
  </si>
  <si>
    <t>7.1.</t>
  </si>
  <si>
    <t>Основное мероприятие "Обеспечение деятельности организаций в сфере образования"</t>
  </si>
  <si>
    <t>Основное мероприятие "Финансовое обеспечение получения дошкольного образования, начального общего, основного общего, среднего общего образования"</t>
  </si>
  <si>
    <t>Основное мероприятие "Укрепление материально–технической базы объектов образования"</t>
  </si>
  <si>
    <t>Основное мероприятие "Обеспечение выплаты ежемесячного денежного вознаграждения за выполнение функций классного руководителя педагогическим работникам государственных и муниципальных общеобразовательных организаций Чувашской Республики"</t>
  </si>
  <si>
    <t xml:space="preserve">Основное мероприятие "Стипендии, гранты, премии и денежные поощрения"
</t>
  </si>
  <si>
    <t>Основное мероприятие "Модернизация системы воспитания детей и молодежи в Чувашской Республике"</t>
  </si>
  <si>
    <t>Основное мероприятие "Строительство (приобретение), реконструкция объектов капитального строительства  образовательных организаций"</t>
  </si>
  <si>
    <t>7.2.</t>
  </si>
  <si>
    <t>Подпрограмма "Молодежь - инвестиции в будущее города Чебоксары"</t>
  </si>
  <si>
    <t xml:space="preserve">Основное мероприятие "Мероприятия по вовлечению молодежи в социальную практику"
</t>
  </si>
  <si>
    <t xml:space="preserve">Основное мероприятие "Государственная поддержка талантливой и одаренной молодежи"
</t>
  </si>
  <si>
    <t xml:space="preserve">Основное мероприятие "Организация отдыха детей"
</t>
  </si>
  <si>
    <t>7.3</t>
  </si>
  <si>
    <t>Подпрограмма "Создание в городе Чебоксары новых мест в общеобразовательных организациях в соответствии с прогнозируемой потребностью и современными условиями обучения"</t>
  </si>
  <si>
    <t>Основное мероприятие"Капитальный ремонт зданий государственных общеобразовательных организаций Чувашской Республики,муниципальных общеобразовательных организаций,имеющих износ 50 процентов и выше"</t>
  </si>
  <si>
    <t>Основное мероприятие "Строительство (приобретение) и реконструкция зданий государственных  общеобразовательных организаций Чувашской Республики,муниципальных общеобразовательных организаций"</t>
  </si>
  <si>
    <t>7.4</t>
  </si>
  <si>
    <t>Обеспечение реализации муниципальной программы города Чебоксары "Развитие образования города Чебоксары" на 2014-2020 годы</t>
  </si>
  <si>
    <t>8.</t>
  </si>
  <si>
    <t>Муниципальная программа города Чебоксары "Повышение безопасности жизнедеятельности населения и территорий города Чебоксары" на 2014-2020 годы</t>
  </si>
  <si>
    <t>8.1.</t>
  </si>
  <si>
    <t>Подпрограмма "Защита населения и территорий от чрезвычайных ситуаций природного и техногенного характера, обеспечение пожарной безопасности и безопасности населения на водных объектах"</t>
  </si>
  <si>
    <t>Основное мероприятие "Развитие гражданской обороны, повышение уровня готовности Территориальной подсистемы Чувашской Республики единой государственной системы предупреждения и ликвидации чрезвычайных ситуаций к оперативному реагированию на чрезвычайные ситуации, пожары и происшествия на водных объектах"</t>
  </si>
  <si>
    <t>8.2.</t>
  </si>
  <si>
    <t>Подпрограмма "Профилактика правонарушений и противодействие преступности в городе Чебоксары"</t>
  </si>
  <si>
    <t>Основное мероприятие "Развитие многоуровневой системы профилактики правонарушений"</t>
  </si>
  <si>
    <t xml:space="preserve">Основное мероприятие "Профилактика и предупреждение рецидивной преступности, ресоциализация и адаптация лиц, освободившихся из мест лишения свободы, и лиц, осужденных к уголовным наказаниям, не связанным с лишением свободы" </t>
  </si>
  <si>
    <t>Основное мероприятие "Информационно-методическое обеспечение профилактики правонарушений и повышения уровня правовой культуры населения"</t>
  </si>
  <si>
    <t>8.3.</t>
  </si>
  <si>
    <t>Подпрограмма "Профилактика терроризма и экстремистской деятельности в городе Чебоксары"</t>
  </si>
  <si>
    <t xml:space="preserve">Основное мероприятие "Мероприятия по профилактике и соблюдению правопорядка на улицах и в других общественных местах" </t>
  </si>
  <si>
    <t>8.4.</t>
  </si>
  <si>
    <t>Обеспечение реализации муниципальной программы города Чебоксары "Повышение безопасности жизнедеятельности населения и территории города Чебоксары" на 2014-2020 годы</t>
  </si>
  <si>
    <t xml:space="preserve"> </t>
  </si>
  <si>
    <t>9.</t>
  </si>
  <si>
    <t>Государственная  программа Чувашской Республики "Развитие сельского хозяйства и регулирование рынка сельскохозяйственной продукции, сырья и продовольствия Чувашской Республики" на 2013-2020 годы</t>
  </si>
  <si>
    <t>9.1.</t>
  </si>
  <si>
    <t>Обеспечение реализации государственной программы Чувашской Республики "Развитие сельского хозяйства и регулирование рынка сельскохозяйственной продукции,сырья и продовольствия Чувашской Республики"на 2013-2020 годы</t>
  </si>
  <si>
    <t>Основное мероприятие"Общепрограммные расходы"</t>
  </si>
  <si>
    <t>10</t>
  </si>
  <si>
    <t>Муниципальная  программа города Чебоксары "Развитие сельского хозяйства и регулирование рынка сельскохозяйственной продукции, сырья и продовольствия города Чебоксары" на 2016-2020 годы</t>
  </si>
  <si>
    <t>Подпрограмма "Развитие ветеринарии  в городе Чебоксары"</t>
  </si>
  <si>
    <t>Основное мероприятие "Организация и осуществление мероприятий по регулированию численности безнадзорных животных"</t>
  </si>
  <si>
    <t>11.</t>
  </si>
  <si>
    <t>Муниципальная программа города Чебоксары "Экономическое развитие и инновационная экономика города Чебоксары" на 2014-2020 годы</t>
  </si>
  <si>
    <t>11.1.</t>
  </si>
  <si>
    <t>Подпрограмма "Развитие субъектов малого и среднего предпринимательства в городе Чебоксары"</t>
  </si>
  <si>
    <t>Основное мероприятие "Развитие механизмов финансово-имущественной поддержки субъектов малого и среднего предпринимательства"</t>
  </si>
  <si>
    <t>11.2.</t>
  </si>
  <si>
    <t>Подпрограмма "Снижение административных барьеров, оптимизация и повышение качества предоставления муниципальных услуг"</t>
  </si>
  <si>
    <t>Основное мероприятие "Организация предоставления государственных и муниципальных услуг по принципу "одного окна"</t>
  </si>
  <si>
    <t>12.</t>
  </si>
  <si>
    <t>Муниципальная программа города Чебоксары "Развитие транспортной системы города Чебоксары" на 2014-2020 годы</t>
  </si>
  <si>
    <t>12.1.</t>
  </si>
  <si>
    <t>Подпрограмма "Автомобильные дороги"</t>
  </si>
  <si>
    <t>Основное мероприятие "Капитальный ремонт, ремонт и содержание автомобильных дорог общего пользования регионального (межмуниципального) значения"</t>
  </si>
  <si>
    <t>Основное мероприятие "Мероприятия, реализуемые с привлечением межбюджетных трансфертов бюджетам другого уровня"</t>
  </si>
  <si>
    <t>12.2.</t>
  </si>
  <si>
    <t>Подпрограмма "Пассажирский транспорт"</t>
  </si>
  <si>
    <t xml:space="preserve">Основное мероприятие "Развитие автомобильного и городского электрического транспорта"
</t>
  </si>
  <si>
    <t>Основное мероприятие "Развитие речного транспорта"</t>
  </si>
  <si>
    <t>12.3.</t>
  </si>
  <si>
    <t>Подпрограмма "Повышение безопасности дорожного движения"</t>
  </si>
  <si>
    <t>Основное мероприятие "Реализация мероприятий, направленных на обеспечение безопасности дорожного движения"</t>
  </si>
  <si>
    <t>13.</t>
  </si>
  <si>
    <t>Муниципальная программа города Чебоксары "Развитие потенциала природно-сырьевых ресурсов и повышение экологической безопасности в городе Чебоксары" на 2014-2020 годы</t>
  </si>
  <si>
    <t>13.1.</t>
  </si>
  <si>
    <t>Подпрограмма "Повышение экологической безопасности"</t>
  </si>
  <si>
    <t xml:space="preserve">Основное мероприятие "Мероприятия, направленные на снижение негативного воздействия хозяйственной и иной деятельности на окружающую среду"
</t>
  </si>
  <si>
    <t>Основное мероприятие "Рекультивация действующего полигона твердых бытовых отходов (городская санкционированная свалка твердых бытовых отходов) для муниципальных нужд г. Чебоксары"</t>
  </si>
  <si>
    <t>Основное мероприятие "Развитие сети особо охраняемых природных территорий и сохранение биологического разнообразия"</t>
  </si>
  <si>
    <t>Основное мероприятие "Мероприятия, направленные на формирование экологической культуры"</t>
  </si>
  <si>
    <t>13.2.</t>
  </si>
  <si>
    <t>Подпрограмма "Развитие водохозяйственного комплекса города Чебоксары"</t>
  </si>
  <si>
    <t xml:space="preserve">Основное мероприятие "Повышение эксплуатационной надежности гидротехнических сооружений, в том числе бесхозяйных"
</t>
  </si>
  <si>
    <t>13.3.</t>
  </si>
  <si>
    <t>Обеспечение реализации муниципальной программы города Чебоксары "Развитие потенциала природно-сырьевых ресурсов и повышение экологической безопасности в городе Чебоксары" на 2014-2020 годы</t>
  </si>
  <si>
    <t>14.</t>
  </si>
  <si>
    <t>Муниципальная программа города Чебоксары "Управление муниципальными финансами и муниципальным долгом города Чебоксары" на 2014-2020 годы</t>
  </si>
  <si>
    <t>14.1.</t>
  </si>
  <si>
    <t>Подпрограмма "Совершенствование бюджетной политики и эффективное использование бюджетного потенциала города Чебоксары"</t>
  </si>
  <si>
    <t>Основное мероприятие "Развитие бюджетного планирования, формирование бюджета города Чебоксары на очередной финансовый год и плановый период"</t>
  </si>
  <si>
    <t>Основное мероприятие "Реализация мер по оптимизации муниципального долга и своевременному и исполнению долговых обязательств"</t>
  </si>
  <si>
    <t>14.2.</t>
  </si>
  <si>
    <t>Подпрограмма "Управление муниципальным имуществом города Чебоксары"</t>
  </si>
  <si>
    <t>Основное мероприятие "Создание единой  системы учета государственного имущества Чувашской Республики и муниципального имущества"</t>
  </si>
  <si>
    <t>Основное мероприятие "Создание условий для максимального вовлечения в хозяйственный оборот муниципального имущества, в том числе земельных участков"</t>
  </si>
  <si>
    <t xml:space="preserve">Основное мероприятие "Эффективное управление муниципальным имуществом" </t>
  </si>
  <si>
    <t>14.3.</t>
  </si>
  <si>
    <t>Обеспечение реализации муниципальной программы города Чебоксары "Управление общественными финансами и муниципальным долгом города Чебоксары" на 2014-2020 годы</t>
  </si>
  <si>
    <t>15.</t>
  </si>
  <si>
    <t>Государственная программа Чувашской Республики "Развитие потенциала государственного управления" на 2012-2020 годы</t>
  </si>
  <si>
    <t>15.1</t>
  </si>
  <si>
    <t>Подпрограмма "Совершенствование государственного управления в сфере юстиции"</t>
  </si>
  <si>
    <t>Основное мероприятие "Обеспечение деятельности мировых судей Чувашской Республики в целях реализации прав, свобод и законных интересов граждан и юридических лиц"</t>
  </si>
  <si>
    <t>Основное мероприятие "Повышение качества и доступности государственных услуг в сфере государственной регистрации актов гражданского состояния, в том числе в электронном виде"</t>
  </si>
  <si>
    <t>16.</t>
  </si>
  <si>
    <t>Муниципальная программа города Чебоксары "Развитие потенциала муниципального управления города Чебоксары" на 2014-2020 годы</t>
  </si>
  <si>
    <t>16.1.</t>
  </si>
  <si>
    <t>Подпрограмма "Совершенствование кадровой политики и развитие кадрового потенциала муниципальной службы"</t>
  </si>
  <si>
    <t xml:space="preserve">Основное мероприятие "Подготовка кадров для гражданской службы, организация профессионального развития государственных гражданских служащих Чувашской Республики (далее - гражданские служащие), реализация инновационных обучающих программ, внедрение технологии оценки управленческих компетенций в систему планирования карьерного роста лиц, замещающих государственные должности Чувашской Республики, муниципальные должности, должности гражданской службы, лиц, состоящих в резерве управленческих кадров Чувашской Республики и Молодежном кадровом резерве при Главе Чувашской Республики, кадровом резерве Чувашской Республики и кадровых резервах государственных органов Чувашской Республики"
</t>
  </si>
  <si>
    <t>16.2.</t>
  </si>
  <si>
    <t>Обеспечение реализации муниципальной программы города Чебоксары "Развитие потенциала муниципального управления города Чебоксары" на 2014-2020 годы</t>
  </si>
  <si>
    <t>17.</t>
  </si>
  <si>
    <t>Муниципальная программа города Чебоксары "Информационное общество города Чебоксары" на 2014-2020 годы</t>
  </si>
  <si>
    <t>17.1.</t>
  </si>
  <si>
    <t>Подпрограмма "Развитие информационных технологий"</t>
  </si>
  <si>
    <t>Основное мероприятие "Формирование региональной телекоммуникационной инфраструктуры и обеспечение доступности для населения современных инфокоммуникационных услуг"</t>
  </si>
  <si>
    <t>Основное мероприятие "Формирование электронного правительства"</t>
  </si>
  <si>
    <t>17.2.</t>
  </si>
  <si>
    <t>Подпрограмма "Информационная среда"</t>
  </si>
  <si>
    <t>Основное мероприятие "Средства массовой информации"</t>
  </si>
  <si>
    <t>17.3.</t>
  </si>
  <si>
    <t>Подпрограмма "Развитие геоинформационного обеспечения"</t>
  </si>
  <si>
    <t xml:space="preserve">Основное мероприятие "Создание инфраструктуры пространственных данных в Чувашской Республике для обеспечения информационных потребностей органов исполнительной власти Чувашской Республики и органов местного самоуправления"
</t>
  </si>
  <si>
    <t xml:space="preserve">Основное мероприятие "Использование данных дистанционного зондирования Земли"
</t>
  </si>
  <si>
    <t>17.4.</t>
  </si>
  <si>
    <t>Обеспечение реализации муниципальной программы города Чебоксары "Информационное общество города Чебоксары" на 2014-2020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</si>
</sst>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>
    <font>
      <sz val="10"/>
      <name val="Arial"/>
      <charset val="204"/>
    </font>
    <font>
      <sz val="12"/>
      <name val="Times New Roman"/>
      <family val="1"/>
      <charset val="204"/>
    </font>
    <font>
      <b/>
      <sz val="14"/>
      <name val="TimesET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ET"/>
      <charset val="204"/>
    </font>
    <font>
      <b/>
      <sz val="12"/>
      <name val="TimesET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7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7">
    <xf numFmtId="0" fontId="0" fillId="15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</cellStyleXfs>
  <cellXfs count="68">
    <xf numFmtId="0" fontId="0" fillId="15" borderId="0" xfId="0"/>
    <xf numFmtId="0" fontId="1" fillId="0" borderId="0" xfId="0" applyFont="1" applyFill="1"/>
    <xf numFmtId="49" fontId="2" fillId="0" borderId="0" xfId="0" applyNumberFormat="1" applyFont="1" applyFill="1" applyAlignment="1">
      <alignment horizontal="center" vertical="center" wrapText="1"/>
    </xf>
    <xf numFmtId="0" fontId="3" fillId="15" borderId="0" xfId="0" applyFont="1" applyFill="1"/>
    <xf numFmtId="0" fontId="1" fillId="15" borderId="0" xfId="0" applyFont="1" applyFill="1"/>
    <xf numFmtId="0" fontId="3" fillId="15" borderId="0" xfId="0" applyFont="1" applyFill="1" applyBorder="1" applyAlignment="1">
      <alignment horizontal="right"/>
    </xf>
    <xf numFmtId="0" fontId="3" fillId="15" borderId="2" xfId="0" applyFont="1" applyFill="1" applyBorder="1" applyAlignment="1">
      <alignment horizontal="right"/>
    </xf>
    <xf numFmtId="2" fontId="4" fillId="0" borderId="3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3" fillId="15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top" wrapText="1"/>
    </xf>
    <xf numFmtId="0" fontId="3" fillId="15" borderId="7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3" fillId="15" borderId="7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right" wrapText="1"/>
    </xf>
    <xf numFmtId="0" fontId="3" fillId="0" borderId="3" xfId="0" applyFont="1" applyFill="1" applyBorder="1" applyAlignment="1">
      <alignment horizontal="right" wrapText="1"/>
    </xf>
    <xf numFmtId="164" fontId="5" fillId="0" borderId="3" xfId="0" applyNumberFormat="1" applyFont="1" applyFill="1" applyBorder="1" applyAlignment="1">
      <alignment horizontal="right" wrapText="1"/>
    </xf>
    <xf numFmtId="4" fontId="1" fillId="15" borderId="0" xfId="0" applyNumberFormat="1" applyFont="1" applyFill="1"/>
    <xf numFmtId="0" fontId="3" fillId="0" borderId="3" xfId="0" applyFont="1" applyFill="1" applyBorder="1" applyAlignment="1">
      <alignment vertical="top" wrapText="1"/>
    </xf>
    <xf numFmtId="4" fontId="4" fillId="0" borderId="3" xfId="0" applyNumberFormat="1" applyFont="1" applyFill="1" applyBorder="1" applyAlignment="1">
      <alignment horizontal="right" shrinkToFit="1"/>
    </xf>
    <xf numFmtId="49" fontId="1" fillId="0" borderId="3" xfId="0" applyNumberFormat="1" applyFont="1" applyFill="1" applyBorder="1" applyAlignment="1">
      <alignment horizontal="center" vertical="top"/>
    </xf>
    <xf numFmtId="0" fontId="5" fillId="0" borderId="3" xfId="0" applyFont="1" applyFill="1" applyBorder="1" applyAlignment="1">
      <alignment vertical="top" wrapText="1"/>
    </xf>
    <xf numFmtId="2" fontId="4" fillId="0" borderId="3" xfId="0" applyNumberFormat="1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justify" vertical="top" wrapText="1"/>
    </xf>
    <xf numFmtId="49" fontId="3" fillId="0" borderId="3" xfId="0" applyNumberFormat="1" applyFont="1" applyFill="1" applyBorder="1" applyAlignment="1">
      <alignment horizontal="center" vertical="top" shrinkToFit="1"/>
    </xf>
    <xf numFmtId="4" fontId="5" fillId="0" borderId="3" xfId="0" applyNumberFormat="1" applyFont="1" applyFill="1" applyBorder="1" applyAlignment="1">
      <alignment horizontal="right" vertical="top" shrinkToFit="1"/>
    </xf>
    <xf numFmtId="164" fontId="5" fillId="0" borderId="3" xfId="0" applyNumberFormat="1" applyFont="1" applyFill="1" applyBorder="1" applyAlignment="1">
      <alignment horizontal="right" vertical="top" wrapText="1"/>
    </xf>
    <xf numFmtId="4" fontId="5" fillId="16" borderId="8" xfId="0" applyNumberFormat="1" applyFont="1" applyFill="1" applyBorder="1" applyAlignment="1">
      <alignment horizontal="right" vertical="top" shrinkToFit="1"/>
    </xf>
    <xf numFmtId="0" fontId="1" fillId="16" borderId="0" xfId="0" applyFont="1" applyFill="1"/>
    <xf numFmtId="0" fontId="3" fillId="0" borderId="3" xfId="0" applyFont="1" applyFill="1" applyBorder="1" applyAlignment="1">
      <alignment horizontal="justify" vertical="top" wrapText="1"/>
    </xf>
    <xf numFmtId="4" fontId="5" fillId="17" borderId="8" xfId="0" applyNumberFormat="1" applyFont="1" applyFill="1" applyBorder="1" applyAlignment="1">
      <alignment horizontal="right" vertical="top" shrinkToFit="1"/>
    </xf>
    <xf numFmtId="4" fontId="3" fillId="0" borderId="3" xfId="0" applyNumberFormat="1" applyFont="1" applyFill="1" applyBorder="1" applyAlignment="1">
      <alignment horizontal="right" vertical="top" shrinkToFit="1"/>
    </xf>
    <xf numFmtId="164" fontId="3" fillId="0" borderId="3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wrapText="1"/>
    </xf>
    <xf numFmtId="0" fontId="8" fillId="0" borderId="3" xfId="0" applyFont="1" applyFill="1" applyBorder="1" applyAlignment="1">
      <alignment horizontal="justify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9" fillId="0" borderId="3" xfId="0" applyFont="1" applyFill="1" applyBorder="1" applyAlignment="1">
      <alignment horizontal="justify" vertical="top" wrapText="1"/>
    </xf>
    <xf numFmtId="49" fontId="4" fillId="0" borderId="3" xfId="0" applyNumberFormat="1" applyFont="1" applyFill="1" applyBorder="1" applyAlignment="1">
      <alignment horizontal="center" vertical="top"/>
    </xf>
    <xf numFmtId="0" fontId="8" fillId="0" borderId="3" xfId="0" applyFont="1" applyFill="1" applyBorder="1" applyAlignment="1">
      <alignment vertical="top" wrapText="1"/>
    </xf>
    <xf numFmtId="4" fontId="4" fillId="0" borderId="3" xfId="0" applyNumberFormat="1" applyFont="1" applyFill="1" applyBorder="1" applyAlignment="1">
      <alignment horizontal="right" vertical="top" shrinkToFit="1"/>
    </xf>
    <xf numFmtId="4" fontId="5" fillId="17" borderId="9" xfId="0" applyNumberFormat="1" applyFont="1" applyFill="1" applyBorder="1" applyAlignment="1">
      <alignment horizontal="right" vertical="top" shrinkToFit="1"/>
    </xf>
    <xf numFmtId="164" fontId="3" fillId="0" borderId="0" xfId="0" applyNumberFormat="1" applyFont="1" applyFill="1" applyBorder="1" applyAlignment="1">
      <alignment horizontal="right" vertical="top" wrapText="1"/>
    </xf>
    <xf numFmtId="0" fontId="9" fillId="0" borderId="3" xfId="0" applyNumberFormat="1" applyFont="1" applyFill="1" applyBorder="1" applyAlignment="1">
      <alignment horizontal="justify" vertical="top" wrapText="1"/>
    </xf>
    <xf numFmtId="4" fontId="1" fillId="16" borderId="0" xfId="0" applyNumberFormat="1" applyFont="1" applyFill="1"/>
    <xf numFmtId="4" fontId="3" fillId="0" borderId="3" xfId="0" applyNumberFormat="1" applyFont="1" applyFill="1" applyBorder="1" applyAlignment="1">
      <alignment horizontal="right" shrinkToFit="1"/>
    </xf>
    <xf numFmtId="0" fontId="8" fillId="0" borderId="3" xfId="0" applyNumberFormat="1" applyFont="1" applyFill="1" applyBorder="1" applyAlignment="1">
      <alignment horizontal="justify" vertical="top" wrapText="1"/>
    </xf>
    <xf numFmtId="164" fontId="3" fillId="15" borderId="0" xfId="0" applyNumberFormat="1" applyFont="1" applyFill="1" applyBorder="1" applyAlignment="1">
      <alignment horizontal="right" vertical="top" wrapText="1"/>
    </xf>
    <xf numFmtId="0" fontId="1" fillId="15" borderId="0" xfId="0" applyFont="1" applyFill="1" applyBorder="1"/>
    <xf numFmtId="49" fontId="5" fillId="0" borderId="3" xfId="0" applyNumberFormat="1" applyFont="1" applyFill="1" applyBorder="1" applyAlignment="1">
      <alignment horizontal="center" vertical="top" shrinkToFit="1"/>
    </xf>
    <xf numFmtId="4" fontId="5" fillId="17" borderId="0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center" vertical="top"/>
    </xf>
    <xf numFmtId="0" fontId="1" fillId="0" borderId="3" xfId="0" applyNumberFormat="1" applyFont="1" applyFill="1" applyBorder="1" applyAlignment="1">
      <alignment horizontal="justify" vertical="top" wrapText="1"/>
    </xf>
    <xf numFmtId="0" fontId="1" fillId="0" borderId="0" xfId="0" applyFont="1" applyFill="1" applyBorder="1"/>
    <xf numFmtId="0" fontId="3" fillId="0" borderId="0" xfId="0" applyFont="1" applyFill="1" applyBorder="1" applyAlignment="1">
      <alignment horizontal="justify" vertical="top" wrapText="1"/>
    </xf>
    <xf numFmtId="0" fontId="3" fillId="0" borderId="0" xfId="0" applyFont="1" applyFill="1" applyBorder="1"/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 wrapText="1"/>
    </xf>
    <xf numFmtId="0" fontId="3" fillId="15" borderId="0" xfId="0" applyFont="1" applyFill="1" applyAlignment="1">
      <alignment horizontal="left" wrapText="1"/>
    </xf>
    <xf numFmtId="0" fontId="1" fillId="0" borderId="0" xfId="0" applyFont="1" applyFill="1" applyAlignment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</cellXfs>
  <cellStyles count="27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Обычный" xfId="0" builtinId="0"/>
    <cellStyle name="Примечание 2" xfId="25"/>
    <cellStyle name="Примечание 3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6"/>
  <sheetViews>
    <sheetView showGridLines="0" tabSelected="1" view="pageBreakPreview" zoomScaleSheetLayoutView="100" workbookViewId="0">
      <pane ySplit="4" topLeftCell="A734" activePane="bottomLeft" state="frozen"/>
      <selection pane="bottomLeft" activeCell="H742" sqref="H742"/>
    </sheetView>
  </sheetViews>
  <sheetFormatPr defaultRowHeight="15.75" outlineLevelRow="1"/>
  <cols>
    <col min="1" max="1" width="6" style="1" customWidth="1"/>
    <col min="2" max="2" width="59.7109375" style="1" customWidth="1"/>
    <col min="3" max="5" width="12.28515625" style="1" hidden="1" customWidth="1"/>
    <col min="6" max="6" width="15" style="1" hidden="1" customWidth="1"/>
    <col min="7" max="7" width="1.140625" style="1" hidden="1" customWidth="1"/>
    <col min="8" max="8" width="21.7109375" style="1" customWidth="1"/>
    <col min="9" max="15" width="12.85546875" style="1" hidden="1" customWidth="1"/>
    <col min="16" max="16" width="21.85546875" style="1" customWidth="1"/>
    <col min="17" max="17" width="1" style="1" hidden="1" customWidth="1"/>
    <col min="18" max="18" width="14" style="1" customWidth="1"/>
    <col min="19" max="19" width="12.85546875" style="4" hidden="1" customWidth="1"/>
    <col min="20" max="20" width="22" style="4" customWidth="1"/>
    <col min="21" max="21" width="21.7109375" style="4" customWidth="1"/>
    <col min="22" max="22" width="17.28515625" style="4" customWidth="1"/>
    <col min="23" max="24" width="15.42578125" style="4" customWidth="1"/>
    <col min="25" max="16384" width="9.140625" style="4"/>
  </cols>
  <sheetData>
    <row r="1" spans="1:22" ht="40.5" customHeight="1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22" ht="23.25" customHeight="1"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6"/>
    </row>
    <row r="3" spans="1:22" ht="12" customHeight="1">
      <c r="A3" s="7" t="s">
        <v>2</v>
      </c>
      <c r="B3" s="8" t="s">
        <v>3</v>
      </c>
      <c r="C3" s="8" t="s">
        <v>4</v>
      </c>
      <c r="D3" s="8" t="s">
        <v>4</v>
      </c>
      <c r="E3" s="8" t="s">
        <v>4</v>
      </c>
      <c r="F3" s="8" t="s">
        <v>4</v>
      </c>
      <c r="G3" s="8" t="s">
        <v>4</v>
      </c>
      <c r="H3" s="9" t="s">
        <v>5</v>
      </c>
      <c r="I3" s="8" t="s">
        <v>4</v>
      </c>
      <c r="J3" s="8" t="s">
        <v>4</v>
      </c>
      <c r="K3" s="8" t="s">
        <v>4</v>
      </c>
      <c r="L3" s="8" t="s">
        <v>4</v>
      </c>
      <c r="M3" s="8" t="s">
        <v>4</v>
      </c>
      <c r="N3" s="8" t="s">
        <v>4</v>
      </c>
      <c r="O3" s="8" t="s">
        <v>4</v>
      </c>
      <c r="P3" s="10" t="s">
        <v>6</v>
      </c>
      <c r="Q3" s="11" t="s">
        <v>4</v>
      </c>
      <c r="R3" s="12" t="s">
        <v>7</v>
      </c>
      <c r="S3" s="13" t="s">
        <v>4</v>
      </c>
    </row>
    <row r="4" spans="1:22" ht="35.25" customHeight="1">
      <c r="A4" s="7"/>
      <c r="B4" s="8"/>
      <c r="C4" s="8"/>
      <c r="D4" s="8"/>
      <c r="E4" s="8"/>
      <c r="F4" s="8"/>
      <c r="G4" s="8"/>
      <c r="H4" s="9"/>
      <c r="I4" s="8"/>
      <c r="J4" s="8"/>
      <c r="K4" s="8"/>
      <c r="L4" s="8"/>
      <c r="M4" s="8"/>
      <c r="N4" s="8"/>
      <c r="O4" s="8"/>
      <c r="P4" s="14"/>
      <c r="Q4" s="11"/>
      <c r="R4" s="12"/>
      <c r="S4" s="15"/>
    </row>
    <row r="5" spans="1:22">
      <c r="A5" s="16" t="s">
        <v>8</v>
      </c>
      <c r="B5" s="17">
        <v>2</v>
      </c>
      <c r="C5" s="17"/>
      <c r="D5" s="17"/>
      <c r="E5" s="17"/>
      <c r="F5" s="17"/>
      <c r="G5" s="17"/>
      <c r="H5" s="17">
        <v>4</v>
      </c>
      <c r="I5" s="17"/>
      <c r="J5" s="17"/>
      <c r="K5" s="17"/>
      <c r="L5" s="17"/>
      <c r="M5" s="17"/>
      <c r="N5" s="17"/>
      <c r="O5" s="17"/>
      <c r="P5" s="17">
        <v>5</v>
      </c>
      <c r="Q5" s="17"/>
      <c r="R5" s="17">
        <v>6</v>
      </c>
      <c r="S5" s="18"/>
    </row>
    <row r="6" spans="1:22">
      <c r="A6" s="19"/>
      <c r="B6" s="17" t="s">
        <v>9</v>
      </c>
      <c r="C6" s="20"/>
      <c r="D6" s="20"/>
      <c r="E6" s="20"/>
      <c r="F6" s="20"/>
      <c r="G6" s="20"/>
      <c r="H6" s="21">
        <f>H8+H9+H10</f>
        <v>10440612375.52</v>
      </c>
      <c r="I6" s="21" t="e">
        <f t="shared" ref="I6:O6" si="0">I8+I9+I10</f>
        <v>#REF!</v>
      </c>
      <c r="J6" s="21" t="e">
        <f t="shared" si="0"/>
        <v>#REF!</v>
      </c>
      <c r="K6" s="21" t="e">
        <f t="shared" si="0"/>
        <v>#REF!</v>
      </c>
      <c r="L6" s="21" t="e">
        <f t="shared" si="0"/>
        <v>#REF!</v>
      </c>
      <c r="M6" s="21" t="e">
        <f t="shared" si="0"/>
        <v>#REF!</v>
      </c>
      <c r="N6" s="21" t="e">
        <f t="shared" si="0"/>
        <v>#REF!</v>
      </c>
      <c r="O6" s="21" t="e">
        <f t="shared" si="0"/>
        <v>#REF!</v>
      </c>
      <c r="P6" s="21">
        <f>P8+P9+P10</f>
        <v>9753875711.9200001</v>
      </c>
      <c r="Q6" s="22"/>
      <c r="R6" s="23">
        <f>P6/H6*100</f>
        <v>93.422448426395135</v>
      </c>
      <c r="S6" s="18"/>
      <c r="T6" s="24"/>
      <c r="U6" s="24"/>
    </row>
    <row r="7" spans="1:22">
      <c r="A7" s="19"/>
      <c r="B7" s="25" t="s">
        <v>10</v>
      </c>
      <c r="C7" s="20"/>
      <c r="D7" s="20"/>
      <c r="E7" s="20"/>
      <c r="F7" s="20"/>
      <c r="G7" s="20"/>
      <c r="H7" s="26"/>
      <c r="I7" s="26" t="e">
        <f t="shared" ref="I7:O7" si="1">I8+I9</f>
        <v>#REF!</v>
      </c>
      <c r="J7" s="26" t="e">
        <f t="shared" si="1"/>
        <v>#REF!</v>
      </c>
      <c r="K7" s="26" t="e">
        <f t="shared" si="1"/>
        <v>#REF!</v>
      </c>
      <c r="L7" s="26" t="e">
        <f t="shared" si="1"/>
        <v>#REF!</v>
      </c>
      <c r="M7" s="26" t="e">
        <f t="shared" si="1"/>
        <v>#REF!</v>
      </c>
      <c r="N7" s="26" t="e">
        <f t="shared" si="1"/>
        <v>#REF!</v>
      </c>
      <c r="O7" s="26" t="e">
        <f t="shared" si="1"/>
        <v>#REF!</v>
      </c>
      <c r="P7" s="26"/>
      <c r="Q7" s="22"/>
      <c r="R7" s="23"/>
      <c r="S7" s="18"/>
    </row>
    <row r="8" spans="1:22">
      <c r="A8" s="27"/>
      <c r="B8" s="28" t="s">
        <v>11</v>
      </c>
      <c r="C8" s="20"/>
      <c r="D8" s="20"/>
      <c r="E8" s="20"/>
      <c r="F8" s="20"/>
      <c r="G8" s="20"/>
      <c r="H8" s="21">
        <f t="shared" ref="H8:P8" si="2">H13+H113+H148+H223+H268+H303+H398+H453+H483+H508+H553+H603+H673+H698+H283+H653</f>
        <v>1918084655.5899999</v>
      </c>
      <c r="I8" s="21">
        <f t="shared" si="2"/>
        <v>11100000</v>
      </c>
      <c r="J8" s="21">
        <f t="shared" si="2"/>
        <v>11100000</v>
      </c>
      <c r="K8" s="21">
        <f t="shared" si="2"/>
        <v>11100000</v>
      </c>
      <c r="L8" s="21">
        <f t="shared" si="2"/>
        <v>11100000</v>
      </c>
      <c r="M8" s="21">
        <f t="shared" si="2"/>
        <v>11100000</v>
      </c>
      <c r="N8" s="21">
        <f t="shared" si="2"/>
        <v>11100000</v>
      </c>
      <c r="O8" s="21">
        <f t="shared" si="2"/>
        <v>11100000</v>
      </c>
      <c r="P8" s="21">
        <f t="shared" si="2"/>
        <v>1837208921.77</v>
      </c>
      <c r="Q8" s="22"/>
      <c r="R8" s="23">
        <f t="shared" ref="R8:R71" si="3">P8/H8*100</f>
        <v>95.783515936885351</v>
      </c>
      <c r="S8" s="18"/>
      <c r="T8" s="24"/>
      <c r="U8" s="24"/>
    </row>
    <row r="9" spans="1:22">
      <c r="A9" s="27"/>
      <c r="B9" s="28" t="s">
        <v>12</v>
      </c>
      <c r="C9" s="20"/>
      <c r="D9" s="20"/>
      <c r="E9" s="20"/>
      <c r="F9" s="20"/>
      <c r="G9" s="20"/>
      <c r="H9" s="21">
        <f t="shared" ref="H9:Q9" si="4">H14+H114+H149+H224+H269+H304+H399+H469+H484+H509+H554+H604+H674+H699+H284+H654+H454</f>
        <v>4346883019.9300003</v>
      </c>
      <c r="I9" s="21" t="e">
        <f t="shared" si="4"/>
        <v>#REF!</v>
      </c>
      <c r="J9" s="21" t="e">
        <f t="shared" si="4"/>
        <v>#REF!</v>
      </c>
      <c r="K9" s="21" t="e">
        <f t="shared" si="4"/>
        <v>#REF!</v>
      </c>
      <c r="L9" s="21" t="e">
        <f t="shared" si="4"/>
        <v>#REF!</v>
      </c>
      <c r="M9" s="21" t="e">
        <f t="shared" si="4"/>
        <v>#REF!</v>
      </c>
      <c r="N9" s="21" t="e">
        <f t="shared" si="4"/>
        <v>#REF!</v>
      </c>
      <c r="O9" s="21" t="e">
        <f t="shared" si="4"/>
        <v>#REF!</v>
      </c>
      <c r="P9" s="21">
        <f t="shared" si="4"/>
        <v>3774562421.6900001</v>
      </c>
      <c r="Q9" s="21">
        <f t="shared" si="4"/>
        <v>0</v>
      </c>
      <c r="R9" s="23">
        <f t="shared" si="3"/>
        <v>86.83377041397317</v>
      </c>
      <c r="S9" s="18"/>
      <c r="T9" s="24"/>
      <c r="U9" s="24"/>
      <c r="V9" s="24"/>
    </row>
    <row r="10" spans="1:22">
      <c r="A10" s="27"/>
      <c r="B10" s="28" t="s">
        <v>13</v>
      </c>
      <c r="C10" s="20"/>
      <c r="D10" s="20"/>
      <c r="E10" s="20"/>
      <c r="F10" s="20"/>
      <c r="G10" s="20"/>
      <c r="H10" s="21">
        <f t="shared" ref="H10:P10" si="5">H15+H115+H150+H225+H270+H305+H400+H470+H485+H510+H555+H605+H675+H700+H655+H455</f>
        <v>4175644700</v>
      </c>
      <c r="I10" s="21" t="e">
        <f t="shared" si="5"/>
        <v>#REF!</v>
      </c>
      <c r="J10" s="21" t="e">
        <f t="shared" si="5"/>
        <v>#REF!</v>
      </c>
      <c r="K10" s="21" t="e">
        <f t="shared" si="5"/>
        <v>#REF!</v>
      </c>
      <c r="L10" s="21" t="e">
        <f t="shared" si="5"/>
        <v>#REF!</v>
      </c>
      <c r="M10" s="21" t="e">
        <f t="shared" si="5"/>
        <v>#REF!</v>
      </c>
      <c r="N10" s="21" t="e">
        <f t="shared" si="5"/>
        <v>#REF!</v>
      </c>
      <c r="O10" s="21" t="e">
        <f t="shared" si="5"/>
        <v>#REF!</v>
      </c>
      <c r="P10" s="21">
        <f t="shared" si="5"/>
        <v>4142104368.4600005</v>
      </c>
      <c r="Q10" s="21">
        <f>Q15+Q115+Q150+Q225+Q270+Q305+Q400+Q485+Q510+Q555+Q605+Q675+Q700+Q655</f>
        <v>0</v>
      </c>
      <c r="R10" s="23">
        <f t="shared" si="3"/>
        <v>99.196762800723931</v>
      </c>
      <c r="S10" s="18"/>
      <c r="T10" s="24"/>
      <c r="U10" s="24"/>
    </row>
    <row r="11" spans="1:22" s="35" customFormat="1" ht="60.75" customHeight="1">
      <c r="A11" s="29" t="s">
        <v>14</v>
      </c>
      <c r="B11" s="30" t="s">
        <v>15</v>
      </c>
      <c r="C11" s="31"/>
      <c r="D11" s="31"/>
      <c r="E11" s="31"/>
      <c r="F11" s="31"/>
      <c r="G11" s="32">
        <v>0</v>
      </c>
      <c r="H11" s="32">
        <f>H13+H14+H15</f>
        <v>1976712564.1299996</v>
      </c>
      <c r="I11" s="32">
        <f t="shared" ref="I11:P11" si="6">I13+I14+I15</f>
        <v>11100000</v>
      </c>
      <c r="J11" s="32">
        <f t="shared" si="6"/>
        <v>11100000</v>
      </c>
      <c r="K11" s="32">
        <f t="shared" si="6"/>
        <v>11100000</v>
      </c>
      <c r="L11" s="32">
        <f t="shared" si="6"/>
        <v>11100000</v>
      </c>
      <c r="M11" s="32">
        <f t="shared" si="6"/>
        <v>11100000</v>
      </c>
      <c r="N11" s="32">
        <f t="shared" si="6"/>
        <v>11100000</v>
      </c>
      <c r="O11" s="32">
        <f t="shared" si="6"/>
        <v>11100000</v>
      </c>
      <c r="P11" s="32">
        <f t="shared" si="6"/>
        <v>1475852910.9899998</v>
      </c>
      <c r="Q11" s="32">
        <v>328337439.54000002</v>
      </c>
      <c r="R11" s="33">
        <f t="shared" si="3"/>
        <v>74.661988686228611</v>
      </c>
      <c r="S11" s="34">
        <v>0</v>
      </c>
    </row>
    <row r="12" spans="1:22">
      <c r="A12" s="29"/>
      <c r="B12" s="36" t="s">
        <v>10</v>
      </c>
      <c r="C12" s="31"/>
      <c r="D12" s="31"/>
      <c r="E12" s="31"/>
      <c r="F12" s="31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23"/>
      <c r="S12" s="37"/>
    </row>
    <row r="13" spans="1:22">
      <c r="A13" s="29"/>
      <c r="B13" s="30" t="s">
        <v>11</v>
      </c>
      <c r="C13" s="31"/>
      <c r="D13" s="31"/>
      <c r="E13" s="31"/>
      <c r="F13" s="31"/>
      <c r="G13" s="32"/>
      <c r="H13" s="32">
        <f>H18+H33+H53+H73+H83+H93+H103+H43</f>
        <v>270908621</v>
      </c>
      <c r="I13" s="32">
        <f t="shared" ref="I13:P15" si="7">I18+I33+I53+I73+I83+I93+I103+I43</f>
        <v>11100000</v>
      </c>
      <c r="J13" s="32">
        <f t="shared" si="7"/>
        <v>11100000</v>
      </c>
      <c r="K13" s="32">
        <f t="shared" si="7"/>
        <v>11100000</v>
      </c>
      <c r="L13" s="32">
        <f t="shared" si="7"/>
        <v>11100000</v>
      </c>
      <c r="M13" s="32">
        <f t="shared" si="7"/>
        <v>11100000</v>
      </c>
      <c r="N13" s="32">
        <f t="shared" si="7"/>
        <v>11100000</v>
      </c>
      <c r="O13" s="32">
        <f t="shared" si="7"/>
        <v>11100000</v>
      </c>
      <c r="P13" s="32">
        <f t="shared" si="7"/>
        <v>241927047.47</v>
      </c>
      <c r="Q13" s="32"/>
      <c r="R13" s="23">
        <f t="shared" si="3"/>
        <v>89.302085174321562</v>
      </c>
      <c r="S13" s="37"/>
      <c r="T13" s="24"/>
      <c r="U13" s="24"/>
    </row>
    <row r="14" spans="1:22">
      <c r="A14" s="29"/>
      <c r="B14" s="30" t="s">
        <v>12</v>
      </c>
      <c r="C14" s="31"/>
      <c r="D14" s="31"/>
      <c r="E14" s="31"/>
      <c r="F14" s="31"/>
      <c r="G14" s="32"/>
      <c r="H14" s="32">
        <f>H19+H34+H54+H74+H84+H94+H104+H44</f>
        <v>953737765.92999995</v>
      </c>
      <c r="I14" s="32">
        <f t="shared" si="7"/>
        <v>0</v>
      </c>
      <c r="J14" s="32">
        <f t="shared" si="7"/>
        <v>0</v>
      </c>
      <c r="K14" s="32">
        <f t="shared" si="7"/>
        <v>0</v>
      </c>
      <c r="L14" s="32">
        <f t="shared" si="7"/>
        <v>0</v>
      </c>
      <c r="M14" s="32">
        <f t="shared" si="7"/>
        <v>0</v>
      </c>
      <c r="N14" s="32">
        <f t="shared" si="7"/>
        <v>0</v>
      </c>
      <c r="O14" s="32">
        <f t="shared" si="7"/>
        <v>0</v>
      </c>
      <c r="P14" s="32">
        <f t="shared" si="7"/>
        <v>493214242.57999998</v>
      </c>
      <c r="Q14" s="32"/>
      <c r="R14" s="23">
        <f t="shared" si="3"/>
        <v>51.713821157020192</v>
      </c>
      <c r="S14" s="37"/>
    </row>
    <row r="15" spans="1:22">
      <c r="A15" s="29"/>
      <c r="B15" s="30" t="s">
        <v>13</v>
      </c>
      <c r="C15" s="31"/>
      <c r="D15" s="31"/>
      <c r="E15" s="31"/>
      <c r="F15" s="31"/>
      <c r="G15" s="32"/>
      <c r="H15" s="32">
        <f>H20+H35+H55+H75+H85+H95+H105+H45</f>
        <v>752066177.19999993</v>
      </c>
      <c r="I15" s="32">
        <f t="shared" si="7"/>
        <v>0</v>
      </c>
      <c r="J15" s="32">
        <f t="shared" si="7"/>
        <v>0</v>
      </c>
      <c r="K15" s="32">
        <f t="shared" si="7"/>
        <v>0</v>
      </c>
      <c r="L15" s="32">
        <f t="shared" si="7"/>
        <v>0</v>
      </c>
      <c r="M15" s="32">
        <f t="shared" si="7"/>
        <v>0</v>
      </c>
      <c r="N15" s="32">
        <f t="shared" si="7"/>
        <v>0</v>
      </c>
      <c r="O15" s="32">
        <f t="shared" si="7"/>
        <v>0</v>
      </c>
      <c r="P15" s="32">
        <f t="shared" si="7"/>
        <v>740711620.93999994</v>
      </c>
      <c r="Q15" s="32"/>
      <c r="R15" s="23">
        <f t="shared" si="3"/>
        <v>98.490218466907535</v>
      </c>
      <c r="S15" s="37"/>
    </row>
    <row r="16" spans="1:22" ht="30" customHeight="1" outlineLevel="1">
      <c r="A16" s="27" t="s">
        <v>16</v>
      </c>
      <c r="B16" s="36" t="s">
        <v>17</v>
      </c>
      <c r="C16" s="31"/>
      <c r="D16" s="31"/>
      <c r="E16" s="31"/>
      <c r="F16" s="31"/>
      <c r="G16" s="38">
        <v>0</v>
      </c>
      <c r="H16" s="38">
        <f>H18+H19+H20</f>
        <v>489533597.51999998</v>
      </c>
      <c r="I16" s="38">
        <f t="shared" ref="I16:O16" si="8">I18+I19+I20</f>
        <v>11100000</v>
      </c>
      <c r="J16" s="38">
        <f t="shared" si="8"/>
        <v>11100000</v>
      </c>
      <c r="K16" s="38">
        <f t="shared" si="8"/>
        <v>11100000</v>
      </c>
      <c r="L16" s="38">
        <f t="shared" si="8"/>
        <v>11100000</v>
      </c>
      <c r="M16" s="38">
        <f t="shared" si="8"/>
        <v>11100000</v>
      </c>
      <c r="N16" s="38">
        <f t="shared" si="8"/>
        <v>11100000</v>
      </c>
      <c r="O16" s="38">
        <f t="shared" si="8"/>
        <v>11100000</v>
      </c>
      <c r="P16" s="38">
        <f>P18+P19+P20</f>
        <v>489193682.02999997</v>
      </c>
      <c r="Q16" s="32">
        <v>41189.14</v>
      </c>
      <c r="R16" s="39">
        <f t="shared" si="3"/>
        <v>99.930563399177913</v>
      </c>
      <c r="S16" s="37">
        <v>0</v>
      </c>
      <c r="T16" s="24"/>
    </row>
    <row r="17" spans="1:19" outlineLevel="1">
      <c r="A17" s="27"/>
      <c r="B17" s="36" t="s">
        <v>10</v>
      </c>
      <c r="C17" s="31"/>
      <c r="D17" s="31"/>
      <c r="E17" s="31"/>
      <c r="F17" s="31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2"/>
      <c r="R17" s="23"/>
      <c r="S17" s="37"/>
    </row>
    <row r="18" spans="1:19" outlineLevel="1">
      <c r="A18" s="27"/>
      <c r="B18" s="36" t="s">
        <v>11</v>
      </c>
      <c r="C18" s="31"/>
      <c r="D18" s="31"/>
      <c r="E18" s="31"/>
      <c r="F18" s="31"/>
      <c r="G18" s="38"/>
      <c r="H18" s="38">
        <f>H23+H28</f>
        <v>0</v>
      </c>
      <c r="I18" s="38">
        <f t="shared" ref="I18:P20" si="9">I23+I28</f>
        <v>11100000</v>
      </c>
      <c r="J18" s="38">
        <f t="shared" si="9"/>
        <v>11100000</v>
      </c>
      <c r="K18" s="38">
        <f t="shared" si="9"/>
        <v>11100000</v>
      </c>
      <c r="L18" s="38">
        <f t="shared" si="9"/>
        <v>11100000</v>
      </c>
      <c r="M18" s="38">
        <f t="shared" si="9"/>
        <v>11100000</v>
      </c>
      <c r="N18" s="38">
        <f t="shared" si="9"/>
        <v>11100000</v>
      </c>
      <c r="O18" s="38">
        <f t="shared" si="9"/>
        <v>11100000</v>
      </c>
      <c r="P18" s="38">
        <f t="shared" si="9"/>
        <v>0</v>
      </c>
      <c r="Q18" s="32"/>
      <c r="R18" s="40">
        <v>0</v>
      </c>
      <c r="S18" s="37"/>
    </row>
    <row r="19" spans="1:19" outlineLevel="1">
      <c r="A19" s="27"/>
      <c r="B19" s="36" t="s">
        <v>12</v>
      </c>
      <c r="C19" s="31"/>
      <c r="D19" s="31"/>
      <c r="E19" s="31"/>
      <c r="F19" s="31"/>
      <c r="G19" s="38"/>
      <c r="H19" s="38">
        <f>H24+H29</f>
        <v>316780</v>
      </c>
      <c r="I19" s="38">
        <f t="shared" si="9"/>
        <v>0</v>
      </c>
      <c r="J19" s="38">
        <f t="shared" si="9"/>
        <v>0</v>
      </c>
      <c r="K19" s="38">
        <f t="shared" si="9"/>
        <v>0</v>
      </c>
      <c r="L19" s="38">
        <f t="shared" si="9"/>
        <v>0</v>
      </c>
      <c r="M19" s="38">
        <f t="shared" si="9"/>
        <v>0</v>
      </c>
      <c r="N19" s="38">
        <f t="shared" si="9"/>
        <v>0</v>
      </c>
      <c r="O19" s="38">
        <f t="shared" si="9"/>
        <v>0</v>
      </c>
      <c r="P19" s="38">
        <f t="shared" si="9"/>
        <v>316696.59000000003</v>
      </c>
      <c r="Q19" s="32"/>
      <c r="R19" s="40">
        <f t="shared" si="3"/>
        <v>99.973669423574734</v>
      </c>
      <c r="S19" s="37"/>
    </row>
    <row r="20" spans="1:19" outlineLevel="1">
      <c r="A20" s="27"/>
      <c r="B20" s="36" t="s">
        <v>13</v>
      </c>
      <c r="C20" s="31"/>
      <c r="D20" s="31"/>
      <c r="E20" s="31"/>
      <c r="F20" s="31"/>
      <c r="G20" s="38"/>
      <c r="H20" s="38">
        <f>H25+H30</f>
        <v>489216817.51999998</v>
      </c>
      <c r="I20" s="38">
        <f t="shared" si="9"/>
        <v>0</v>
      </c>
      <c r="J20" s="38">
        <f t="shared" si="9"/>
        <v>0</v>
      </c>
      <c r="K20" s="38">
        <f t="shared" si="9"/>
        <v>0</v>
      </c>
      <c r="L20" s="38">
        <f t="shared" si="9"/>
        <v>0</v>
      </c>
      <c r="M20" s="38">
        <f t="shared" si="9"/>
        <v>0</v>
      </c>
      <c r="N20" s="38">
        <f t="shared" si="9"/>
        <v>0</v>
      </c>
      <c r="O20" s="38">
        <f t="shared" si="9"/>
        <v>0</v>
      </c>
      <c r="P20" s="38">
        <f t="shared" si="9"/>
        <v>488876985.44</v>
      </c>
      <c r="Q20" s="32"/>
      <c r="R20" s="40">
        <f t="shared" si="3"/>
        <v>99.930535486960011</v>
      </c>
      <c r="S20" s="37"/>
    </row>
    <row r="21" spans="1:19" ht="60" customHeight="1" outlineLevel="1">
      <c r="A21" s="27"/>
      <c r="B21" s="41" t="s">
        <v>18</v>
      </c>
      <c r="C21" s="31"/>
      <c r="D21" s="31"/>
      <c r="E21" s="31"/>
      <c r="F21" s="31"/>
      <c r="G21" s="38"/>
      <c r="H21" s="38">
        <f>H23+H24+H25</f>
        <v>53947104.530000001</v>
      </c>
      <c r="I21" s="38">
        <f t="shared" ref="I21:O21" si="10">I23+I24+I25</f>
        <v>5550000</v>
      </c>
      <c r="J21" s="38">
        <f t="shared" si="10"/>
        <v>5550000</v>
      </c>
      <c r="K21" s="38">
        <f t="shared" si="10"/>
        <v>5550000</v>
      </c>
      <c r="L21" s="38">
        <f t="shared" si="10"/>
        <v>5550000</v>
      </c>
      <c r="M21" s="38">
        <f t="shared" si="10"/>
        <v>5550000</v>
      </c>
      <c r="N21" s="38">
        <f t="shared" si="10"/>
        <v>5550000</v>
      </c>
      <c r="O21" s="38">
        <f t="shared" si="10"/>
        <v>5550000</v>
      </c>
      <c r="P21" s="38">
        <f>P23+P24+P25</f>
        <v>53946661.170000002</v>
      </c>
      <c r="Q21" s="32">
        <v>41189.14</v>
      </c>
      <c r="R21" s="39">
        <f t="shared" si="3"/>
        <v>99.99917815793107</v>
      </c>
      <c r="S21" s="37"/>
    </row>
    <row r="22" spans="1:19" outlineLevel="1">
      <c r="A22" s="27"/>
      <c r="B22" s="36" t="s">
        <v>10</v>
      </c>
      <c r="C22" s="31"/>
      <c r="D22" s="31"/>
      <c r="E22" s="31"/>
      <c r="F22" s="31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2"/>
      <c r="R22" s="40"/>
      <c r="S22" s="37"/>
    </row>
    <row r="23" spans="1:19" outlineLevel="1">
      <c r="A23" s="27"/>
      <c r="B23" s="36" t="s">
        <v>11</v>
      </c>
      <c r="C23" s="31"/>
      <c r="D23" s="31"/>
      <c r="E23" s="31"/>
      <c r="F23" s="31"/>
      <c r="G23" s="38"/>
      <c r="H23" s="38"/>
      <c r="I23" s="38">
        <v>5550000</v>
      </c>
      <c r="J23" s="38">
        <v>5550000</v>
      </c>
      <c r="K23" s="38">
        <v>5550000</v>
      </c>
      <c r="L23" s="38">
        <v>5550000</v>
      </c>
      <c r="M23" s="38">
        <v>5550000</v>
      </c>
      <c r="N23" s="38">
        <v>5550000</v>
      </c>
      <c r="O23" s="38">
        <v>5550000</v>
      </c>
      <c r="P23" s="38"/>
      <c r="Q23" s="32"/>
      <c r="R23" s="40"/>
      <c r="S23" s="37"/>
    </row>
    <row r="24" spans="1:19" outlineLevel="1">
      <c r="A24" s="27"/>
      <c r="B24" s="36" t="s">
        <v>12</v>
      </c>
      <c r="C24" s="31"/>
      <c r="D24" s="31"/>
      <c r="E24" s="31"/>
      <c r="F24" s="31"/>
      <c r="G24" s="38"/>
      <c r="H24" s="38">
        <v>276000</v>
      </c>
      <c r="I24" s="38"/>
      <c r="J24" s="38"/>
      <c r="K24" s="38"/>
      <c r="L24" s="38"/>
      <c r="M24" s="38"/>
      <c r="N24" s="38"/>
      <c r="O24" s="38"/>
      <c r="P24" s="38">
        <v>275916.59000000003</v>
      </c>
      <c r="Q24" s="32"/>
      <c r="R24" s="40">
        <f t="shared" si="3"/>
        <v>99.969778985507247</v>
      </c>
      <c r="S24" s="37"/>
    </row>
    <row r="25" spans="1:19" outlineLevel="1">
      <c r="A25" s="27"/>
      <c r="B25" s="36" t="s">
        <v>13</v>
      </c>
      <c r="C25" s="31"/>
      <c r="D25" s="31"/>
      <c r="E25" s="31"/>
      <c r="F25" s="31"/>
      <c r="G25" s="38"/>
      <c r="H25" s="38">
        <v>53671104.530000001</v>
      </c>
      <c r="I25" s="38"/>
      <c r="J25" s="38"/>
      <c r="K25" s="38"/>
      <c r="L25" s="38"/>
      <c r="M25" s="38"/>
      <c r="N25" s="38"/>
      <c r="O25" s="38"/>
      <c r="P25" s="38">
        <v>53670744.579999998</v>
      </c>
      <c r="Q25" s="32"/>
      <c r="R25" s="40">
        <f t="shared" si="3"/>
        <v>99.999329341173137</v>
      </c>
      <c r="S25" s="37"/>
    </row>
    <row r="26" spans="1:19" ht="31.5" outlineLevel="1">
      <c r="A26" s="27"/>
      <c r="B26" s="41" t="s">
        <v>19</v>
      </c>
      <c r="C26" s="31"/>
      <c r="D26" s="31"/>
      <c r="E26" s="31"/>
      <c r="F26" s="31"/>
      <c r="G26" s="38"/>
      <c r="H26" s="38">
        <f>H28+H29+H30</f>
        <v>435586492.99000001</v>
      </c>
      <c r="I26" s="38">
        <f t="shared" ref="I26:O26" si="11">I28+I29+I30</f>
        <v>5550000</v>
      </c>
      <c r="J26" s="38">
        <f t="shared" si="11"/>
        <v>5550000</v>
      </c>
      <c r="K26" s="38">
        <f t="shared" si="11"/>
        <v>5550000</v>
      </c>
      <c r="L26" s="38">
        <f t="shared" si="11"/>
        <v>5550000</v>
      </c>
      <c r="M26" s="38">
        <f t="shared" si="11"/>
        <v>5550000</v>
      </c>
      <c r="N26" s="38">
        <f t="shared" si="11"/>
        <v>5550000</v>
      </c>
      <c r="O26" s="38">
        <f t="shared" si="11"/>
        <v>5550000</v>
      </c>
      <c r="P26" s="38">
        <f>P28+P29+P30</f>
        <v>435247020.86000001</v>
      </c>
      <c r="Q26" s="32">
        <v>41189.14</v>
      </c>
      <c r="R26" s="39">
        <f t="shared" si="3"/>
        <v>99.922065505826467</v>
      </c>
      <c r="S26" s="37"/>
    </row>
    <row r="27" spans="1:19" outlineLevel="1">
      <c r="A27" s="27"/>
      <c r="B27" s="36" t="s">
        <v>10</v>
      </c>
      <c r="C27" s="31"/>
      <c r="D27" s="31"/>
      <c r="E27" s="31"/>
      <c r="F27" s="31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2"/>
      <c r="R27" s="23"/>
      <c r="S27" s="37"/>
    </row>
    <row r="28" spans="1:19" outlineLevel="1">
      <c r="A28" s="27"/>
      <c r="B28" s="36" t="s">
        <v>11</v>
      </c>
      <c r="C28" s="31"/>
      <c r="D28" s="31"/>
      <c r="E28" s="31"/>
      <c r="F28" s="31"/>
      <c r="G28" s="38"/>
      <c r="H28" s="38"/>
      <c r="I28" s="38">
        <v>5550000</v>
      </c>
      <c r="J28" s="38">
        <v>5550000</v>
      </c>
      <c r="K28" s="38">
        <v>5550000</v>
      </c>
      <c r="L28" s="38">
        <v>5550000</v>
      </c>
      <c r="M28" s="38">
        <v>5550000</v>
      </c>
      <c r="N28" s="38">
        <v>5550000</v>
      </c>
      <c r="O28" s="38">
        <v>5550000</v>
      </c>
      <c r="P28" s="38"/>
      <c r="Q28" s="32"/>
      <c r="R28" s="23"/>
      <c r="S28" s="37"/>
    </row>
    <row r="29" spans="1:19" outlineLevel="1">
      <c r="A29" s="27"/>
      <c r="B29" s="36" t="s">
        <v>12</v>
      </c>
      <c r="C29" s="31"/>
      <c r="D29" s="31"/>
      <c r="E29" s="31"/>
      <c r="F29" s="31"/>
      <c r="G29" s="38"/>
      <c r="H29" s="38">
        <v>40780</v>
      </c>
      <c r="I29" s="38"/>
      <c r="J29" s="38"/>
      <c r="K29" s="38"/>
      <c r="L29" s="38"/>
      <c r="M29" s="38"/>
      <c r="N29" s="38"/>
      <c r="O29" s="38"/>
      <c r="P29" s="38">
        <v>40780</v>
      </c>
      <c r="Q29" s="32"/>
      <c r="R29" s="40">
        <f t="shared" si="3"/>
        <v>100</v>
      </c>
      <c r="S29" s="37"/>
    </row>
    <row r="30" spans="1:19" outlineLevel="1">
      <c r="A30" s="27"/>
      <c r="B30" s="36" t="s">
        <v>13</v>
      </c>
      <c r="C30" s="31"/>
      <c r="D30" s="31"/>
      <c r="E30" s="31"/>
      <c r="F30" s="31"/>
      <c r="G30" s="38"/>
      <c r="H30" s="38">
        <v>435545712.99000001</v>
      </c>
      <c r="I30" s="38"/>
      <c r="J30" s="38"/>
      <c r="K30" s="38"/>
      <c r="L30" s="38"/>
      <c r="M30" s="38"/>
      <c r="N30" s="38"/>
      <c r="O30" s="38"/>
      <c r="P30" s="42">
        <v>435206240.86000001</v>
      </c>
      <c r="Q30" s="32"/>
      <c r="R30" s="40">
        <f t="shared" si="3"/>
        <v>99.922058208845741</v>
      </c>
      <c r="S30" s="37"/>
    </row>
    <row r="31" spans="1:19" ht="31.5" outlineLevel="1">
      <c r="A31" s="27" t="s">
        <v>20</v>
      </c>
      <c r="B31" s="36" t="s">
        <v>21</v>
      </c>
      <c r="C31" s="31"/>
      <c r="D31" s="31"/>
      <c r="E31" s="31"/>
      <c r="F31" s="31"/>
      <c r="G31" s="38">
        <v>0</v>
      </c>
      <c r="H31" s="38">
        <f>H33+H34+H35</f>
        <v>64970999</v>
      </c>
      <c r="I31" s="38">
        <f t="shared" ref="I31:O31" si="12">I33+I34+I35</f>
        <v>0</v>
      </c>
      <c r="J31" s="38">
        <f t="shared" si="12"/>
        <v>0</v>
      </c>
      <c r="K31" s="38">
        <f t="shared" si="12"/>
        <v>0</v>
      </c>
      <c r="L31" s="38">
        <f t="shared" si="12"/>
        <v>0</v>
      </c>
      <c r="M31" s="38">
        <f t="shared" si="12"/>
        <v>0</v>
      </c>
      <c r="N31" s="38">
        <f t="shared" si="12"/>
        <v>0</v>
      </c>
      <c r="O31" s="38">
        <f t="shared" si="12"/>
        <v>0</v>
      </c>
      <c r="P31" s="38">
        <f>P33+P34+P35</f>
        <v>64970975.369999997</v>
      </c>
      <c r="Q31" s="32">
        <v>0</v>
      </c>
      <c r="R31" s="39">
        <f t="shared" si="3"/>
        <v>99.99996362992664</v>
      </c>
      <c r="S31" s="37">
        <v>0</v>
      </c>
    </row>
    <row r="32" spans="1:19" outlineLevel="1">
      <c r="A32" s="27"/>
      <c r="B32" s="36" t="s">
        <v>10</v>
      </c>
      <c r="C32" s="31"/>
      <c r="D32" s="31"/>
      <c r="E32" s="31"/>
      <c r="F32" s="31"/>
      <c r="G32" s="38"/>
      <c r="H32" s="38"/>
      <c r="I32" s="38"/>
      <c r="J32" s="38"/>
      <c r="K32" s="38"/>
      <c r="L32" s="38"/>
      <c r="M32" s="38"/>
      <c r="N32" s="38"/>
      <c r="O32" s="38"/>
      <c r="P32" s="36"/>
      <c r="Q32" s="32"/>
      <c r="R32" s="40"/>
      <c r="S32" s="37"/>
    </row>
    <row r="33" spans="1:21" outlineLevel="1">
      <c r="A33" s="27"/>
      <c r="B33" s="36" t="s">
        <v>11</v>
      </c>
      <c r="C33" s="31"/>
      <c r="D33" s="31"/>
      <c r="E33" s="31"/>
      <c r="F33" s="31"/>
      <c r="G33" s="38"/>
      <c r="H33" s="38">
        <f>H38</f>
        <v>28358521</v>
      </c>
      <c r="I33" s="38">
        <f t="shared" ref="I33:P35" si="13">I38</f>
        <v>0</v>
      </c>
      <c r="J33" s="38">
        <f t="shared" si="13"/>
        <v>0</v>
      </c>
      <c r="K33" s="38">
        <f t="shared" si="13"/>
        <v>0</v>
      </c>
      <c r="L33" s="38">
        <f t="shared" si="13"/>
        <v>0</v>
      </c>
      <c r="M33" s="38">
        <f t="shared" si="13"/>
        <v>0</v>
      </c>
      <c r="N33" s="38">
        <f t="shared" si="13"/>
        <v>0</v>
      </c>
      <c r="O33" s="38">
        <f t="shared" si="13"/>
        <v>0</v>
      </c>
      <c r="P33" s="38">
        <f t="shared" si="13"/>
        <v>28358521</v>
      </c>
      <c r="Q33" s="32"/>
      <c r="R33" s="40">
        <f t="shared" si="3"/>
        <v>100</v>
      </c>
      <c r="S33" s="37"/>
      <c r="T33" s="24"/>
      <c r="U33" s="24"/>
    </row>
    <row r="34" spans="1:21" outlineLevel="1">
      <c r="A34" s="27"/>
      <c r="B34" s="36" t="s">
        <v>12</v>
      </c>
      <c r="C34" s="31"/>
      <c r="D34" s="31"/>
      <c r="E34" s="31"/>
      <c r="F34" s="31"/>
      <c r="G34" s="38"/>
      <c r="H34" s="38">
        <f>H39</f>
        <v>25596278</v>
      </c>
      <c r="I34" s="38">
        <f t="shared" si="13"/>
        <v>0</v>
      </c>
      <c r="J34" s="38">
        <f t="shared" si="13"/>
        <v>0</v>
      </c>
      <c r="K34" s="38">
        <f t="shared" si="13"/>
        <v>0</v>
      </c>
      <c r="L34" s="38">
        <f t="shared" si="13"/>
        <v>0</v>
      </c>
      <c r="M34" s="38">
        <f t="shared" si="13"/>
        <v>0</v>
      </c>
      <c r="N34" s="38">
        <f t="shared" si="13"/>
        <v>0</v>
      </c>
      <c r="O34" s="38">
        <f t="shared" si="13"/>
        <v>0</v>
      </c>
      <c r="P34" s="38">
        <f t="shared" si="13"/>
        <v>25596278</v>
      </c>
      <c r="Q34" s="32"/>
      <c r="R34" s="40">
        <f t="shared" si="3"/>
        <v>100</v>
      </c>
      <c r="S34" s="37"/>
      <c r="T34" s="24"/>
    </row>
    <row r="35" spans="1:21" outlineLevel="1">
      <c r="A35" s="27"/>
      <c r="B35" s="36" t="s">
        <v>13</v>
      </c>
      <c r="C35" s="31"/>
      <c r="D35" s="31"/>
      <c r="E35" s="31"/>
      <c r="F35" s="31"/>
      <c r="G35" s="38"/>
      <c r="H35" s="38">
        <f t="shared" ref="H35" si="14">H40</f>
        <v>11016200</v>
      </c>
      <c r="I35" s="38">
        <f t="shared" si="13"/>
        <v>0</v>
      </c>
      <c r="J35" s="38">
        <f t="shared" si="13"/>
        <v>0</v>
      </c>
      <c r="K35" s="38">
        <f t="shared" si="13"/>
        <v>0</v>
      </c>
      <c r="L35" s="38">
        <f t="shared" si="13"/>
        <v>0</v>
      </c>
      <c r="M35" s="38">
        <f t="shared" si="13"/>
        <v>0</v>
      </c>
      <c r="N35" s="38">
        <f t="shared" si="13"/>
        <v>0</v>
      </c>
      <c r="O35" s="38">
        <f t="shared" si="13"/>
        <v>0</v>
      </c>
      <c r="P35" s="38">
        <f t="shared" si="13"/>
        <v>11016176.369999999</v>
      </c>
      <c r="Q35" s="32"/>
      <c r="R35" s="40">
        <f t="shared" si="3"/>
        <v>99.999785497721533</v>
      </c>
      <c r="S35" s="37"/>
    </row>
    <row r="36" spans="1:21" ht="31.5" outlineLevel="1">
      <c r="A36" s="27"/>
      <c r="B36" s="41" t="s">
        <v>22</v>
      </c>
      <c r="C36" s="31"/>
      <c r="D36" s="31"/>
      <c r="E36" s="31"/>
      <c r="F36" s="31"/>
      <c r="G36" s="38"/>
      <c r="H36" s="38">
        <f>H38+H39+H40</f>
        <v>64970999</v>
      </c>
      <c r="I36" s="38">
        <f t="shared" ref="I36:O36" si="15">I38+I39+I40</f>
        <v>0</v>
      </c>
      <c r="J36" s="38">
        <f t="shared" si="15"/>
        <v>0</v>
      </c>
      <c r="K36" s="38">
        <f t="shared" si="15"/>
        <v>0</v>
      </c>
      <c r="L36" s="38">
        <f t="shared" si="15"/>
        <v>0</v>
      </c>
      <c r="M36" s="38">
        <f t="shared" si="15"/>
        <v>0</v>
      </c>
      <c r="N36" s="38">
        <f t="shared" si="15"/>
        <v>0</v>
      </c>
      <c r="O36" s="38">
        <f t="shared" si="15"/>
        <v>0</v>
      </c>
      <c r="P36" s="38">
        <f>P38+P39+P40</f>
        <v>64970975.369999997</v>
      </c>
      <c r="Q36" s="32">
        <v>41189.14</v>
      </c>
      <c r="R36" s="39">
        <f t="shared" si="3"/>
        <v>99.99996362992664</v>
      </c>
      <c r="S36" s="37"/>
    </row>
    <row r="37" spans="1:21" outlineLevel="1">
      <c r="A37" s="27"/>
      <c r="B37" s="36" t="s">
        <v>10</v>
      </c>
      <c r="C37" s="31"/>
      <c r="D37" s="31"/>
      <c r="E37" s="31"/>
      <c r="F37" s="31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2"/>
      <c r="R37" s="40"/>
      <c r="S37" s="37"/>
    </row>
    <row r="38" spans="1:21" outlineLevel="1">
      <c r="A38" s="27"/>
      <c r="B38" s="36" t="s">
        <v>11</v>
      </c>
      <c r="C38" s="31"/>
      <c r="D38" s="31"/>
      <c r="E38" s="31"/>
      <c r="F38" s="31"/>
      <c r="G38" s="38"/>
      <c r="H38" s="38">
        <v>28358521</v>
      </c>
      <c r="I38" s="38"/>
      <c r="J38" s="38"/>
      <c r="K38" s="38"/>
      <c r="L38" s="38"/>
      <c r="M38" s="38"/>
      <c r="N38" s="38"/>
      <c r="O38" s="38"/>
      <c r="P38" s="38">
        <v>28358521</v>
      </c>
      <c r="Q38" s="32"/>
      <c r="R38" s="40">
        <f t="shared" si="3"/>
        <v>100</v>
      </c>
      <c r="S38" s="37"/>
      <c r="T38" s="24"/>
    </row>
    <row r="39" spans="1:21" outlineLevel="1">
      <c r="A39" s="27"/>
      <c r="B39" s="36" t="s">
        <v>12</v>
      </c>
      <c r="C39" s="31"/>
      <c r="D39" s="31"/>
      <c r="E39" s="31"/>
      <c r="F39" s="31"/>
      <c r="G39" s="38"/>
      <c r="H39" s="38">
        <v>25596278</v>
      </c>
      <c r="I39" s="38"/>
      <c r="J39" s="38"/>
      <c r="K39" s="38"/>
      <c r="L39" s="38"/>
      <c r="M39" s="38"/>
      <c r="N39" s="38"/>
      <c r="O39" s="38"/>
      <c r="P39" s="38">
        <v>25596278</v>
      </c>
      <c r="Q39" s="32"/>
      <c r="R39" s="40">
        <f t="shared" si="3"/>
        <v>100</v>
      </c>
      <c r="S39" s="37"/>
    </row>
    <row r="40" spans="1:21" outlineLevel="1">
      <c r="A40" s="27"/>
      <c r="B40" s="36" t="s">
        <v>13</v>
      </c>
      <c r="C40" s="31"/>
      <c r="D40" s="31"/>
      <c r="E40" s="31"/>
      <c r="F40" s="31"/>
      <c r="G40" s="38"/>
      <c r="H40" s="38">
        <v>11016200</v>
      </c>
      <c r="I40" s="38"/>
      <c r="J40" s="38"/>
      <c r="K40" s="38"/>
      <c r="L40" s="38"/>
      <c r="M40" s="38"/>
      <c r="N40" s="38"/>
      <c r="O40" s="38"/>
      <c r="P40" s="38">
        <v>11016176.369999999</v>
      </c>
      <c r="Q40" s="32"/>
      <c r="R40" s="40">
        <f t="shared" si="3"/>
        <v>99.999785497721533</v>
      </c>
      <c r="S40" s="37"/>
    </row>
    <row r="41" spans="1:21" outlineLevel="1">
      <c r="A41" s="27" t="s">
        <v>23</v>
      </c>
      <c r="B41" s="36" t="s">
        <v>24</v>
      </c>
      <c r="C41" s="31"/>
      <c r="D41" s="31"/>
      <c r="E41" s="31"/>
      <c r="F41" s="31"/>
      <c r="G41" s="38"/>
      <c r="H41" s="38">
        <f>H43+H44+H45</f>
        <v>10407419.67</v>
      </c>
      <c r="I41" s="38">
        <f t="shared" ref="I41:P41" si="16">I43+I44+I45</f>
        <v>0</v>
      </c>
      <c r="J41" s="38">
        <f t="shared" si="16"/>
        <v>0</v>
      </c>
      <c r="K41" s="38">
        <f t="shared" si="16"/>
        <v>0</v>
      </c>
      <c r="L41" s="38">
        <f t="shared" si="16"/>
        <v>0</v>
      </c>
      <c r="M41" s="38">
        <f t="shared" si="16"/>
        <v>0</v>
      </c>
      <c r="N41" s="38">
        <f t="shared" si="16"/>
        <v>0</v>
      </c>
      <c r="O41" s="38">
        <f t="shared" si="16"/>
        <v>0</v>
      </c>
      <c r="P41" s="38">
        <f t="shared" si="16"/>
        <v>10407418.869999999</v>
      </c>
      <c r="Q41" s="32">
        <v>41189.14</v>
      </c>
      <c r="R41" s="40">
        <f t="shared" si="3"/>
        <v>99.999992313176307</v>
      </c>
      <c r="S41" s="37"/>
    </row>
    <row r="42" spans="1:21" outlineLevel="1">
      <c r="A42" s="27"/>
      <c r="B42" s="36" t="s">
        <v>10</v>
      </c>
      <c r="C42" s="31"/>
      <c r="D42" s="31"/>
      <c r="E42" s="31"/>
      <c r="F42" s="31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2"/>
      <c r="R42" s="23"/>
      <c r="S42" s="37"/>
    </row>
    <row r="43" spans="1:21" outlineLevel="1">
      <c r="A43" s="27"/>
      <c r="B43" s="36" t="s">
        <v>11</v>
      </c>
      <c r="C43" s="31"/>
      <c r="D43" s="31"/>
      <c r="E43" s="31"/>
      <c r="F43" s="31"/>
      <c r="G43" s="38"/>
      <c r="H43" s="38">
        <f>H48</f>
        <v>0</v>
      </c>
      <c r="I43" s="38">
        <f t="shared" ref="I43:P45" si="17">I48</f>
        <v>0</v>
      </c>
      <c r="J43" s="38">
        <f t="shared" si="17"/>
        <v>0</v>
      </c>
      <c r="K43" s="38">
        <f t="shared" si="17"/>
        <v>0</v>
      </c>
      <c r="L43" s="38">
        <f t="shared" si="17"/>
        <v>0</v>
      </c>
      <c r="M43" s="38">
        <f t="shared" si="17"/>
        <v>0</v>
      </c>
      <c r="N43" s="38">
        <f t="shared" si="17"/>
        <v>0</v>
      </c>
      <c r="O43" s="38">
        <f t="shared" si="17"/>
        <v>0</v>
      </c>
      <c r="P43" s="38">
        <f t="shared" si="17"/>
        <v>0</v>
      </c>
      <c r="Q43" s="32"/>
      <c r="R43" s="40">
        <v>0</v>
      </c>
      <c r="S43" s="37"/>
    </row>
    <row r="44" spans="1:21" outlineLevel="1">
      <c r="A44" s="27"/>
      <c r="B44" s="36" t="s">
        <v>12</v>
      </c>
      <c r="C44" s="31"/>
      <c r="D44" s="31"/>
      <c r="E44" s="31"/>
      <c r="F44" s="31"/>
      <c r="G44" s="38"/>
      <c r="H44" s="38">
        <f t="shared" ref="H44:H45" si="18">H49</f>
        <v>0</v>
      </c>
      <c r="I44" s="38">
        <f t="shared" si="17"/>
        <v>0</v>
      </c>
      <c r="J44" s="38">
        <f t="shared" si="17"/>
        <v>0</v>
      </c>
      <c r="K44" s="38">
        <f t="shared" si="17"/>
        <v>0</v>
      </c>
      <c r="L44" s="38">
        <f t="shared" si="17"/>
        <v>0</v>
      </c>
      <c r="M44" s="38">
        <f t="shared" si="17"/>
        <v>0</v>
      </c>
      <c r="N44" s="38">
        <f t="shared" si="17"/>
        <v>0</v>
      </c>
      <c r="O44" s="38">
        <f t="shared" si="17"/>
        <v>0</v>
      </c>
      <c r="P44" s="38">
        <f t="shared" si="17"/>
        <v>0</v>
      </c>
      <c r="Q44" s="32"/>
      <c r="R44" s="40">
        <v>0</v>
      </c>
      <c r="S44" s="37"/>
    </row>
    <row r="45" spans="1:21" outlineLevel="1">
      <c r="A45" s="27"/>
      <c r="B45" s="36" t="s">
        <v>13</v>
      </c>
      <c r="C45" s="31"/>
      <c r="D45" s="31"/>
      <c r="E45" s="31"/>
      <c r="F45" s="31"/>
      <c r="G45" s="38"/>
      <c r="H45" s="38">
        <f t="shared" si="18"/>
        <v>10407419.67</v>
      </c>
      <c r="I45" s="38">
        <f t="shared" si="17"/>
        <v>0</v>
      </c>
      <c r="J45" s="38">
        <f t="shared" si="17"/>
        <v>0</v>
      </c>
      <c r="K45" s="38">
        <f t="shared" si="17"/>
        <v>0</v>
      </c>
      <c r="L45" s="38">
        <f t="shared" si="17"/>
        <v>0</v>
      </c>
      <c r="M45" s="38">
        <f t="shared" si="17"/>
        <v>0</v>
      </c>
      <c r="N45" s="38">
        <f t="shared" si="17"/>
        <v>0</v>
      </c>
      <c r="O45" s="38">
        <f t="shared" si="17"/>
        <v>0</v>
      </c>
      <c r="P45" s="38">
        <f t="shared" si="17"/>
        <v>10407418.869999999</v>
      </c>
      <c r="Q45" s="32"/>
      <c r="R45" s="40">
        <f t="shared" si="3"/>
        <v>99.999992313176307</v>
      </c>
      <c r="S45" s="37"/>
    </row>
    <row r="46" spans="1:21" ht="49.5" customHeight="1" outlineLevel="1">
      <c r="A46" s="27"/>
      <c r="B46" s="41" t="s">
        <v>25</v>
      </c>
      <c r="C46" s="31"/>
      <c r="D46" s="31"/>
      <c r="E46" s="31"/>
      <c r="F46" s="31"/>
      <c r="G46" s="38"/>
      <c r="H46" s="38">
        <f>H48+H49+H50</f>
        <v>10407419.67</v>
      </c>
      <c r="I46" s="38">
        <f t="shared" ref="I46:O46" si="19">I48+I49+I50</f>
        <v>0</v>
      </c>
      <c r="J46" s="38">
        <f t="shared" si="19"/>
        <v>0</v>
      </c>
      <c r="K46" s="38">
        <f t="shared" si="19"/>
        <v>0</v>
      </c>
      <c r="L46" s="38">
        <f t="shared" si="19"/>
        <v>0</v>
      </c>
      <c r="M46" s="38">
        <f t="shared" si="19"/>
        <v>0</v>
      </c>
      <c r="N46" s="38">
        <f t="shared" si="19"/>
        <v>0</v>
      </c>
      <c r="O46" s="38">
        <f t="shared" si="19"/>
        <v>0</v>
      </c>
      <c r="P46" s="38">
        <f>P48+P49+P50</f>
        <v>10407418.869999999</v>
      </c>
      <c r="Q46" s="32">
        <v>41189.14</v>
      </c>
      <c r="R46" s="39">
        <f t="shared" si="3"/>
        <v>99.999992313176307</v>
      </c>
      <c r="S46" s="37"/>
    </row>
    <row r="47" spans="1:21" outlineLevel="1">
      <c r="A47" s="27"/>
      <c r="B47" s="36" t="s">
        <v>10</v>
      </c>
      <c r="C47" s="31"/>
      <c r="D47" s="31"/>
      <c r="E47" s="31"/>
      <c r="F47" s="31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2"/>
      <c r="R47" s="23"/>
      <c r="S47" s="37"/>
    </row>
    <row r="48" spans="1:21" outlineLevel="1">
      <c r="A48" s="27"/>
      <c r="B48" s="36" t="s">
        <v>11</v>
      </c>
      <c r="C48" s="31"/>
      <c r="D48" s="31"/>
      <c r="E48" s="31"/>
      <c r="F48" s="31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2"/>
      <c r="R48" s="23"/>
      <c r="S48" s="37"/>
    </row>
    <row r="49" spans="1:19" outlineLevel="1">
      <c r="A49" s="27"/>
      <c r="B49" s="36" t="s">
        <v>12</v>
      </c>
      <c r="C49" s="31"/>
      <c r="D49" s="31"/>
      <c r="E49" s="31"/>
      <c r="F49" s="31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2"/>
      <c r="R49" s="23"/>
      <c r="S49" s="37"/>
    </row>
    <row r="50" spans="1:19" outlineLevel="1">
      <c r="A50" s="27"/>
      <c r="B50" s="36" t="s">
        <v>13</v>
      </c>
      <c r="C50" s="31"/>
      <c r="D50" s="31"/>
      <c r="E50" s="31"/>
      <c r="F50" s="31"/>
      <c r="G50" s="38"/>
      <c r="H50" s="38">
        <v>10407419.67</v>
      </c>
      <c r="I50" s="38"/>
      <c r="J50" s="38"/>
      <c r="K50" s="38"/>
      <c r="L50" s="38"/>
      <c r="M50" s="38"/>
      <c r="N50" s="38"/>
      <c r="O50" s="38"/>
      <c r="P50" s="38">
        <v>10407418.869999999</v>
      </c>
      <c r="Q50" s="32"/>
      <c r="R50" s="40">
        <f t="shared" si="3"/>
        <v>99.999992313176307</v>
      </c>
      <c r="S50" s="37"/>
    </row>
    <row r="51" spans="1:19" ht="31.5" customHeight="1" outlineLevel="1">
      <c r="A51" s="27" t="s">
        <v>26</v>
      </c>
      <c r="B51" s="36" t="s">
        <v>27</v>
      </c>
      <c r="C51" s="31"/>
      <c r="D51" s="31"/>
      <c r="E51" s="31"/>
      <c r="F51" s="31"/>
      <c r="G51" s="38">
        <v>0</v>
      </c>
      <c r="H51" s="38">
        <f>H53+H54+H55</f>
        <v>315063304.55999994</v>
      </c>
      <c r="I51" s="38">
        <f t="shared" ref="I51:P51" si="20">I53+I54+I55</f>
        <v>0</v>
      </c>
      <c r="J51" s="38">
        <f t="shared" si="20"/>
        <v>0</v>
      </c>
      <c r="K51" s="38">
        <f t="shared" si="20"/>
        <v>0</v>
      </c>
      <c r="L51" s="38">
        <f t="shared" si="20"/>
        <v>0</v>
      </c>
      <c r="M51" s="38">
        <f t="shared" si="20"/>
        <v>0</v>
      </c>
      <c r="N51" s="38">
        <f t="shared" si="20"/>
        <v>0</v>
      </c>
      <c r="O51" s="38">
        <f t="shared" si="20"/>
        <v>0</v>
      </c>
      <c r="P51" s="38">
        <f t="shared" si="20"/>
        <v>278342058.97999996</v>
      </c>
      <c r="Q51" s="32">
        <v>41189.14</v>
      </c>
      <c r="R51" s="39">
        <f t="shared" si="3"/>
        <v>88.34480402873865</v>
      </c>
      <c r="S51" s="37">
        <v>0</v>
      </c>
    </row>
    <row r="52" spans="1:19" outlineLevel="1">
      <c r="A52" s="27"/>
      <c r="B52" s="36" t="s">
        <v>10</v>
      </c>
      <c r="C52" s="31"/>
      <c r="D52" s="31"/>
      <c r="E52" s="31"/>
      <c r="F52" s="31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2"/>
      <c r="R52" s="40"/>
      <c r="S52" s="37"/>
    </row>
    <row r="53" spans="1:19" outlineLevel="1">
      <c r="A53" s="27"/>
      <c r="B53" s="36" t="s">
        <v>11</v>
      </c>
      <c r="C53" s="31"/>
      <c r="D53" s="31"/>
      <c r="E53" s="31"/>
      <c r="F53" s="31"/>
      <c r="G53" s="38"/>
      <c r="H53" s="38">
        <f>H58+H63+H68</f>
        <v>229347300</v>
      </c>
      <c r="I53" s="38">
        <f t="shared" ref="I53:P55" si="21">I58+I63+I68</f>
        <v>0</v>
      </c>
      <c r="J53" s="38">
        <f t="shared" si="21"/>
        <v>0</v>
      </c>
      <c r="K53" s="38">
        <f t="shared" si="21"/>
        <v>0</v>
      </c>
      <c r="L53" s="38">
        <f t="shared" si="21"/>
        <v>0</v>
      </c>
      <c r="M53" s="38">
        <f t="shared" si="21"/>
        <v>0</v>
      </c>
      <c r="N53" s="38">
        <f t="shared" si="21"/>
        <v>0</v>
      </c>
      <c r="O53" s="38">
        <f t="shared" si="21"/>
        <v>0</v>
      </c>
      <c r="P53" s="38">
        <f t="shared" si="21"/>
        <v>200365726.47</v>
      </c>
      <c r="Q53" s="32"/>
      <c r="R53" s="40">
        <f t="shared" si="3"/>
        <v>87.363455541007013</v>
      </c>
      <c r="S53" s="37"/>
    </row>
    <row r="54" spans="1:19" outlineLevel="1">
      <c r="A54" s="27"/>
      <c r="B54" s="36" t="s">
        <v>12</v>
      </c>
      <c r="C54" s="31"/>
      <c r="D54" s="31"/>
      <c r="E54" s="31"/>
      <c r="F54" s="31"/>
      <c r="G54" s="38"/>
      <c r="H54" s="38">
        <f>H59+H64+H69</f>
        <v>45761978.280000001</v>
      </c>
      <c r="I54" s="38">
        <f t="shared" si="21"/>
        <v>0</v>
      </c>
      <c r="J54" s="38">
        <f t="shared" si="21"/>
        <v>0</v>
      </c>
      <c r="K54" s="38">
        <f t="shared" si="21"/>
        <v>0</v>
      </c>
      <c r="L54" s="38">
        <f t="shared" si="21"/>
        <v>0</v>
      </c>
      <c r="M54" s="38">
        <f t="shared" si="21"/>
        <v>0</v>
      </c>
      <c r="N54" s="38">
        <f t="shared" si="21"/>
        <v>0</v>
      </c>
      <c r="O54" s="38">
        <f t="shared" si="21"/>
        <v>0</v>
      </c>
      <c r="P54" s="38">
        <f t="shared" si="21"/>
        <v>38590086.609999999</v>
      </c>
      <c r="Q54" s="32"/>
      <c r="R54" s="40">
        <f t="shared" si="3"/>
        <v>84.327837345409435</v>
      </c>
      <c r="S54" s="37"/>
    </row>
    <row r="55" spans="1:19" outlineLevel="1">
      <c r="A55" s="27"/>
      <c r="B55" s="36" t="s">
        <v>13</v>
      </c>
      <c r="C55" s="31"/>
      <c r="D55" s="31"/>
      <c r="E55" s="31"/>
      <c r="F55" s="31"/>
      <c r="G55" s="38"/>
      <c r="H55" s="38">
        <f>H60+H65+H70</f>
        <v>39954026.280000001</v>
      </c>
      <c r="I55" s="38">
        <f t="shared" si="21"/>
        <v>0</v>
      </c>
      <c r="J55" s="38">
        <f t="shared" si="21"/>
        <v>0</v>
      </c>
      <c r="K55" s="38">
        <f t="shared" si="21"/>
        <v>0</v>
      </c>
      <c r="L55" s="38">
        <f t="shared" si="21"/>
        <v>0</v>
      </c>
      <c r="M55" s="38">
        <f t="shared" si="21"/>
        <v>0</v>
      </c>
      <c r="N55" s="38">
        <f t="shared" si="21"/>
        <v>0</v>
      </c>
      <c r="O55" s="38">
        <f t="shared" si="21"/>
        <v>0</v>
      </c>
      <c r="P55" s="38">
        <f t="shared" si="21"/>
        <v>39386245.899999999</v>
      </c>
      <c r="Q55" s="32"/>
      <c r="R55" s="40">
        <f t="shared" si="3"/>
        <v>98.578915736749622</v>
      </c>
      <c r="S55" s="37"/>
    </row>
    <row r="56" spans="1:19" ht="31.5" outlineLevel="1">
      <c r="A56" s="27"/>
      <c r="B56" s="43" t="s">
        <v>28</v>
      </c>
      <c r="C56" s="31"/>
      <c r="D56" s="31"/>
      <c r="E56" s="31"/>
      <c r="F56" s="31"/>
      <c r="G56" s="38"/>
      <c r="H56" s="38">
        <f>H58+H59+H60</f>
        <v>7795673.7199999997</v>
      </c>
      <c r="I56" s="38">
        <f t="shared" ref="I56:O56" si="22">I58+I59+I60</f>
        <v>0</v>
      </c>
      <c r="J56" s="38">
        <f t="shared" si="22"/>
        <v>0</v>
      </c>
      <c r="K56" s="38">
        <f t="shared" si="22"/>
        <v>0</v>
      </c>
      <c r="L56" s="38">
        <f t="shared" si="22"/>
        <v>0</v>
      </c>
      <c r="M56" s="38">
        <f t="shared" si="22"/>
        <v>0</v>
      </c>
      <c r="N56" s="38">
        <f t="shared" si="22"/>
        <v>0</v>
      </c>
      <c r="O56" s="38">
        <f t="shared" si="22"/>
        <v>0</v>
      </c>
      <c r="P56" s="38">
        <f>P58+P59+P60</f>
        <v>7795242.7699999996</v>
      </c>
      <c r="Q56" s="32">
        <v>41189.14</v>
      </c>
      <c r="R56" s="39">
        <f t="shared" si="3"/>
        <v>99.994471933851031</v>
      </c>
      <c r="S56" s="37"/>
    </row>
    <row r="57" spans="1:19" outlineLevel="1">
      <c r="A57" s="27"/>
      <c r="B57" s="36" t="s">
        <v>10</v>
      </c>
      <c r="C57" s="31"/>
      <c r="D57" s="31"/>
      <c r="E57" s="31"/>
      <c r="F57" s="31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2"/>
      <c r="R57" s="23"/>
      <c r="S57" s="37"/>
    </row>
    <row r="58" spans="1:19" outlineLevel="1">
      <c r="A58" s="27"/>
      <c r="B58" s="36" t="s">
        <v>11</v>
      </c>
      <c r="C58" s="31"/>
      <c r="D58" s="31"/>
      <c r="E58" s="31"/>
      <c r="F58" s="31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2"/>
      <c r="R58" s="23"/>
      <c r="S58" s="37"/>
    </row>
    <row r="59" spans="1:19" outlineLevel="1">
      <c r="A59" s="27"/>
      <c r="B59" s="36" t="s">
        <v>12</v>
      </c>
      <c r="C59" s="31"/>
      <c r="D59" s="31"/>
      <c r="E59" s="31"/>
      <c r="F59" s="31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2"/>
      <c r="R59" s="23"/>
      <c r="S59" s="37"/>
    </row>
    <row r="60" spans="1:19" outlineLevel="1">
      <c r="A60" s="27"/>
      <c r="B60" s="36" t="s">
        <v>13</v>
      </c>
      <c r="C60" s="31"/>
      <c r="D60" s="31"/>
      <c r="E60" s="31"/>
      <c r="F60" s="31"/>
      <c r="G60" s="38"/>
      <c r="H60" s="38">
        <v>7795673.7199999997</v>
      </c>
      <c r="I60" s="38"/>
      <c r="J60" s="38"/>
      <c r="K60" s="38"/>
      <c r="L60" s="38"/>
      <c r="M60" s="38"/>
      <c r="N60" s="38"/>
      <c r="O60" s="38"/>
      <c r="P60" s="38">
        <v>7795242.7699999996</v>
      </c>
      <c r="Q60" s="32"/>
      <c r="R60" s="40">
        <f t="shared" si="3"/>
        <v>99.994471933851031</v>
      </c>
      <c r="S60" s="37"/>
    </row>
    <row r="61" spans="1:19" ht="31.5" outlineLevel="1">
      <c r="A61" s="27"/>
      <c r="B61" s="43" t="s">
        <v>29</v>
      </c>
      <c r="C61" s="31"/>
      <c r="D61" s="31"/>
      <c r="E61" s="31"/>
      <c r="F61" s="31"/>
      <c r="G61" s="38"/>
      <c r="H61" s="38">
        <f>H63+H64+H65</f>
        <v>56390970.840000004</v>
      </c>
      <c r="I61" s="38">
        <f t="shared" ref="I61:O61" si="23">I63+I64+I65</f>
        <v>0</v>
      </c>
      <c r="J61" s="38">
        <f t="shared" si="23"/>
        <v>0</v>
      </c>
      <c r="K61" s="38">
        <f t="shared" si="23"/>
        <v>0</v>
      </c>
      <c r="L61" s="38">
        <f t="shared" si="23"/>
        <v>0</v>
      </c>
      <c r="M61" s="38">
        <f t="shared" si="23"/>
        <v>0</v>
      </c>
      <c r="N61" s="38">
        <f t="shared" si="23"/>
        <v>0</v>
      </c>
      <c r="O61" s="38">
        <f t="shared" si="23"/>
        <v>0</v>
      </c>
      <c r="P61" s="38">
        <f>P63+P64+P65</f>
        <v>56390891.329999998</v>
      </c>
      <c r="Q61" s="32">
        <v>41189.14</v>
      </c>
      <c r="R61" s="39">
        <f t="shared" si="3"/>
        <v>99.999859002250147</v>
      </c>
      <c r="S61" s="37"/>
    </row>
    <row r="62" spans="1:19" outlineLevel="1">
      <c r="A62" s="27"/>
      <c r="B62" s="36" t="s">
        <v>10</v>
      </c>
      <c r="C62" s="31"/>
      <c r="D62" s="31"/>
      <c r="E62" s="31"/>
      <c r="F62" s="31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2"/>
      <c r="R62" s="23"/>
      <c r="S62" s="37"/>
    </row>
    <row r="63" spans="1:19" outlineLevel="1">
      <c r="A63" s="27"/>
      <c r="B63" s="36" t="s">
        <v>11</v>
      </c>
      <c r="C63" s="31"/>
      <c r="D63" s="31"/>
      <c r="E63" s="31"/>
      <c r="F63" s="31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2"/>
      <c r="R63" s="23"/>
      <c r="S63" s="37"/>
    </row>
    <row r="64" spans="1:19" outlineLevel="1">
      <c r="A64" s="27"/>
      <c r="B64" s="36" t="s">
        <v>12</v>
      </c>
      <c r="C64" s="31"/>
      <c r="D64" s="31"/>
      <c r="E64" s="31"/>
      <c r="F64" s="31"/>
      <c r="G64" s="38"/>
      <c r="H64" s="38">
        <v>35075418.280000001</v>
      </c>
      <c r="I64" s="38"/>
      <c r="J64" s="38"/>
      <c r="K64" s="38"/>
      <c r="L64" s="38"/>
      <c r="M64" s="38"/>
      <c r="N64" s="38"/>
      <c r="O64" s="38"/>
      <c r="P64" s="38">
        <v>35075418.280000001</v>
      </c>
      <c r="Q64" s="32"/>
      <c r="R64" s="40">
        <f t="shared" si="3"/>
        <v>100</v>
      </c>
      <c r="S64" s="37"/>
    </row>
    <row r="65" spans="1:21" outlineLevel="1">
      <c r="A65" s="27"/>
      <c r="B65" s="36" t="s">
        <v>13</v>
      </c>
      <c r="C65" s="31"/>
      <c r="D65" s="31"/>
      <c r="E65" s="31"/>
      <c r="F65" s="31"/>
      <c r="G65" s="38"/>
      <c r="H65" s="38">
        <v>21315552.559999999</v>
      </c>
      <c r="I65" s="38"/>
      <c r="J65" s="38"/>
      <c r="K65" s="38"/>
      <c r="L65" s="38"/>
      <c r="M65" s="38"/>
      <c r="N65" s="38"/>
      <c r="O65" s="38"/>
      <c r="P65" s="38">
        <v>21315473.050000001</v>
      </c>
      <c r="Q65" s="32"/>
      <c r="R65" s="40">
        <f t="shared" si="3"/>
        <v>99.999626985977613</v>
      </c>
      <c r="S65" s="37"/>
    </row>
    <row r="66" spans="1:21" ht="47.25" outlineLevel="1">
      <c r="A66" s="27"/>
      <c r="B66" s="43" t="s">
        <v>30</v>
      </c>
      <c r="C66" s="31"/>
      <c r="D66" s="31"/>
      <c r="E66" s="31"/>
      <c r="F66" s="31"/>
      <c r="G66" s="38"/>
      <c r="H66" s="38">
        <f>H68+H69+H70</f>
        <v>250876660</v>
      </c>
      <c r="I66" s="38">
        <f t="shared" ref="I66:O66" si="24">I68+I69+I70</f>
        <v>0</v>
      </c>
      <c r="J66" s="38">
        <f t="shared" si="24"/>
        <v>0</v>
      </c>
      <c r="K66" s="38">
        <f t="shared" si="24"/>
        <v>0</v>
      </c>
      <c r="L66" s="38">
        <f t="shared" si="24"/>
        <v>0</v>
      </c>
      <c r="M66" s="38">
        <f t="shared" si="24"/>
        <v>0</v>
      </c>
      <c r="N66" s="38">
        <f t="shared" si="24"/>
        <v>0</v>
      </c>
      <c r="O66" s="38">
        <f t="shared" si="24"/>
        <v>0</v>
      </c>
      <c r="P66" s="38">
        <f>P68+P69+P70</f>
        <v>214155924.88000003</v>
      </c>
      <c r="Q66" s="32">
        <v>41189.14</v>
      </c>
      <c r="R66" s="39">
        <f t="shared" si="3"/>
        <v>85.363032527617364</v>
      </c>
      <c r="S66" s="37"/>
    </row>
    <row r="67" spans="1:21" outlineLevel="1">
      <c r="A67" s="27"/>
      <c r="B67" s="36" t="s">
        <v>10</v>
      </c>
      <c r="C67" s="31"/>
      <c r="D67" s="31"/>
      <c r="E67" s="31"/>
      <c r="F67" s="31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2"/>
      <c r="R67" s="23"/>
      <c r="S67" s="37"/>
    </row>
    <row r="68" spans="1:21" outlineLevel="1">
      <c r="A68" s="27"/>
      <c r="B68" s="36" t="s">
        <v>11</v>
      </c>
      <c r="C68" s="31"/>
      <c r="D68" s="31"/>
      <c r="E68" s="31"/>
      <c r="F68" s="31"/>
      <c r="G68" s="38"/>
      <c r="H68" s="38">
        <v>229347300</v>
      </c>
      <c r="I68" s="38"/>
      <c r="J68" s="38"/>
      <c r="K68" s="38"/>
      <c r="L68" s="38"/>
      <c r="M68" s="38"/>
      <c r="N68" s="38"/>
      <c r="O68" s="38"/>
      <c r="P68" s="38">
        <v>200365726.47</v>
      </c>
      <c r="Q68" s="32"/>
      <c r="R68" s="40">
        <f t="shared" si="3"/>
        <v>87.363455541007013</v>
      </c>
      <c r="S68" s="37"/>
      <c r="T68" s="24"/>
      <c r="U68" s="24"/>
    </row>
    <row r="69" spans="1:21" outlineLevel="1">
      <c r="A69" s="27"/>
      <c r="B69" s="36" t="s">
        <v>12</v>
      </c>
      <c r="C69" s="31"/>
      <c r="D69" s="31"/>
      <c r="E69" s="31"/>
      <c r="F69" s="31"/>
      <c r="G69" s="38"/>
      <c r="H69" s="38">
        <v>10686560</v>
      </c>
      <c r="I69" s="38"/>
      <c r="J69" s="38"/>
      <c r="K69" s="38"/>
      <c r="L69" s="38"/>
      <c r="M69" s="38"/>
      <c r="N69" s="38"/>
      <c r="O69" s="38"/>
      <c r="P69" s="38">
        <v>3514668.33</v>
      </c>
      <c r="Q69" s="32"/>
      <c r="R69" s="40">
        <f t="shared" si="3"/>
        <v>32.888678208890418</v>
      </c>
      <c r="S69" s="37"/>
      <c r="T69" s="24"/>
    </row>
    <row r="70" spans="1:21" outlineLevel="1">
      <c r="A70" s="27"/>
      <c r="B70" s="36" t="s">
        <v>13</v>
      </c>
      <c r="C70" s="31"/>
      <c r="D70" s="31"/>
      <c r="E70" s="31"/>
      <c r="F70" s="31"/>
      <c r="G70" s="38"/>
      <c r="H70" s="38">
        <v>10842800</v>
      </c>
      <c r="I70" s="38"/>
      <c r="J70" s="38"/>
      <c r="K70" s="38"/>
      <c r="L70" s="38"/>
      <c r="M70" s="38"/>
      <c r="N70" s="38"/>
      <c r="O70" s="38"/>
      <c r="P70" s="38">
        <v>10275530.08</v>
      </c>
      <c r="Q70" s="32"/>
      <c r="R70" s="40">
        <f t="shared" si="3"/>
        <v>94.768234035488987</v>
      </c>
      <c r="S70" s="37"/>
    </row>
    <row r="71" spans="1:21" ht="63" outlineLevel="1">
      <c r="A71" s="27" t="s">
        <v>31</v>
      </c>
      <c r="B71" s="36" t="s">
        <v>32</v>
      </c>
      <c r="C71" s="31"/>
      <c r="D71" s="31"/>
      <c r="E71" s="31"/>
      <c r="F71" s="31"/>
      <c r="G71" s="38">
        <v>0</v>
      </c>
      <c r="H71" s="38">
        <f>H73+H74+H75</f>
        <v>32723433.73</v>
      </c>
      <c r="I71" s="38">
        <f t="shared" ref="I71:P71" si="25">I73+I74+I75</f>
        <v>0</v>
      </c>
      <c r="J71" s="38">
        <f t="shared" si="25"/>
        <v>0</v>
      </c>
      <c r="K71" s="38">
        <f t="shared" si="25"/>
        <v>0</v>
      </c>
      <c r="L71" s="38">
        <f t="shared" si="25"/>
        <v>0</v>
      </c>
      <c r="M71" s="38">
        <f t="shared" si="25"/>
        <v>0</v>
      </c>
      <c r="N71" s="38">
        <f t="shared" si="25"/>
        <v>0</v>
      </c>
      <c r="O71" s="38">
        <f t="shared" si="25"/>
        <v>0</v>
      </c>
      <c r="P71" s="38">
        <f t="shared" si="25"/>
        <v>32723433.73</v>
      </c>
      <c r="Q71" s="32">
        <v>14901348.9</v>
      </c>
      <c r="R71" s="39">
        <f t="shared" si="3"/>
        <v>100</v>
      </c>
      <c r="S71" s="37">
        <v>0</v>
      </c>
    </row>
    <row r="72" spans="1:21" outlineLevel="1">
      <c r="A72" s="27"/>
      <c r="B72" s="36" t="s">
        <v>10</v>
      </c>
      <c r="C72" s="31"/>
      <c r="D72" s="31"/>
      <c r="E72" s="31"/>
      <c r="F72" s="31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2"/>
      <c r="R72" s="23"/>
      <c r="S72" s="37"/>
    </row>
    <row r="73" spans="1:21" outlineLevel="1">
      <c r="A73" s="27"/>
      <c r="B73" s="36" t="s">
        <v>11</v>
      </c>
      <c r="C73" s="31"/>
      <c r="D73" s="31"/>
      <c r="E73" s="31"/>
      <c r="F73" s="31"/>
      <c r="G73" s="38"/>
      <c r="H73" s="38">
        <f>H78</f>
        <v>13202800</v>
      </c>
      <c r="I73" s="38">
        <f t="shared" ref="I73:P75" si="26">I78</f>
        <v>0</v>
      </c>
      <c r="J73" s="38">
        <f t="shared" si="26"/>
        <v>0</v>
      </c>
      <c r="K73" s="38">
        <f t="shared" si="26"/>
        <v>0</v>
      </c>
      <c r="L73" s="38">
        <f t="shared" si="26"/>
        <v>0</v>
      </c>
      <c r="M73" s="38">
        <f t="shared" si="26"/>
        <v>0</v>
      </c>
      <c r="N73" s="38">
        <f t="shared" si="26"/>
        <v>0</v>
      </c>
      <c r="O73" s="38">
        <f t="shared" si="26"/>
        <v>0</v>
      </c>
      <c r="P73" s="38">
        <v>13202800</v>
      </c>
      <c r="Q73" s="32"/>
      <c r="R73" s="40">
        <f t="shared" ref="R73:R136" si="27">P73/H73*100</f>
        <v>100</v>
      </c>
      <c r="S73" s="37"/>
      <c r="T73" s="24"/>
      <c r="U73" s="24"/>
    </row>
    <row r="74" spans="1:21" outlineLevel="1">
      <c r="A74" s="27"/>
      <c r="B74" s="36" t="s">
        <v>12</v>
      </c>
      <c r="C74" s="31"/>
      <c r="D74" s="31"/>
      <c r="E74" s="31"/>
      <c r="F74" s="31"/>
      <c r="G74" s="38"/>
      <c r="H74" s="38">
        <f>H79</f>
        <v>17424600</v>
      </c>
      <c r="I74" s="38">
        <f t="shared" si="26"/>
        <v>0</v>
      </c>
      <c r="J74" s="38">
        <f t="shared" si="26"/>
        <v>0</v>
      </c>
      <c r="K74" s="38">
        <f t="shared" si="26"/>
        <v>0</v>
      </c>
      <c r="L74" s="38">
        <f t="shared" si="26"/>
        <v>0</v>
      </c>
      <c r="M74" s="38">
        <f t="shared" si="26"/>
        <v>0</v>
      </c>
      <c r="N74" s="38">
        <f t="shared" si="26"/>
        <v>0</v>
      </c>
      <c r="O74" s="38">
        <f t="shared" si="26"/>
        <v>0</v>
      </c>
      <c r="P74" s="38">
        <v>17424600</v>
      </c>
      <c r="Q74" s="32"/>
      <c r="R74" s="40">
        <f t="shared" si="27"/>
        <v>100</v>
      </c>
      <c r="S74" s="37"/>
    </row>
    <row r="75" spans="1:21" outlineLevel="1">
      <c r="A75" s="27"/>
      <c r="B75" s="36" t="s">
        <v>13</v>
      </c>
      <c r="C75" s="31"/>
      <c r="D75" s="31"/>
      <c r="E75" s="31"/>
      <c r="F75" s="31"/>
      <c r="G75" s="38"/>
      <c r="H75" s="38">
        <f>H80</f>
        <v>2096033.73</v>
      </c>
      <c r="I75" s="38"/>
      <c r="J75" s="38"/>
      <c r="K75" s="38"/>
      <c r="L75" s="38"/>
      <c r="M75" s="38"/>
      <c r="N75" s="38"/>
      <c r="O75" s="38"/>
      <c r="P75" s="38">
        <f t="shared" si="26"/>
        <v>2096033.73</v>
      </c>
      <c r="Q75" s="32"/>
      <c r="R75" s="40">
        <f t="shared" si="27"/>
        <v>100</v>
      </c>
      <c r="S75" s="37"/>
    </row>
    <row r="76" spans="1:21" ht="78.75" outlineLevel="1">
      <c r="A76" s="27"/>
      <c r="B76" s="41" t="s">
        <v>33</v>
      </c>
      <c r="C76" s="31"/>
      <c r="D76" s="31"/>
      <c r="E76" s="31"/>
      <c r="F76" s="31"/>
      <c r="G76" s="38"/>
      <c r="H76" s="38">
        <f>H78+H79+H80</f>
        <v>32723433.73</v>
      </c>
      <c r="I76" s="38">
        <f t="shared" ref="I76:O76" si="28">I78+I79+I80</f>
        <v>0</v>
      </c>
      <c r="J76" s="38">
        <f t="shared" si="28"/>
        <v>0</v>
      </c>
      <c r="K76" s="38">
        <f t="shared" si="28"/>
        <v>0</v>
      </c>
      <c r="L76" s="38">
        <f t="shared" si="28"/>
        <v>0</v>
      </c>
      <c r="M76" s="38">
        <f t="shared" si="28"/>
        <v>0</v>
      </c>
      <c r="N76" s="38">
        <f t="shared" si="28"/>
        <v>0</v>
      </c>
      <c r="O76" s="38">
        <f t="shared" si="28"/>
        <v>0</v>
      </c>
      <c r="P76" s="38">
        <f>P78+P79+P80</f>
        <v>32723433.73</v>
      </c>
      <c r="Q76" s="32">
        <v>41189.14</v>
      </c>
      <c r="R76" s="39">
        <f t="shared" si="27"/>
        <v>100</v>
      </c>
      <c r="S76" s="37"/>
    </row>
    <row r="77" spans="1:21" outlineLevel="1">
      <c r="A77" s="27"/>
      <c r="B77" s="36" t="s">
        <v>10</v>
      </c>
      <c r="C77" s="31"/>
      <c r="D77" s="31"/>
      <c r="E77" s="31"/>
      <c r="F77" s="31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2"/>
      <c r="R77" s="23"/>
      <c r="S77" s="37"/>
    </row>
    <row r="78" spans="1:21" outlineLevel="1">
      <c r="A78" s="27"/>
      <c r="B78" s="36" t="s">
        <v>11</v>
      </c>
      <c r="C78" s="31"/>
      <c r="D78" s="31"/>
      <c r="E78" s="31"/>
      <c r="F78" s="31"/>
      <c r="G78" s="38"/>
      <c r="H78" s="38">
        <v>13202800</v>
      </c>
      <c r="I78" s="38"/>
      <c r="J78" s="38"/>
      <c r="K78" s="38"/>
      <c r="L78" s="38"/>
      <c r="M78" s="38"/>
      <c r="N78" s="38"/>
      <c r="O78" s="38"/>
      <c r="P78" s="38">
        <v>13202800</v>
      </c>
      <c r="Q78" s="32"/>
      <c r="R78" s="40">
        <f t="shared" si="27"/>
        <v>100</v>
      </c>
      <c r="S78" s="37"/>
      <c r="T78" s="24"/>
    </row>
    <row r="79" spans="1:21" outlineLevel="1">
      <c r="A79" s="27"/>
      <c r="B79" s="36" t="s">
        <v>12</v>
      </c>
      <c r="C79" s="31"/>
      <c r="D79" s="31"/>
      <c r="E79" s="31"/>
      <c r="F79" s="31"/>
      <c r="G79" s="38"/>
      <c r="H79" s="38">
        <v>17424600</v>
      </c>
      <c r="I79" s="38"/>
      <c r="J79" s="38"/>
      <c r="K79" s="38"/>
      <c r="L79" s="38"/>
      <c r="M79" s="38"/>
      <c r="N79" s="38"/>
      <c r="O79" s="38"/>
      <c r="P79" s="38">
        <v>17424600</v>
      </c>
      <c r="Q79" s="32"/>
      <c r="R79" s="40">
        <f t="shared" si="27"/>
        <v>100</v>
      </c>
      <c r="S79" s="37"/>
    </row>
    <row r="80" spans="1:21" outlineLevel="1">
      <c r="A80" s="27"/>
      <c r="B80" s="36" t="s">
        <v>13</v>
      </c>
      <c r="C80" s="31"/>
      <c r="D80" s="31"/>
      <c r="E80" s="31"/>
      <c r="F80" s="31"/>
      <c r="G80" s="38"/>
      <c r="H80" s="38">
        <v>2096033.73</v>
      </c>
      <c r="I80" s="38"/>
      <c r="J80" s="38"/>
      <c r="K80" s="38"/>
      <c r="L80" s="38"/>
      <c r="M80" s="38"/>
      <c r="N80" s="38"/>
      <c r="O80" s="38"/>
      <c r="P80" s="38">
        <v>2096033.73</v>
      </c>
      <c r="Q80" s="32"/>
      <c r="R80" s="40">
        <f t="shared" si="27"/>
        <v>100</v>
      </c>
      <c r="S80" s="37"/>
    </row>
    <row r="81" spans="1:21" ht="30.75" customHeight="1" outlineLevel="1">
      <c r="A81" s="27" t="s">
        <v>34</v>
      </c>
      <c r="B81" s="36" t="s">
        <v>35</v>
      </c>
      <c r="C81" s="31"/>
      <c r="D81" s="31"/>
      <c r="E81" s="31"/>
      <c r="F81" s="31"/>
      <c r="G81" s="38">
        <v>0</v>
      </c>
      <c r="H81" s="38">
        <f>H83+H84+H85</f>
        <v>1711669.65</v>
      </c>
      <c r="I81" s="38">
        <f t="shared" ref="I81:P81" si="29">I83+I84+I85</f>
        <v>0</v>
      </c>
      <c r="J81" s="38">
        <f t="shared" si="29"/>
        <v>0</v>
      </c>
      <c r="K81" s="38">
        <f t="shared" si="29"/>
        <v>0</v>
      </c>
      <c r="L81" s="38">
        <f t="shared" si="29"/>
        <v>0</v>
      </c>
      <c r="M81" s="38">
        <f t="shared" si="29"/>
        <v>0</v>
      </c>
      <c r="N81" s="38">
        <f t="shared" si="29"/>
        <v>0</v>
      </c>
      <c r="O81" s="38">
        <f t="shared" si="29"/>
        <v>0</v>
      </c>
      <c r="P81" s="38">
        <f t="shared" si="29"/>
        <v>1711669.65</v>
      </c>
      <c r="Q81" s="32">
        <v>0</v>
      </c>
      <c r="R81" s="39">
        <f t="shared" si="27"/>
        <v>100</v>
      </c>
      <c r="S81" s="37">
        <v>0</v>
      </c>
    </row>
    <row r="82" spans="1:21" outlineLevel="1">
      <c r="A82" s="27"/>
      <c r="B82" s="36" t="s">
        <v>10</v>
      </c>
      <c r="C82" s="31"/>
      <c r="D82" s="31"/>
      <c r="E82" s="31"/>
      <c r="F82" s="31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2"/>
      <c r="R82" s="23"/>
      <c r="S82" s="37"/>
    </row>
    <row r="83" spans="1:21" outlineLevel="1">
      <c r="A83" s="27"/>
      <c r="B83" s="36" t="s">
        <v>11</v>
      </c>
      <c r="C83" s="31"/>
      <c r="D83" s="31"/>
      <c r="E83" s="31"/>
      <c r="F83" s="31"/>
      <c r="G83" s="38"/>
      <c r="H83" s="38">
        <f>H88</f>
        <v>0</v>
      </c>
      <c r="I83" s="38">
        <f t="shared" ref="I83:P85" si="30">I88</f>
        <v>0</v>
      </c>
      <c r="J83" s="38">
        <f t="shared" si="30"/>
        <v>0</v>
      </c>
      <c r="K83" s="38">
        <f t="shared" si="30"/>
        <v>0</v>
      </c>
      <c r="L83" s="38">
        <f t="shared" si="30"/>
        <v>0</v>
      </c>
      <c r="M83" s="38">
        <f t="shared" si="30"/>
        <v>0</v>
      </c>
      <c r="N83" s="38">
        <f t="shared" si="30"/>
        <v>0</v>
      </c>
      <c r="O83" s="38">
        <f t="shared" si="30"/>
        <v>0</v>
      </c>
      <c r="P83" s="38">
        <f t="shared" si="30"/>
        <v>0</v>
      </c>
      <c r="Q83" s="32"/>
      <c r="R83" s="40">
        <v>0</v>
      </c>
      <c r="S83" s="37"/>
    </row>
    <row r="84" spans="1:21" outlineLevel="1">
      <c r="A84" s="27"/>
      <c r="B84" s="36" t="s">
        <v>12</v>
      </c>
      <c r="C84" s="31"/>
      <c r="D84" s="31"/>
      <c r="E84" s="31"/>
      <c r="F84" s="31"/>
      <c r="G84" s="38"/>
      <c r="H84" s="38">
        <f t="shared" ref="H84:H85" si="31">H89</f>
        <v>0</v>
      </c>
      <c r="I84" s="38"/>
      <c r="J84" s="38"/>
      <c r="K84" s="38"/>
      <c r="L84" s="38"/>
      <c r="M84" s="38"/>
      <c r="N84" s="38"/>
      <c r="O84" s="38"/>
      <c r="P84" s="38">
        <f t="shared" si="30"/>
        <v>0</v>
      </c>
      <c r="Q84" s="32"/>
      <c r="R84" s="40">
        <v>0</v>
      </c>
      <c r="S84" s="37"/>
    </row>
    <row r="85" spans="1:21" outlineLevel="1">
      <c r="A85" s="27"/>
      <c r="B85" s="36" t="s">
        <v>13</v>
      </c>
      <c r="C85" s="31"/>
      <c r="D85" s="31"/>
      <c r="E85" s="31"/>
      <c r="F85" s="31"/>
      <c r="G85" s="38"/>
      <c r="H85" s="38">
        <f t="shared" si="31"/>
        <v>1711669.65</v>
      </c>
      <c r="I85" s="38"/>
      <c r="J85" s="38"/>
      <c r="K85" s="38"/>
      <c r="L85" s="38"/>
      <c r="M85" s="38"/>
      <c r="N85" s="38"/>
      <c r="O85" s="38"/>
      <c r="P85" s="38">
        <f t="shared" si="30"/>
        <v>1711669.65</v>
      </c>
      <c r="Q85" s="32"/>
      <c r="R85" s="40">
        <f t="shared" si="27"/>
        <v>100</v>
      </c>
      <c r="S85" s="37"/>
    </row>
    <row r="86" spans="1:21" ht="31.5" outlineLevel="1">
      <c r="A86" s="27"/>
      <c r="B86" s="41" t="s">
        <v>36</v>
      </c>
      <c r="C86" s="31"/>
      <c r="D86" s="31"/>
      <c r="E86" s="31"/>
      <c r="F86" s="31"/>
      <c r="G86" s="38"/>
      <c r="H86" s="38">
        <f>H88+H89+H90</f>
        <v>1711669.65</v>
      </c>
      <c r="I86" s="38">
        <f t="shared" ref="I86:O86" si="32">I88+I89+I90</f>
        <v>0</v>
      </c>
      <c r="J86" s="38">
        <f t="shared" si="32"/>
        <v>0</v>
      </c>
      <c r="K86" s="38">
        <f t="shared" si="32"/>
        <v>0</v>
      </c>
      <c r="L86" s="38">
        <f t="shared" si="32"/>
        <v>0</v>
      </c>
      <c r="M86" s="38">
        <f t="shared" si="32"/>
        <v>0</v>
      </c>
      <c r="N86" s="38">
        <f t="shared" si="32"/>
        <v>0</v>
      </c>
      <c r="O86" s="38">
        <f t="shared" si="32"/>
        <v>0</v>
      </c>
      <c r="P86" s="38">
        <f>P88+P89+P90</f>
        <v>1711669.65</v>
      </c>
      <c r="Q86" s="32">
        <v>41189.14</v>
      </c>
      <c r="R86" s="39">
        <f t="shared" si="27"/>
        <v>100</v>
      </c>
      <c r="S86" s="37"/>
    </row>
    <row r="87" spans="1:21" outlineLevel="1">
      <c r="A87" s="27"/>
      <c r="B87" s="36" t="s">
        <v>10</v>
      </c>
      <c r="C87" s="31"/>
      <c r="D87" s="31"/>
      <c r="E87" s="31"/>
      <c r="F87" s="31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2"/>
      <c r="R87" s="23"/>
      <c r="S87" s="37"/>
    </row>
    <row r="88" spans="1:21" outlineLevel="1">
      <c r="A88" s="27"/>
      <c r="B88" s="36" t="s">
        <v>11</v>
      </c>
      <c r="C88" s="31"/>
      <c r="D88" s="31"/>
      <c r="E88" s="31"/>
      <c r="F88" s="31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2"/>
      <c r="R88" s="23"/>
      <c r="S88" s="37"/>
    </row>
    <row r="89" spans="1:21" outlineLevel="1">
      <c r="A89" s="27"/>
      <c r="B89" s="36" t="s">
        <v>12</v>
      </c>
      <c r="C89" s="31"/>
      <c r="D89" s="31"/>
      <c r="E89" s="31"/>
      <c r="F89" s="31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2"/>
      <c r="R89" s="23"/>
      <c r="S89" s="37"/>
    </row>
    <row r="90" spans="1:21" outlineLevel="1">
      <c r="A90" s="27"/>
      <c r="B90" s="36" t="s">
        <v>13</v>
      </c>
      <c r="C90" s="31"/>
      <c r="D90" s="31"/>
      <c r="E90" s="31"/>
      <c r="F90" s="31"/>
      <c r="G90" s="38"/>
      <c r="H90" s="38">
        <v>1711669.65</v>
      </c>
      <c r="I90" s="38"/>
      <c r="J90" s="38"/>
      <c r="K90" s="38"/>
      <c r="L90" s="38"/>
      <c r="M90" s="38"/>
      <c r="N90" s="38"/>
      <c r="O90" s="38"/>
      <c r="P90" s="38">
        <v>1711669.65</v>
      </c>
      <c r="Q90" s="32"/>
      <c r="R90" s="40">
        <f t="shared" si="27"/>
        <v>100</v>
      </c>
      <c r="S90" s="37"/>
    </row>
    <row r="91" spans="1:21" ht="47.25" outlineLevel="1">
      <c r="A91" s="27" t="s">
        <v>37</v>
      </c>
      <c r="B91" s="36" t="s">
        <v>38</v>
      </c>
      <c r="C91" s="31"/>
      <c r="D91" s="31"/>
      <c r="E91" s="31"/>
      <c r="F91" s="31"/>
      <c r="G91" s="38">
        <v>0</v>
      </c>
      <c r="H91" s="38">
        <f>H93+H94+H95</f>
        <v>973460454.39999998</v>
      </c>
      <c r="I91" s="38">
        <f t="shared" ref="I91:P91" si="33">I93+I94+I95</f>
        <v>0</v>
      </c>
      <c r="J91" s="38">
        <f t="shared" si="33"/>
        <v>0</v>
      </c>
      <c r="K91" s="38">
        <f t="shared" si="33"/>
        <v>0</v>
      </c>
      <c r="L91" s="38">
        <f t="shared" si="33"/>
        <v>0</v>
      </c>
      <c r="M91" s="38">
        <f t="shared" si="33"/>
        <v>0</v>
      </c>
      <c r="N91" s="38">
        <f t="shared" si="33"/>
        <v>0</v>
      </c>
      <c r="O91" s="38">
        <f t="shared" si="33"/>
        <v>0</v>
      </c>
      <c r="P91" s="38">
        <f t="shared" si="33"/>
        <v>509839694.31999999</v>
      </c>
      <c r="Q91" s="32">
        <v>142531377.84</v>
      </c>
      <c r="R91" s="39">
        <f t="shared" si="27"/>
        <v>52.373950273536664</v>
      </c>
      <c r="S91" s="37">
        <v>0</v>
      </c>
    </row>
    <row r="92" spans="1:21" outlineLevel="1">
      <c r="A92" s="27"/>
      <c r="B92" s="36" t="s">
        <v>10</v>
      </c>
      <c r="C92" s="31"/>
      <c r="D92" s="31"/>
      <c r="E92" s="31"/>
      <c r="F92" s="31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2"/>
      <c r="R92" s="23"/>
      <c r="S92" s="37"/>
    </row>
    <row r="93" spans="1:21" outlineLevel="1">
      <c r="A93" s="27"/>
      <c r="B93" s="36" t="s">
        <v>11</v>
      </c>
      <c r="C93" s="31"/>
      <c r="D93" s="31"/>
      <c r="E93" s="31"/>
      <c r="F93" s="31"/>
      <c r="G93" s="38"/>
      <c r="H93" s="38">
        <f>H98</f>
        <v>0</v>
      </c>
      <c r="I93" s="38">
        <f t="shared" ref="I93:P95" si="34">I98</f>
        <v>0</v>
      </c>
      <c r="J93" s="38">
        <f t="shared" si="34"/>
        <v>0</v>
      </c>
      <c r="K93" s="38">
        <f t="shared" si="34"/>
        <v>0</v>
      </c>
      <c r="L93" s="38">
        <f t="shared" si="34"/>
        <v>0</v>
      </c>
      <c r="M93" s="38">
        <f t="shared" si="34"/>
        <v>0</v>
      </c>
      <c r="N93" s="38">
        <f t="shared" si="34"/>
        <v>0</v>
      </c>
      <c r="O93" s="38">
        <f t="shared" si="34"/>
        <v>0</v>
      </c>
      <c r="P93" s="38">
        <f t="shared" si="34"/>
        <v>0</v>
      </c>
      <c r="Q93" s="32"/>
      <c r="R93" s="40">
        <v>0</v>
      </c>
      <c r="S93" s="37"/>
    </row>
    <row r="94" spans="1:21" outlineLevel="1">
      <c r="A94" s="27"/>
      <c r="B94" s="36" t="s">
        <v>12</v>
      </c>
      <c r="C94" s="31"/>
      <c r="D94" s="31"/>
      <c r="E94" s="31"/>
      <c r="F94" s="31"/>
      <c r="G94" s="38"/>
      <c r="H94" s="38">
        <f t="shared" ref="H94:P94" si="35">H99</f>
        <v>864638129.64999998</v>
      </c>
      <c r="I94" s="38">
        <f t="shared" si="35"/>
        <v>0</v>
      </c>
      <c r="J94" s="38">
        <f t="shared" si="35"/>
        <v>0</v>
      </c>
      <c r="K94" s="38">
        <f t="shared" si="35"/>
        <v>0</v>
      </c>
      <c r="L94" s="38">
        <f t="shared" si="35"/>
        <v>0</v>
      </c>
      <c r="M94" s="38">
        <f t="shared" si="35"/>
        <v>0</v>
      </c>
      <c r="N94" s="38">
        <f t="shared" si="35"/>
        <v>0</v>
      </c>
      <c r="O94" s="38">
        <f t="shared" si="35"/>
        <v>0</v>
      </c>
      <c r="P94" s="38">
        <f t="shared" si="35"/>
        <v>411286581.38</v>
      </c>
      <c r="Q94" s="32"/>
      <c r="R94" s="40">
        <f t="shared" si="27"/>
        <v>47.567481386286559</v>
      </c>
      <c r="S94" s="37"/>
      <c r="T94" s="24"/>
      <c r="U94" s="24"/>
    </row>
    <row r="95" spans="1:21" outlineLevel="1">
      <c r="A95" s="27"/>
      <c r="B95" s="36" t="s">
        <v>13</v>
      </c>
      <c r="C95" s="31"/>
      <c r="D95" s="31"/>
      <c r="E95" s="31"/>
      <c r="F95" s="31"/>
      <c r="G95" s="38"/>
      <c r="H95" s="38">
        <f>H100</f>
        <v>108822324.75</v>
      </c>
      <c r="I95" s="38">
        <f t="shared" si="34"/>
        <v>0</v>
      </c>
      <c r="J95" s="38">
        <f t="shared" si="34"/>
        <v>0</v>
      </c>
      <c r="K95" s="38">
        <f t="shared" si="34"/>
        <v>0</v>
      </c>
      <c r="L95" s="38">
        <f t="shared" si="34"/>
        <v>0</v>
      </c>
      <c r="M95" s="38">
        <f t="shared" si="34"/>
        <v>0</v>
      </c>
      <c r="N95" s="38">
        <f t="shared" si="34"/>
        <v>0</v>
      </c>
      <c r="O95" s="38">
        <f t="shared" si="34"/>
        <v>0</v>
      </c>
      <c r="P95" s="38">
        <f t="shared" si="34"/>
        <v>98553112.939999998</v>
      </c>
      <c r="Q95" s="32"/>
      <c r="R95" s="40">
        <f t="shared" si="27"/>
        <v>90.563322522660954</v>
      </c>
      <c r="S95" s="37"/>
    </row>
    <row r="96" spans="1:21" ht="47.25" outlineLevel="1">
      <c r="A96" s="27"/>
      <c r="B96" s="41" t="s">
        <v>39</v>
      </c>
      <c r="C96" s="31"/>
      <c r="D96" s="31"/>
      <c r="E96" s="31"/>
      <c r="F96" s="31"/>
      <c r="G96" s="38"/>
      <c r="H96" s="38">
        <f>H98+H99+H100</f>
        <v>973460454.39999998</v>
      </c>
      <c r="I96" s="38">
        <f t="shared" ref="I96:O96" si="36">I98+I99+I100</f>
        <v>0</v>
      </c>
      <c r="J96" s="38">
        <f t="shared" si="36"/>
        <v>0</v>
      </c>
      <c r="K96" s="38">
        <f t="shared" si="36"/>
        <v>0</v>
      </c>
      <c r="L96" s="38">
        <f t="shared" si="36"/>
        <v>0</v>
      </c>
      <c r="M96" s="38">
        <f t="shared" si="36"/>
        <v>0</v>
      </c>
      <c r="N96" s="38">
        <f t="shared" si="36"/>
        <v>0</v>
      </c>
      <c r="O96" s="38">
        <f t="shared" si="36"/>
        <v>0</v>
      </c>
      <c r="P96" s="38">
        <f>P98+P99+P100</f>
        <v>509839694.31999999</v>
      </c>
      <c r="Q96" s="32">
        <v>41189.14</v>
      </c>
      <c r="R96" s="39">
        <f t="shared" si="27"/>
        <v>52.373950273536664</v>
      </c>
      <c r="S96" s="37"/>
    </row>
    <row r="97" spans="1:20" outlineLevel="1">
      <c r="A97" s="27"/>
      <c r="B97" s="36" t="s">
        <v>10</v>
      </c>
      <c r="C97" s="31"/>
      <c r="D97" s="31"/>
      <c r="E97" s="31"/>
      <c r="F97" s="31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2"/>
      <c r="R97" s="23"/>
      <c r="S97" s="37"/>
    </row>
    <row r="98" spans="1:20" outlineLevel="1">
      <c r="A98" s="27"/>
      <c r="B98" s="36" t="s">
        <v>11</v>
      </c>
      <c r="C98" s="31"/>
      <c r="D98" s="31"/>
      <c r="E98" s="31"/>
      <c r="F98" s="31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2"/>
      <c r="R98" s="23"/>
      <c r="S98" s="37"/>
    </row>
    <row r="99" spans="1:20" outlineLevel="1">
      <c r="A99" s="27"/>
      <c r="B99" s="36" t="s">
        <v>12</v>
      </c>
      <c r="C99" s="31"/>
      <c r="D99" s="31"/>
      <c r="E99" s="31"/>
      <c r="F99" s="31"/>
      <c r="G99" s="38"/>
      <c r="H99" s="38">
        <v>864638129.64999998</v>
      </c>
      <c r="I99" s="38"/>
      <c r="J99" s="38"/>
      <c r="K99" s="38"/>
      <c r="L99" s="38"/>
      <c r="M99" s="38"/>
      <c r="N99" s="38"/>
      <c r="O99" s="38"/>
      <c r="P99" s="38">
        <v>411286581.38</v>
      </c>
      <c r="Q99" s="32"/>
      <c r="R99" s="40">
        <f t="shared" si="27"/>
        <v>47.567481386286559</v>
      </c>
      <c r="S99" s="37"/>
      <c r="T99" s="24"/>
    </row>
    <row r="100" spans="1:20" outlineLevel="1">
      <c r="A100" s="27"/>
      <c r="B100" s="36" t="s">
        <v>13</v>
      </c>
      <c r="C100" s="31"/>
      <c r="D100" s="31"/>
      <c r="E100" s="31"/>
      <c r="F100" s="31"/>
      <c r="G100" s="38"/>
      <c r="H100" s="38">
        <v>108822324.75</v>
      </c>
      <c r="I100" s="38"/>
      <c r="J100" s="38"/>
      <c r="K100" s="38"/>
      <c r="L100" s="38"/>
      <c r="M100" s="38"/>
      <c r="N100" s="38"/>
      <c r="O100" s="38"/>
      <c r="P100" s="38">
        <v>98553112.939999998</v>
      </c>
      <c r="Q100" s="32"/>
      <c r="R100" s="40">
        <f t="shared" si="27"/>
        <v>90.563322522660954</v>
      </c>
      <c r="S100" s="37"/>
    </row>
    <row r="101" spans="1:20" ht="63" outlineLevel="1">
      <c r="A101" s="27" t="s">
        <v>40</v>
      </c>
      <c r="B101" s="36" t="s">
        <v>41</v>
      </c>
      <c r="C101" s="31"/>
      <c r="D101" s="31"/>
      <c r="E101" s="31"/>
      <c r="F101" s="31"/>
      <c r="G101" s="38">
        <v>0</v>
      </c>
      <c r="H101" s="38">
        <f>H103+H104+H105</f>
        <v>88841685.599999994</v>
      </c>
      <c r="I101" s="38">
        <f t="shared" ref="I101:P101" si="37">I103+I104+I105</f>
        <v>0</v>
      </c>
      <c r="J101" s="38">
        <f t="shared" si="37"/>
        <v>0</v>
      </c>
      <c r="K101" s="38">
        <f t="shared" si="37"/>
        <v>0</v>
      </c>
      <c r="L101" s="38">
        <f t="shared" si="37"/>
        <v>0</v>
      </c>
      <c r="M101" s="38">
        <f t="shared" si="37"/>
        <v>0</v>
      </c>
      <c r="N101" s="38">
        <f t="shared" si="37"/>
        <v>0</v>
      </c>
      <c r="O101" s="38">
        <f t="shared" si="37"/>
        <v>0</v>
      </c>
      <c r="P101" s="38">
        <f t="shared" si="37"/>
        <v>88663978.040000007</v>
      </c>
      <c r="Q101" s="32">
        <v>25926157.75</v>
      </c>
      <c r="R101" s="39">
        <f t="shared" si="27"/>
        <v>99.799972773141548</v>
      </c>
      <c r="S101" s="37">
        <v>0</v>
      </c>
    </row>
    <row r="102" spans="1:20" outlineLevel="1">
      <c r="A102" s="27"/>
      <c r="B102" s="36" t="s">
        <v>10</v>
      </c>
      <c r="C102" s="31"/>
      <c r="D102" s="31"/>
      <c r="E102" s="31"/>
      <c r="F102" s="31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2"/>
      <c r="R102" s="23"/>
      <c r="S102" s="37"/>
    </row>
    <row r="103" spans="1:20" outlineLevel="1">
      <c r="A103" s="27"/>
      <c r="B103" s="36" t="s">
        <v>11</v>
      </c>
      <c r="C103" s="31"/>
      <c r="D103" s="31"/>
      <c r="E103" s="31"/>
      <c r="F103" s="31"/>
      <c r="G103" s="38"/>
      <c r="H103" s="38">
        <f>H108</f>
        <v>0</v>
      </c>
      <c r="I103" s="38">
        <f t="shared" ref="I103:P105" si="38">I108</f>
        <v>0</v>
      </c>
      <c r="J103" s="38">
        <f t="shared" si="38"/>
        <v>0</v>
      </c>
      <c r="K103" s="38">
        <f t="shared" si="38"/>
        <v>0</v>
      </c>
      <c r="L103" s="38">
        <f t="shared" si="38"/>
        <v>0</v>
      </c>
      <c r="M103" s="38">
        <f t="shared" si="38"/>
        <v>0</v>
      </c>
      <c r="N103" s="38">
        <f t="shared" si="38"/>
        <v>0</v>
      </c>
      <c r="O103" s="38">
        <f t="shared" si="38"/>
        <v>0</v>
      </c>
      <c r="P103" s="38">
        <f t="shared" si="38"/>
        <v>0</v>
      </c>
      <c r="Q103" s="32"/>
      <c r="R103" s="40">
        <v>0</v>
      </c>
      <c r="S103" s="37"/>
    </row>
    <row r="104" spans="1:20" outlineLevel="1">
      <c r="A104" s="27"/>
      <c r="B104" s="36" t="s">
        <v>12</v>
      </c>
      <c r="C104" s="31"/>
      <c r="D104" s="31"/>
      <c r="E104" s="31"/>
      <c r="F104" s="31"/>
      <c r="G104" s="38"/>
      <c r="H104" s="38">
        <f>H109</f>
        <v>0</v>
      </c>
      <c r="I104" s="38"/>
      <c r="J104" s="38"/>
      <c r="K104" s="38"/>
      <c r="L104" s="38"/>
      <c r="M104" s="38"/>
      <c r="N104" s="38"/>
      <c r="O104" s="38"/>
      <c r="P104" s="38">
        <f t="shared" si="38"/>
        <v>0</v>
      </c>
      <c r="Q104" s="32"/>
      <c r="R104" s="40">
        <v>0</v>
      </c>
      <c r="S104" s="37"/>
    </row>
    <row r="105" spans="1:20" outlineLevel="1">
      <c r="A105" s="27"/>
      <c r="B105" s="36" t="s">
        <v>13</v>
      </c>
      <c r="C105" s="31"/>
      <c r="D105" s="31"/>
      <c r="E105" s="31"/>
      <c r="F105" s="31"/>
      <c r="G105" s="38"/>
      <c r="H105" s="38">
        <f>H110</f>
        <v>88841685.599999994</v>
      </c>
      <c r="I105" s="38"/>
      <c r="J105" s="38"/>
      <c r="K105" s="38"/>
      <c r="L105" s="38"/>
      <c r="M105" s="38"/>
      <c r="N105" s="38"/>
      <c r="O105" s="38"/>
      <c r="P105" s="38">
        <f t="shared" si="38"/>
        <v>88663978.040000007</v>
      </c>
      <c r="Q105" s="32"/>
      <c r="R105" s="40">
        <f t="shared" si="27"/>
        <v>99.799972773141548</v>
      </c>
      <c r="S105" s="37"/>
    </row>
    <row r="106" spans="1:20" outlineLevel="1">
      <c r="A106" s="27"/>
      <c r="B106" s="41" t="s">
        <v>42</v>
      </c>
      <c r="C106" s="31"/>
      <c r="D106" s="31"/>
      <c r="E106" s="31"/>
      <c r="F106" s="31"/>
      <c r="G106" s="38"/>
      <c r="H106" s="38">
        <f>H108+H109+H110</f>
        <v>88841685.599999994</v>
      </c>
      <c r="I106" s="38">
        <f t="shared" ref="I106:O106" si="39">I108+I109+I110</f>
        <v>0</v>
      </c>
      <c r="J106" s="38">
        <f t="shared" si="39"/>
        <v>0</v>
      </c>
      <c r="K106" s="38">
        <f t="shared" si="39"/>
        <v>0</v>
      </c>
      <c r="L106" s="38">
        <f t="shared" si="39"/>
        <v>0</v>
      </c>
      <c r="M106" s="38">
        <f t="shared" si="39"/>
        <v>0</v>
      </c>
      <c r="N106" s="38">
        <f t="shared" si="39"/>
        <v>0</v>
      </c>
      <c r="O106" s="38">
        <f t="shared" si="39"/>
        <v>0</v>
      </c>
      <c r="P106" s="38">
        <f>P108+P109+P110</f>
        <v>88663978.040000007</v>
      </c>
      <c r="Q106" s="32">
        <v>41189.14</v>
      </c>
      <c r="R106" s="39">
        <f t="shared" si="27"/>
        <v>99.799972773141548</v>
      </c>
      <c r="S106" s="37"/>
    </row>
    <row r="107" spans="1:20" outlineLevel="1">
      <c r="A107" s="27"/>
      <c r="B107" s="36" t="s">
        <v>10</v>
      </c>
      <c r="C107" s="31"/>
      <c r="D107" s="31"/>
      <c r="E107" s="31"/>
      <c r="F107" s="31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2"/>
      <c r="R107" s="23"/>
      <c r="S107" s="37"/>
    </row>
    <row r="108" spans="1:20" outlineLevel="1">
      <c r="A108" s="27"/>
      <c r="B108" s="36" t="s">
        <v>11</v>
      </c>
      <c r="C108" s="31"/>
      <c r="D108" s="31"/>
      <c r="E108" s="31"/>
      <c r="F108" s="31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2"/>
      <c r="R108" s="23"/>
      <c r="S108" s="37"/>
    </row>
    <row r="109" spans="1:20" outlineLevel="1">
      <c r="A109" s="27"/>
      <c r="B109" s="36" t="s">
        <v>12</v>
      </c>
      <c r="C109" s="31"/>
      <c r="D109" s="31"/>
      <c r="E109" s="31"/>
      <c r="F109" s="31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2"/>
      <c r="R109" s="23"/>
      <c r="S109" s="37"/>
    </row>
    <row r="110" spans="1:20" outlineLevel="1">
      <c r="A110" s="27"/>
      <c r="B110" s="36" t="s">
        <v>13</v>
      </c>
      <c r="C110" s="31"/>
      <c r="D110" s="31"/>
      <c r="E110" s="31"/>
      <c r="F110" s="31"/>
      <c r="G110" s="38"/>
      <c r="H110" s="38">
        <v>88841685.599999994</v>
      </c>
      <c r="I110" s="38"/>
      <c r="J110" s="38"/>
      <c r="K110" s="38"/>
      <c r="L110" s="38"/>
      <c r="M110" s="38"/>
      <c r="N110" s="38"/>
      <c r="O110" s="38"/>
      <c r="P110" s="38">
        <v>88663978.040000007</v>
      </c>
      <c r="Q110" s="32"/>
      <c r="R110" s="40">
        <f t="shared" si="27"/>
        <v>99.799972773141548</v>
      </c>
      <c r="S110" s="37"/>
    </row>
    <row r="111" spans="1:20" s="35" customFormat="1" ht="47.25">
      <c r="A111" s="44" t="s">
        <v>43</v>
      </c>
      <c r="B111" s="30" t="s">
        <v>44</v>
      </c>
      <c r="C111" s="31"/>
      <c r="D111" s="31"/>
      <c r="E111" s="31"/>
      <c r="F111" s="31"/>
      <c r="G111" s="32">
        <v>0</v>
      </c>
      <c r="H111" s="32">
        <f>H113+H114+H115</f>
        <v>23555725</v>
      </c>
      <c r="I111" s="32" t="e">
        <f t="shared" ref="I111:P111" si="40">I113+I114+I115</f>
        <v>#REF!</v>
      </c>
      <c r="J111" s="32" t="e">
        <f t="shared" si="40"/>
        <v>#REF!</v>
      </c>
      <c r="K111" s="32" t="e">
        <f t="shared" si="40"/>
        <v>#REF!</v>
      </c>
      <c r="L111" s="32" t="e">
        <f t="shared" si="40"/>
        <v>#REF!</v>
      </c>
      <c r="M111" s="32" t="e">
        <f t="shared" si="40"/>
        <v>#REF!</v>
      </c>
      <c r="N111" s="32" t="e">
        <f t="shared" si="40"/>
        <v>#REF!</v>
      </c>
      <c r="O111" s="32" t="e">
        <f t="shared" si="40"/>
        <v>#REF!</v>
      </c>
      <c r="P111" s="32">
        <f t="shared" si="40"/>
        <v>22532812.73</v>
      </c>
      <c r="Q111" s="32">
        <v>2900375.16</v>
      </c>
      <c r="R111" s="33">
        <f t="shared" si="27"/>
        <v>95.657479147850466</v>
      </c>
      <c r="S111" s="34">
        <v>0</v>
      </c>
    </row>
    <row r="112" spans="1:20">
      <c r="A112" s="44"/>
      <c r="B112" s="36" t="s">
        <v>10</v>
      </c>
      <c r="C112" s="31"/>
      <c r="D112" s="31"/>
      <c r="E112" s="31"/>
      <c r="F112" s="31"/>
      <c r="G112" s="32"/>
      <c r="H112" s="32"/>
      <c r="I112" s="32" t="e">
        <f t="shared" ref="I112:O112" si="41">I113+I114+I115</f>
        <v>#REF!</v>
      </c>
      <c r="J112" s="32" t="e">
        <f t="shared" si="41"/>
        <v>#REF!</v>
      </c>
      <c r="K112" s="32" t="e">
        <f t="shared" si="41"/>
        <v>#REF!</v>
      </c>
      <c r="L112" s="32" t="e">
        <f t="shared" si="41"/>
        <v>#REF!</v>
      </c>
      <c r="M112" s="32" t="e">
        <f t="shared" si="41"/>
        <v>#REF!</v>
      </c>
      <c r="N112" s="32" t="e">
        <f t="shared" si="41"/>
        <v>#REF!</v>
      </c>
      <c r="O112" s="32" t="e">
        <f t="shared" si="41"/>
        <v>#REF!</v>
      </c>
      <c r="P112" s="32"/>
      <c r="Q112" s="32"/>
      <c r="R112" s="23"/>
      <c r="S112" s="37"/>
    </row>
    <row r="113" spans="1:21">
      <c r="A113" s="44"/>
      <c r="B113" s="30" t="s">
        <v>11</v>
      </c>
      <c r="C113" s="31"/>
      <c r="D113" s="31"/>
      <c r="E113" s="31"/>
      <c r="F113" s="31"/>
      <c r="G113" s="32"/>
      <c r="H113" s="32">
        <f>H118+H133</f>
        <v>12006700</v>
      </c>
      <c r="I113" s="32">
        <f t="shared" ref="I113:P114" si="42">I118+I133</f>
        <v>0</v>
      </c>
      <c r="J113" s="32">
        <f t="shared" si="42"/>
        <v>0</v>
      </c>
      <c r="K113" s="32">
        <f t="shared" si="42"/>
        <v>0</v>
      </c>
      <c r="L113" s="32">
        <f t="shared" si="42"/>
        <v>0</v>
      </c>
      <c r="M113" s="32">
        <f t="shared" si="42"/>
        <v>0</v>
      </c>
      <c r="N113" s="32">
        <f t="shared" si="42"/>
        <v>0</v>
      </c>
      <c r="O113" s="32">
        <f t="shared" si="42"/>
        <v>0</v>
      </c>
      <c r="P113" s="32">
        <f t="shared" si="42"/>
        <v>12006700</v>
      </c>
      <c r="Q113" s="32"/>
      <c r="R113" s="23">
        <f t="shared" si="27"/>
        <v>100</v>
      </c>
      <c r="S113" s="37"/>
      <c r="T113" s="24"/>
      <c r="U113" s="24"/>
    </row>
    <row r="114" spans="1:21">
      <c r="A114" s="44"/>
      <c r="B114" s="30" t="s">
        <v>12</v>
      </c>
      <c r="C114" s="31"/>
      <c r="D114" s="31"/>
      <c r="E114" s="31"/>
      <c r="F114" s="31"/>
      <c r="G114" s="32"/>
      <c r="H114" s="32">
        <f t="shared" ref="H114:P115" si="43">H119+H134</f>
        <v>4347625</v>
      </c>
      <c r="I114" s="32" t="e">
        <f>I119+#REF!</f>
        <v>#REF!</v>
      </c>
      <c r="J114" s="32" t="e">
        <f>J119+#REF!</f>
        <v>#REF!</v>
      </c>
      <c r="K114" s="32" t="e">
        <f>K119+#REF!</f>
        <v>#REF!</v>
      </c>
      <c r="L114" s="32" t="e">
        <f>L119+#REF!</f>
        <v>#REF!</v>
      </c>
      <c r="M114" s="32" t="e">
        <f>M119+#REF!</f>
        <v>#REF!</v>
      </c>
      <c r="N114" s="32" t="e">
        <f>N119+#REF!</f>
        <v>#REF!</v>
      </c>
      <c r="O114" s="32" t="e">
        <f>O119+#REF!</f>
        <v>#REF!</v>
      </c>
      <c r="P114" s="32">
        <f t="shared" si="42"/>
        <v>4321260</v>
      </c>
      <c r="Q114" s="32"/>
      <c r="R114" s="23">
        <f t="shared" si="27"/>
        <v>99.393576952934069</v>
      </c>
      <c r="S114" s="37"/>
    </row>
    <row r="115" spans="1:21">
      <c r="A115" s="44"/>
      <c r="B115" s="30" t="s">
        <v>13</v>
      </c>
      <c r="C115" s="31"/>
      <c r="D115" s="31"/>
      <c r="E115" s="31"/>
      <c r="F115" s="31"/>
      <c r="G115" s="32"/>
      <c r="H115" s="32">
        <f t="shared" si="43"/>
        <v>7201400</v>
      </c>
      <c r="I115" s="32" t="e">
        <f t="shared" si="43"/>
        <v>#REF!</v>
      </c>
      <c r="J115" s="32" t="e">
        <f t="shared" si="43"/>
        <v>#REF!</v>
      </c>
      <c r="K115" s="32" t="e">
        <f t="shared" si="43"/>
        <v>#REF!</v>
      </c>
      <c r="L115" s="32" t="e">
        <f t="shared" si="43"/>
        <v>#REF!</v>
      </c>
      <c r="M115" s="32" t="e">
        <f t="shared" si="43"/>
        <v>#REF!</v>
      </c>
      <c r="N115" s="32" t="e">
        <f t="shared" si="43"/>
        <v>#REF!</v>
      </c>
      <c r="O115" s="32" t="e">
        <f t="shared" si="43"/>
        <v>#REF!</v>
      </c>
      <c r="P115" s="32">
        <f t="shared" si="43"/>
        <v>6204852.7300000004</v>
      </c>
      <c r="Q115" s="32">
        <f t="shared" ref="Q115" si="44">Q120</f>
        <v>0</v>
      </c>
      <c r="R115" s="23">
        <f t="shared" si="27"/>
        <v>86.161756464020883</v>
      </c>
      <c r="S115" s="37"/>
    </row>
    <row r="116" spans="1:21" ht="15" customHeight="1" outlineLevel="1">
      <c r="A116" s="27" t="s">
        <v>45</v>
      </c>
      <c r="B116" s="36" t="s">
        <v>46</v>
      </c>
      <c r="C116" s="31"/>
      <c r="D116" s="31"/>
      <c r="E116" s="31"/>
      <c r="F116" s="31"/>
      <c r="G116" s="38">
        <v>0</v>
      </c>
      <c r="H116" s="38">
        <f>H118+H119+H120</f>
        <v>5700025</v>
      </c>
      <c r="I116" s="38" t="e">
        <f t="shared" ref="I116:P116" si="45">I118+I119+I120</f>
        <v>#REF!</v>
      </c>
      <c r="J116" s="38" t="e">
        <f t="shared" si="45"/>
        <v>#REF!</v>
      </c>
      <c r="K116" s="38" t="e">
        <f t="shared" si="45"/>
        <v>#REF!</v>
      </c>
      <c r="L116" s="38" t="e">
        <f t="shared" si="45"/>
        <v>#REF!</v>
      </c>
      <c r="M116" s="38" t="e">
        <f t="shared" si="45"/>
        <v>#REF!</v>
      </c>
      <c r="N116" s="38" t="e">
        <f t="shared" si="45"/>
        <v>#REF!</v>
      </c>
      <c r="O116" s="38" t="e">
        <f t="shared" si="45"/>
        <v>#REF!</v>
      </c>
      <c r="P116" s="38">
        <f t="shared" si="45"/>
        <v>4677112.7300000004</v>
      </c>
      <c r="Q116" s="32">
        <v>2900375.16</v>
      </c>
      <c r="R116" s="40">
        <f t="shared" si="27"/>
        <v>82.054249411186802</v>
      </c>
      <c r="S116" s="37">
        <v>0</v>
      </c>
    </row>
    <row r="117" spans="1:21" outlineLevel="1">
      <c r="A117" s="27"/>
      <c r="B117" s="36" t="s">
        <v>10</v>
      </c>
      <c r="C117" s="31"/>
      <c r="D117" s="31"/>
      <c r="E117" s="31"/>
      <c r="F117" s="31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2"/>
      <c r="R117" s="23"/>
      <c r="S117" s="37"/>
    </row>
    <row r="118" spans="1:21" outlineLevel="1">
      <c r="A118" s="27"/>
      <c r="B118" s="36" t="s">
        <v>11</v>
      </c>
      <c r="C118" s="31"/>
      <c r="D118" s="31"/>
      <c r="E118" s="31"/>
      <c r="F118" s="31"/>
      <c r="G118" s="38"/>
      <c r="H118" s="38">
        <f>H123+H128</f>
        <v>0</v>
      </c>
      <c r="I118" s="38">
        <f t="shared" ref="I118:Q120" si="46">I123+I128</f>
        <v>0</v>
      </c>
      <c r="J118" s="38">
        <f t="shared" si="46"/>
        <v>0</v>
      </c>
      <c r="K118" s="38">
        <f t="shared" si="46"/>
        <v>0</v>
      </c>
      <c r="L118" s="38">
        <f t="shared" si="46"/>
        <v>0</v>
      </c>
      <c r="M118" s="38">
        <f t="shared" si="46"/>
        <v>0</v>
      </c>
      <c r="N118" s="38">
        <f t="shared" si="46"/>
        <v>0</v>
      </c>
      <c r="O118" s="38">
        <f t="shared" si="46"/>
        <v>0</v>
      </c>
      <c r="P118" s="38">
        <f t="shared" si="46"/>
        <v>0</v>
      </c>
      <c r="Q118" s="32"/>
      <c r="R118" s="40">
        <v>0</v>
      </c>
      <c r="S118" s="37"/>
    </row>
    <row r="119" spans="1:21" outlineLevel="1">
      <c r="A119" s="27"/>
      <c r="B119" s="36" t="s">
        <v>12</v>
      </c>
      <c r="C119" s="31"/>
      <c r="D119" s="31"/>
      <c r="E119" s="31"/>
      <c r="F119" s="31"/>
      <c r="G119" s="38"/>
      <c r="H119" s="38">
        <f t="shared" ref="H119:H120" si="47">H124+H129</f>
        <v>663625</v>
      </c>
      <c r="I119" s="38"/>
      <c r="J119" s="38"/>
      <c r="K119" s="38"/>
      <c r="L119" s="38"/>
      <c r="M119" s="38"/>
      <c r="N119" s="38"/>
      <c r="O119" s="38"/>
      <c r="P119" s="38">
        <f t="shared" si="46"/>
        <v>637260</v>
      </c>
      <c r="Q119" s="32"/>
      <c r="R119" s="40">
        <f t="shared" si="27"/>
        <v>96.027123752119053</v>
      </c>
      <c r="S119" s="37"/>
    </row>
    <row r="120" spans="1:21" outlineLevel="1">
      <c r="A120" s="27"/>
      <c r="B120" s="36" t="s">
        <v>13</v>
      </c>
      <c r="C120" s="31"/>
      <c r="D120" s="31"/>
      <c r="E120" s="31"/>
      <c r="F120" s="31"/>
      <c r="G120" s="38"/>
      <c r="H120" s="38">
        <f t="shared" si="47"/>
        <v>5036400</v>
      </c>
      <c r="I120" s="38" t="e">
        <f>I125+I130+#REF!+I140</f>
        <v>#REF!</v>
      </c>
      <c r="J120" s="38" t="e">
        <f>J125+J130+#REF!+J140</f>
        <v>#REF!</v>
      </c>
      <c r="K120" s="38" t="e">
        <f>K125+K130+#REF!+K140</f>
        <v>#REF!</v>
      </c>
      <c r="L120" s="38" t="e">
        <f>L125+L130+#REF!+L140</f>
        <v>#REF!</v>
      </c>
      <c r="M120" s="38" t="e">
        <f>M125+M130+#REF!+M140</f>
        <v>#REF!</v>
      </c>
      <c r="N120" s="38" t="e">
        <f>N125+N130+#REF!+N140</f>
        <v>#REF!</v>
      </c>
      <c r="O120" s="38" t="e">
        <f>O125+O130+#REF!+O140</f>
        <v>#REF!</v>
      </c>
      <c r="P120" s="38">
        <f t="shared" si="46"/>
        <v>4039852.7300000004</v>
      </c>
      <c r="Q120" s="38">
        <f t="shared" si="46"/>
        <v>0</v>
      </c>
      <c r="R120" s="40">
        <f t="shared" si="27"/>
        <v>80.213103208641101</v>
      </c>
      <c r="S120" s="37"/>
    </row>
    <row r="121" spans="1:21" ht="47.25" outlineLevel="1">
      <c r="A121" s="27"/>
      <c r="B121" s="41" t="s">
        <v>47</v>
      </c>
      <c r="C121" s="31"/>
      <c r="D121" s="31"/>
      <c r="E121" s="31"/>
      <c r="F121" s="31"/>
      <c r="G121" s="38"/>
      <c r="H121" s="38">
        <f>H123+H124+H125</f>
        <v>5050025</v>
      </c>
      <c r="I121" s="38">
        <f t="shared" ref="I121:O121" si="48">I123+I124+I125</f>
        <v>0</v>
      </c>
      <c r="J121" s="38">
        <f t="shared" si="48"/>
        <v>0</v>
      </c>
      <c r="K121" s="38">
        <f t="shared" si="48"/>
        <v>0</v>
      </c>
      <c r="L121" s="38">
        <f t="shared" si="48"/>
        <v>0</v>
      </c>
      <c r="M121" s="38">
        <f t="shared" si="48"/>
        <v>0</v>
      </c>
      <c r="N121" s="38">
        <f t="shared" si="48"/>
        <v>0</v>
      </c>
      <c r="O121" s="38">
        <f t="shared" si="48"/>
        <v>0</v>
      </c>
      <c r="P121" s="38">
        <f>P123+P124+P125</f>
        <v>4032069.93</v>
      </c>
      <c r="Q121" s="32">
        <v>41189.14</v>
      </c>
      <c r="R121" s="39">
        <f t="shared" si="27"/>
        <v>79.842573650625496</v>
      </c>
      <c r="S121" s="37"/>
    </row>
    <row r="122" spans="1:21" outlineLevel="1">
      <c r="A122" s="27"/>
      <c r="B122" s="36" t="s">
        <v>10</v>
      </c>
      <c r="C122" s="31"/>
      <c r="D122" s="31"/>
      <c r="E122" s="31"/>
      <c r="F122" s="31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2"/>
      <c r="R122" s="40"/>
      <c r="S122" s="37"/>
    </row>
    <row r="123" spans="1:21" outlineLevel="1">
      <c r="A123" s="27"/>
      <c r="B123" s="36" t="s">
        <v>11</v>
      </c>
      <c r="C123" s="31"/>
      <c r="D123" s="31"/>
      <c r="E123" s="31"/>
      <c r="F123" s="31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2"/>
      <c r="R123" s="40"/>
      <c r="S123" s="37"/>
    </row>
    <row r="124" spans="1:21" outlineLevel="1">
      <c r="A124" s="27"/>
      <c r="B124" s="36" t="s">
        <v>12</v>
      </c>
      <c r="C124" s="31"/>
      <c r="D124" s="31"/>
      <c r="E124" s="31"/>
      <c r="F124" s="31"/>
      <c r="G124" s="38"/>
      <c r="H124" s="38">
        <v>663625</v>
      </c>
      <c r="I124" s="38"/>
      <c r="J124" s="38"/>
      <c r="K124" s="38"/>
      <c r="L124" s="38"/>
      <c r="M124" s="38"/>
      <c r="N124" s="38"/>
      <c r="O124" s="38"/>
      <c r="P124" s="38">
        <v>637260</v>
      </c>
      <c r="Q124" s="32"/>
      <c r="R124" s="40">
        <f t="shared" si="27"/>
        <v>96.027123752119053</v>
      </c>
      <c r="S124" s="37"/>
    </row>
    <row r="125" spans="1:21" outlineLevel="1">
      <c r="A125" s="27"/>
      <c r="B125" s="36" t="s">
        <v>13</v>
      </c>
      <c r="C125" s="31"/>
      <c r="D125" s="31"/>
      <c r="E125" s="31"/>
      <c r="F125" s="31"/>
      <c r="G125" s="38"/>
      <c r="H125" s="38">
        <v>4386400</v>
      </c>
      <c r="I125" s="38"/>
      <c r="J125" s="38"/>
      <c r="K125" s="38"/>
      <c r="L125" s="38"/>
      <c r="M125" s="38"/>
      <c r="N125" s="38"/>
      <c r="O125" s="38"/>
      <c r="P125" s="38">
        <v>3394809.93</v>
      </c>
      <c r="Q125" s="32"/>
      <c r="R125" s="40">
        <f t="shared" si="27"/>
        <v>77.393988920299108</v>
      </c>
      <c r="S125" s="37"/>
    </row>
    <row r="126" spans="1:21" ht="47.25" outlineLevel="1">
      <c r="A126" s="27"/>
      <c r="B126" s="45" t="s">
        <v>48</v>
      </c>
      <c r="C126" s="31"/>
      <c r="D126" s="31"/>
      <c r="E126" s="31"/>
      <c r="F126" s="31"/>
      <c r="G126" s="38"/>
      <c r="H126" s="38">
        <f>H128+H129+H130</f>
        <v>650000</v>
      </c>
      <c r="I126" s="38">
        <f t="shared" ref="I126:O126" si="49">I128+I129+I130</f>
        <v>0</v>
      </c>
      <c r="J126" s="38">
        <f t="shared" si="49"/>
        <v>0</v>
      </c>
      <c r="K126" s="38">
        <f t="shared" si="49"/>
        <v>0</v>
      </c>
      <c r="L126" s="38">
        <f t="shared" si="49"/>
        <v>0</v>
      </c>
      <c r="M126" s="38">
        <f t="shared" si="49"/>
        <v>0</v>
      </c>
      <c r="N126" s="38">
        <f t="shared" si="49"/>
        <v>0</v>
      </c>
      <c r="O126" s="38">
        <f t="shared" si="49"/>
        <v>0</v>
      </c>
      <c r="P126" s="38">
        <f>P128+P129+P130</f>
        <v>645042.80000000005</v>
      </c>
      <c r="Q126" s="32">
        <v>41189.14</v>
      </c>
      <c r="R126" s="39">
        <f t="shared" si="27"/>
        <v>99.237353846153852</v>
      </c>
      <c r="S126" s="37"/>
    </row>
    <row r="127" spans="1:21" outlineLevel="1">
      <c r="A127" s="27"/>
      <c r="B127" s="36" t="s">
        <v>10</v>
      </c>
      <c r="C127" s="31"/>
      <c r="D127" s="31"/>
      <c r="E127" s="31"/>
      <c r="F127" s="31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2"/>
      <c r="R127" s="23"/>
      <c r="S127" s="37"/>
    </row>
    <row r="128" spans="1:21" outlineLevel="1">
      <c r="A128" s="27"/>
      <c r="B128" s="36" t="s">
        <v>11</v>
      </c>
      <c r="C128" s="31"/>
      <c r="D128" s="31"/>
      <c r="E128" s="31"/>
      <c r="F128" s="31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2"/>
      <c r="R128" s="23"/>
      <c r="S128" s="37"/>
    </row>
    <row r="129" spans="1:20" outlineLevel="1">
      <c r="A129" s="27"/>
      <c r="B129" s="36" t="s">
        <v>12</v>
      </c>
      <c r="C129" s="31"/>
      <c r="D129" s="31"/>
      <c r="E129" s="31"/>
      <c r="F129" s="31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2"/>
      <c r="R129" s="23"/>
      <c r="S129" s="37"/>
    </row>
    <row r="130" spans="1:20" outlineLevel="1">
      <c r="A130" s="27"/>
      <c r="B130" s="36" t="s">
        <v>13</v>
      </c>
      <c r="C130" s="31"/>
      <c r="D130" s="31"/>
      <c r="E130" s="31"/>
      <c r="F130" s="31"/>
      <c r="G130" s="38"/>
      <c r="H130" s="38">
        <v>650000</v>
      </c>
      <c r="I130" s="38"/>
      <c r="J130" s="38"/>
      <c r="K130" s="38"/>
      <c r="L130" s="38"/>
      <c r="M130" s="38"/>
      <c r="N130" s="38"/>
      <c r="O130" s="38"/>
      <c r="P130" s="38">
        <v>645042.80000000005</v>
      </c>
      <c r="Q130" s="32"/>
      <c r="R130" s="40">
        <f t="shared" si="27"/>
        <v>99.237353846153852</v>
      </c>
      <c r="S130" s="37"/>
    </row>
    <row r="131" spans="1:20" outlineLevel="1">
      <c r="A131" s="27" t="s">
        <v>49</v>
      </c>
      <c r="B131" s="36" t="s">
        <v>50</v>
      </c>
      <c r="C131" s="31"/>
      <c r="D131" s="31"/>
      <c r="E131" s="31"/>
      <c r="F131" s="31"/>
      <c r="G131" s="38"/>
      <c r="H131" s="38">
        <f>H133+H134+H135</f>
        <v>17855700</v>
      </c>
      <c r="I131" s="38">
        <f t="shared" ref="I131:P131" si="50">I133+I134+I135</f>
        <v>0</v>
      </c>
      <c r="J131" s="38">
        <f t="shared" si="50"/>
        <v>0</v>
      </c>
      <c r="K131" s="38">
        <f t="shared" si="50"/>
        <v>0</v>
      </c>
      <c r="L131" s="38">
        <f t="shared" si="50"/>
        <v>0</v>
      </c>
      <c r="M131" s="38">
        <f t="shared" si="50"/>
        <v>0</v>
      </c>
      <c r="N131" s="38">
        <f t="shared" si="50"/>
        <v>0</v>
      </c>
      <c r="O131" s="38">
        <f t="shared" si="50"/>
        <v>0</v>
      </c>
      <c r="P131" s="38">
        <f t="shared" si="50"/>
        <v>17855700</v>
      </c>
      <c r="Q131" s="32"/>
      <c r="R131" s="40">
        <f t="shared" si="27"/>
        <v>100</v>
      </c>
      <c r="S131" s="37"/>
    </row>
    <row r="132" spans="1:20" outlineLevel="1">
      <c r="A132" s="27"/>
      <c r="B132" s="36" t="s">
        <v>10</v>
      </c>
      <c r="C132" s="31"/>
      <c r="D132" s="31"/>
      <c r="E132" s="31"/>
      <c r="F132" s="31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2"/>
      <c r="R132" s="40"/>
      <c r="S132" s="37"/>
    </row>
    <row r="133" spans="1:20" outlineLevel="1">
      <c r="A133" s="27"/>
      <c r="B133" s="36" t="s">
        <v>11</v>
      </c>
      <c r="C133" s="31"/>
      <c r="D133" s="31"/>
      <c r="E133" s="31"/>
      <c r="F133" s="31"/>
      <c r="G133" s="38"/>
      <c r="H133" s="38">
        <f>H138+H143</f>
        <v>12006700</v>
      </c>
      <c r="I133" s="38">
        <f t="shared" ref="I133:P135" si="51">I138+I143</f>
        <v>0</v>
      </c>
      <c r="J133" s="38">
        <f t="shared" si="51"/>
        <v>0</v>
      </c>
      <c r="K133" s="38">
        <f t="shared" si="51"/>
        <v>0</v>
      </c>
      <c r="L133" s="38">
        <f t="shared" si="51"/>
        <v>0</v>
      </c>
      <c r="M133" s="38">
        <f t="shared" si="51"/>
        <v>0</v>
      </c>
      <c r="N133" s="38">
        <f t="shared" si="51"/>
        <v>0</v>
      </c>
      <c r="O133" s="38">
        <f t="shared" si="51"/>
        <v>0</v>
      </c>
      <c r="P133" s="38">
        <f t="shared" si="51"/>
        <v>12006700</v>
      </c>
      <c r="Q133" s="32"/>
      <c r="R133" s="40">
        <f t="shared" si="27"/>
        <v>100</v>
      </c>
      <c r="S133" s="37"/>
    </row>
    <row r="134" spans="1:20" outlineLevel="1">
      <c r="A134" s="27"/>
      <c r="B134" s="36" t="s">
        <v>12</v>
      </c>
      <c r="C134" s="31"/>
      <c r="D134" s="31"/>
      <c r="E134" s="31"/>
      <c r="F134" s="31"/>
      <c r="G134" s="38"/>
      <c r="H134" s="38">
        <f t="shared" ref="H134:H135" si="52">H139+H144</f>
        <v>3684000</v>
      </c>
      <c r="I134" s="38"/>
      <c r="J134" s="38"/>
      <c r="K134" s="38"/>
      <c r="L134" s="38"/>
      <c r="M134" s="38"/>
      <c r="N134" s="38"/>
      <c r="O134" s="38"/>
      <c r="P134" s="38">
        <f t="shared" si="51"/>
        <v>3684000</v>
      </c>
      <c r="Q134" s="32"/>
      <c r="R134" s="40">
        <f t="shared" si="27"/>
        <v>100</v>
      </c>
      <c r="S134" s="37"/>
    </row>
    <row r="135" spans="1:20" outlineLevel="1">
      <c r="A135" s="27"/>
      <c r="B135" s="36" t="s">
        <v>13</v>
      </c>
      <c r="C135" s="31"/>
      <c r="D135" s="31"/>
      <c r="E135" s="31"/>
      <c r="F135" s="31"/>
      <c r="G135" s="38"/>
      <c r="H135" s="38">
        <f t="shared" si="52"/>
        <v>2165000</v>
      </c>
      <c r="I135" s="38"/>
      <c r="J135" s="38"/>
      <c r="K135" s="38"/>
      <c r="L135" s="38"/>
      <c r="M135" s="38"/>
      <c r="N135" s="38"/>
      <c r="O135" s="38"/>
      <c r="P135" s="38">
        <f t="shared" si="51"/>
        <v>2165000</v>
      </c>
      <c r="Q135" s="32"/>
      <c r="R135" s="40">
        <f t="shared" si="27"/>
        <v>100</v>
      </c>
      <c r="S135" s="37"/>
    </row>
    <row r="136" spans="1:20" ht="47.25" outlineLevel="1">
      <c r="A136" s="27"/>
      <c r="B136" s="41" t="s">
        <v>51</v>
      </c>
      <c r="C136" s="31"/>
      <c r="D136" s="31"/>
      <c r="E136" s="31"/>
      <c r="F136" s="31"/>
      <c r="G136" s="38"/>
      <c r="H136" s="38">
        <f>H138+H139+H140</f>
        <v>6435000</v>
      </c>
      <c r="I136" s="38">
        <f t="shared" ref="I136:O136" si="53">I138+I139+I140</f>
        <v>0</v>
      </c>
      <c r="J136" s="38">
        <f t="shared" si="53"/>
        <v>0</v>
      </c>
      <c r="K136" s="38">
        <f t="shared" si="53"/>
        <v>0</v>
      </c>
      <c r="L136" s="38">
        <f t="shared" si="53"/>
        <v>0</v>
      </c>
      <c r="M136" s="38">
        <f t="shared" si="53"/>
        <v>0</v>
      </c>
      <c r="N136" s="38">
        <f t="shared" si="53"/>
        <v>0</v>
      </c>
      <c r="O136" s="38">
        <f t="shared" si="53"/>
        <v>0</v>
      </c>
      <c r="P136" s="38">
        <f>P138+P139+P140</f>
        <v>6435000</v>
      </c>
      <c r="Q136" s="32"/>
      <c r="R136" s="39">
        <f t="shared" si="27"/>
        <v>100</v>
      </c>
      <c r="S136" s="37"/>
    </row>
    <row r="137" spans="1:20" outlineLevel="1">
      <c r="A137" s="27"/>
      <c r="B137" s="36" t="s">
        <v>10</v>
      </c>
      <c r="C137" s="31"/>
      <c r="D137" s="31"/>
      <c r="E137" s="31"/>
      <c r="F137" s="31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2"/>
      <c r="R137" s="23"/>
      <c r="S137" s="37"/>
    </row>
    <row r="138" spans="1:20" outlineLevel="1">
      <c r="A138" s="27"/>
      <c r="B138" s="36" t="s">
        <v>11</v>
      </c>
      <c r="C138" s="31"/>
      <c r="D138" s="31"/>
      <c r="E138" s="31"/>
      <c r="F138" s="31"/>
      <c r="G138" s="38"/>
      <c r="H138" s="38">
        <v>4270000</v>
      </c>
      <c r="I138" s="38"/>
      <c r="J138" s="38"/>
      <c r="K138" s="38"/>
      <c r="L138" s="38"/>
      <c r="M138" s="38"/>
      <c r="N138" s="38"/>
      <c r="O138" s="38"/>
      <c r="P138" s="38">
        <v>4270000</v>
      </c>
      <c r="Q138" s="32"/>
      <c r="R138" s="40">
        <f t="shared" ref="R138:R194" si="54">P138/H138*100</f>
        <v>100</v>
      </c>
      <c r="S138" s="37"/>
    </row>
    <row r="139" spans="1:20" outlineLevel="1">
      <c r="A139" s="27"/>
      <c r="B139" s="36" t="s">
        <v>12</v>
      </c>
      <c r="C139" s="31"/>
      <c r="D139" s="31"/>
      <c r="E139" s="31"/>
      <c r="F139" s="31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2"/>
      <c r="R139" s="40"/>
      <c r="S139" s="37"/>
    </row>
    <row r="140" spans="1:20" outlineLevel="1">
      <c r="A140" s="27"/>
      <c r="B140" s="36" t="s">
        <v>13</v>
      </c>
      <c r="C140" s="31"/>
      <c r="D140" s="31"/>
      <c r="E140" s="31"/>
      <c r="F140" s="31"/>
      <c r="G140" s="38"/>
      <c r="H140" s="38">
        <v>2165000</v>
      </c>
      <c r="I140" s="38"/>
      <c r="J140" s="38"/>
      <c r="K140" s="38"/>
      <c r="L140" s="38"/>
      <c r="M140" s="38"/>
      <c r="N140" s="38"/>
      <c r="O140" s="38"/>
      <c r="P140" s="38">
        <v>2165000</v>
      </c>
      <c r="Q140" s="32"/>
      <c r="R140" s="40">
        <f t="shared" si="54"/>
        <v>100</v>
      </c>
      <c r="S140" s="37"/>
    </row>
    <row r="141" spans="1:20" ht="81" customHeight="1" outlineLevel="1">
      <c r="A141" s="27"/>
      <c r="B141" s="41" t="s">
        <v>52</v>
      </c>
      <c r="C141" s="31"/>
      <c r="D141" s="31"/>
      <c r="E141" s="31"/>
      <c r="F141" s="31"/>
      <c r="G141" s="38"/>
      <c r="H141" s="38">
        <f>H143+H144+H145</f>
        <v>11420700</v>
      </c>
      <c r="I141" s="38">
        <f t="shared" ref="I141:O141" si="55">I143+I144+I145</f>
        <v>0</v>
      </c>
      <c r="J141" s="38">
        <f t="shared" si="55"/>
        <v>0</v>
      </c>
      <c r="K141" s="38">
        <f t="shared" si="55"/>
        <v>0</v>
      </c>
      <c r="L141" s="38">
        <f t="shared" si="55"/>
        <v>0</v>
      </c>
      <c r="M141" s="38">
        <f t="shared" si="55"/>
        <v>0</v>
      </c>
      <c r="N141" s="38">
        <f t="shared" si="55"/>
        <v>0</v>
      </c>
      <c r="O141" s="38">
        <f t="shared" si="55"/>
        <v>0</v>
      </c>
      <c r="P141" s="38">
        <f>P143+P144+P145</f>
        <v>11420700</v>
      </c>
      <c r="Q141" s="32"/>
      <c r="R141" s="39">
        <f t="shared" si="54"/>
        <v>100</v>
      </c>
      <c r="S141" s="37"/>
    </row>
    <row r="142" spans="1:20" outlineLevel="1">
      <c r="A142" s="27"/>
      <c r="B142" s="36" t="s">
        <v>10</v>
      </c>
      <c r="C142" s="31"/>
      <c r="D142" s="31"/>
      <c r="E142" s="31"/>
      <c r="F142" s="31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2"/>
      <c r="R142" s="40"/>
      <c r="S142" s="37"/>
    </row>
    <row r="143" spans="1:20" outlineLevel="1">
      <c r="A143" s="27"/>
      <c r="B143" s="36" t="s">
        <v>11</v>
      </c>
      <c r="C143" s="31"/>
      <c r="D143" s="31"/>
      <c r="E143" s="31"/>
      <c r="F143" s="31"/>
      <c r="G143" s="38"/>
      <c r="H143" s="38">
        <v>7736700</v>
      </c>
      <c r="I143" s="38"/>
      <c r="J143" s="38"/>
      <c r="K143" s="38"/>
      <c r="L143" s="38"/>
      <c r="M143" s="38"/>
      <c r="N143" s="38"/>
      <c r="O143" s="38"/>
      <c r="P143" s="38">
        <v>7736700</v>
      </c>
      <c r="Q143" s="32"/>
      <c r="R143" s="40">
        <f t="shared" si="54"/>
        <v>100</v>
      </c>
      <c r="S143" s="37"/>
      <c r="T143" s="24"/>
    </row>
    <row r="144" spans="1:20" outlineLevel="1">
      <c r="A144" s="27"/>
      <c r="B144" s="36" t="s">
        <v>12</v>
      </c>
      <c r="C144" s="31"/>
      <c r="D144" s="31"/>
      <c r="E144" s="31"/>
      <c r="F144" s="31"/>
      <c r="G144" s="38"/>
      <c r="H144" s="38">
        <v>3684000</v>
      </c>
      <c r="I144" s="38"/>
      <c r="J144" s="38"/>
      <c r="K144" s="38"/>
      <c r="L144" s="38"/>
      <c r="M144" s="38"/>
      <c r="N144" s="38"/>
      <c r="O144" s="38"/>
      <c r="P144" s="38">
        <v>3684000</v>
      </c>
      <c r="Q144" s="32"/>
      <c r="R144" s="40">
        <f t="shared" si="54"/>
        <v>100</v>
      </c>
      <c r="S144" s="37"/>
      <c r="T144" s="24"/>
    </row>
    <row r="145" spans="1:21" outlineLevel="1">
      <c r="A145" s="27"/>
      <c r="B145" s="36" t="s">
        <v>13</v>
      </c>
      <c r="C145" s="31"/>
      <c r="D145" s="31"/>
      <c r="E145" s="31"/>
      <c r="F145" s="31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2"/>
      <c r="R145" s="23"/>
      <c r="S145" s="37"/>
    </row>
    <row r="146" spans="1:21" s="35" customFormat="1" ht="47.25">
      <c r="A146" s="44" t="s">
        <v>53</v>
      </c>
      <c r="B146" s="30" t="s">
        <v>54</v>
      </c>
      <c r="C146" s="31"/>
      <c r="D146" s="31"/>
      <c r="E146" s="31"/>
      <c r="F146" s="31"/>
      <c r="G146" s="32">
        <v>0</v>
      </c>
      <c r="H146" s="46">
        <f>H148+H149+H150</f>
        <v>645686133.89999998</v>
      </c>
      <c r="I146" s="46">
        <f t="shared" ref="I146:P146" si="56">I148+I149+I150</f>
        <v>0</v>
      </c>
      <c r="J146" s="46">
        <f t="shared" si="56"/>
        <v>0</v>
      </c>
      <c r="K146" s="46">
        <f t="shared" si="56"/>
        <v>0</v>
      </c>
      <c r="L146" s="46">
        <f t="shared" si="56"/>
        <v>0</v>
      </c>
      <c r="M146" s="46">
        <f t="shared" si="56"/>
        <v>0</v>
      </c>
      <c r="N146" s="46">
        <f t="shared" si="56"/>
        <v>0</v>
      </c>
      <c r="O146" s="46">
        <f t="shared" si="56"/>
        <v>0</v>
      </c>
      <c r="P146" s="46">
        <f t="shared" si="56"/>
        <v>621012410.39999998</v>
      </c>
      <c r="Q146" s="32">
        <v>153230817.34</v>
      </c>
      <c r="R146" s="33">
        <f t="shared" si="54"/>
        <v>96.178681528908086</v>
      </c>
      <c r="S146" s="34">
        <v>0</v>
      </c>
    </row>
    <row r="147" spans="1:21">
      <c r="A147" s="44"/>
      <c r="B147" s="36" t="s">
        <v>10</v>
      </c>
      <c r="C147" s="31"/>
      <c r="D147" s="31"/>
      <c r="E147" s="31"/>
      <c r="F147" s="31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23"/>
      <c r="S147" s="37"/>
    </row>
    <row r="148" spans="1:21">
      <c r="A148" s="44"/>
      <c r="B148" s="30" t="s">
        <v>11</v>
      </c>
      <c r="C148" s="31"/>
      <c r="D148" s="31"/>
      <c r="E148" s="31"/>
      <c r="F148" s="31"/>
      <c r="G148" s="32"/>
      <c r="H148" s="32">
        <f>H153+H213+H198</f>
        <v>200147300</v>
      </c>
      <c r="I148" s="32">
        <f t="shared" ref="I148:O148" si="57">I153+I213</f>
        <v>0</v>
      </c>
      <c r="J148" s="32">
        <f t="shared" si="57"/>
        <v>0</v>
      </c>
      <c r="K148" s="32">
        <f t="shared" si="57"/>
        <v>0</v>
      </c>
      <c r="L148" s="32">
        <f t="shared" si="57"/>
        <v>0</v>
      </c>
      <c r="M148" s="32">
        <f t="shared" si="57"/>
        <v>0</v>
      </c>
      <c r="N148" s="32">
        <f t="shared" si="57"/>
        <v>0</v>
      </c>
      <c r="O148" s="32">
        <f t="shared" si="57"/>
        <v>0</v>
      </c>
      <c r="P148" s="32">
        <f>+P198+P153+P213</f>
        <v>200147300</v>
      </c>
      <c r="Q148" s="32"/>
      <c r="R148" s="23">
        <f t="shared" si="54"/>
        <v>100</v>
      </c>
      <c r="S148" s="37"/>
      <c r="T148" s="24"/>
      <c r="U148" s="24"/>
    </row>
    <row r="149" spans="1:21">
      <c r="A149" s="44"/>
      <c r="B149" s="30" t="s">
        <v>12</v>
      </c>
      <c r="C149" s="31"/>
      <c r="D149" s="31"/>
      <c r="E149" s="31"/>
      <c r="F149" s="31"/>
      <c r="G149" s="32"/>
      <c r="H149" s="32">
        <f>H154+H214+H199</f>
        <v>29847093</v>
      </c>
      <c r="I149" s="32">
        <f t="shared" ref="I149:P149" si="58">I154+I214+I199</f>
        <v>0</v>
      </c>
      <c r="J149" s="32">
        <f t="shared" si="58"/>
        <v>0</v>
      </c>
      <c r="K149" s="32">
        <f t="shared" si="58"/>
        <v>0</v>
      </c>
      <c r="L149" s="32">
        <f t="shared" si="58"/>
        <v>0</v>
      </c>
      <c r="M149" s="32">
        <f t="shared" si="58"/>
        <v>0</v>
      </c>
      <c r="N149" s="32">
        <f t="shared" si="58"/>
        <v>0</v>
      </c>
      <c r="O149" s="32">
        <f t="shared" si="58"/>
        <v>0</v>
      </c>
      <c r="P149" s="32">
        <f t="shared" si="58"/>
        <v>12167782.210000001</v>
      </c>
      <c r="Q149" s="32"/>
      <c r="R149" s="23">
        <f t="shared" si="54"/>
        <v>40.767059659712928</v>
      </c>
      <c r="S149" s="37"/>
    </row>
    <row r="150" spans="1:21">
      <c r="A150" s="44"/>
      <c r="B150" s="30" t="s">
        <v>13</v>
      </c>
      <c r="C150" s="31"/>
      <c r="D150" s="31"/>
      <c r="E150" s="31"/>
      <c r="F150" s="31"/>
      <c r="G150" s="32"/>
      <c r="H150" s="32">
        <f>H155+H200+H215</f>
        <v>415691740.89999998</v>
      </c>
      <c r="I150" s="32">
        <f t="shared" ref="I150:P150" si="59">I155+I200+I215</f>
        <v>0</v>
      </c>
      <c r="J150" s="32">
        <f t="shared" si="59"/>
        <v>0</v>
      </c>
      <c r="K150" s="32">
        <f t="shared" si="59"/>
        <v>0</v>
      </c>
      <c r="L150" s="32">
        <f t="shared" si="59"/>
        <v>0</v>
      </c>
      <c r="M150" s="32">
        <f t="shared" si="59"/>
        <v>0</v>
      </c>
      <c r="N150" s="32">
        <f t="shared" si="59"/>
        <v>0</v>
      </c>
      <c r="O150" s="32">
        <f t="shared" si="59"/>
        <v>0</v>
      </c>
      <c r="P150" s="32">
        <f t="shared" si="59"/>
        <v>408697328.18999994</v>
      </c>
      <c r="Q150" s="32"/>
      <c r="R150" s="23">
        <f t="shared" si="54"/>
        <v>98.317403974672033</v>
      </c>
      <c r="S150" s="37"/>
    </row>
    <row r="151" spans="1:21" outlineLevel="1">
      <c r="A151" s="27" t="s">
        <v>55</v>
      </c>
      <c r="B151" s="36" t="s">
        <v>56</v>
      </c>
      <c r="C151" s="31"/>
      <c r="D151" s="31"/>
      <c r="E151" s="31"/>
      <c r="F151" s="31"/>
      <c r="G151" s="38">
        <v>0</v>
      </c>
      <c r="H151" s="38">
        <f>H153+H154+H155</f>
        <v>372458940</v>
      </c>
      <c r="I151" s="38">
        <f t="shared" ref="I151:P151" si="60">I153+I154+I155</f>
        <v>0</v>
      </c>
      <c r="J151" s="38">
        <f t="shared" si="60"/>
        <v>0</v>
      </c>
      <c r="K151" s="38">
        <f t="shared" si="60"/>
        <v>0</v>
      </c>
      <c r="L151" s="38">
        <f t="shared" si="60"/>
        <v>0</v>
      </c>
      <c r="M151" s="38">
        <f t="shared" si="60"/>
        <v>0</v>
      </c>
      <c r="N151" s="38">
        <f t="shared" si="60"/>
        <v>0</v>
      </c>
      <c r="O151" s="38">
        <f t="shared" si="60"/>
        <v>0</v>
      </c>
      <c r="P151" s="38">
        <f t="shared" si="60"/>
        <v>372098101.88999993</v>
      </c>
      <c r="Q151" s="32">
        <v>145137055.84999999</v>
      </c>
      <c r="R151" s="40">
        <f t="shared" si="54"/>
        <v>99.903120029821253</v>
      </c>
      <c r="S151" s="37">
        <v>0</v>
      </c>
    </row>
    <row r="152" spans="1:21" outlineLevel="1">
      <c r="A152" s="27"/>
      <c r="B152" s="36" t="s">
        <v>10</v>
      </c>
      <c r="C152" s="31"/>
      <c r="D152" s="31"/>
      <c r="E152" s="31"/>
      <c r="F152" s="31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2"/>
      <c r="R152" s="40"/>
      <c r="S152" s="37"/>
    </row>
    <row r="153" spans="1:21" outlineLevel="1">
      <c r="A153" s="27"/>
      <c r="B153" s="36" t="s">
        <v>11</v>
      </c>
      <c r="C153" s="31"/>
      <c r="D153" s="31"/>
      <c r="E153" s="31"/>
      <c r="F153" s="31"/>
      <c r="G153" s="38"/>
      <c r="H153" s="38">
        <f>H158+H163+H168+H173+H178+H183+H188+H193</f>
        <v>147300</v>
      </c>
      <c r="I153" s="38">
        <f t="shared" ref="I153:P155" si="61">I158+I163+I168+I173+I178+I183+I188+I193</f>
        <v>0</v>
      </c>
      <c r="J153" s="38">
        <f t="shared" si="61"/>
        <v>0</v>
      </c>
      <c r="K153" s="38">
        <f t="shared" si="61"/>
        <v>0</v>
      </c>
      <c r="L153" s="38">
        <f t="shared" si="61"/>
        <v>0</v>
      </c>
      <c r="M153" s="38">
        <f t="shared" si="61"/>
        <v>0</v>
      </c>
      <c r="N153" s="38">
        <f t="shared" si="61"/>
        <v>0</v>
      </c>
      <c r="O153" s="38">
        <f t="shared" si="61"/>
        <v>0</v>
      </c>
      <c r="P153" s="38">
        <f t="shared" si="61"/>
        <v>147300</v>
      </c>
      <c r="Q153" s="32"/>
      <c r="R153" s="40">
        <f t="shared" si="54"/>
        <v>100</v>
      </c>
      <c r="S153" s="37"/>
      <c r="T153" s="24"/>
    </row>
    <row r="154" spans="1:21" outlineLevel="1">
      <c r="A154" s="27"/>
      <c r="B154" s="36" t="s">
        <v>12</v>
      </c>
      <c r="C154" s="31"/>
      <c r="D154" s="31"/>
      <c r="E154" s="31"/>
      <c r="F154" s="31"/>
      <c r="G154" s="38"/>
      <c r="H154" s="38">
        <f t="shared" ref="H154" si="62">H159+H164+H169+H174+H179+H184+H189+H194</f>
        <v>0</v>
      </c>
      <c r="I154" s="38"/>
      <c r="J154" s="38"/>
      <c r="K154" s="38"/>
      <c r="L154" s="38"/>
      <c r="M154" s="38"/>
      <c r="N154" s="38"/>
      <c r="O154" s="38"/>
      <c r="P154" s="38">
        <f t="shared" si="61"/>
        <v>0</v>
      </c>
      <c r="Q154" s="32"/>
      <c r="R154" s="40">
        <v>0</v>
      </c>
      <c r="S154" s="37"/>
    </row>
    <row r="155" spans="1:21" outlineLevel="1">
      <c r="A155" s="27"/>
      <c r="B155" s="36" t="s">
        <v>13</v>
      </c>
      <c r="C155" s="31"/>
      <c r="D155" s="31"/>
      <c r="E155" s="31"/>
      <c r="F155" s="31"/>
      <c r="G155" s="38"/>
      <c r="H155" s="38">
        <f>H160+H165+H170+H175+H180+H185+H190+H195</f>
        <v>372311640</v>
      </c>
      <c r="I155" s="38"/>
      <c r="J155" s="38"/>
      <c r="K155" s="38"/>
      <c r="L155" s="38"/>
      <c r="M155" s="38"/>
      <c r="N155" s="38"/>
      <c r="O155" s="38"/>
      <c r="P155" s="38">
        <f t="shared" si="61"/>
        <v>371950801.88999993</v>
      </c>
      <c r="Q155" s="32"/>
      <c r="R155" s="40">
        <f t="shared" si="54"/>
        <v>99.903081700588231</v>
      </c>
      <c r="S155" s="37"/>
    </row>
    <row r="156" spans="1:21" outlineLevel="1">
      <c r="A156" s="27"/>
      <c r="B156" s="41" t="s">
        <v>57</v>
      </c>
      <c r="C156" s="31"/>
      <c r="D156" s="31"/>
      <c r="E156" s="31"/>
      <c r="F156" s="31"/>
      <c r="G156" s="38"/>
      <c r="H156" s="38">
        <f>H158+H159+H160</f>
        <v>49780436.740000002</v>
      </c>
      <c r="I156" s="38">
        <f t="shared" ref="I156:O156" si="63">I158+I159+I160</f>
        <v>0</v>
      </c>
      <c r="J156" s="38">
        <f t="shared" si="63"/>
        <v>0</v>
      </c>
      <c r="K156" s="38">
        <f t="shared" si="63"/>
        <v>0</v>
      </c>
      <c r="L156" s="38">
        <f t="shared" si="63"/>
        <v>0</v>
      </c>
      <c r="M156" s="38">
        <f t="shared" si="63"/>
        <v>0</v>
      </c>
      <c r="N156" s="38">
        <f t="shared" si="63"/>
        <v>0</v>
      </c>
      <c r="O156" s="38">
        <f t="shared" si="63"/>
        <v>0</v>
      </c>
      <c r="P156" s="38">
        <f>P158+P159+P160</f>
        <v>49750076.579999998</v>
      </c>
      <c r="Q156" s="32">
        <v>41189.14</v>
      </c>
      <c r="R156" s="39">
        <f t="shared" si="54"/>
        <v>99.939011864924822</v>
      </c>
      <c r="S156" s="37"/>
    </row>
    <row r="157" spans="1:21" outlineLevel="1">
      <c r="A157" s="27"/>
      <c r="B157" s="36" t="s">
        <v>10</v>
      </c>
      <c r="C157" s="31"/>
      <c r="D157" s="31"/>
      <c r="E157" s="31"/>
      <c r="F157" s="31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2"/>
      <c r="R157" s="40"/>
      <c r="S157" s="37"/>
    </row>
    <row r="158" spans="1:21" outlineLevel="1">
      <c r="A158" s="27"/>
      <c r="B158" s="36" t="s">
        <v>11</v>
      </c>
      <c r="C158" s="31"/>
      <c r="D158" s="31"/>
      <c r="E158" s="31"/>
      <c r="F158" s="31"/>
      <c r="G158" s="38"/>
      <c r="H158" s="38">
        <v>147300</v>
      </c>
      <c r="I158" s="38"/>
      <c r="J158" s="38"/>
      <c r="K158" s="38"/>
      <c r="L158" s="38"/>
      <c r="M158" s="38"/>
      <c r="N158" s="38"/>
      <c r="O158" s="38"/>
      <c r="P158" s="38">
        <v>147300</v>
      </c>
      <c r="Q158" s="32"/>
      <c r="R158" s="40">
        <f t="shared" si="54"/>
        <v>100</v>
      </c>
      <c r="S158" s="37"/>
    </row>
    <row r="159" spans="1:21" outlineLevel="1">
      <c r="A159" s="27"/>
      <c r="B159" s="36" t="s">
        <v>12</v>
      </c>
      <c r="C159" s="31"/>
      <c r="D159" s="31"/>
      <c r="E159" s="31"/>
      <c r="F159" s="31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2"/>
      <c r="R159" s="40"/>
      <c r="S159" s="37"/>
    </row>
    <row r="160" spans="1:21" outlineLevel="1">
      <c r="A160" s="27"/>
      <c r="B160" s="36" t="s">
        <v>13</v>
      </c>
      <c r="C160" s="31"/>
      <c r="D160" s="31"/>
      <c r="E160" s="31"/>
      <c r="F160" s="31"/>
      <c r="G160" s="38"/>
      <c r="H160" s="38">
        <v>49633136.740000002</v>
      </c>
      <c r="I160" s="38"/>
      <c r="J160" s="38"/>
      <c r="K160" s="38"/>
      <c r="L160" s="38"/>
      <c r="M160" s="38"/>
      <c r="N160" s="38"/>
      <c r="O160" s="38"/>
      <c r="P160" s="38">
        <v>49602776.579999998</v>
      </c>
      <c r="Q160" s="32"/>
      <c r="R160" s="40">
        <f t="shared" si="54"/>
        <v>99.938830865840615</v>
      </c>
      <c r="S160" s="37"/>
    </row>
    <row r="161" spans="1:19" outlineLevel="1">
      <c r="A161" s="27"/>
      <c r="B161" s="41" t="s">
        <v>58</v>
      </c>
      <c r="C161" s="31"/>
      <c r="D161" s="31"/>
      <c r="E161" s="31"/>
      <c r="F161" s="31"/>
      <c r="G161" s="38"/>
      <c r="H161" s="38">
        <f>H163+H164+H165</f>
        <v>2133677</v>
      </c>
      <c r="I161" s="38">
        <f t="shared" ref="I161:O161" si="64">I163+I164+I165</f>
        <v>0</v>
      </c>
      <c r="J161" s="38">
        <f t="shared" si="64"/>
        <v>0</v>
      </c>
      <c r="K161" s="38">
        <f t="shared" si="64"/>
        <v>0</v>
      </c>
      <c r="L161" s="38">
        <f t="shared" si="64"/>
        <v>0</v>
      </c>
      <c r="M161" s="38">
        <f t="shared" si="64"/>
        <v>0</v>
      </c>
      <c r="N161" s="38">
        <f t="shared" si="64"/>
        <v>0</v>
      </c>
      <c r="O161" s="38">
        <f t="shared" si="64"/>
        <v>0</v>
      </c>
      <c r="P161" s="38">
        <f>P163+P164+P165</f>
        <v>2130428.6</v>
      </c>
      <c r="Q161" s="32">
        <v>41189.14</v>
      </c>
      <c r="R161" s="40">
        <f t="shared" si="54"/>
        <v>99.847755775593029</v>
      </c>
      <c r="S161" s="37"/>
    </row>
    <row r="162" spans="1:19" outlineLevel="1">
      <c r="A162" s="27"/>
      <c r="B162" s="36" t="s">
        <v>10</v>
      </c>
      <c r="C162" s="31"/>
      <c r="D162" s="31"/>
      <c r="E162" s="31"/>
      <c r="F162" s="31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2"/>
      <c r="R162" s="23"/>
      <c r="S162" s="37"/>
    </row>
    <row r="163" spans="1:19" outlineLevel="1">
      <c r="A163" s="27"/>
      <c r="B163" s="36" t="s">
        <v>11</v>
      </c>
      <c r="C163" s="31"/>
      <c r="D163" s="31"/>
      <c r="E163" s="31"/>
      <c r="F163" s="31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2"/>
      <c r="R163" s="23"/>
      <c r="S163" s="37"/>
    </row>
    <row r="164" spans="1:19" outlineLevel="1">
      <c r="A164" s="27"/>
      <c r="B164" s="36" t="s">
        <v>12</v>
      </c>
      <c r="C164" s="31"/>
      <c r="D164" s="31"/>
      <c r="E164" s="31"/>
      <c r="F164" s="31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2"/>
      <c r="R164" s="23"/>
      <c r="S164" s="37"/>
    </row>
    <row r="165" spans="1:19" outlineLevel="1">
      <c r="A165" s="27"/>
      <c r="B165" s="36" t="s">
        <v>13</v>
      </c>
      <c r="C165" s="31"/>
      <c r="D165" s="31"/>
      <c r="E165" s="31"/>
      <c r="F165" s="31"/>
      <c r="G165" s="38"/>
      <c r="H165" s="38">
        <v>2133677</v>
      </c>
      <c r="I165" s="38"/>
      <c r="J165" s="38"/>
      <c r="K165" s="38"/>
      <c r="L165" s="38"/>
      <c r="M165" s="38"/>
      <c r="N165" s="38"/>
      <c r="O165" s="38"/>
      <c r="P165" s="38">
        <v>2130428.6</v>
      </c>
      <c r="Q165" s="32"/>
      <c r="R165" s="40">
        <f t="shared" si="54"/>
        <v>99.847755775593029</v>
      </c>
      <c r="S165" s="37"/>
    </row>
    <row r="166" spans="1:19" ht="31.5" outlineLevel="1">
      <c r="A166" s="27"/>
      <c r="B166" s="41" t="s">
        <v>59</v>
      </c>
      <c r="C166" s="31"/>
      <c r="D166" s="31"/>
      <c r="E166" s="31"/>
      <c r="F166" s="31"/>
      <c r="G166" s="38"/>
      <c r="H166" s="38">
        <f>H168+H169+H170</f>
        <v>12325581</v>
      </c>
      <c r="I166" s="38">
        <f t="shared" ref="I166:O166" si="65">I168+I169+I170</f>
        <v>0</v>
      </c>
      <c r="J166" s="38">
        <f t="shared" si="65"/>
        <v>0</v>
      </c>
      <c r="K166" s="38">
        <f t="shared" si="65"/>
        <v>0</v>
      </c>
      <c r="L166" s="38">
        <f t="shared" si="65"/>
        <v>0</v>
      </c>
      <c r="M166" s="38">
        <f t="shared" si="65"/>
        <v>0</v>
      </c>
      <c r="N166" s="38">
        <f t="shared" si="65"/>
        <v>0</v>
      </c>
      <c r="O166" s="38">
        <f t="shared" si="65"/>
        <v>0</v>
      </c>
      <c r="P166" s="38">
        <f>P168+P169+P170</f>
        <v>12314976.59</v>
      </c>
      <c r="Q166" s="32">
        <v>41189.14</v>
      </c>
      <c r="R166" s="39">
        <f t="shared" si="54"/>
        <v>99.913964217995073</v>
      </c>
      <c r="S166" s="37"/>
    </row>
    <row r="167" spans="1:19" outlineLevel="1">
      <c r="A167" s="27"/>
      <c r="B167" s="36" t="s">
        <v>10</v>
      </c>
      <c r="C167" s="31"/>
      <c r="D167" s="31"/>
      <c r="E167" s="31"/>
      <c r="F167" s="31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2"/>
      <c r="R167" s="40"/>
      <c r="S167" s="37"/>
    </row>
    <row r="168" spans="1:19" outlineLevel="1">
      <c r="A168" s="27"/>
      <c r="B168" s="36" t="s">
        <v>11</v>
      </c>
      <c r="C168" s="31"/>
      <c r="D168" s="31"/>
      <c r="E168" s="31"/>
      <c r="F168" s="31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2"/>
      <c r="R168" s="40"/>
      <c r="S168" s="37"/>
    </row>
    <row r="169" spans="1:19" outlineLevel="1">
      <c r="A169" s="27"/>
      <c r="B169" s="36" t="s">
        <v>12</v>
      </c>
      <c r="C169" s="31"/>
      <c r="D169" s="31"/>
      <c r="E169" s="31"/>
      <c r="F169" s="31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2"/>
      <c r="R169" s="40"/>
      <c r="S169" s="37"/>
    </row>
    <row r="170" spans="1:19" outlineLevel="1">
      <c r="A170" s="27"/>
      <c r="B170" s="36" t="s">
        <v>13</v>
      </c>
      <c r="C170" s="31"/>
      <c r="D170" s="31"/>
      <c r="E170" s="31"/>
      <c r="F170" s="31"/>
      <c r="G170" s="38"/>
      <c r="H170" s="38">
        <v>12325581</v>
      </c>
      <c r="I170" s="38"/>
      <c r="J170" s="38"/>
      <c r="K170" s="38"/>
      <c r="L170" s="38"/>
      <c r="M170" s="38"/>
      <c r="N170" s="38"/>
      <c r="O170" s="38"/>
      <c r="P170" s="38">
        <v>12314976.59</v>
      </c>
      <c r="Q170" s="32"/>
      <c r="R170" s="40">
        <f t="shared" si="54"/>
        <v>99.913964217995073</v>
      </c>
      <c r="S170" s="37"/>
    </row>
    <row r="171" spans="1:19" ht="31.5" outlineLevel="1">
      <c r="A171" s="27"/>
      <c r="B171" s="41" t="s">
        <v>60</v>
      </c>
      <c r="C171" s="31"/>
      <c r="D171" s="31"/>
      <c r="E171" s="31"/>
      <c r="F171" s="31"/>
      <c r="G171" s="38"/>
      <c r="H171" s="38">
        <f>H173+H174+H175</f>
        <v>154749498.16999999</v>
      </c>
      <c r="I171" s="38">
        <f t="shared" ref="I171:O171" si="66">I173+I174+I175</f>
        <v>0</v>
      </c>
      <c r="J171" s="38">
        <f t="shared" si="66"/>
        <v>0</v>
      </c>
      <c r="K171" s="38">
        <f t="shared" si="66"/>
        <v>0</v>
      </c>
      <c r="L171" s="38">
        <f t="shared" si="66"/>
        <v>0</v>
      </c>
      <c r="M171" s="38">
        <f t="shared" si="66"/>
        <v>0</v>
      </c>
      <c r="N171" s="38">
        <f t="shared" si="66"/>
        <v>0</v>
      </c>
      <c r="O171" s="38">
        <f t="shared" si="66"/>
        <v>0</v>
      </c>
      <c r="P171" s="38">
        <f>P173+P174+P175</f>
        <v>154658691.62</v>
      </c>
      <c r="Q171" s="32">
        <v>41189.14</v>
      </c>
      <c r="R171" s="39">
        <f t="shared" si="54"/>
        <v>99.941320294363592</v>
      </c>
      <c r="S171" s="37"/>
    </row>
    <row r="172" spans="1:19" outlineLevel="1">
      <c r="A172" s="27"/>
      <c r="B172" s="36" t="s">
        <v>10</v>
      </c>
      <c r="C172" s="31"/>
      <c r="D172" s="31"/>
      <c r="E172" s="31"/>
      <c r="F172" s="31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2"/>
      <c r="R172" s="23"/>
      <c r="S172" s="37"/>
    </row>
    <row r="173" spans="1:19" outlineLevel="1">
      <c r="A173" s="27"/>
      <c r="B173" s="36" t="s">
        <v>11</v>
      </c>
      <c r="C173" s="31"/>
      <c r="D173" s="31"/>
      <c r="E173" s="31"/>
      <c r="F173" s="31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2"/>
      <c r="R173" s="23"/>
      <c r="S173" s="37"/>
    </row>
    <row r="174" spans="1:19" outlineLevel="1">
      <c r="A174" s="27"/>
      <c r="B174" s="36" t="s">
        <v>12</v>
      </c>
      <c r="C174" s="31"/>
      <c r="D174" s="31"/>
      <c r="E174" s="31"/>
      <c r="F174" s="31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2"/>
      <c r="R174" s="23"/>
      <c r="S174" s="37"/>
    </row>
    <row r="175" spans="1:19" outlineLevel="1">
      <c r="A175" s="27"/>
      <c r="B175" s="36" t="s">
        <v>13</v>
      </c>
      <c r="C175" s="31"/>
      <c r="D175" s="31"/>
      <c r="E175" s="31"/>
      <c r="F175" s="31"/>
      <c r="G175" s="38"/>
      <c r="H175" s="38">
        <v>154749498.16999999</v>
      </c>
      <c r="I175" s="38"/>
      <c r="J175" s="38"/>
      <c r="K175" s="38"/>
      <c r="L175" s="38"/>
      <c r="M175" s="38"/>
      <c r="N175" s="38"/>
      <c r="O175" s="38"/>
      <c r="P175" s="38">
        <v>154658691.62</v>
      </c>
      <c r="Q175" s="32"/>
      <c r="R175" s="40">
        <f t="shared" si="54"/>
        <v>99.941320294363592</v>
      </c>
      <c r="S175" s="37"/>
    </row>
    <row r="176" spans="1:19" ht="31.5" outlineLevel="1">
      <c r="A176" s="27"/>
      <c r="B176" s="41" t="s">
        <v>61</v>
      </c>
      <c r="C176" s="31"/>
      <c r="D176" s="31"/>
      <c r="E176" s="31"/>
      <c r="F176" s="31"/>
      <c r="G176" s="38"/>
      <c r="H176" s="38">
        <f>H178+H179+H180</f>
        <v>68482625.980000004</v>
      </c>
      <c r="I176" s="38">
        <f t="shared" ref="I176:O176" si="67">I178+I179+I180</f>
        <v>0</v>
      </c>
      <c r="J176" s="38">
        <f t="shared" si="67"/>
        <v>0</v>
      </c>
      <c r="K176" s="38">
        <f t="shared" si="67"/>
        <v>0</v>
      </c>
      <c r="L176" s="38">
        <f t="shared" si="67"/>
        <v>0</v>
      </c>
      <c r="M176" s="38">
        <f t="shared" si="67"/>
        <v>0</v>
      </c>
      <c r="N176" s="38">
        <f t="shared" si="67"/>
        <v>0</v>
      </c>
      <c r="O176" s="38">
        <f t="shared" si="67"/>
        <v>0</v>
      </c>
      <c r="P176" s="38">
        <f>P178+P179+P180</f>
        <v>68385358.25</v>
      </c>
      <c r="Q176" s="32">
        <v>41189.14</v>
      </c>
      <c r="R176" s="39">
        <f t="shared" si="54"/>
        <v>99.857967289355386</v>
      </c>
      <c r="S176" s="37"/>
    </row>
    <row r="177" spans="1:19" outlineLevel="1">
      <c r="A177" s="27"/>
      <c r="B177" s="36" t="s">
        <v>10</v>
      </c>
      <c r="C177" s="31"/>
      <c r="D177" s="31"/>
      <c r="E177" s="31"/>
      <c r="F177" s="31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2"/>
      <c r="R177" s="40"/>
      <c r="S177" s="37"/>
    </row>
    <row r="178" spans="1:19" outlineLevel="1">
      <c r="A178" s="27"/>
      <c r="B178" s="36" t="s">
        <v>11</v>
      </c>
      <c r="C178" s="31"/>
      <c r="D178" s="31"/>
      <c r="E178" s="31"/>
      <c r="F178" s="31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2"/>
      <c r="R178" s="40"/>
      <c r="S178" s="37"/>
    </row>
    <row r="179" spans="1:19" outlineLevel="1">
      <c r="A179" s="27"/>
      <c r="B179" s="36" t="s">
        <v>12</v>
      </c>
      <c r="C179" s="31"/>
      <c r="D179" s="31"/>
      <c r="E179" s="31"/>
      <c r="F179" s="31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2"/>
      <c r="R179" s="40"/>
      <c r="S179" s="37"/>
    </row>
    <row r="180" spans="1:19" outlineLevel="1">
      <c r="A180" s="27"/>
      <c r="B180" s="36" t="s">
        <v>13</v>
      </c>
      <c r="C180" s="31"/>
      <c r="D180" s="31"/>
      <c r="E180" s="31"/>
      <c r="F180" s="31"/>
      <c r="G180" s="38"/>
      <c r="H180" s="38">
        <v>68482625.980000004</v>
      </c>
      <c r="I180" s="38"/>
      <c r="J180" s="38"/>
      <c r="K180" s="38"/>
      <c r="L180" s="38"/>
      <c r="M180" s="38"/>
      <c r="N180" s="38"/>
      <c r="O180" s="38"/>
      <c r="P180" s="38">
        <v>68385358.25</v>
      </c>
      <c r="Q180" s="32"/>
      <c r="R180" s="40">
        <f t="shared" si="54"/>
        <v>99.857967289355386</v>
      </c>
      <c r="S180" s="37"/>
    </row>
    <row r="181" spans="1:19" ht="31.5" outlineLevel="1">
      <c r="A181" s="27"/>
      <c r="B181" s="41" t="s">
        <v>62</v>
      </c>
      <c r="C181" s="31"/>
      <c r="D181" s="31"/>
      <c r="E181" s="31"/>
      <c r="F181" s="31"/>
      <c r="G181" s="38"/>
      <c r="H181" s="38">
        <f>H183+H184+H185</f>
        <v>36332474</v>
      </c>
      <c r="I181" s="38">
        <f t="shared" ref="I181:O181" si="68">I183+I184+I185</f>
        <v>0</v>
      </c>
      <c r="J181" s="38">
        <f t="shared" si="68"/>
        <v>0</v>
      </c>
      <c r="K181" s="38">
        <f t="shared" si="68"/>
        <v>0</v>
      </c>
      <c r="L181" s="38">
        <f t="shared" si="68"/>
        <v>0</v>
      </c>
      <c r="M181" s="38">
        <f t="shared" si="68"/>
        <v>0</v>
      </c>
      <c r="N181" s="38">
        <f t="shared" si="68"/>
        <v>0</v>
      </c>
      <c r="O181" s="38">
        <f t="shared" si="68"/>
        <v>0</v>
      </c>
      <c r="P181" s="38">
        <f>P183+P184+P185</f>
        <v>36204359.710000001</v>
      </c>
      <c r="Q181" s="32">
        <v>41189.14</v>
      </c>
      <c r="R181" s="39">
        <f t="shared" si="54"/>
        <v>99.647383522520386</v>
      </c>
      <c r="S181" s="37"/>
    </row>
    <row r="182" spans="1:19" outlineLevel="1">
      <c r="A182" s="27"/>
      <c r="B182" s="36" t="s">
        <v>10</v>
      </c>
      <c r="C182" s="31"/>
      <c r="D182" s="31"/>
      <c r="E182" s="31"/>
      <c r="F182" s="31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2"/>
      <c r="R182" s="23"/>
      <c r="S182" s="37"/>
    </row>
    <row r="183" spans="1:19" outlineLevel="1">
      <c r="A183" s="27"/>
      <c r="B183" s="36" t="s">
        <v>11</v>
      </c>
      <c r="C183" s="31"/>
      <c r="D183" s="31"/>
      <c r="E183" s="31"/>
      <c r="F183" s="31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2"/>
      <c r="R183" s="23"/>
      <c r="S183" s="37"/>
    </row>
    <row r="184" spans="1:19" outlineLevel="1">
      <c r="A184" s="27"/>
      <c r="B184" s="36" t="s">
        <v>12</v>
      </c>
      <c r="C184" s="31"/>
      <c r="D184" s="31"/>
      <c r="E184" s="31"/>
      <c r="F184" s="31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2"/>
      <c r="R184" s="23"/>
      <c r="S184" s="37"/>
    </row>
    <row r="185" spans="1:19" outlineLevel="1">
      <c r="A185" s="27"/>
      <c r="B185" s="36" t="s">
        <v>13</v>
      </c>
      <c r="C185" s="31"/>
      <c r="D185" s="31"/>
      <c r="E185" s="31"/>
      <c r="F185" s="31"/>
      <c r="G185" s="38"/>
      <c r="H185" s="38">
        <v>36332474</v>
      </c>
      <c r="I185" s="38"/>
      <c r="J185" s="38"/>
      <c r="K185" s="38"/>
      <c r="L185" s="38"/>
      <c r="M185" s="38"/>
      <c r="N185" s="38"/>
      <c r="O185" s="38"/>
      <c r="P185" s="38">
        <v>36204359.710000001</v>
      </c>
      <c r="Q185" s="32"/>
      <c r="R185" s="40">
        <f t="shared" si="54"/>
        <v>99.647383522520386</v>
      </c>
      <c r="S185" s="37"/>
    </row>
    <row r="186" spans="1:19" ht="47.25" outlineLevel="1">
      <c r="A186" s="27"/>
      <c r="B186" s="45" t="s">
        <v>63</v>
      </c>
      <c r="C186" s="31"/>
      <c r="D186" s="31"/>
      <c r="E186" s="31"/>
      <c r="F186" s="31"/>
      <c r="G186" s="38"/>
      <c r="H186" s="38">
        <f>H188+H189+H190</f>
        <v>27451347.109999999</v>
      </c>
      <c r="I186" s="38">
        <f t="shared" ref="I186:O186" si="69">I188+I189+I190</f>
        <v>0</v>
      </c>
      <c r="J186" s="38">
        <f t="shared" si="69"/>
        <v>0</v>
      </c>
      <c r="K186" s="38">
        <f t="shared" si="69"/>
        <v>0</v>
      </c>
      <c r="L186" s="38">
        <f t="shared" si="69"/>
        <v>0</v>
      </c>
      <c r="M186" s="38">
        <f t="shared" si="69"/>
        <v>0</v>
      </c>
      <c r="N186" s="38">
        <f t="shared" si="69"/>
        <v>0</v>
      </c>
      <c r="O186" s="38">
        <f t="shared" si="69"/>
        <v>0</v>
      </c>
      <c r="P186" s="38">
        <f>P188+P189+P190</f>
        <v>27451097.02</v>
      </c>
      <c r="Q186" s="32">
        <v>41189.14</v>
      </c>
      <c r="R186" s="39">
        <f t="shared" si="54"/>
        <v>99.9990889700276</v>
      </c>
      <c r="S186" s="37"/>
    </row>
    <row r="187" spans="1:19" outlineLevel="1">
      <c r="A187" s="27"/>
      <c r="B187" s="36" t="s">
        <v>10</v>
      </c>
      <c r="C187" s="31"/>
      <c r="D187" s="31"/>
      <c r="E187" s="31"/>
      <c r="F187" s="31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2"/>
      <c r="R187" s="40"/>
      <c r="S187" s="37"/>
    </row>
    <row r="188" spans="1:19" outlineLevel="1">
      <c r="A188" s="27"/>
      <c r="B188" s="36" t="s">
        <v>11</v>
      </c>
      <c r="C188" s="31"/>
      <c r="D188" s="31"/>
      <c r="E188" s="31"/>
      <c r="F188" s="31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2"/>
      <c r="R188" s="40"/>
      <c r="S188" s="37"/>
    </row>
    <row r="189" spans="1:19" outlineLevel="1">
      <c r="A189" s="27"/>
      <c r="B189" s="36" t="s">
        <v>12</v>
      </c>
      <c r="C189" s="31"/>
      <c r="D189" s="31"/>
      <c r="E189" s="31"/>
      <c r="F189" s="31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2"/>
      <c r="R189" s="40"/>
      <c r="S189" s="37"/>
    </row>
    <row r="190" spans="1:19" outlineLevel="1">
      <c r="A190" s="27"/>
      <c r="B190" s="36" t="s">
        <v>13</v>
      </c>
      <c r="C190" s="31"/>
      <c r="D190" s="31"/>
      <c r="E190" s="31"/>
      <c r="F190" s="31"/>
      <c r="G190" s="38"/>
      <c r="H190" s="38">
        <v>27451347.109999999</v>
      </c>
      <c r="I190" s="38"/>
      <c r="J190" s="38"/>
      <c r="K190" s="38"/>
      <c r="L190" s="38"/>
      <c r="M190" s="38"/>
      <c r="N190" s="38"/>
      <c r="O190" s="38"/>
      <c r="P190" s="38">
        <v>27451097.02</v>
      </c>
      <c r="Q190" s="32"/>
      <c r="R190" s="40">
        <f t="shared" si="54"/>
        <v>99.9990889700276</v>
      </c>
      <c r="S190" s="37"/>
    </row>
    <row r="191" spans="1:19" ht="47.25" outlineLevel="1">
      <c r="A191" s="27"/>
      <c r="B191" s="45" t="s">
        <v>64</v>
      </c>
      <c r="C191" s="31"/>
      <c r="D191" s="31"/>
      <c r="E191" s="31"/>
      <c r="F191" s="31"/>
      <c r="G191" s="38"/>
      <c r="H191" s="38">
        <f>H193+H194+H195</f>
        <v>21203300</v>
      </c>
      <c r="I191" s="38">
        <f t="shared" ref="I191:O191" si="70">I193+I194+I195</f>
        <v>0</v>
      </c>
      <c r="J191" s="38">
        <f t="shared" si="70"/>
        <v>0</v>
      </c>
      <c r="K191" s="38">
        <f t="shared" si="70"/>
        <v>0</v>
      </c>
      <c r="L191" s="38">
        <f t="shared" si="70"/>
        <v>0</v>
      </c>
      <c r="M191" s="38">
        <f t="shared" si="70"/>
        <v>0</v>
      </c>
      <c r="N191" s="38">
        <f t="shared" si="70"/>
        <v>0</v>
      </c>
      <c r="O191" s="38">
        <f t="shared" si="70"/>
        <v>0</v>
      </c>
      <c r="P191" s="38">
        <f>P193+P194+P195</f>
        <v>21203113.52</v>
      </c>
      <c r="Q191" s="32">
        <v>41189.14</v>
      </c>
      <c r="R191" s="39">
        <f t="shared" si="54"/>
        <v>99.999120514259559</v>
      </c>
      <c r="S191" s="37"/>
    </row>
    <row r="192" spans="1:19" outlineLevel="1">
      <c r="A192" s="27"/>
      <c r="B192" s="36" t="s">
        <v>10</v>
      </c>
      <c r="C192" s="31"/>
      <c r="D192" s="31"/>
      <c r="E192" s="31"/>
      <c r="F192" s="31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2"/>
      <c r="R192" s="23"/>
      <c r="S192" s="37"/>
    </row>
    <row r="193" spans="1:20" outlineLevel="1">
      <c r="A193" s="27"/>
      <c r="B193" s="36" t="s">
        <v>11</v>
      </c>
      <c r="C193" s="31"/>
      <c r="D193" s="31"/>
      <c r="E193" s="31"/>
      <c r="F193" s="31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2"/>
      <c r="R193" s="23"/>
      <c r="S193" s="37"/>
    </row>
    <row r="194" spans="1:20" outlineLevel="1">
      <c r="A194" s="27"/>
      <c r="B194" s="36" t="s">
        <v>12</v>
      </c>
      <c r="C194" s="31"/>
      <c r="D194" s="31"/>
      <c r="E194" s="31"/>
      <c r="F194" s="31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2"/>
      <c r="R194" s="23"/>
      <c r="S194" s="37"/>
    </row>
    <row r="195" spans="1:20" outlineLevel="1">
      <c r="A195" s="27"/>
      <c r="B195" s="36" t="s">
        <v>13</v>
      </c>
      <c r="C195" s="31"/>
      <c r="D195" s="31"/>
      <c r="E195" s="31"/>
      <c r="F195" s="31"/>
      <c r="G195" s="38"/>
      <c r="H195" s="38">
        <v>21203300</v>
      </c>
      <c r="I195" s="38"/>
      <c r="J195" s="38"/>
      <c r="K195" s="38"/>
      <c r="L195" s="38"/>
      <c r="M195" s="38"/>
      <c r="N195" s="38"/>
      <c r="O195" s="38"/>
      <c r="P195" s="38">
        <v>21203113.52</v>
      </c>
      <c r="Q195" s="32"/>
      <c r="R195" s="40">
        <f t="shared" ref="R195:R256" si="71">P195/H195*100</f>
        <v>99.999120514259559</v>
      </c>
      <c r="S195" s="37"/>
    </row>
    <row r="196" spans="1:20" outlineLevel="1">
      <c r="A196" s="27" t="s">
        <v>65</v>
      </c>
      <c r="B196" s="36" t="s">
        <v>66</v>
      </c>
      <c r="C196" s="31"/>
      <c r="D196" s="31"/>
      <c r="E196" s="31"/>
      <c r="F196" s="31"/>
      <c r="G196" s="38"/>
      <c r="H196" s="38">
        <f>H198+H199+H200</f>
        <v>271213329.89999998</v>
      </c>
      <c r="I196" s="38">
        <f t="shared" ref="I196:P196" si="72">I198+I199+I200</f>
        <v>0</v>
      </c>
      <c r="J196" s="38">
        <f t="shared" si="72"/>
        <v>0</v>
      </c>
      <c r="K196" s="38">
        <f t="shared" si="72"/>
        <v>0</v>
      </c>
      <c r="L196" s="38">
        <f t="shared" si="72"/>
        <v>0</v>
      </c>
      <c r="M196" s="38">
        <f t="shared" si="72"/>
        <v>0</v>
      </c>
      <c r="N196" s="38">
        <f t="shared" si="72"/>
        <v>0</v>
      </c>
      <c r="O196" s="38">
        <f t="shared" si="72"/>
        <v>0</v>
      </c>
      <c r="P196" s="38">
        <f t="shared" si="72"/>
        <v>246902348.91000003</v>
      </c>
      <c r="Q196" s="32"/>
      <c r="R196" s="40">
        <f t="shared" si="71"/>
        <v>91.036214555175533</v>
      </c>
      <c r="S196" s="37"/>
    </row>
    <row r="197" spans="1:20" outlineLevel="1">
      <c r="A197" s="27"/>
      <c r="B197" s="36" t="s">
        <v>10</v>
      </c>
      <c r="C197" s="31"/>
      <c r="D197" s="31"/>
      <c r="E197" s="31"/>
      <c r="F197" s="31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2"/>
      <c r="R197" s="40"/>
      <c r="S197" s="37"/>
      <c r="T197" s="24"/>
    </row>
    <row r="198" spans="1:20" outlineLevel="1">
      <c r="A198" s="27"/>
      <c r="B198" s="36" t="s">
        <v>11</v>
      </c>
      <c r="C198" s="31"/>
      <c r="D198" s="31"/>
      <c r="E198" s="31"/>
      <c r="F198" s="31"/>
      <c r="G198" s="38"/>
      <c r="H198" s="38">
        <f>H208+H203</f>
        <v>200000000</v>
      </c>
      <c r="I198" s="38">
        <f t="shared" ref="I198:P198" si="73">I208+I203</f>
        <v>0</v>
      </c>
      <c r="J198" s="38">
        <f t="shared" si="73"/>
        <v>0</v>
      </c>
      <c r="K198" s="38">
        <f t="shared" si="73"/>
        <v>0</v>
      </c>
      <c r="L198" s="38">
        <f t="shared" si="73"/>
        <v>0</v>
      </c>
      <c r="M198" s="38">
        <f t="shared" si="73"/>
        <v>0</v>
      </c>
      <c r="N198" s="38">
        <f t="shared" si="73"/>
        <v>0</v>
      </c>
      <c r="O198" s="38">
        <f t="shared" si="73"/>
        <v>0</v>
      </c>
      <c r="P198" s="38">
        <f t="shared" si="73"/>
        <v>200000000</v>
      </c>
      <c r="Q198" s="32"/>
      <c r="R198" s="40">
        <f t="shared" si="71"/>
        <v>100</v>
      </c>
      <c r="S198" s="37"/>
      <c r="T198" s="24"/>
    </row>
    <row r="199" spans="1:20" outlineLevel="1">
      <c r="A199" s="27"/>
      <c r="B199" s="36" t="s">
        <v>12</v>
      </c>
      <c r="C199" s="31"/>
      <c r="D199" s="31"/>
      <c r="E199" s="31"/>
      <c r="F199" s="31"/>
      <c r="G199" s="38"/>
      <c r="H199" s="38">
        <f t="shared" ref="H199:P200" si="74">H209+H204</f>
        <v>29847093</v>
      </c>
      <c r="I199" s="38">
        <f t="shared" si="74"/>
        <v>0</v>
      </c>
      <c r="J199" s="38">
        <f t="shared" si="74"/>
        <v>0</v>
      </c>
      <c r="K199" s="38">
        <f t="shared" si="74"/>
        <v>0</v>
      </c>
      <c r="L199" s="38">
        <f t="shared" si="74"/>
        <v>0</v>
      </c>
      <c r="M199" s="38">
        <f t="shared" si="74"/>
        <v>0</v>
      </c>
      <c r="N199" s="38">
        <f t="shared" si="74"/>
        <v>0</v>
      </c>
      <c r="O199" s="38">
        <f t="shared" si="74"/>
        <v>0</v>
      </c>
      <c r="P199" s="38">
        <f t="shared" si="74"/>
        <v>12167782.210000001</v>
      </c>
      <c r="Q199" s="32"/>
      <c r="R199" s="40">
        <f t="shared" si="71"/>
        <v>40.767059659712928</v>
      </c>
      <c r="S199" s="37"/>
    </row>
    <row r="200" spans="1:20" outlineLevel="1">
      <c r="A200" s="27"/>
      <c r="B200" s="36" t="s">
        <v>13</v>
      </c>
      <c r="C200" s="31"/>
      <c r="D200" s="31"/>
      <c r="E200" s="31"/>
      <c r="F200" s="31"/>
      <c r="G200" s="38"/>
      <c r="H200" s="38">
        <f t="shared" si="74"/>
        <v>41366236.899999999</v>
      </c>
      <c r="I200" s="38">
        <f t="shared" si="74"/>
        <v>0</v>
      </c>
      <c r="J200" s="38">
        <f t="shared" si="74"/>
        <v>0</v>
      </c>
      <c r="K200" s="38">
        <f t="shared" si="74"/>
        <v>0</v>
      </c>
      <c r="L200" s="38">
        <f t="shared" si="74"/>
        <v>0</v>
      </c>
      <c r="M200" s="38">
        <f t="shared" si="74"/>
        <v>0</v>
      </c>
      <c r="N200" s="38">
        <f t="shared" si="74"/>
        <v>0</v>
      </c>
      <c r="O200" s="38">
        <f t="shared" si="74"/>
        <v>0</v>
      </c>
      <c r="P200" s="38">
        <f t="shared" si="74"/>
        <v>34734566.700000003</v>
      </c>
      <c r="Q200" s="32"/>
      <c r="R200" s="40">
        <f t="shared" si="71"/>
        <v>83.968398633814346</v>
      </c>
      <c r="S200" s="37"/>
    </row>
    <row r="201" spans="1:20" ht="31.5" outlineLevel="1">
      <c r="A201" s="27"/>
      <c r="B201" s="41" t="s">
        <v>67</v>
      </c>
      <c r="C201" s="31"/>
      <c r="D201" s="31"/>
      <c r="E201" s="31"/>
      <c r="F201" s="31"/>
      <c r="G201" s="38"/>
      <c r="H201" s="38">
        <f>H203+H204+H205</f>
        <v>3847046</v>
      </c>
      <c r="I201" s="38">
        <f t="shared" ref="I201:O201" si="75">I203+I204+I205</f>
        <v>0</v>
      </c>
      <c r="J201" s="38">
        <f t="shared" si="75"/>
        <v>0</v>
      </c>
      <c r="K201" s="38">
        <f t="shared" si="75"/>
        <v>0</v>
      </c>
      <c r="L201" s="38">
        <f t="shared" si="75"/>
        <v>0</v>
      </c>
      <c r="M201" s="38">
        <f t="shared" si="75"/>
        <v>0</v>
      </c>
      <c r="N201" s="38">
        <f t="shared" si="75"/>
        <v>0</v>
      </c>
      <c r="O201" s="38">
        <f t="shared" si="75"/>
        <v>0</v>
      </c>
      <c r="P201" s="38">
        <f>P203+P204+P205</f>
        <v>3847046</v>
      </c>
      <c r="Q201" s="32">
        <v>41189.14</v>
      </c>
      <c r="R201" s="39">
        <f t="shared" si="71"/>
        <v>100</v>
      </c>
      <c r="S201" s="37"/>
    </row>
    <row r="202" spans="1:20" outlineLevel="1">
      <c r="A202" s="27"/>
      <c r="B202" s="36" t="s">
        <v>10</v>
      </c>
      <c r="C202" s="31"/>
      <c r="D202" s="31"/>
      <c r="E202" s="31"/>
      <c r="F202" s="31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2"/>
      <c r="R202" s="40"/>
      <c r="S202" s="37"/>
    </row>
    <row r="203" spans="1:20" outlineLevel="1">
      <c r="A203" s="27"/>
      <c r="B203" s="36" t="s">
        <v>11</v>
      </c>
      <c r="C203" s="31"/>
      <c r="D203" s="31"/>
      <c r="E203" s="31"/>
      <c r="F203" s="31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2"/>
      <c r="R203" s="40"/>
      <c r="S203" s="37"/>
    </row>
    <row r="204" spans="1:20" outlineLevel="1">
      <c r="A204" s="27"/>
      <c r="B204" s="36" t="s">
        <v>12</v>
      </c>
      <c r="C204" s="31"/>
      <c r="D204" s="31"/>
      <c r="E204" s="31"/>
      <c r="F204" s="31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2"/>
      <c r="R204" s="40"/>
      <c r="S204" s="37"/>
    </row>
    <row r="205" spans="1:20" outlineLevel="1">
      <c r="A205" s="27"/>
      <c r="B205" s="36" t="s">
        <v>13</v>
      </c>
      <c r="C205" s="31"/>
      <c r="D205" s="31"/>
      <c r="E205" s="31"/>
      <c r="F205" s="31"/>
      <c r="G205" s="38"/>
      <c r="H205" s="38">
        <v>3847046</v>
      </c>
      <c r="I205" s="38"/>
      <c r="J205" s="38"/>
      <c r="K205" s="38"/>
      <c r="L205" s="38"/>
      <c r="M205" s="38"/>
      <c r="N205" s="38"/>
      <c r="O205" s="38"/>
      <c r="P205" s="38">
        <v>3847046</v>
      </c>
      <c r="Q205" s="32"/>
      <c r="R205" s="40">
        <f t="shared" si="71"/>
        <v>100</v>
      </c>
      <c r="S205" s="37"/>
    </row>
    <row r="206" spans="1:20" ht="31.5" outlineLevel="1">
      <c r="A206" s="27"/>
      <c r="B206" s="41" t="s">
        <v>68</v>
      </c>
      <c r="C206" s="31"/>
      <c r="D206" s="31"/>
      <c r="E206" s="31"/>
      <c r="F206" s="31"/>
      <c r="G206" s="38"/>
      <c r="H206" s="38">
        <f>H208+H209+H210</f>
        <v>267366283.90000001</v>
      </c>
      <c r="I206" s="38">
        <f t="shared" ref="I206:O206" si="76">I208+I209+I210</f>
        <v>0</v>
      </c>
      <c r="J206" s="38">
        <f t="shared" si="76"/>
        <v>0</v>
      </c>
      <c r="K206" s="38">
        <f t="shared" si="76"/>
        <v>0</v>
      </c>
      <c r="L206" s="38">
        <f t="shared" si="76"/>
        <v>0</v>
      </c>
      <c r="M206" s="38">
        <f t="shared" si="76"/>
        <v>0</v>
      </c>
      <c r="N206" s="38">
        <f t="shared" si="76"/>
        <v>0</v>
      </c>
      <c r="O206" s="38">
        <f t="shared" si="76"/>
        <v>0</v>
      </c>
      <c r="P206" s="38">
        <f>P208+P209+P210</f>
        <v>243055302.91</v>
      </c>
      <c r="Q206" s="32">
        <v>41189.14</v>
      </c>
      <c r="R206" s="39">
        <f t="shared" si="71"/>
        <v>90.907237578582354</v>
      </c>
      <c r="S206" s="37"/>
    </row>
    <row r="207" spans="1:20" outlineLevel="1">
      <c r="A207" s="27"/>
      <c r="B207" s="36" t="s">
        <v>10</v>
      </c>
      <c r="C207" s="31"/>
      <c r="D207" s="31"/>
      <c r="E207" s="31"/>
      <c r="F207" s="31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2"/>
      <c r="R207" s="40"/>
      <c r="S207" s="37"/>
    </row>
    <row r="208" spans="1:20" outlineLevel="1">
      <c r="A208" s="27"/>
      <c r="B208" s="36" t="s">
        <v>11</v>
      </c>
      <c r="C208" s="31"/>
      <c r="D208" s="31"/>
      <c r="E208" s="31"/>
      <c r="F208" s="31"/>
      <c r="G208" s="38"/>
      <c r="H208" s="38">
        <v>200000000</v>
      </c>
      <c r="I208" s="38"/>
      <c r="J208" s="38"/>
      <c r="K208" s="38"/>
      <c r="L208" s="38"/>
      <c r="M208" s="38"/>
      <c r="N208" s="38"/>
      <c r="O208" s="38"/>
      <c r="P208" s="38">
        <v>200000000</v>
      </c>
      <c r="Q208" s="32"/>
      <c r="R208" s="40">
        <f t="shared" si="71"/>
        <v>100</v>
      </c>
      <c r="S208" s="37"/>
      <c r="T208" s="24"/>
    </row>
    <row r="209" spans="1:20" outlineLevel="1">
      <c r="A209" s="27"/>
      <c r="B209" s="36" t="s">
        <v>12</v>
      </c>
      <c r="C209" s="31"/>
      <c r="D209" s="31"/>
      <c r="E209" s="31"/>
      <c r="F209" s="31"/>
      <c r="G209" s="38"/>
      <c r="H209" s="38">
        <v>29847093</v>
      </c>
      <c r="I209" s="38"/>
      <c r="J209" s="38"/>
      <c r="K209" s="38"/>
      <c r="L209" s="38"/>
      <c r="M209" s="38"/>
      <c r="N209" s="38"/>
      <c r="O209" s="38"/>
      <c r="P209" s="38">
        <v>12167782.210000001</v>
      </c>
      <c r="Q209" s="32"/>
      <c r="R209" s="40">
        <f t="shared" si="71"/>
        <v>40.767059659712928</v>
      </c>
      <c r="S209" s="37"/>
      <c r="T209" s="24"/>
    </row>
    <row r="210" spans="1:20" outlineLevel="1">
      <c r="A210" s="27"/>
      <c r="B210" s="36" t="s">
        <v>13</v>
      </c>
      <c r="C210" s="31"/>
      <c r="D210" s="31"/>
      <c r="E210" s="31"/>
      <c r="F210" s="31"/>
      <c r="G210" s="38"/>
      <c r="H210" s="38">
        <v>37519190.899999999</v>
      </c>
      <c r="I210" s="38"/>
      <c r="J210" s="38"/>
      <c r="K210" s="38"/>
      <c r="L210" s="38"/>
      <c r="M210" s="38"/>
      <c r="N210" s="38"/>
      <c r="O210" s="38"/>
      <c r="P210" s="38">
        <v>30887520.699999999</v>
      </c>
      <c r="Q210" s="32"/>
      <c r="R210" s="40">
        <f t="shared" si="71"/>
        <v>82.32459165317448</v>
      </c>
      <c r="S210" s="37"/>
    </row>
    <row r="211" spans="1:20" ht="45.75" customHeight="1" outlineLevel="1">
      <c r="A211" s="27" t="s">
        <v>69</v>
      </c>
      <c r="B211" s="36" t="s">
        <v>70</v>
      </c>
      <c r="C211" s="31"/>
      <c r="D211" s="31"/>
      <c r="E211" s="31"/>
      <c r="F211" s="31"/>
      <c r="G211" s="38">
        <v>0</v>
      </c>
      <c r="H211" s="38">
        <f>H213+H214+H215</f>
        <v>2013864</v>
      </c>
      <c r="I211" s="38">
        <f t="shared" ref="I211:P211" si="77">I213+I214+I215</f>
        <v>0</v>
      </c>
      <c r="J211" s="38">
        <f t="shared" si="77"/>
        <v>0</v>
      </c>
      <c r="K211" s="38">
        <f t="shared" si="77"/>
        <v>0</v>
      </c>
      <c r="L211" s="38">
        <f t="shared" si="77"/>
        <v>0</v>
      </c>
      <c r="M211" s="38">
        <f t="shared" si="77"/>
        <v>0</v>
      </c>
      <c r="N211" s="38">
        <f t="shared" si="77"/>
        <v>0</v>
      </c>
      <c r="O211" s="38">
        <f t="shared" si="77"/>
        <v>0</v>
      </c>
      <c r="P211" s="38">
        <f t="shared" si="77"/>
        <v>2011959.6</v>
      </c>
      <c r="Q211" s="32">
        <v>8093761.4900000002</v>
      </c>
      <c r="R211" s="39">
        <f t="shared" si="71"/>
        <v>99.905435520968652</v>
      </c>
      <c r="S211" s="37">
        <v>0</v>
      </c>
    </row>
    <row r="212" spans="1:20" outlineLevel="1">
      <c r="A212" s="27"/>
      <c r="B212" s="36" t="s">
        <v>10</v>
      </c>
      <c r="C212" s="31"/>
      <c r="D212" s="31"/>
      <c r="E212" s="31"/>
      <c r="F212" s="31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2"/>
      <c r="R212" s="40"/>
      <c r="S212" s="37"/>
    </row>
    <row r="213" spans="1:20" outlineLevel="1">
      <c r="A213" s="27"/>
      <c r="B213" s="36" t="s">
        <v>11</v>
      </c>
      <c r="C213" s="31"/>
      <c r="D213" s="31"/>
      <c r="E213" s="31"/>
      <c r="F213" s="31"/>
      <c r="G213" s="38"/>
      <c r="H213" s="38">
        <f>H218</f>
        <v>0</v>
      </c>
      <c r="I213" s="38">
        <f t="shared" ref="I213:P215" si="78">I218</f>
        <v>0</v>
      </c>
      <c r="J213" s="38">
        <f t="shared" si="78"/>
        <v>0</v>
      </c>
      <c r="K213" s="38">
        <f t="shared" si="78"/>
        <v>0</v>
      </c>
      <c r="L213" s="38">
        <f t="shared" si="78"/>
        <v>0</v>
      </c>
      <c r="M213" s="38">
        <f t="shared" si="78"/>
        <v>0</v>
      </c>
      <c r="N213" s="38">
        <f t="shared" si="78"/>
        <v>0</v>
      </c>
      <c r="O213" s="38">
        <f t="shared" si="78"/>
        <v>0</v>
      </c>
      <c r="P213" s="38">
        <f t="shared" si="78"/>
        <v>0</v>
      </c>
      <c r="Q213" s="32"/>
      <c r="R213" s="40">
        <v>0</v>
      </c>
      <c r="S213" s="37"/>
    </row>
    <row r="214" spans="1:20" outlineLevel="1">
      <c r="A214" s="27"/>
      <c r="B214" s="36" t="s">
        <v>12</v>
      </c>
      <c r="C214" s="31"/>
      <c r="D214" s="31"/>
      <c r="E214" s="31"/>
      <c r="F214" s="31"/>
      <c r="G214" s="38"/>
      <c r="H214" s="38">
        <f t="shared" ref="H214" si="79">H219</f>
        <v>0</v>
      </c>
      <c r="I214" s="38"/>
      <c r="J214" s="38"/>
      <c r="K214" s="38"/>
      <c r="L214" s="38"/>
      <c r="M214" s="38"/>
      <c r="N214" s="38"/>
      <c r="O214" s="38"/>
      <c r="P214" s="38">
        <f t="shared" si="78"/>
        <v>0</v>
      </c>
      <c r="Q214" s="32"/>
      <c r="R214" s="40">
        <v>0</v>
      </c>
      <c r="S214" s="37"/>
    </row>
    <row r="215" spans="1:20" outlineLevel="1">
      <c r="A215" s="27"/>
      <c r="B215" s="36" t="s">
        <v>13</v>
      </c>
      <c r="C215" s="31"/>
      <c r="D215" s="31"/>
      <c r="E215" s="31"/>
      <c r="F215" s="31"/>
      <c r="G215" s="38"/>
      <c r="H215" s="38">
        <f>H220</f>
        <v>2013864</v>
      </c>
      <c r="I215" s="38"/>
      <c r="J215" s="38"/>
      <c r="K215" s="38"/>
      <c r="L215" s="38"/>
      <c r="M215" s="38"/>
      <c r="N215" s="38"/>
      <c r="O215" s="38"/>
      <c r="P215" s="38">
        <f t="shared" si="78"/>
        <v>2011959.6</v>
      </c>
      <c r="Q215" s="32"/>
      <c r="R215" s="40">
        <f t="shared" si="71"/>
        <v>99.905435520968652</v>
      </c>
      <c r="S215" s="37"/>
    </row>
    <row r="216" spans="1:20" outlineLevel="1">
      <c r="A216" s="27"/>
      <c r="B216" s="41" t="s">
        <v>42</v>
      </c>
      <c r="C216" s="31"/>
      <c r="D216" s="31"/>
      <c r="E216" s="31"/>
      <c r="F216" s="31"/>
      <c r="G216" s="38"/>
      <c r="H216" s="38">
        <f>H218+H219+H220</f>
        <v>2013864</v>
      </c>
      <c r="I216" s="38">
        <f t="shared" ref="I216:O216" si="80">I218+I219+I220</f>
        <v>0</v>
      </c>
      <c r="J216" s="38">
        <f t="shared" si="80"/>
        <v>0</v>
      </c>
      <c r="K216" s="38">
        <f t="shared" si="80"/>
        <v>0</v>
      </c>
      <c r="L216" s="38">
        <f t="shared" si="80"/>
        <v>0</v>
      </c>
      <c r="M216" s="38">
        <f t="shared" si="80"/>
        <v>0</v>
      </c>
      <c r="N216" s="38">
        <f t="shared" si="80"/>
        <v>0</v>
      </c>
      <c r="O216" s="38">
        <f t="shared" si="80"/>
        <v>0</v>
      </c>
      <c r="P216" s="38">
        <f>P218+P219+P220</f>
        <v>2011959.6</v>
      </c>
      <c r="Q216" s="32">
        <v>41189.14</v>
      </c>
      <c r="R216" s="39">
        <f t="shared" si="71"/>
        <v>99.905435520968652</v>
      </c>
      <c r="S216" s="37"/>
    </row>
    <row r="217" spans="1:20" outlineLevel="1">
      <c r="A217" s="27"/>
      <c r="B217" s="36" t="s">
        <v>10</v>
      </c>
      <c r="C217" s="31"/>
      <c r="D217" s="31"/>
      <c r="E217" s="31"/>
      <c r="F217" s="31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2"/>
      <c r="R217" s="40"/>
      <c r="S217" s="37"/>
    </row>
    <row r="218" spans="1:20" outlineLevel="1">
      <c r="A218" s="27"/>
      <c r="B218" s="36" t="s">
        <v>11</v>
      </c>
      <c r="C218" s="31"/>
      <c r="D218" s="31"/>
      <c r="E218" s="31"/>
      <c r="F218" s="31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2"/>
      <c r="R218" s="40"/>
      <c r="S218" s="37"/>
    </row>
    <row r="219" spans="1:20" outlineLevel="1">
      <c r="A219" s="27"/>
      <c r="B219" s="36" t="s">
        <v>12</v>
      </c>
      <c r="C219" s="31"/>
      <c r="D219" s="31"/>
      <c r="E219" s="31"/>
      <c r="F219" s="31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2"/>
      <c r="R219" s="40"/>
      <c r="S219" s="37"/>
    </row>
    <row r="220" spans="1:20" outlineLevel="1">
      <c r="A220" s="27"/>
      <c r="B220" s="36" t="s">
        <v>13</v>
      </c>
      <c r="C220" s="31"/>
      <c r="D220" s="31"/>
      <c r="E220" s="31"/>
      <c r="F220" s="31"/>
      <c r="G220" s="38"/>
      <c r="H220" s="38">
        <v>2013864</v>
      </c>
      <c r="I220" s="38"/>
      <c r="J220" s="38"/>
      <c r="K220" s="38"/>
      <c r="L220" s="38"/>
      <c r="M220" s="38"/>
      <c r="N220" s="38"/>
      <c r="O220" s="38"/>
      <c r="P220" s="38">
        <v>2011959.6</v>
      </c>
      <c r="Q220" s="32"/>
      <c r="R220" s="40">
        <f t="shared" si="71"/>
        <v>99.905435520968652</v>
      </c>
      <c r="S220" s="37"/>
    </row>
    <row r="221" spans="1:20" s="35" customFormat="1" ht="47.25">
      <c r="A221" s="44" t="s">
        <v>71</v>
      </c>
      <c r="B221" s="30" t="s">
        <v>72</v>
      </c>
      <c r="C221" s="31"/>
      <c r="D221" s="31"/>
      <c r="E221" s="31"/>
      <c r="F221" s="31"/>
      <c r="G221" s="32">
        <v>0</v>
      </c>
      <c r="H221" s="32">
        <f>H223+H224+H225</f>
        <v>427958200.00000006</v>
      </c>
      <c r="I221" s="32">
        <f t="shared" ref="I221:P221" si="81">I223+I224+I225</f>
        <v>0</v>
      </c>
      <c r="J221" s="32">
        <f t="shared" si="81"/>
        <v>0</v>
      </c>
      <c r="K221" s="32">
        <f t="shared" si="81"/>
        <v>0</v>
      </c>
      <c r="L221" s="32">
        <f t="shared" si="81"/>
        <v>0</v>
      </c>
      <c r="M221" s="32">
        <f t="shared" si="81"/>
        <v>0</v>
      </c>
      <c r="N221" s="32">
        <f t="shared" si="81"/>
        <v>0</v>
      </c>
      <c r="O221" s="32">
        <f t="shared" si="81"/>
        <v>0</v>
      </c>
      <c r="P221" s="32">
        <f t="shared" si="81"/>
        <v>427720225.66000003</v>
      </c>
      <c r="Q221" s="32">
        <v>94969526.689999998</v>
      </c>
      <c r="R221" s="33">
        <f t="shared" si="71"/>
        <v>99.944393087923061</v>
      </c>
      <c r="S221" s="34">
        <v>0</v>
      </c>
    </row>
    <row r="222" spans="1:20">
      <c r="A222" s="44"/>
      <c r="B222" s="36" t="s">
        <v>10</v>
      </c>
      <c r="C222" s="31"/>
      <c r="D222" s="31"/>
      <c r="E222" s="31"/>
      <c r="F222" s="31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23"/>
      <c r="S222" s="37"/>
    </row>
    <row r="223" spans="1:20">
      <c r="A223" s="44"/>
      <c r="B223" s="30" t="s">
        <v>11</v>
      </c>
      <c r="C223" s="31"/>
      <c r="D223" s="31"/>
      <c r="E223" s="31"/>
      <c r="F223" s="31"/>
      <c r="G223" s="32"/>
      <c r="H223" s="32">
        <f>H228+H243+H258</f>
        <v>44000000</v>
      </c>
      <c r="I223" s="32">
        <f t="shared" ref="I223:P223" si="82">I228+I243+I258</f>
        <v>0</v>
      </c>
      <c r="J223" s="32">
        <f t="shared" si="82"/>
        <v>0</v>
      </c>
      <c r="K223" s="32">
        <f t="shared" si="82"/>
        <v>0</v>
      </c>
      <c r="L223" s="32">
        <f t="shared" si="82"/>
        <v>0</v>
      </c>
      <c r="M223" s="32">
        <f t="shared" si="82"/>
        <v>0</v>
      </c>
      <c r="N223" s="32">
        <f t="shared" si="82"/>
        <v>0</v>
      </c>
      <c r="O223" s="32">
        <f t="shared" si="82"/>
        <v>0</v>
      </c>
      <c r="P223" s="32">
        <f t="shared" si="82"/>
        <v>44000000</v>
      </c>
      <c r="Q223" s="32"/>
      <c r="R223" s="23">
        <f t="shared" si="71"/>
        <v>100</v>
      </c>
      <c r="S223" s="37"/>
    </row>
    <row r="224" spans="1:20">
      <c r="A224" s="44"/>
      <c r="B224" s="30" t="s">
        <v>12</v>
      </c>
      <c r="C224" s="31"/>
      <c r="D224" s="31"/>
      <c r="E224" s="31"/>
      <c r="F224" s="31"/>
      <c r="G224" s="32"/>
      <c r="H224" s="32">
        <f t="shared" ref="H224:P225" si="83">H229+H244+H259</f>
        <v>0</v>
      </c>
      <c r="I224" s="32">
        <f t="shared" si="83"/>
        <v>0</v>
      </c>
      <c r="J224" s="32">
        <f t="shared" si="83"/>
        <v>0</v>
      </c>
      <c r="K224" s="32">
        <f t="shared" si="83"/>
        <v>0</v>
      </c>
      <c r="L224" s="32">
        <f t="shared" si="83"/>
        <v>0</v>
      </c>
      <c r="M224" s="32">
        <f t="shared" si="83"/>
        <v>0</v>
      </c>
      <c r="N224" s="32">
        <f t="shared" si="83"/>
        <v>0</v>
      </c>
      <c r="O224" s="32">
        <f t="shared" si="83"/>
        <v>0</v>
      </c>
      <c r="P224" s="32">
        <f t="shared" si="83"/>
        <v>0</v>
      </c>
      <c r="Q224" s="32"/>
      <c r="R224" s="23">
        <v>0</v>
      </c>
      <c r="S224" s="37"/>
    </row>
    <row r="225" spans="1:20">
      <c r="A225" s="44"/>
      <c r="B225" s="30" t="s">
        <v>13</v>
      </c>
      <c r="C225" s="31"/>
      <c r="D225" s="31"/>
      <c r="E225" s="31"/>
      <c r="F225" s="31"/>
      <c r="G225" s="32"/>
      <c r="H225" s="32">
        <f>H230+H245+H260</f>
        <v>383958200.00000006</v>
      </c>
      <c r="I225" s="32">
        <f t="shared" si="83"/>
        <v>0</v>
      </c>
      <c r="J225" s="32">
        <f t="shared" si="83"/>
        <v>0</v>
      </c>
      <c r="K225" s="32">
        <f t="shared" si="83"/>
        <v>0</v>
      </c>
      <c r="L225" s="32">
        <f t="shared" si="83"/>
        <v>0</v>
      </c>
      <c r="M225" s="32">
        <f t="shared" si="83"/>
        <v>0</v>
      </c>
      <c r="N225" s="32">
        <f t="shared" si="83"/>
        <v>0</v>
      </c>
      <c r="O225" s="32">
        <f t="shared" si="83"/>
        <v>0</v>
      </c>
      <c r="P225" s="32">
        <f t="shared" si="83"/>
        <v>383720225.66000003</v>
      </c>
      <c r="Q225" s="32"/>
      <c r="R225" s="23">
        <f t="shared" si="71"/>
        <v>99.938020768927444</v>
      </c>
      <c r="S225" s="37"/>
    </row>
    <row r="226" spans="1:20" ht="31.5" outlineLevel="1">
      <c r="A226" s="27" t="s">
        <v>73</v>
      </c>
      <c r="B226" s="36" t="s">
        <v>74</v>
      </c>
      <c r="C226" s="31"/>
      <c r="D226" s="31"/>
      <c r="E226" s="31"/>
      <c r="F226" s="31"/>
      <c r="G226" s="38">
        <v>0</v>
      </c>
      <c r="H226" s="38">
        <f>H228+H229+H230</f>
        <v>252551875.56999999</v>
      </c>
      <c r="I226" s="38">
        <f t="shared" ref="I226:P226" si="84">I228+I229+I230</f>
        <v>0</v>
      </c>
      <c r="J226" s="38">
        <f t="shared" si="84"/>
        <v>0</v>
      </c>
      <c r="K226" s="38">
        <f t="shared" si="84"/>
        <v>0</v>
      </c>
      <c r="L226" s="38">
        <f t="shared" si="84"/>
        <v>0</v>
      </c>
      <c r="M226" s="38">
        <f t="shared" si="84"/>
        <v>0</v>
      </c>
      <c r="N226" s="38">
        <f t="shared" si="84"/>
        <v>0</v>
      </c>
      <c r="O226" s="38">
        <f t="shared" si="84"/>
        <v>0</v>
      </c>
      <c r="P226" s="38">
        <f t="shared" si="84"/>
        <v>252314504.88999999</v>
      </c>
      <c r="Q226" s="32">
        <v>24988113.43</v>
      </c>
      <c r="R226" s="39">
        <f t="shared" si="71"/>
        <v>99.906011119709859</v>
      </c>
      <c r="S226" s="37">
        <v>0</v>
      </c>
    </row>
    <row r="227" spans="1:20" outlineLevel="1">
      <c r="A227" s="27"/>
      <c r="B227" s="36" t="s">
        <v>10</v>
      </c>
      <c r="C227" s="31"/>
      <c r="D227" s="31"/>
      <c r="E227" s="31"/>
      <c r="F227" s="31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2"/>
      <c r="R227" s="23"/>
      <c r="S227" s="37"/>
    </row>
    <row r="228" spans="1:20" outlineLevel="1">
      <c r="A228" s="27"/>
      <c r="B228" s="36" t="s">
        <v>11</v>
      </c>
      <c r="C228" s="31"/>
      <c r="D228" s="31"/>
      <c r="E228" s="31"/>
      <c r="F228" s="31"/>
      <c r="G228" s="38"/>
      <c r="H228" s="38">
        <f>H233+H238</f>
        <v>44000000</v>
      </c>
      <c r="I228" s="38">
        <f t="shared" ref="I228:P230" si="85">I233+I238</f>
        <v>0</v>
      </c>
      <c r="J228" s="38">
        <f t="shared" si="85"/>
        <v>0</v>
      </c>
      <c r="K228" s="38">
        <f t="shared" si="85"/>
        <v>0</v>
      </c>
      <c r="L228" s="38">
        <f t="shared" si="85"/>
        <v>0</v>
      </c>
      <c r="M228" s="38">
        <f t="shared" si="85"/>
        <v>0</v>
      </c>
      <c r="N228" s="38">
        <f t="shared" si="85"/>
        <v>0</v>
      </c>
      <c r="O228" s="38">
        <f t="shared" si="85"/>
        <v>0</v>
      </c>
      <c r="P228" s="38">
        <f t="shared" si="85"/>
        <v>44000000</v>
      </c>
      <c r="Q228" s="32"/>
      <c r="R228" s="40">
        <f t="shared" si="71"/>
        <v>100</v>
      </c>
      <c r="S228" s="37"/>
      <c r="T228" s="24"/>
    </row>
    <row r="229" spans="1:20" outlineLevel="1">
      <c r="A229" s="27"/>
      <c r="B229" s="36" t="s">
        <v>12</v>
      </c>
      <c r="C229" s="31"/>
      <c r="D229" s="31"/>
      <c r="E229" s="31"/>
      <c r="F229" s="31"/>
      <c r="G229" s="38"/>
      <c r="H229" s="38">
        <f t="shared" ref="H229" si="86">H234+H239</f>
        <v>0</v>
      </c>
      <c r="I229" s="38"/>
      <c r="J229" s="38"/>
      <c r="K229" s="38"/>
      <c r="L229" s="38"/>
      <c r="M229" s="38"/>
      <c r="N229" s="38"/>
      <c r="O229" s="38"/>
      <c r="P229" s="38">
        <f t="shared" si="85"/>
        <v>0</v>
      </c>
      <c r="Q229" s="32"/>
      <c r="R229" s="40">
        <v>0</v>
      </c>
      <c r="S229" s="37"/>
      <c r="T229" s="24"/>
    </row>
    <row r="230" spans="1:20" outlineLevel="1">
      <c r="A230" s="27"/>
      <c r="B230" s="36" t="s">
        <v>13</v>
      </c>
      <c r="C230" s="31"/>
      <c r="D230" s="31"/>
      <c r="E230" s="31"/>
      <c r="F230" s="31"/>
      <c r="G230" s="38"/>
      <c r="H230" s="38">
        <f>H235+H240</f>
        <v>208551875.56999999</v>
      </c>
      <c r="I230" s="38"/>
      <c r="J230" s="38"/>
      <c r="K230" s="38"/>
      <c r="L230" s="38"/>
      <c r="M230" s="38"/>
      <c r="N230" s="38"/>
      <c r="O230" s="38"/>
      <c r="P230" s="38">
        <f t="shared" si="85"/>
        <v>208314504.88999999</v>
      </c>
      <c r="Q230" s="32"/>
      <c r="R230" s="40">
        <f t="shared" si="71"/>
        <v>99.886181469549854</v>
      </c>
      <c r="S230" s="37"/>
    </row>
    <row r="231" spans="1:20" ht="31.5" outlineLevel="1">
      <c r="A231" s="27"/>
      <c r="B231" s="41" t="s">
        <v>75</v>
      </c>
      <c r="C231" s="31"/>
      <c r="D231" s="31"/>
      <c r="E231" s="31"/>
      <c r="F231" s="31"/>
      <c r="G231" s="38"/>
      <c r="H231" s="38">
        <f>H233+H234+H235</f>
        <v>34336775.57</v>
      </c>
      <c r="I231" s="38">
        <f t="shared" ref="I231:O231" si="87">I233+I234+I235</f>
        <v>0</v>
      </c>
      <c r="J231" s="38">
        <f t="shared" si="87"/>
        <v>0</v>
      </c>
      <c r="K231" s="38">
        <f t="shared" si="87"/>
        <v>0</v>
      </c>
      <c r="L231" s="38">
        <f t="shared" si="87"/>
        <v>0</v>
      </c>
      <c r="M231" s="38">
        <f t="shared" si="87"/>
        <v>0</v>
      </c>
      <c r="N231" s="38">
        <f t="shared" si="87"/>
        <v>0</v>
      </c>
      <c r="O231" s="38">
        <f t="shared" si="87"/>
        <v>0</v>
      </c>
      <c r="P231" s="38">
        <f>P233+P234+P235</f>
        <v>34336769.170000002</v>
      </c>
      <c r="Q231" s="32">
        <v>41189.14</v>
      </c>
      <c r="R231" s="39">
        <f t="shared" si="71"/>
        <v>99.999981361092026</v>
      </c>
      <c r="S231" s="37"/>
    </row>
    <row r="232" spans="1:20" outlineLevel="1">
      <c r="A232" s="27"/>
      <c r="B232" s="36" t="s">
        <v>10</v>
      </c>
      <c r="C232" s="31"/>
      <c r="D232" s="31"/>
      <c r="E232" s="31"/>
      <c r="F232" s="31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2"/>
      <c r="R232" s="23"/>
      <c r="S232" s="37"/>
    </row>
    <row r="233" spans="1:20" outlineLevel="1">
      <c r="A233" s="27"/>
      <c r="B233" s="36" t="s">
        <v>11</v>
      </c>
      <c r="C233" s="31"/>
      <c r="D233" s="31"/>
      <c r="E233" s="31"/>
      <c r="F233" s="31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2"/>
      <c r="R233" s="23"/>
      <c r="S233" s="37"/>
    </row>
    <row r="234" spans="1:20" outlineLevel="1">
      <c r="A234" s="27"/>
      <c r="B234" s="36" t="s">
        <v>12</v>
      </c>
      <c r="C234" s="31"/>
      <c r="D234" s="31"/>
      <c r="E234" s="31"/>
      <c r="F234" s="31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2"/>
      <c r="R234" s="23"/>
      <c r="S234" s="37"/>
    </row>
    <row r="235" spans="1:20" outlineLevel="1">
      <c r="A235" s="27"/>
      <c r="B235" s="36" t="s">
        <v>13</v>
      </c>
      <c r="C235" s="31"/>
      <c r="D235" s="31"/>
      <c r="E235" s="31"/>
      <c r="F235" s="31"/>
      <c r="G235" s="38"/>
      <c r="H235" s="38">
        <v>34336775.57</v>
      </c>
      <c r="I235" s="38"/>
      <c r="J235" s="38"/>
      <c r="K235" s="38"/>
      <c r="L235" s="38"/>
      <c r="M235" s="38"/>
      <c r="N235" s="38"/>
      <c r="O235" s="38"/>
      <c r="P235" s="38">
        <v>34336769.170000002</v>
      </c>
      <c r="Q235" s="32"/>
      <c r="R235" s="40">
        <f t="shared" si="71"/>
        <v>99.999981361092026</v>
      </c>
      <c r="S235" s="37"/>
    </row>
    <row r="236" spans="1:20" ht="47.25" outlineLevel="1">
      <c r="A236" s="27"/>
      <c r="B236" s="41" t="s">
        <v>76</v>
      </c>
      <c r="C236" s="31"/>
      <c r="D236" s="31"/>
      <c r="E236" s="31"/>
      <c r="F236" s="31"/>
      <c r="G236" s="38"/>
      <c r="H236" s="38">
        <f>H238+H239+H240</f>
        <v>218215100</v>
      </c>
      <c r="I236" s="38">
        <f t="shared" ref="I236:O236" si="88">I238+I239+I240</f>
        <v>0</v>
      </c>
      <c r="J236" s="38">
        <f t="shared" si="88"/>
        <v>0</v>
      </c>
      <c r="K236" s="38">
        <f t="shared" si="88"/>
        <v>0</v>
      </c>
      <c r="L236" s="38">
        <f t="shared" si="88"/>
        <v>0</v>
      </c>
      <c r="M236" s="38">
        <f t="shared" si="88"/>
        <v>0</v>
      </c>
      <c r="N236" s="38">
        <f t="shared" si="88"/>
        <v>0</v>
      </c>
      <c r="O236" s="38">
        <f t="shared" si="88"/>
        <v>0</v>
      </c>
      <c r="P236" s="38">
        <f>P238+P239+P240</f>
        <v>217977735.72</v>
      </c>
      <c r="Q236" s="32">
        <v>41189.14</v>
      </c>
      <c r="R236" s="39">
        <f t="shared" si="71"/>
        <v>99.891224631109395</v>
      </c>
      <c r="S236" s="37"/>
    </row>
    <row r="237" spans="1:20" outlineLevel="1">
      <c r="A237" s="27"/>
      <c r="B237" s="36" t="s">
        <v>10</v>
      </c>
      <c r="C237" s="31"/>
      <c r="D237" s="31"/>
      <c r="E237" s="31"/>
      <c r="F237" s="31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2"/>
      <c r="R237" s="40"/>
      <c r="S237" s="37"/>
    </row>
    <row r="238" spans="1:20" outlineLevel="1">
      <c r="A238" s="27"/>
      <c r="B238" s="36" t="s">
        <v>11</v>
      </c>
      <c r="C238" s="31"/>
      <c r="D238" s="31"/>
      <c r="E238" s="31"/>
      <c r="F238" s="31"/>
      <c r="G238" s="38"/>
      <c r="H238" s="38">
        <v>44000000</v>
      </c>
      <c r="I238" s="38"/>
      <c r="J238" s="38"/>
      <c r="K238" s="38"/>
      <c r="L238" s="38"/>
      <c r="M238" s="38"/>
      <c r="N238" s="38"/>
      <c r="O238" s="38"/>
      <c r="P238" s="38">
        <v>44000000</v>
      </c>
      <c r="Q238" s="32"/>
      <c r="R238" s="40">
        <f t="shared" si="71"/>
        <v>100</v>
      </c>
      <c r="S238" s="37"/>
    </row>
    <row r="239" spans="1:20" outlineLevel="1">
      <c r="A239" s="27"/>
      <c r="B239" s="36" t="s">
        <v>12</v>
      </c>
      <c r="C239" s="31"/>
      <c r="D239" s="31"/>
      <c r="E239" s="31"/>
      <c r="F239" s="31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2"/>
      <c r="R239" s="40"/>
      <c r="S239" s="37"/>
    </row>
    <row r="240" spans="1:20" outlineLevel="1">
      <c r="A240" s="27"/>
      <c r="B240" s="36" t="s">
        <v>13</v>
      </c>
      <c r="C240" s="31"/>
      <c r="D240" s="31"/>
      <c r="E240" s="31"/>
      <c r="F240" s="31"/>
      <c r="G240" s="38"/>
      <c r="H240" s="38">
        <v>174215100</v>
      </c>
      <c r="I240" s="38"/>
      <c r="J240" s="38"/>
      <c r="K240" s="38"/>
      <c r="L240" s="38"/>
      <c r="M240" s="38"/>
      <c r="N240" s="38"/>
      <c r="O240" s="38"/>
      <c r="P240" s="38">
        <v>173977735.72</v>
      </c>
      <c r="Q240" s="32"/>
      <c r="R240" s="40">
        <f t="shared" si="71"/>
        <v>99.863752177624093</v>
      </c>
      <c r="S240" s="37"/>
    </row>
    <row r="241" spans="1:19" ht="31.5" outlineLevel="1">
      <c r="A241" s="27" t="s">
        <v>77</v>
      </c>
      <c r="B241" s="36" t="s">
        <v>78</v>
      </c>
      <c r="C241" s="31"/>
      <c r="D241" s="31"/>
      <c r="E241" s="31"/>
      <c r="F241" s="31"/>
      <c r="G241" s="38">
        <v>0</v>
      </c>
      <c r="H241" s="38">
        <f>H243+H244+H245</f>
        <v>160852399.02000001</v>
      </c>
      <c r="I241" s="38">
        <f t="shared" ref="I241:P241" si="89">I243+I244+I245</f>
        <v>0</v>
      </c>
      <c r="J241" s="38">
        <f t="shared" si="89"/>
        <v>0</v>
      </c>
      <c r="K241" s="38">
        <f t="shared" si="89"/>
        <v>0</v>
      </c>
      <c r="L241" s="38">
        <f t="shared" si="89"/>
        <v>0</v>
      </c>
      <c r="M241" s="38">
        <f t="shared" si="89"/>
        <v>0</v>
      </c>
      <c r="N241" s="38">
        <f t="shared" si="89"/>
        <v>0</v>
      </c>
      <c r="O241" s="38">
        <f t="shared" si="89"/>
        <v>0</v>
      </c>
      <c r="P241" s="38">
        <f t="shared" si="89"/>
        <v>160852398.96000001</v>
      </c>
      <c r="Q241" s="32">
        <v>64342984.299999997</v>
      </c>
      <c r="R241" s="39">
        <f t="shared" si="71"/>
        <v>99.999999962698709</v>
      </c>
      <c r="S241" s="37">
        <v>0</v>
      </c>
    </row>
    <row r="242" spans="1:19" outlineLevel="1">
      <c r="A242" s="27"/>
      <c r="B242" s="36" t="s">
        <v>10</v>
      </c>
      <c r="C242" s="31"/>
      <c r="D242" s="31"/>
      <c r="E242" s="31"/>
      <c r="F242" s="31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2"/>
      <c r="R242" s="23"/>
      <c r="S242" s="37"/>
    </row>
    <row r="243" spans="1:19" outlineLevel="1">
      <c r="A243" s="27"/>
      <c r="B243" s="36" t="s">
        <v>11</v>
      </c>
      <c r="C243" s="31"/>
      <c r="D243" s="31"/>
      <c r="E243" s="31"/>
      <c r="F243" s="31"/>
      <c r="G243" s="38"/>
      <c r="H243" s="38">
        <f>H248+H253</f>
        <v>0</v>
      </c>
      <c r="I243" s="38">
        <f t="shared" ref="I243:P245" si="90">I248+I253</f>
        <v>0</v>
      </c>
      <c r="J243" s="38">
        <f t="shared" si="90"/>
        <v>0</v>
      </c>
      <c r="K243" s="38">
        <f t="shared" si="90"/>
        <v>0</v>
      </c>
      <c r="L243" s="38">
        <f t="shared" si="90"/>
        <v>0</v>
      </c>
      <c r="M243" s="38">
        <f t="shared" si="90"/>
        <v>0</v>
      </c>
      <c r="N243" s="38">
        <f t="shared" si="90"/>
        <v>0</v>
      </c>
      <c r="O243" s="38">
        <f t="shared" si="90"/>
        <v>0</v>
      </c>
      <c r="P243" s="38">
        <f t="shared" si="90"/>
        <v>0</v>
      </c>
      <c r="Q243" s="32"/>
      <c r="R243" s="40">
        <v>0</v>
      </c>
      <c r="S243" s="37"/>
    </row>
    <row r="244" spans="1:19" outlineLevel="1">
      <c r="A244" s="27"/>
      <c r="B244" s="36" t="s">
        <v>12</v>
      </c>
      <c r="C244" s="31"/>
      <c r="D244" s="31"/>
      <c r="E244" s="31"/>
      <c r="F244" s="31"/>
      <c r="G244" s="38"/>
      <c r="H244" s="38">
        <f>H249+H254</f>
        <v>0</v>
      </c>
      <c r="I244" s="38"/>
      <c r="J244" s="38"/>
      <c r="K244" s="38"/>
      <c r="L244" s="38"/>
      <c r="M244" s="38"/>
      <c r="N244" s="38"/>
      <c r="O244" s="38"/>
      <c r="P244" s="38">
        <f t="shared" si="90"/>
        <v>0</v>
      </c>
      <c r="Q244" s="32"/>
      <c r="R244" s="40">
        <v>0</v>
      </c>
      <c r="S244" s="37"/>
    </row>
    <row r="245" spans="1:19" outlineLevel="1">
      <c r="A245" s="27"/>
      <c r="B245" s="36" t="s">
        <v>13</v>
      </c>
      <c r="C245" s="31"/>
      <c r="D245" s="31"/>
      <c r="E245" s="31"/>
      <c r="F245" s="31"/>
      <c r="G245" s="38"/>
      <c r="H245" s="38">
        <f>H250+H255</f>
        <v>160852399.02000001</v>
      </c>
      <c r="I245" s="38"/>
      <c r="J245" s="38"/>
      <c r="K245" s="38"/>
      <c r="L245" s="38"/>
      <c r="M245" s="38"/>
      <c r="N245" s="38"/>
      <c r="O245" s="38"/>
      <c r="P245" s="38">
        <f t="shared" si="90"/>
        <v>160852398.96000001</v>
      </c>
      <c r="Q245" s="32"/>
      <c r="R245" s="40">
        <f t="shared" si="71"/>
        <v>99.999999962698709</v>
      </c>
      <c r="S245" s="37"/>
    </row>
    <row r="246" spans="1:19" ht="31.5" outlineLevel="1">
      <c r="A246" s="27"/>
      <c r="B246" s="41" t="s">
        <v>79</v>
      </c>
      <c r="C246" s="31"/>
      <c r="D246" s="31"/>
      <c r="E246" s="31"/>
      <c r="F246" s="31"/>
      <c r="G246" s="38"/>
      <c r="H246" s="38">
        <f>H248+H249+H250</f>
        <v>160492399.02000001</v>
      </c>
      <c r="I246" s="38">
        <f t="shared" ref="I246:O246" si="91">I248+I249+I250</f>
        <v>0</v>
      </c>
      <c r="J246" s="38">
        <f t="shared" si="91"/>
        <v>0</v>
      </c>
      <c r="K246" s="38">
        <f t="shared" si="91"/>
        <v>0</v>
      </c>
      <c r="L246" s="38">
        <f t="shared" si="91"/>
        <v>0</v>
      </c>
      <c r="M246" s="38">
        <f t="shared" si="91"/>
        <v>0</v>
      </c>
      <c r="N246" s="38">
        <f t="shared" si="91"/>
        <v>0</v>
      </c>
      <c r="O246" s="38">
        <f t="shared" si="91"/>
        <v>0</v>
      </c>
      <c r="P246" s="38">
        <f>P248+P249+P250</f>
        <v>160492398.96000001</v>
      </c>
      <c r="Q246" s="32">
        <v>41189.14</v>
      </c>
      <c r="R246" s="39">
        <f t="shared" si="71"/>
        <v>99.99999996261505</v>
      </c>
      <c r="S246" s="37"/>
    </row>
    <row r="247" spans="1:19" outlineLevel="1">
      <c r="A247" s="27"/>
      <c r="B247" s="36" t="s">
        <v>10</v>
      </c>
      <c r="C247" s="31"/>
      <c r="D247" s="31"/>
      <c r="E247" s="31"/>
      <c r="F247" s="31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2"/>
      <c r="R247" s="23"/>
      <c r="S247" s="37"/>
    </row>
    <row r="248" spans="1:19" outlineLevel="1">
      <c r="A248" s="27"/>
      <c r="B248" s="36" t="s">
        <v>11</v>
      </c>
      <c r="C248" s="31"/>
      <c r="D248" s="31"/>
      <c r="E248" s="31"/>
      <c r="F248" s="31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2"/>
      <c r="R248" s="23"/>
      <c r="S248" s="37"/>
    </row>
    <row r="249" spans="1:19" outlineLevel="1">
      <c r="A249" s="27"/>
      <c r="B249" s="36" t="s">
        <v>12</v>
      </c>
      <c r="C249" s="31"/>
      <c r="D249" s="31"/>
      <c r="E249" s="31"/>
      <c r="F249" s="31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2"/>
      <c r="R249" s="23"/>
      <c r="S249" s="37"/>
    </row>
    <row r="250" spans="1:19" outlineLevel="1">
      <c r="A250" s="27"/>
      <c r="B250" s="36" t="s">
        <v>13</v>
      </c>
      <c r="C250" s="31"/>
      <c r="D250" s="31"/>
      <c r="E250" s="31"/>
      <c r="F250" s="31"/>
      <c r="G250" s="38"/>
      <c r="H250" s="38">
        <v>160492399.02000001</v>
      </c>
      <c r="I250" s="38"/>
      <c r="J250" s="38"/>
      <c r="K250" s="38"/>
      <c r="L250" s="38"/>
      <c r="M250" s="38"/>
      <c r="N250" s="38"/>
      <c r="O250" s="38"/>
      <c r="P250" s="38">
        <v>160492398.96000001</v>
      </c>
      <c r="Q250" s="32"/>
      <c r="R250" s="40">
        <f t="shared" si="71"/>
        <v>99.99999996261505</v>
      </c>
      <c r="S250" s="37"/>
    </row>
    <row r="251" spans="1:19" ht="78.75" customHeight="1" outlineLevel="1">
      <c r="A251" s="27"/>
      <c r="B251" s="41" t="s">
        <v>80</v>
      </c>
      <c r="C251" s="31"/>
      <c r="D251" s="31"/>
      <c r="E251" s="31"/>
      <c r="F251" s="31"/>
      <c r="G251" s="38"/>
      <c r="H251" s="38">
        <f>H253+H254+H255</f>
        <v>360000</v>
      </c>
      <c r="I251" s="38">
        <f t="shared" ref="I251:O251" si="92">I253+I254+I255</f>
        <v>0</v>
      </c>
      <c r="J251" s="38">
        <f t="shared" si="92"/>
        <v>0</v>
      </c>
      <c r="K251" s="38">
        <f t="shared" si="92"/>
        <v>0</v>
      </c>
      <c r="L251" s="38">
        <f t="shared" si="92"/>
        <v>0</v>
      </c>
      <c r="M251" s="38">
        <f t="shared" si="92"/>
        <v>0</v>
      </c>
      <c r="N251" s="38">
        <f t="shared" si="92"/>
        <v>0</v>
      </c>
      <c r="O251" s="38">
        <f t="shared" si="92"/>
        <v>0</v>
      </c>
      <c r="P251" s="38">
        <f>P253+P254+P255</f>
        <v>360000</v>
      </c>
      <c r="Q251" s="32">
        <v>41189.14</v>
      </c>
      <c r="R251" s="39">
        <f t="shared" si="71"/>
        <v>100</v>
      </c>
      <c r="S251" s="37"/>
    </row>
    <row r="252" spans="1:19" outlineLevel="1">
      <c r="A252" s="27"/>
      <c r="B252" s="36" t="s">
        <v>10</v>
      </c>
      <c r="C252" s="31"/>
      <c r="D252" s="31"/>
      <c r="E252" s="31"/>
      <c r="F252" s="31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2"/>
      <c r="R252" s="23"/>
      <c r="S252" s="37"/>
    </row>
    <row r="253" spans="1:19" outlineLevel="1">
      <c r="A253" s="27"/>
      <c r="B253" s="36" t="s">
        <v>11</v>
      </c>
      <c r="C253" s="31"/>
      <c r="D253" s="31"/>
      <c r="E253" s="31"/>
      <c r="F253" s="31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2"/>
      <c r="R253" s="23"/>
      <c r="S253" s="37"/>
    </row>
    <row r="254" spans="1:19" outlineLevel="1">
      <c r="A254" s="27"/>
      <c r="B254" s="36" t="s">
        <v>12</v>
      </c>
      <c r="C254" s="31"/>
      <c r="D254" s="31"/>
      <c r="E254" s="31"/>
      <c r="F254" s="31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2"/>
      <c r="R254" s="23"/>
      <c r="S254" s="37"/>
    </row>
    <row r="255" spans="1:19" outlineLevel="1">
      <c r="A255" s="27"/>
      <c r="B255" s="36" t="s">
        <v>13</v>
      </c>
      <c r="C255" s="31"/>
      <c r="D255" s="31"/>
      <c r="E255" s="31"/>
      <c r="F255" s="31"/>
      <c r="G255" s="38"/>
      <c r="H255" s="38">
        <v>360000</v>
      </c>
      <c r="I255" s="38"/>
      <c r="J255" s="38"/>
      <c r="K255" s="38"/>
      <c r="L255" s="38"/>
      <c r="M255" s="38"/>
      <c r="N255" s="38"/>
      <c r="O255" s="38"/>
      <c r="P255" s="38">
        <v>360000</v>
      </c>
      <c r="Q255" s="32"/>
      <c r="R255" s="40">
        <f t="shared" si="71"/>
        <v>100</v>
      </c>
      <c r="S255" s="37"/>
    </row>
    <row r="256" spans="1:19" ht="45.75" customHeight="1" outlineLevel="1">
      <c r="A256" s="27" t="s">
        <v>81</v>
      </c>
      <c r="B256" s="36" t="s">
        <v>82</v>
      </c>
      <c r="C256" s="31"/>
      <c r="D256" s="31"/>
      <c r="E256" s="31"/>
      <c r="F256" s="31"/>
      <c r="G256" s="38">
        <v>0</v>
      </c>
      <c r="H256" s="38">
        <f>H258+H259+H260</f>
        <v>14553925.41</v>
      </c>
      <c r="I256" s="38">
        <f t="shared" ref="I256:P256" si="93">I258+I259+I260</f>
        <v>0</v>
      </c>
      <c r="J256" s="38">
        <f t="shared" si="93"/>
        <v>0</v>
      </c>
      <c r="K256" s="38">
        <f t="shared" si="93"/>
        <v>0</v>
      </c>
      <c r="L256" s="38">
        <f t="shared" si="93"/>
        <v>0</v>
      </c>
      <c r="M256" s="38">
        <f t="shared" si="93"/>
        <v>0</v>
      </c>
      <c r="N256" s="38">
        <f t="shared" si="93"/>
        <v>0</v>
      </c>
      <c r="O256" s="38">
        <f t="shared" si="93"/>
        <v>0</v>
      </c>
      <c r="P256" s="38">
        <f t="shared" si="93"/>
        <v>14553321.810000001</v>
      </c>
      <c r="Q256" s="32">
        <v>5638428.96</v>
      </c>
      <c r="R256" s="39">
        <f t="shared" si="71"/>
        <v>99.995852665291352</v>
      </c>
      <c r="S256" s="37">
        <v>0</v>
      </c>
    </row>
    <row r="257" spans="1:19" outlineLevel="1">
      <c r="A257" s="27"/>
      <c r="B257" s="36" t="s">
        <v>10</v>
      </c>
      <c r="C257" s="31"/>
      <c r="D257" s="31"/>
      <c r="E257" s="31"/>
      <c r="F257" s="31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2"/>
      <c r="R257" s="40"/>
      <c r="S257" s="37"/>
    </row>
    <row r="258" spans="1:19" outlineLevel="1">
      <c r="A258" s="27"/>
      <c r="B258" s="36" t="s">
        <v>11</v>
      </c>
      <c r="C258" s="31"/>
      <c r="D258" s="31"/>
      <c r="E258" s="31"/>
      <c r="F258" s="31"/>
      <c r="G258" s="38"/>
      <c r="H258" s="38">
        <f>H263</f>
        <v>0</v>
      </c>
      <c r="I258" s="38">
        <f t="shared" ref="I258:P260" si="94">I263</f>
        <v>0</v>
      </c>
      <c r="J258" s="38">
        <f t="shared" si="94"/>
        <v>0</v>
      </c>
      <c r="K258" s="38">
        <f t="shared" si="94"/>
        <v>0</v>
      </c>
      <c r="L258" s="38">
        <f t="shared" si="94"/>
        <v>0</v>
      </c>
      <c r="M258" s="38">
        <f t="shared" si="94"/>
        <v>0</v>
      </c>
      <c r="N258" s="38">
        <f t="shared" si="94"/>
        <v>0</v>
      </c>
      <c r="O258" s="38">
        <f t="shared" si="94"/>
        <v>0</v>
      </c>
      <c r="P258" s="38">
        <f t="shared" si="94"/>
        <v>0</v>
      </c>
      <c r="Q258" s="32"/>
      <c r="R258" s="40">
        <v>0</v>
      </c>
      <c r="S258" s="37"/>
    </row>
    <row r="259" spans="1:19" outlineLevel="1">
      <c r="A259" s="27"/>
      <c r="B259" s="36" t="s">
        <v>12</v>
      </c>
      <c r="C259" s="31"/>
      <c r="D259" s="31"/>
      <c r="E259" s="31"/>
      <c r="F259" s="31"/>
      <c r="G259" s="38"/>
      <c r="H259" s="38">
        <f t="shared" ref="H259" si="95">H264</f>
        <v>0</v>
      </c>
      <c r="I259" s="38"/>
      <c r="J259" s="38"/>
      <c r="K259" s="38"/>
      <c r="L259" s="38"/>
      <c r="M259" s="38"/>
      <c r="N259" s="38"/>
      <c r="O259" s="38"/>
      <c r="P259" s="38">
        <f t="shared" si="94"/>
        <v>0</v>
      </c>
      <c r="Q259" s="32"/>
      <c r="R259" s="40">
        <v>0</v>
      </c>
      <c r="S259" s="37"/>
    </row>
    <row r="260" spans="1:19" outlineLevel="1">
      <c r="A260" s="27"/>
      <c r="B260" s="36" t="s">
        <v>13</v>
      </c>
      <c r="C260" s="31"/>
      <c r="D260" s="31"/>
      <c r="E260" s="31"/>
      <c r="F260" s="31"/>
      <c r="G260" s="38"/>
      <c r="H260" s="38">
        <f>H265</f>
        <v>14553925.41</v>
      </c>
      <c r="I260" s="38"/>
      <c r="J260" s="38"/>
      <c r="K260" s="38"/>
      <c r="L260" s="38"/>
      <c r="M260" s="38"/>
      <c r="N260" s="38"/>
      <c r="O260" s="38"/>
      <c r="P260" s="38">
        <f t="shared" si="94"/>
        <v>14553321.810000001</v>
      </c>
      <c r="Q260" s="32"/>
      <c r="R260" s="40">
        <f t="shared" ref="R260:R321" si="96">P260/H260*100</f>
        <v>99.995852665291352</v>
      </c>
      <c r="S260" s="37"/>
    </row>
    <row r="261" spans="1:19" outlineLevel="1">
      <c r="A261" s="27"/>
      <c r="B261" s="41" t="s">
        <v>42</v>
      </c>
      <c r="C261" s="31"/>
      <c r="D261" s="31"/>
      <c r="E261" s="31"/>
      <c r="F261" s="31"/>
      <c r="G261" s="38"/>
      <c r="H261" s="38">
        <f>H263+H264+H265</f>
        <v>14553925.41</v>
      </c>
      <c r="I261" s="38">
        <f t="shared" ref="I261:O261" si="97">I263+I264+I265</f>
        <v>0</v>
      </c>
      <c r="J261" s="38">
        <f t="shared" si="97"/>
        <v>0</v>
      </c>
      <c r="K261" s="38">
        <f t="shared" si="97"/>
        <v>0</v>
      </c>
      <c r="L261" s="38">
        <f t="shared" si="97"/>
        <v>0</v>
      </c>
      <c r="M261" s="38">
        <f t="shared" si="97"/>
        <v>0</v>
      </c>
      <c r="N261" s="38">
        <f t="shared" si="97"/>
        <v>0</v>
      </c>
      <c r="O261" s="38">
        <f t="shared" si="97"/>
        <v>0</v>
      </c>
      <c r="P261" s="38">
        <f>P263+P264+P265</f>
        <v>14553321.810000001</v>
      </c>
      <c r="Q261" s="32">
        <v>41189.14</v>
      </c>
      <c r="R261" s="39">
        <f t="shared" si="96"/>
        <v>99.995852665291352</v>
      </c>
      <c r="S261" s="37"/>
    </row>
    <row r="262" spans="1:19" outlineLevel="1">
      <c r="A262" s="27"/>
      <c r="B262" s="36" t="s">
        <v>10</v>
      </c>
      <c r="C262" s="31"/>
      <c r="D262" s="31"/>
      <c r="E262" s="31"/>
      <c r="F262" s="31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2"/>
      <c r="R262" s="23"/>
      <c r="S262" s="37"/>
    </row>
    <row r="263" spans="1:19" outlineLevel="1">
      <c r="A263" s="27"/>
      <c r="B263" s="36" t="s">
        <v>11</v>
      </c>
      <c r="C263" s="31"/>
      <c r="D263" s="31"/>
      <c r="E263" s="31"/>
      <c r="F263" s="31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2"/>
      <c r="R263" s="23"/>
      <c r="S263" s="37"/>
    </row>
    <row r="264" spans="1:19" outlineLevel="1">
      <c r="A264" s="27"/>
      <c r="B264" s="36" t="s">
        <v>12</v>
      </c>
      <c r="C264" s="31"/>
      <c r="D264" s="31"/>
      <c r="E264" s="31"/>
      <c r="F264" s="31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2"/>
      <c r="R264" s="23"/>
      <c r="S264" s="37"/>
    </row>
    <row r="265" spans="1:19" outlineLevel="1">
      <c r="A265" s="27"/>
      <c r="B265" s="36" t="s">
        <v>13</v>
      </c>
      <c r="C265" s="31"/>
      <c r="D265" s="31"/>
      <c r="E265" s="31"/>
      <c r="F265" s="31"/>
      <c r="G265" s="38"/>
      <c r="H265" s="38">
        <v>14553925.41</v>
      </c>
      <c r="I265" s="38"/>
      <c r="J265" s="38"/>
      <c r="K265" s="38"/>
      <c r="L265" s="38"/>
      <c r="M265" s="38"/>
      <c r="N265" s="38"/>
      <c r="O265" s="38"/>
      <c r="P265" s="38">
        <v>14553321.810000001</v>
      </c>
      <c r="Q265" s="32"/>
      <c r="R265" s="40">
        <f t="shared" si="96"/>
        <v>99.995852665291352</v>
      </c>
      <c r="S265" s="37"/>
    </row>
    <row r="266" spans="1:19" s="35" customFormat="1" ht="31.5">
      <c r="A266" s="44" t="s">
        <v>83</v>
      </c>
      <c r="B266" s="30" t="s">
        <v>84</v>
      </c>
      <c r="C266" s="31"/>
      <c r="D266" s="31"/>
      <c r="E266" s="31"/>
      <c r="F266" s="31"/>
      <c r="G266" s="32">
        <v>0</v>
      </c>
      <c r="H266" s="32">
        <f>H268+H269+H270</f>
        <v>804269.03</v>
      </c>
      <c r="I266" s="32">
        <f t="shared" ref="I266:P266" si="98">I268+I269+I270</f>
        <v>0</v>
      </c>
      <c r="J266" s="32">
        <f t="shared" si="98"/>
        <v>0</v>
      </c>
      <c r="K266" s="32">
        <f t="shared" si="98"/>
        <v>0</v>
      </c>
      <c r="L266" s="32">
        <f t="shared" si="98"/>
        <v>0</v>
      </c>
      <c r="M266" s="32">
        <f t="shared" si="98"/>
        <v>0</v>
      </c>
      <c r="N266" s="32">
        <f t="shared" si="98"/>
        <v>0</v>
      </c>
      <c r="O266" s="32">
        <f t="shared" si="98"/>
        <v>0</v>
      </c>
      <c r="P266" s="32">
        <f t="shared" si="98"/>
        <v>704269.03</v>
      </c>
      <c r="Q266" s="32">
        <v>85677.48</v>
      </c>
      <c r="R266" s="33">
        <f t="shared" si="96"/>
        <v>87.566349533563411</v>
      </c>
      <c r="S266" s="34">
        <v>0</v>
      </c>
    </row>
    <row r="267" spans="1:19">
      <c r="A267" s="44"/>
      <c r="B267" s="36" t="s">
        <v>10</v>
      </c>
      <c r="C267" s="31"/>
      <c r="D267" s="31"/>
      <c r="E267" s="31"/>
      <c r="F267" s="31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23"/>
      <c r="S267" s="37"/>
    </row>
    <row r="268" spans="1:19">
      <c r="A268" s="44"/>
      <c r="B268" s="30" t="s">
        <v>11</v>
      </c>
      <c r="C268" s="31"/>
      <c r="D268" s="31"/>
      <c r="E268" s="31"/>
      <c r="F268" s="31"/>
      <c r="G268" s="32"/>
      <c r="H268" s="32">
        <f>H273</f>
        <v>0</v>
      </c>
      <c r="I268" s="32">
        <f t="shared" ref="I268:P270" si="99">I273</f>
        <v>0</v>
      </c>
      <c r="J268" s="32">
        <f t="shared" si="99"/>
        <v>0</v>
      </c>
      <c r="K268" s="32">
        <f t="shared" si="99"/>
        <v>0</v>
      </c>
      <c r="L268" s="32">
        <f t="shared" si="99"/>
        <v>0</v>
      </c>
      <c r="M268" s="32">
        <f t="shared" si="99"/>
        <v>0</v>
      </c>
      <c r="N268" s="32">
        <f t="shared" si="99"/>
        <v>0</v>
      </c>
      <c r="O268" s="32">
        <f t="shared" si="99"/>
        <v>0</v>
      </c>
      <c r="P268" s="32">
        <f t="shared" si="99"/>
        <v>0</v>
      </c>
      <c r="Q268" s="32"/>
      <c r="R268" s="23">
        <v>0</v>
      </c>
      <c r="S268" s="37"/>
    </row>
    <row r="269" spans="1:19">
      <c r="A269" s="44"/>
      <c r="B269" s="30" t="s">
        <v>12</v>
      </c>
      <c r="C269" s="31"/>
      <c r="D269" s="31"/>
      <c r="E269" s="31"/>
      <c r="F269" s="31"/>
      <c r="G269" s="32"/>
      <c r="H269" s="32">
        <f>H274</f>
        <v>298500</v>
      </c>
      <c r="I269" s="32">
        <f t="shared" si="99"/>
        <v>0</v>
      </c>
      <c r="J269" s="32">
        <f t="shared" si="99"/>
        <v>0</v>
      </c>
      <c r="K269" s="32">
        <f t="shared" si="99"/>
        <v>0</v>
      </c>
      <c r="L269" s="32">
        <f t="shared" si="99"/>
        <v>0</v>
      </c>
      <c r="M269" s="32">
        <f t="shared" si="99"/>
        <v>0</v>
      </c>
      <c r="N269" s="32">
        <f t="shared" si="99"/>
        <v>0</v>
      </c>
      <c r="O269" s="32">
        <f t="shared" si="99"/>
        <v>0</v>
      </c>
      <c r="P269" s="32">
        <f t="shared" si="99"/>
        <v>298500</v>
      </c>
      <c r="Q269" s="32"/>
      <c r="R269" s="23">
        <f t="shared" si="96"/>
        <v>100</v>
      </c>
      <c r="S269" s="37"/>
    </row>
    <row r="270" spans="1:19">
      <c r="A270" s="44"/>
      <c r="B270" s="30" t="s">
        <v>13</v>
      </c>
      <c r="C270" s="31"/>
      <c r="D270" s="31"/>
      <c r="E270" s="31"/>
      <c r="F270" s="31"/>
      <c r="G270" s="32"/>
      <c r="H270" s="32">
        <f>H275</f>
        <v>505769.03</v>
      </c>
      <c r="I270" s="32">
        <f t="shared" si="99"/>
        <v>0</v>
      </c>
      <c r="J270" s="32">
        <f t="shared" si="99"/>
        <v>0</v>
      </c>
      <c r="K270" s="32">
        <f t="shared" si="99"/>
        <v>0</v>
      </c>
      <c r="L270" s="32">
        <f t="shared" si="99"/>
        <v>0</v>
      </c>
      <c r="M270" s="32">
        <f t="shared" si="99"/>
        <v>0</v>
      </c>
      <c r="N270" s="32">
        <f t="shared" si="99"/>
        <v>0</v>
      </c>
      <c r="O270" s="32">
        <f t="shared" si="99"/>
        <v>0</v>
      </c>
      <c r="P270" s="32">
        <f t="shared" si="99"/>
        <v>405769.03</v>
      </c>
      <c r="Q270" s="32"/>
      <c r="R270" s="23">
        <f t="shared" si="96"/>
        <v>80.228129033523459</v>
      </c>
      <c r="S270" s="37"/>
    </row>
    <row r="271" spans="1:19" ht="31.5" outlineLevel="1">
      <c r="A271" s="27" t="s">
        <v>85</v>
      </c>
      <c r="B271" s="36" t="s">
        <v>86</v>
      </c>
      <c r="C271" s="31"/>
      <c r="D271" s="31"/>
      <c r="E271" s="31"/>
      <c r="F271" s="31"/>
      <c r="G271" s="32">
        <v>0</v>
      </c>
      <c r="H271" s="38">
        <f>H273+H274+H275</f>
        <v>804269.03</v>
      </c>
      <c r="I271" s="32">
        <f t="shared" ref="I271:P271" si="100">I273+I274+I275</f>
        <v>0</v>
      </c>
      <c r="J271" s="32">
        <f t="shared" si="100"/>
        <v>0</v>
      </c>
      <c r="K271" s="32">
        <f t="shared" si="100"/>
        <v>0</v>
      </c>
      <c r="L271" s="32">
        <f t="shared" si="100"/>
        <v>0</v>
      </c>
      <c r="M271" s="32">
        <f t="shared" si="100"/>
        <v>0</v>
      </c>
      <c r="N271" s="32">
        <f t="shared" si="100"/>
        <v>0</v>
      </c>
      <c r="O271" s="32">
        <f t="shared" si="100"/>
        <v>0</v>
      </c>
      <c r="P271" s="38">
        <f t="shared" si="100"/>
        <v>704269.03</v>
      </c>
      <c r="Q271" s="32">
        <v>85677.48</v>
      </c>
      <c r="R271" s="39">
        <f t="shared" si="96"/>
        <v>87.566349533563411</v>
      </c>
      <c r="S271" s="37">
        <v>0</v>
      </c>
    </row>
    <row r="272" spans="1:19" outlineLevel="1">
      <c r="A272" s="27"/>
      <c r="B272" s="36" t="s">
        <v>10</v>
      </c>
      <c r="C272" s="31"/>
      <c r="D272" s="31"/>
      <c r="E272" s="31"/>
      <c r="F272" s="31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23"/>
      <c r="S272" s="37"/>
    </row>
    <row r="273" spans="1:24" outlineLevel="1">
      <c r="A273" s="27"/>
      <c r="B273" s="36" t="s">
        <v>11</v>
      </c>
      <c r="C273" s="31"/>
      <c r="D273" s="31"/>
      <c r="E273" s="31"/>
      <c r="F273" s="31"/>
      <c r="G273" s="32"/>
      <c r="H273" s="38">
        <f>H278</f>
        <v>0</v>
      </c>
      <c r="I273" s="38">
        <f t="shared" ref="I273:P275" si="101">I278</f>
        <v>0</v>
      </c>
      <c r="J273" s="38">
        <f t="shared" si="101"/>
        <v>0</v>
      </c>
      <c r="K273" s="38">
        <f t="shared" si="101"/>
        <v>0</v>
      </c>
      <c r="L273" s="38">
        <f t="shared" si="101"/>
        <v>0</v>
      </c>
      <c r="M273" s="38">
        <f t="shared" si="101"/>
        <v>0</v>
      </c>
      <c r="N273" s="38">
        <f t="shared" si="101"/>
        <v>0</v>
      </c>
      <c r="O273" s="38">
        <f t="shared" si="101"/>
        <v>0</v>
      </c>
      <c r="P273" s="38">
        <f t="shared" si="101"/>
        <v>0</v>
      </c>
      <c r="Q273" s="32"/>
      <c r="R273" s="40">
        <v>0</v>
      </c>
      <c r="S273" s="37"/>
    </row>
    <row r="274" spans="1:24" outlineLevel="1">
      <c r="A274" s="27"/>
      <c r="B274" s="36" t="s">
        <v>12</v>
      </c>
      <c r="C274" s="31"/>
      <c r="D274" s="31"/>
      <c r="E274" s="31"/>
      <c r="F274" s="31"/>
      <c r="G274" s="32"/>
      <c r="H274" s="38">
        <f t="shared" ref="H274" si="102">H279</f>
        <v>298500</v>
      </c>
      <c r="I274" s="38"/>
      <c r="J274" s="38"/>
      <c r="K274" s="38"/>
      <c r="L274" s="38"/>
      <c r="M274" s="38"/>
      <c r="N274" s="38"/>
      <c r="O274" s="38"/>
      <c r="P274" s="38">
        <f t="shared" si="101"/>
        <v>298500</v>
      </c>
      <c r="Q274" s="32"/>
      <c r="R274" s="40">
        <f t="shared" si="96"/>
        <v>100</v>
      </c>
      <c r="S274" s="37"/>
      <c r="U274" s="24"/>
    </row>
    <row r="275" spans="1:24" outlineLevel="1">
      <c r="A275" s="27"/>
      <c r="B275" s="36" t="s">
        <v>13</v>
      </c>
      <c r="C275" s="31"/>
      <c r="D275" s="31"/>
      <c r="E275" s="31"/>
      <c r="F275" s="31"/>
      <c r="G275" s="32"/>
      <c r="H275" s="38">
        <f>H280</f>
        <v>505769.03</v>
      </c>
      <c r="I275" s="38"/>
      <c r="J275" s="38"/>
      <c r="K275" s="38"/>
      <c r="L275" s="38"/>
      <c r="M275" s="38"/>
      <c r="N275" s="38"/>
      <c r="O275" s="38"/>
      <c r="P275" s="38">
        <f t="shared" si="101"/>
        <v>405769.03</v>
      </c>
      <c r="Q275" s="32"/>
      <c r="R275" s="40">
        <f t="shared" si="96"/>
        <v>80.228129033523459</v>
      </c>
      <c r="S275" s="37"/>
    </row>
    <row r="276" spans="1:24" ht="31.5" outlineLevel="1">
      <c r="A276" s="27"/>
      <c r="B276" s="41" t="s">
        <v>87</v>
      </c>
      <c r="C276" s="31"/>
      <c r="D276" s="31"/>
      <c r="E276" s="31"/>
      <c r="F276" s="31"/>
      <c r="G276" s="38"/>
      <c r="H276" s="38">
        <f>H278+H279+H280</f>
        <v>804269.03</v>
      </c>
      <c r="I276" s="38">
        <f t="shared" ref="I276:O276" si="103">I278+I279+I280</f>
        <v>0</v>
      </c>
      <c r="J276" s="38">
        <f t="shared" si="103"/>
        <v>0</v>
      </c>
      <c r="K276" s="38">
        <f t="shared" si="103"/>
        <v>0</v>
      </c>
      <c r="L276" s="38">
        <f t="shared" si="103"/>
        <v>0</v>
      </c>
      <c r="M276" s="38">
        <f t="shared" si="103"/>
        <v>0</v>
      </c>
      <c r="N276" s="38">
        <f t="shared" si="103"/>
        <v>0</v>
      </c>
      <c r="O276" s="38">
        <f t="shared" si="103"/>
        <v>0</v>
      </c>
      <c r="P276" s="38">
        <f>P278+P279+P280</f>
        <v>704269.03</v>
      </c>
      <c r="Q276" s="32">
        <v>41189.14</v>
      </c>
      <c r="R276" s="39">
        <f t="shared" si="96"/>
        <v>87.566349533563411</v>
      </c>
      <c r="S276" s="37"/>
    </row>
    <row r="277" spans="1:24" outlineLevel="1">
      <c r="A277" s="27"/>
      <c r="B277" s="36" t="s">
        <v>10</v>
      </c>
      <c r="C277" s="31"/>
      <c r="D277" s="31"/>
      <c r="E277" s="31"/>
      <c r="F277" s="31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2"/>
      <c r="R277" s="40"/>
      <c r="S277" s="37"/>
    </row>
    <row r="278" spans="1:24" outlineLevel="1">
      <c r="A278" s="27"/>
      <c r="B278" s="36" t="s">
        <v>11</v>
      </c>
      <c r="C278" s="31"/>
      <c r="D278" s="31"/>
      <c r="E278" s="31"/>
      <c r="F278" s="31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2"/>
      <c r="R278" s="40"/>
      <c r="S278" s="37"/>
    </row>
    <row r="279" spans="1:24" outlineLevel="1">
      <c r="A279" s="27"/>
      <c r="B279" s="36" t="s">
        <v>12</v>
      </c>
      <c r="C279" s="31"/>
      <c r="D279" s="31"/>
      <c r="E279" s="31"/>
      <c r="F279" s="31"/>
      <c r="G279" s="38"/>
      <c r="H279" s="38">
        <v>298500</v>
      </c>
      <c r="I279" s="38"/>
      <c r="J279" s="38"/>
      <c r="K279" s="38"/>
      <c r="L279" s="38"/>
      <c r="M279" s="38"/>
      <c r="N279" s="38"/>
      <c r="O279" s="38"/>
      <c r="P279" s="38">
        <v>298500</v>
      </c>
      <c r="Q279" s="32"/>
      <c r="R279" s="40">
        <f t="shared" si="96"/>
        <v>100</v>
      </c>
      <c r="S279" s="37"/>
    </row>
    <row r="280" spans="1:24" outlineLevel="1">
      <c r="A280" s="27"/>
      <c r="B280" s="36" t="s">
        <v>13</v>
      </c>
      <c r="C280" s="31"/>
      <c r="D280" s="31"/>
      <c r="E280" s="31"/>
      <c r="F280" s="31"/>
      <c r="G280" s="38"/>
      <c r="H280" s="38">
        <v>505769.03</v>
      </c>
      <c r="I280" s="38"/>
      <c r="J280" s="38"/>
      <c r="K280" s="38"/>
      <c r="L280" s="38"/>
      <c r="M280" s="38"/>
      <c r="N280" s="38"/>
      <c r="O280" s="38"/>
      <c r="P280" s="38">
        <v>405769.03</v>
      </c>
      <c r="Q280" s="32"/>
      <c r="R280" s="40">
        <f t="shared" si="96"/>
        <v>80.228129033523459</v>
      </c>
      <c r="S280" s="37"/>
    </row>
    <row r="281" spans="1:24" ht="31.5" outlineLevel="1">
      <c r="A281" s="44" t="s">
        <v>88</v>
      </c>
      <c r="B281" s="30" t="s">
        <v>89</v>
      </c>
      <c r="C281" s="31"/>
      <c r="D281" s="31"/>
      <c r="E281" s="31"/>
      <c r="F281" s="31"/>
      <c r="G281" s="32"/>
      <c r="H281" s="32">
        <f>H283+H284+H285</f>
        <v>38116754.590000004</v>
      </c>
      <c r="I281" s="32">
        <f t="shared" ref="I281:P281" si="104">I283+I284+I285</f>
        <v>0</v>
      </c>
      <c r="J281" s="32">
        <f t="shared" si="104"/>
        <v>0</v>
      </c>
      <c r="K281" s="32">
        <f t="shared" si="104"/>
        <v>0</v>
      </c>
      <c r="L281" s="32">
        <f t="shared" si="104"/>
        <v>0</v>
      </c>
      <c r="M281" s="32">
        <f t="shared" si="104"/>
        <v>0</v>
      </c>
      <c r="N281" s="32">
        <f t="shared" si="104"/>
        <v>0</v>
      </c>
      <c r="O281" s="32">
        <f t="shared" si="104"/>
        <v>0</v>
      </c>
      <c r="P281" s="32">
        <f t="shared" si="104"/>
        <v>33465888.489999998</v>
      </c>
      <c r="Q281" s="32"/>
      <c r="R281" s="33">
        <f t="shared" si="96"/>
        <v>87.798368066676474</v>
      </c>
      <c r="S281" s="47"/>
      <c r="T281" s="48"/>
      <c r="U281" s="24"/>
    </row>
    <row r="282" spans="1:24" outlineLevel="1">
      <c r="A282" s="27"/>
      <c r="B282" s="36" t="s">
        <v>10</v>
      </c>
      <c r="C282" s="31"/>
      <c r="D282" s="31"/>
      <c r="E282" s="31"/>
      <c r="F282" s="31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23"/>
      <c r="S282" s="37"/>
      <c r="T282" s="24"/>
      <c r="V282" s="24"/>
      <c r="X282" s="24"/>
    </row>
    <row r="283" spans="1:24" outlineLevel="1">
      <c r="A283" s="27"/>
      <c r="B283" s="30" t="s">
        <v>11</v>
      </c>
      <c r="C283" s="31"/>
      <c r="D283" s="31"/>
      <c r="E283" s="31"/>
      <c r="F283" s="31"/>
      <c r="G283" s="32"/>
      <c r="H283" s="32">
        <f>H288</f>
        <v>1984454.59</v>
      </c>
      <c r="I283" s="32"/>
      <c r="J283" s="32"/>
      <c r="K283" s="32"/>
      <c r="L283" s="32"/>
      <c r="M283" s="32"/>
      <c r="N283" s="32"/>
      <c r="O283" s="32"/>
      <c r="P283" s="32">
        <f>P288</f>
        <v>1984454.49</v>
      </c>
      <c r="Q283" s="32"/>
      <c r="R283" s="23">
        <f t="shared" si="96"/>
        <v>99.999994960832026</v>
      </c>
      <c r="S283" s="37"/>
      <c r="T283" s="24"/>
      <c r="U283" s="24"/>
    </row>
    <row r="284" spans="1:24" outlineLevel="1">
      <c r="A284" s="27"/>
      <c r="B284" s="30" t="s">
        <v>12</v>
      </c>
      <c r="C284" s="31"/>
      <c r="D284" s="31"/>
      <c r="E284" s="31"/>
      <c r="F284" s="31"/>
      <c r="G284" s="32"/>
      <c r="H284" s="32">
        <f>H289</f>
        <v>36132300</v>
      </c>
      <c r="I284" s="32">
        <f t="shared" ref="I284:P285" si="105">I289</f>
        <v>0</v>
      </c>
      <c r="J284" s="32">
        <f t="shared" si="105"/>
        <v>0</v>
      </c>
      <c r="K284" s="32">
        <f t="shared" si="105"/>
        <v>0</v>
      </c>
      <c r="L284" s="32">
        <f t="shared" si="105"/>
        <v>0</v>
      </c>
      <c r="M284" s="32">
        <f t="shared" si="105"/>
        <v>0</v>
      </c>
      <c r="N284" s="32">
        <f t="shared" si="105"/>
        <v>0</v>
      </c>
      <c r="O284" s="32">
        <f t="shared" si="105"/>
        <v>0</v>
      </c>
      <c r="P284" s="32">
        <f>P289</f>
        <v>31481434</v>
      </c>
      <c r="Q284" s="32"/>
      <c r="R284" s="23">
        <f t="shared" si="96"/>
        <v>87.128231526916352</v>
      </c>
      <c r="S284" s="37"/>
      <c r="U284" s="24"/>
    </row>
    <row r="285" spans="1:24" outlineLevel="1">
      <c r="A285" s="27"/>
      <c r="B285" s="30" t="s">
        <v>13</v>
      </c>
      <c r="C285" s="31"/>
      <c r="D285" s="31"/>
      <c r="E285" s="31"/>
      <c r="F285" s="31"/>
      <c r="G285" s="32"/>
      <c r="H285" s="32">
        <f>H290</f>
        <v>0</v>
      </c>
      <c r="I285" s="32">
        <f t="shared" si="105"/>
        <v>0</v>
      </c>
      <c r="J285" s="32">
        <f t="shared" si="105"/>
        <v>0</v>
      </c>
      <c r="K285" s="32">
        <f t="shared" si="105"/>
        <v>0</v>
      </c>
      <c r="L285" s="32">
        <f t="shared" si="105"/>
        <v>0</v>
      </c>
      <c r="M285" s="32">
        <f t="shared" si="105"/>
        <v>0</v>
      </c>
      <c r="N285" s="32">
        <f t="shared" si="105"/>
        <v>0</v>
      </c>
      <c r="O285" s="32">
        <f t="shared" si="105"/>
        <v>0</v>
      </c>
      <c r="P285" s="32">
        <f t="shared" si="105"/>
        <v>0</v>
      </c>
      <c r="Q285" s="32"/>
      <c r="R285" s="23"/>
      <c r="S285" s="37"/>
      <c r="U285" s="24"/>
    </row>
    <row r="286" spans="1:24" ht="18" customHeight="1" outlineLevel="1">
      <c r="A286" s="27" t="s">
        <v>90</v>
      </c>
      <c r="B286" s="36" t="s">
        <v>91</v>
      </c>
      <c r="C286" s="31"/>
      <c r="D286" s="31"/>
      <c r="E286" s="31"/>
      <c r="F286" s="31"/>
      <c r="G286" s="32"/>
      <c r="H286" s="38">
        <f>H288+H289+H290</f>
        <v>38116754.590000004</v>
      </c>
      <c r="I286" s="38">
        <f t="shared" ref="I286:P286" si="106">I288+I289+I290</f>
        <v>0</v>
      </c>
      <c r="J286" s="38">
        <f t="shared" si="106"/>
        <v>0</v>
      </c>
      <c r="K286" s="38">
        <f t="shared" si="106"/>
        <v>0</v>
      </c>
      <c r="L286" s="38">
        <f t="shared" si="106"/>
        <v>0</v>
      </c>
      <c r="M286" s="38">
        <f t="shared" si="106"/>
        <v>0</v>
      </c>
      <c r="N286" s="38">
        <f t="shared" si="106"/>
        <v>0</v>
      </c>
      <c r="O286" s="38">
        <f t="shared" si="106"/>
        <v>0</v>
      </c>
      <c r="P286" s="38">
        <f t="shared" si="106"/>
        <v>33465888.489999998</v>
      </c>
      <c r="Q286" s="32"/>
      <c r="R286" s="39">
        <f t="shared" si="96"/>
        <v>87.798368066676474</v>
      </c>
      <c r="S286" s="37"/>
      <c r="U286" s="24"/>
      <c r="V286" s="24"/>
    </row>
    <row r="287" spans="1:24" outlineLevel="1">
      <c r="A287" s="27"/>
      <c r="B287" s="36" t="s">
        <v>10</v>
      </c>
      <c r="C287" s="31"/>
      <c r="D287" s="31"/>
      <c r="E287" s="31"/>
      <c r="F287" s="31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40"/>
      <c r="S287" s="37"/>
    </row>
    <row r="288" spans="1:24" outlineLevel="1">
      <c r="A288" s="27"/>
      <c r="B288" s="36" t="s">
        <v>11</v>
      </c>
      <c r="C288" s="31"/>
      <c r="D288" s="31"/>
      <c r="E288" s="31"/>
      <c r="F288" s="31"/>
      <c r="G288" s="32"/>
      <c r="H288" s="38">
        <f>H293+H298</f>
        <v>1984454.59</v>
      </c>
      <c r="I288" s="38">
        <f t="shared" ref="I288:O288" si="107">I293+I298</f>
        <v>0</v>
      </c>
      <c r="J288" s="38">
        <f t="shared" si="107"/>
        <v>0</v>
      </c>
      <c r="K288" s="38">
        <f t="shared" si="107"/>
        <v>0</v>
      </c>
      <c r="L288" s="38">
        <f t="shared" si="107"/>
        <v>0</v>
      </c>
      <c r="M288" s="38">
        <f t="shared" si="107"/>
        <v>0</v>
      </c>
      <c r="N288" s="38">
        <f t="shared" si="107"/>
        <v>0</v>
      </c>
      <c r="O288" s="38">
        <f t="shared" si="107"/>
        <v>0</v>
      </c>
      <c r="P288" s="38">
        <f>P293+P298</f>
        <v>1984454.49</v>
      </c>
      <c r="Q288" s="32"/>
      <c r="R288" s="40">
        <f t="shared" si="96"/>
        <v>99.999994960832026</v>
      </c>
      <c r="S288" s="37"/>
      <c r="W288" s="24"/>
    </row>
    <row r="289" spans="1:22" outlineLevel="1">
      <c r="A289" s="27"/>
      <c r="B289" s="36" t="s">
        <v>12</v>
      </c>
      <c r="C289" s="31"/>
      <c r="D289" s="31"/>
      <c r="E289" s="31"/>
      <c r="F289" s="31"/>
      <c r="G289" s="32"/>
      <c r="H289" s="38">
        <f>H294+H299</f>
        <v>36132300</v>
      </c>
      <c r="I289" s="38"/>
      <c r="J289" s="38"/>
      <c r="K289" s="38"/>
      <c r="L289" s="38"/>
      <c r="M289" s="38"/>
      <c r="N289" s="38"/>
      <c r="O289" s="38"/>
      <c r="P289" s="38">
        <f>P294+P299</f>
        <v>31481434</v>
      </c>
      <c r="Q289" s="32"/>
      <c r="R289" s="40">
        <f t="shared" si="96"/>
        <v>87.128231526916352</v>
      </c>
      <c r="S289" s="37"/>
      <c r="T289" s="24"/>
      <c r="U289" s="24"/>
      <c r="V289" s="24"/>
    </row>
    <row r="290" spans="1:22" outlineLevel="1">
      <c r="A290" s="27"/>
      <c r="B290" s="36" t="s">
        <v>13</v>
      </c>
      <c r="C290" s="31"/>
      <c r="D290" s="31"/>
      <c r="E290" s="31"/>
      <c r="F290" s="31"/>
      <c r="G290" s="32"/>
      <c r="H290" s="38">
        <f>H295+H300</f>
        <v>0</v>
      </c>
      <c r="I290" s="32"/>
      <c r="J290" s="32"/>
      <c r="K290" s="32"/>
      <c r="L290" s="32"/>
      <c r="M290" s="32"/>
      <c r="N290" s="32"/>
      <c r="O290" s="32"/>
      <c r="P290" s="38">
        <f t="shared" ref="P290" si="108">P295+P300</f>
        <v>0</v>
      </c>
      <c r="Q290" s="32"/>
      <c r="R290" s="40">
        <v>0</v>
      </c>
      <c r="S290" s="37"/>
      <c r="V290" s="24"/>
    </row>
    <row r="291" spans="1:22" outlineLevel="1">
      <c r="A291" s="27"/>
      <c r="B291" s="49" t="s">
        <v>92</v>
      </c>
      <c r="C291" s="31"/>
      <c r="D291" s="31"/>
      <c r="E291" s="31"/>
      <c r="F291" s="31"/>
      <c r="G291" s="32"/>
      <c r="H291" s="38">
        <f>H293+H294+H295</f>
        <v>26294354.59</v>
      </c>
      <c r="I291" s="38">
        <f t="shared" ref="I291:O291" si="109">I293+I294+I295</f>
        <v>0</v>
      </c>
      <c r="J291" s="38">
        <f t="shared" si="109"/>
        <v>0</v>
      </c>
      <c r="K291" s="38">
        <f t="shared" si="109"/>
        <v>0</v>
      </c>
      <c r="L291" s="38">
        <f t="shared" si="109"/>
        <v>0</v>
      </c>
      <c r="M291" s="38">
        <f t="shared" si="109"/>
        <v>0</v>
      </c>
      <c r="N291" s="38">
        <f t="shared" si="109"/>
        <v>0</v>
      </c>
      <c r="O291" s="38">
        <f t="shared" si="109"/>
        <v>0</v>
      </c>
      <c r="P291" s="38">
        <f>P293+P294+P295</f>
        <v>21643488.489999998</v>
      </c>
      <c r="Q291" s="32">
        <v>41189.14</v>
      </c>
      <c r="R291" s="39">
        <f t="shared" si="96"/>
        <v>82.312301737313717</v>
      </c>
      <c r="S291" s="37"/>
      <c r="V291" s="24"/>
    </row>
    <row r="292" spans="1:22" outlineLevel="1">
      <c r="A292" s="27"/>
      <c r="B292" s="36" t="s">
        <v>10</v>
      </c>
      <c r="C292" s="31"/>
      <c r="D292" s="31"/>
      <c r="E292" s="31"/>
      <c r="F292" s="31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23"/>
      <c r="S292" s="37"/>
      <c r="V292" s="24"/>
    </row>
    <row r="293" spans="1:22" outlineLevel="1">
      <c r="A293" s="27"/>
      <c r="B293" s="36" t="s">
        <v>11</v>
      </c>
      <c r="C293" s="31"/>
      <c r="D293" s="31"/>
      <c r="E293" s="31"/>
      <c r="F293" s="31"/>
      <c r="G293" s="32"/>
      <c r="H293" s="38">
        <v>1984454.59</v>
      </c>
      <c r="I293" s="38"/>
      <c r="J293" s="38"/>
      <c r="K293" s="38"/>
      <c r="L293" s="38"/>
      <c r="M293" s="38"/>
      <c r="N293" s="38"/>
      <c r="O293" s="38"/>
      <c r="P293" s="38">
        <v>1984454.49</v>
      </c>
      <c r="Q293" s="32"/>
      <c r="R293" s="40">
        <f t="shared" si="96"/>
        <v>99.999994960832026</v>
      </c>
      <c r="S293" s="37"/>
      <c r="T293" s="24"/>
      <c r="V293" s="24"/>
    </row>
    <row r="294" spans="1:22" outlineLevel="1">
      <c r="A294" s="27"/>
      <c r="B294" s="36" t="s">
        <v>12</v>
      </c>
      <c r="C294" s="31"/>
      <c r="D294" s="31"/>
      <c r="E294" s="31"/>
      <c r="F294" s="31"/>
      <c r="G294" s="32"/>
      <c r="H294" s="38">
        <v>24309900</v>
      </c>
      <c r="I294" s="38"/>
      <c r="J294" s="38"/>
      <c r="K294" s="38"/>
      <c r="L294" s="38"/>
      <c r="M294" s="38"/>
      <c r="N294" s="38"/>
      <c r="O294" s="38"/>
      <c r="P294" s="38">
        <v>19659034</v>
      </c>
      <c r="Q294" s="32"/>
      <c r="R294" s="40">
        <f t="shared" si="96"/>
        <v>80.868428088967875</v>
      </c>
      <c r="S294" s="37"/>
      <c r="T294" s="24"/>
      <c r="V294" s="24"/>
    </row>
    <row r="295" spans="1:22" outlineLevel="1">
      <c r="A295" s="27"/>
      <c r="B295" s="36" t="s">
        <v>13</v>
      </c>
      <c r="C295" s="31"/>
      <c r="D295" s="31"/>
      <c r="E295" s="31"/>
      <c r="F295" s="31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40"/>
      <c r="S295" s="37"/>
      <c r="T295" s="24"/>
      <c r="V295" s="24"/>
    </row>
    <row r="296" spans="1:22" outlineLevel="1">
      <c r="A296" s="27"/>
      <c r="B296" s="49" t="s">
        <v>42</v>
      </c>
      <c r="C296" s="31"/>
      <c r="D296" s="31"/>
      <c r="E296" s="31"/>
      <c r="F296" s="31"/>
      <c r="G296" s="32"/>
      <c r="H296" s="38">
        <f>H298+H299+H300</f>
        <v>11822400</v>
      </c>
      <c r="I296" s="38">
        <f t="shared" ref="I296:O296" si="110">I298+I299+I300</f>
        <v>0</v>
      </c>
      <c r="J296" s="38">
        <f t="shared" si="110"/>
        <v>0</v>
      </c>
      <c r="K296" s="38">
        <f t="shared" si="110"/>
        <v>0</v>
      </c>
      <c r="L296" s="38">
        <f t="shared" si="110"/>
        <v>0</v>
      </c>
      <c r="M296" s="38">
        <f t="shared" si="110"/>
        <v>0</v>
      </c>
      <c r="N296" s="38">
        <f t="shared" si="110"/>
        <v>0</v>
      </c>
      <c r="O296" s="38">
        <f t="shared" si="110"/>
        <v>0</v>
      </c>
      <c r="P296" s="38">
        <f>P298+P299+P300</f>
        <v>11822400</v>
      </c>
      <c r="Q296" s="32">
        <v>41189.14</v>
      </c>
      <c r="R296" s="39">
        <f t="shared" si="96"/>
        <v>100</v>
      </c>
      <c r="S296" s="37"/>
      <c r="V296" s="24"/>
    </row>
    <row r="297" spans="1:22" outlineLevel="1">
      <c r="A297" s="27"/>
      <c r="B297" s="36" t="s">
        <v>10</v>
      </c>
      <c r="C297" s="31"/>
      <c r="D297" s="31"/>
      <c r="E297" s="31"/>
      <c r="F297" s="31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23"/>
      <c r="S297" s="37"/>
      <c r="V297" s="24"/>
    </row>
    <row r="298" spans="1:22" outlineLevel="1">
      <c r="A298" s="27"/>
      <c r="B298" s="36" t="s">
        <v>11</v>
      </c>
      <c r="C298" s="31"/>
      <c r="D298" s="31"/>
      <c r="E298" s="31"/>
      <c r="F298" s="31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23"/>
      <c r="S298" s="37"/>
      <c r="V298" s="24"/>
    </row>
    <row r="299" spans="1:22" outlineLevel="1">
      <c r="A299" s="27"/>
      <c r="B299" s="36" t="s">
        <v>12</v>
      </c>
      <c r="C299" s="31"/>
      <c r="D299" s="31"/>
      <c r="E299" s="31"/>
      <c r="F299" s="31"/>
      <c r="G299" s="32"/>
      <c r="H299" s="38">
        <v>11822400</v>
      </c>
      <c r="I299" s="32"/>
      <c r="J299" s="32"/>
      <c r="K299" s="32"/>
      <c r="L299" s="32"/>
      <c r="M299" s="32"/>
      <c r="N299" s="32"/>
      <c r="O299" s="32"/>
      <c r="P299" s="38">
        <v>11822400</v>
      </c>
      <c r="Q299" s="32"/>
      <c r="R299" s="40">
        <f t="shared" si="96"/>
        <v>100</v>
      </c>
      <c r="S299" s="37"/>
      <c r="V299" s="24"/>
    </row>
    <row r="300" spans="1:22" outlineLevel="1">
      <c r="A300" s="27"/>
      <c r="B300" s="36" t="s">
        <v>13</v>
      </c>
      <c r="C300" s="31"/>
      <c r="D300" s="31"/>
      <c r="E300" s="31"/>
      <c r="F300" s="31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23"/>
      <c r="S300" s="37"/>
      <c r="V300" s="24"/>
    </row>
    <row r="301" spans="1:22" s="35" customFormat="1" ht="47.25">
      <c r="A301" s="44" t="s">
        <v>93</v>
      </c>
      <c r="B301" s="30" t="s">
        <v>94</v>
      </c>
      <c r="C301" s="31"/>
      <c r="D301" s="31"/>
      <c r="E301" s="31"/>
      <c r="F301" s="31"/>
      <c r="G301" s="32">
        <v>0</v>
      </c>
      <c r="H301" s="32">
        <f>H304+H303+H305</f>
        <v>4839453991.6100006</v>
      </c>
      <c r="I301" s="32">
        <f t="shared" ref="I301:P301" si="111">I304+I303+I305</f>
        <v>0</v>
      </c>
      <c r="J301" s="32">
        <f t="shared" si="111"/>
        <v>0</v>
      </c>
      <c r="K301" s="32">
        <f t="shared" si="111"/>
        <v>0</v>
      </c>
      <c r="L301" s="32">
        <f t="shared" si="111"/>
        <v>0</v>
      </c>
      <c r="M301" s="32">
        <f t="shared" si="111"/>
        <v>0</v>
      </c>
      <c r="N301" s="32">
        <f t="shared" si="111"/>
        <v>0</v>
      </c>
      <c r="O301" s="32">
        <f t="shared" si="111"/>
        <v>0</v>
      </c>
      <c r="P301" s="32">
        <f t="shared" si="111"/>
        <v>4839452862.0500002</v>
      </c>
      <c r="Q301" s="32">
        <v>2338181119.6599998</v>
      </c>
      <c r="R301" s="33">
        <f t="shared" si="96"/>
        <v>99.999976659350367</v>
      </c>
      <c r="S301" s="34">
        <v>0</v>
      </c>
      <c r="T301" s="50"/>
      <c r="U301" s="50"/>
      <c r="V301" s="50"/>
    </row>
    <row r="302" spans="1:22">
      <c r="A302" s="44"/>
      <c r="B302" s="36" t="s">
        <v>10</v>
      </c>
      <c r="C302" s="31"/>
      <c r="D302" s="31"/>
      <c r="E302" s="31"/>
      <c r="F302" s="31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23"/>
      <c r="S302" s="37"/>
    </row>
    <row r="303" spans="1:22">
      <c r="A303" s="44"/>
      <c r="B303" s="30" t="s">
        <v>11</v>
      </c>
      <c r="C303" s="31"/>
      <c r="D303" s="31"/>
      <c r="E303" s="31"/>
      <c r="F303" s="31"/>
      <c r="G303" s="32"/>
      <c r="H303" s="32">
        <f>H308+H353+H388+H373</f>
        <v>584880100</v>
      </c>
      <c r="I303" s="32">
        <f t="shared" ref="I303:O303" si="112">I308+I353+I388+I373</f>
        <v>0</v>
      </c>
      <c r="J303" s="32">
        <f t="shared" si="112"/>
        <v>0</v>
      </c>
      <c r="K303" s="32">
        <f t="shared" si="112"/>
        <v>0</v>
      </c>
      <c r="L303" s="32">
        <f t="shared" si="112"/>
        <v>0</v>
      </c>
      <c r="M303" s="32">
        <f t="shared" si="112"/>
        <v>0</v>
      </c>
      <c r="N303" s="32">
        <f t="shared" si="112"/>
        <v>0</v>
      </c>
      <c r="O303" s="32">
        <f t="shared" si="112"/>
        <v>0</v>
      </c>
      <c r="P303" s="32">
        <f>P308+P353+P388+P373</f>
        <v>584880100</v>
      </c>
      <c r="Q303" s="32"/>
      <c r="R303" s="23">
        <f t="shared" si="96"/>
        <v>100</v>
      </c>
      <c r="S303" s="37"/>
      <c r="T303" s="24"/>
    </row>
    <row r="304" spans="1:22">
      <c r="A304" s="44"/>
      <c r="B304" s="30" t="s">
        <v>12</v>
      </c>
      <c r="C304" s="31"/>
      <c r="D304" s="31"/>
      <c r="E304" s="31"/>
      <c r="F304" s="31"/>
      <c r="G304" s="32"/>
      <c r="H304" s="32">
        <f>H309+H354+H389+H374</f>
        <v>3022218300</v>
      </c>
      <c r="I304" s="32">
        <f t="shared" ref="I304:O305" si="113">I309+I354+I389</f>
        <v>0</v>
      </c>
      <c r="J304" s="32">
        <f t="shared" si="113"/>
        <v>0</v>
      </c>
      <c r="K304" s="32">
        <f t="shared" si="113"/>
        <v>0</v>
      </c>
      <c r="L304" s="32">
        <f t="shared" si="113"/>
        <v>0</v>
      </c>
      <c r="M304" s="32">
        <f t="shared" si="113"/>
        <v>0</v>
      </c>
      <c r="N304" s="32">
        <f t="shared" si="113"/>
        <v>0</v>
      </c>
      <c r="O304" s="32">
        <f t="shared" si="113"/>
        <v>0</v>
      </c>
      <c r="P304" s="32">
        <f>P309+P354+P389+P374</f>
        <v>3022218300</v>
      </c>
      <c r="Q304" s="32"/>
      <c r="R304" s="23">
        <f t="shared" si="96"/>
        <v>100</v>
      </c>
      <c r="S304" s="37"/>
      <c r="U304" s="24"/>
    </row>
    <row r="305" spans="1:21">
      <c r="A305" s="44"/>
      <c r="B305" s="30" t="s">
        <v>13</v>
      </c>
      <c r="C305" s="31"/>
      <c r="D305" s="31"/>
      <c r="E305" s="31"/>
      <c r="F305" s="31"/>
      <c r="G305" s="32"/>
      <c r="H305" s="32">
        <f>H310+H355+H390+H375</f>
        <v>1232355591.6100001</v>
      </c>
      <c r="I305" s="32">
        <f t="shared" si="113"/>
        <v>0</v>
      </c>
      <c r="J305" s="32">
        <f t="shared" si="113"/>
        <v>0</v>
      </c>
      <c r="K305" s="32">
        <f t="shared" si="113"/>
        <v>0</v>
      </c>
      <c r="L305" s="32">
        <f t="shared" si="113"/>
        <v>0</v>
      </c>
      <c r="M305" s="32">
        <f t="shared" si="113"/>
        <v>0</v>
      </c>
      <c r="N305" s="32">
        <f t="shared" si="113"/>
        <v>0</v>
      </c>
      <c r="O305" s="32">
        <f t="shared" si="113"/>
        <v>0</v>
      </c>
      <c r="P305" s="32">
        <f>P310+P355+P390+P375</f>
        <v>1232354462.0500002</v>
      </c>
      <c r="Q305" s="32"/>
      <c r="R305" s="23">
        <f t="shared" si="96"/>
        <v>99.999908341390451</v>
      </c>
      <c r="S305" s="37"/>
      <c r="U305" s="24"/>
    </row>
    <row r="306" spans="1:21" outlineLevel="1">
      <c r="A306" s="27" t="s">
        <v>95</v>
      </c>
      <c r="B306" s="36" t="s">
        <v>91</v>
      </c>
      <c r="C306" s="31"/>
      <c r="D306" s="31"/>
      <c r="E306" s="31"/>
      <c r="F306" s="31"/>
      <c r="G306" s="38">
        <v>0</v>
      </c>
      <c r="H306" s="38">
        <f>H308+H309+H310</f>
        <v>4057922056.52</v>
      </c>
      <c r="I306" s="38">
        <f t="shared" ref="I306:P306" si="114">I308+I309+I310</f>
        <v>0</v>
      </c>
      <c r="J306" s="38">
        <f t="shared" si="114"/>
        <v>0</v>
      </c>
      <c r="K306" s="38">
        <f t="shared" si="114"/>
        <v>0</v>
      </c>
      <c r="L306" s="38">
        <f t="shared" si="114"/>
        <v>0</v>
      </c>
      <c r="M306" s="38">
        <f t="shared" si="114"/>
        <v>0</v>
      </c>
      <c r="N306" s="38">
        <f t="shared" si="114"/>
        <v>0</v>
      </c>
      <c r="O306" s="38">
        <f t="shared" si="114"/>
        <v>0</v>
      </c>
      <c r="P306" s="38">
        <f t="shared" si="114"/>
        <v>4057921104.46</v>
      </c>
      <c r="Q306" s="38">
        <v>2274881288.48</v>
      </c>
      <c r="R306" s="40">
        <f t="shared" si="96"/>
        <v>99.999976538238371</v>
      </c>
      <c r="S306" s="37">
        <v>0</v>
      </c>
      <c r="T306" s="24"/>
      <c r="U306" s="24"/>
    </row>
    <row r="307" spans="1:21" outlineLevel="1">
      <c r="A307" s="27"/>
      <c r="B307" s="36" t="s">
        <v>10</v>
      </c>
      <c r="C307" s="31"/>
      <c r="D307" s="31"/>
      <c r="E307" s="31"/>
      <c r="F307" s="31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40"/>
      <c r="S307" s="37"/>
      <c r="T307" s="24"/>
      <c r="U307" s="24"/>
    </row>
    <row r="308" spans="1:21" outlineLevel="1">
      <c r="A308" s="27"/>
      <c r="B308" s="36" t="s">
        <v>11</v>
      </c>
      <c r="C308" s="31"/>
      <c r="D308" s="31"/>
      <c r="E308" s="31"/>
      <c r="F308" s="31"/>
      <c r="G308" s="38"/>
      <c r="H308" s="38">
        <f>H313+H318+H323+H328+H333+H338+H343+H348</f>
        <v>1200000</v>
      </c>
      <c r="I308" s="38">
        <f t="shared" ref="I308:O308" si="115">I313+I318+I323+I328+I333+I338+I343+I348</f>
        <v>0</v>
      </c>
      <c r="J308" s="38">
        <f t="shared" si="115"/>
        <v>0</v>
      </c>
      <c r="K308" s="38">
        <f t="shared" si="115"/>
        <v>0</v>
      </c>
      <c r="L308" s="38">
        <f t="shared" si="115"/>
        <v>0</v>
      </c>
      <c r="M308" s="38">
        <f t="shared" si="115"/>
        <v>0</v>
      </c>
      <c r="N308" s="38">
        <f t="shared" si="115"/>
        <v>0</v>
      </c>
      <c r="O308" s="38">
        <f t="shared" si="115"/>
        <v>0</v>
      </c>
      <c r="P308" s="38">
        <f>P313+P318+P323+P328+P333+P338+P343+P348</f>
        <v>1200000</v>
      </c>
      <c r="Q308" s="38"/>
      <c r="R308" s="40">
        <f t="shared" si="96"/>
        <v>100</v>
      </c>
      <c r="S308" s="37"/>
      <c r="T308" s="24"/>
      <c r="U308" s="24"/>
    </row>
    <row r="309" spans="1:21" outlineLevel="1">
      <c r="A309" s="27"/>
      <c r="B309" s="36" t="s">
        <v>12</v>
      </c>
      <c r="C309" s="31"/>
      <c r="D309" s="31"/>
      <c r="E309" s="31"/>
      <c r="F309" s="31"/>
      <c r="G309" s="38"/>
      <c r="H309" s="38">
        <f t="shared" ref="H309:P310" si="116">H314+H319+H324+H329+H334+H339+H344+H349</f>
        <v>2966633600</v>
      </c>
      <c r="I309" s="38">
        <f t="shared" si="116"/>
        <v>0</v>
      </c>
      <c r="J309" s="38">
        <f t="shared" si="116"/>
        <v>0</v>
      </c>
      <c r="K309" s="38">
        <f t="shared" si="116"/>
        <v>0</v>
      </c>
      <c r="L309" s="38">
        <f t="shared" si="116"/>
        <v>0</v>
      </c>
      <c r="M309" s="38">
        <f t="shared" si="116"/>
        <v>0</v>
      </c>
      <c r="N309" s="38">
        <f t="shared" si="116"/>
        <v>0</v>
      </c>
      <c r="O309" s="38">
        <f t="shared" si="116"/>
        <v>0</v>
      </c>
      <c r="P309" s="38">
        <f t="shared" si="116"/>
        <v>2966633600</v>
      </c>
      <c r="Q309" s="38"/>
      <c r="R309" s="40">
        <f t="shared" si="96"/>
        <v>100</v>
      </c>
      <c r="S309" s="37"/>
      <c r="T309" s="24"/>
      <c r="U309" s="24"/>
    </row>
    <row r="310" spans="1:21" outlineLevel="1">
      <c r="A310" s="27"/>
      <c r="B310" s="36" t="s">
        <v>13</v>
      </c>
      <c r="C310" s="31"/>
      <c r="D310" s="31"/>
      <c r="E310" s="31"/>
      <c r="F310" s="31"/>
      <c r="G310" s="38"/>
      <c r="H310" s="38">
        <f t="shared" si="116"/>
        <v>1090088456.52</v>
      </c>
      <c r="I310" s="38"/>
      <c r="J310" s="38"/>
      <c r="K310" s="38"/>
      <c r="L310" s="38"/>
      <c r="M310" s="38"/>
      <c r="N310" s="38"/>
      <c r="O310" s="38"/>
      <c r="P310" s="38">
        <f t="shared" si="116"/>
        <v>1090087504.46</v>
      </c>
      <c r="Q310" s="38"/>
      <c r="R310" s="40">
        <f t="shared" si="96"/>
        <v>99.999912662133582</v>
      </c>
      <c r="S310" s="37"/>
      <c r="T310" s="24"/>
      <c r="U310" s="24"/>
    </row>
    <row r="311" spans="1:21" ht="31.5" outlineLevel="1">
      <c r="A311" s="27"/>
      <c r="B311" s="49" t="s">
        <v>96</v>
      </c>
      <c r="C311" s="31"/>
      <c r="D311" s="31"/>
      <c r="E311" s="31"/>
      <c r="F311" s="31"/>
      <c r="G311" s="38"/>
      <c r="H311" s="38">
        <f>H313+H314+H315</f>
        <v>798907462.45000005</v>
      </c>
      <c r="I311" s="38">
        <f t="shared" ref="I311:O311" si="117">I313+I314+I315</f>
        <v>0</v>
      </c>
      <c r="J311" s="38">
        <f t="shared" si="117"/>
        <v>0</v>
      </c>
      <c r="K311" s="38">
        <f t="shared" si="117"/>
        <v>0</v>
      </c>
      <c r="L311" s="38">
        <f t="shared" si="117"/>
        <v>0</v>
      </c>
      <c r="M311" s="38">
        <f t="shared" si="117"/>
        <v>0</v>
      </c>
      <c r="N311" s="38">
        <f t="shared" si="117"/>
        <v>0</v>
      </c>
      <c r="O311" s="38">
        <f t="shared" si="117"/>
        <v>0</v>
      </c>
      <c r="P311" s="38">
        <f>P313+P314+P315</f>
        <v>798907462.45000005</v>
      </c>
      <c r="Q311" s="32">
        <v>41189.14</v>
      </c>
      <c r="R311" s="39">
        <f t="shared" si="96"/>
        <v>100</v>
      </c>
      <c r="S311" s="37"/>
      <c r="T311" s="24"/>
      <c r="U311" s="24"/>
    </row>
    <row r="312" spans="1:21" outlineLevel="1">
      <c r="A312" s="27"/>
      <c r="B312" s="36" t="s">
        <v>10</v>
      </c>
      <c r="C312" s="31"/>
      <c r="D312" s="31"/>
      <c r="E312" s="31"/>
      <c r="F312" s="31"/>
      <c r="G312" s="38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23"/>
      <c r="S312" s="37"/>
      <c r="T312" s="24"/>
      <c r="U312" s="24"/>
    </row>
    <row r="313" spans="1:21" outlineLevel="1">
      <c r="A313" s="27"/>
      <c r="B313" s="36" t="s">
        <v>11</v>
      </c>
      <c r="C313" s="31"/>
      <c r="D313" s="31"/>
      <c r="E313" s="31"/>
      <c r="F313" s="31"/>
      <c r="G313" s="38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23"/>
      <c r="S313" s="37"/>
      <c r="T313" s="24"/>
      <c r="U313" s="24"/>
    </row>
    <row r="314" spans="1:21" outlineLevel="1">
      <c r="A314" s="27"/>
      <c r="B314" s="36" t="s">
        <v>12</v>
      </c>
      <c r="C314" s="31"/>
      <c r="D314" s="31"/>
      <c r="E314" s="31"/>
      <c r="F314" s="31"/>
      <c r="G314" s="38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23"/>
      <c r="S314" s="37"/>
      <c r="T314" s="24"/>
      <c r="U314" s="24"/>
    </row>
    <row r="315" spans="1:21" outlineLevel="1">
      <c r="A315" s="27"/>
      <c r="B315" s="36" t="s">
        <v>13</v>
      </c>
      <c r="C315" s="31"/>
      <c r="D315" s="31"/>
      <c r="E315" s="31"/>
      <c r="F315" s="31"/>
      <c r="G315" s="38"/>
      <c r="H315" s="38">
        <v>798907462.45000005</v>
      </c>
      <c r="I315" s="32"/>
      <c r="J315" s="32"/>
      <c r="K315" s="32"/>
      <c r="L315" s="32"/>
      <c r="M315" s="32"/>
      <c r="N315" s="32"/>
      <c r="O315" s="32"/>
      <c r="P315" s="38">
        <v>798907462.45000005</v>
      </c>
      <c r="Q315" s="32"/>
      <c r="R315" s="40">
        <f t="shared" si="96"/>
        <v>100</v>
      </c>
      <c r="S315" s="37"/>
      <c r="T315" s="24"/>
      <c r="U315" s="24"/>
    </row>
    <row r="316" spans="1:21" ht="47.25" outlineLevel="1">
      <c r="A316" s="27"/>
      <c r="B316" s="49" t="s">
        <v>97</v>
      </c>
      <c r="C316" s="31"/>
      <c r="D316" s="31"/>
      <c r="E316" s="31"/>
      <c r="F316" s="31"/>
      <c r="G316" s="38"/>
      <c r="H316" s="38">
        <f>H318+H319+H320</f>
        <v>2927139920.9899998</v>
      </c>
      <c r="I316" s="38">
        <f t="shared" ref="I316:O316" si="118">I318+I319+I320</f>
        <v>0</v>
      </c>
      <c r="J316" s="38">
        <f t="shared" si="118"/>
        <v>0</v>
      </c>
      <c r="K316" s="38">
        <f t="shared" si="118"/>
        <v>0</v>
      </c>
      <c r="L316" s="38">
        <f t="shared" si="118"/>
        <v>0</v>
      </c>
      <c r="M316" s="38">
        <f t="shared" si="118"/>
        <v>0</v>
      </c>
      <c r="N316" s="38">
        <f t="shared" si="118"/>
        <v>0</v>
      </c>
      <c r="O316" s="38">
        <f t="shared" si="118"/>
        <v>0</v>
      </c>
      <c r="P316" s="38">
        <f>P318+P319+P320</f>
        <v>2927139920.9899998</v>
      </c>
      <c r="Q316" s="32">
        <v>41189.14</v>
      </c>
      <c r="R316" s="39">
        <f t="shared" si="96"/>
        <v>100</v>
      </c>
      <c r="S316" s="37"/>
      <c r="T316" s="24"/>
      <c r="U316" s="24"/>
    </row>
    <row r="317" spans="1:21" outlineLevel="1">
      <c r="A317" s="27"/>
      <c r="B317" s="36" t="s">
        <v>10</v>
      </c>
      <c r="C317" s="31"/>
      <c r="D317" s="31"/>
      <c r="E317" s="31"/>
      <c r="F317" s="31"/>
      <c r="G317" s="38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40"/>
      <c r="S317" s="37"/>
      <c r="T317" s="24"/>
      <c r="U317" s="24"/>
    </row>
    <row r="318" spans="1:21" outlineLevel="1">
      <c r="A318" s="27"/>
      <c r="B318" s="36" t="s">
        <v>11</v>
      </c>
      <c r="C318" s="31"/>
      <c r="D318" s="31"/>
      <c r="E318" s="31"/>
      <c r="F318" s="31"/>
      <c r="G318" s="38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40"/>
      <c r="S318" s="37"/>
      <c r="T318" s="24"/>
      <c r="U318" s="24"/>
    </row>
    <row r="319" spans="1:21" outlineLevel="1">
      <c r="A319" s="27"/>
      <c r="B319" s="36" t="s">
        <v>12</v>
      </c>
      <c r="C319" s="31"/>
      <c r="D319" s="31"/>
      <c r="E319" s="31"/>
      <c r="F319" s="31"/>
      <c r="G319" s="38"/>
      <c r="H319" s="51">
        <v>2925582000</v>
      </c>
      <c r="I319" s="51"/>
      <c r="J319" s="51"/>
      <c r="K319" s="51"/>
      <c r="L319" s="51"/>
      <c r="M319" s="51"/>
      <c r="N319" s="51"/>
      <c r="O319" s="51"/>
      <c r="P319" s="51">
        <v>2925582000</v>
      </c>
      <c r="Q319" s="32"/>
      <c r="R319" s="40">
        <f t="shared" si="96"/>
        <v>100</v>
      </c>
      <c r="S319" s="37"/>
      <c r="T319" s="24"/>
      <c r="U319" s="24"/>
    </row>
    <row r="320" spans="1:21" outlineLevel="1">
      <c r="A320" s="27"/>
      <c r="B320" s="36" t="s">
        <v>13</v>
      </c>
      <c r="C320" s="31"/>
      <c r="D320" s="31"/>
      <c r="E320" s="31"/>
      <c r="F320" s="31"/>
      <c r="G320" s="38"/>
      <c r="H320" s="38">
        <v>1557920.99</v>
      </c>
      <c r="I320" s="32"/>
      <c r="J320" s="32"/>
      <c r="K320" s="32"/>
      <c r="L320" s="32"/>
      <c r="M320" s="32"/>
      <c r="N320" s="32"/>
      <c r="O320" s="32"/>
      <c r="P320" s="38">
        <v>1557920.99</v>
      </c>
      <c r="Q320" s="32"/>
      <c r="R320" s="40">
        <f t="shared" si="96"/>
        <v>100</v>
      </c>
      <c r="S320" s="37"/>
      <c r="T320" s="24"/>
      <c r="U320" s="24"/>
    </row>
    <row r="321" spans="1:21" ht="31.5" outlineLevel="1">
      <c r="A321" s="27"/>
      <c r="B321" s="49" t="s">
        <v>98</v>
      </c>
      <c r="C321" s="31"/>
      <c r="D321" s="31"/>
      <c r="E321" s="31"/>
      <c r="F321" s="31"/>
      <c r="G321" s="38"/>
      <c r="H321" s="38">
        <f>H323+H324+H325</f>
        <v>164035873.08000001</v>
      </c>
      <c r="I321" s="38">
        <f t="shared" ref="I321:O321" si="119">I323+I324+I325</f>
        <v>0</v>
      </c>
      <c r="J321" s="38">
        <f t="shared" si="119"/>
        <v>0</v>
      </c>
      <c r="K321" s="38">
        <f t="shared" si="119"/>
        <v>0</v>
      </c>
      <c r="L321" s="38">
        <f t="shared" si="119"/>
        <v>0</v>
      </c>
      <c r="M321" s="38">
        <f t="shared" si="119"/>
        <v>0</v>
      </c>
      <c r="N321" s="38">
        <f t="shared" si="119"/>
        <v>0</v>
      </c>
      <c r="O321" s="38">
        <f t="shared" si="119"/>
        <v>0</v>
      </c>
      <c r="P321" s="38">
        <f>P323+P324+P325</f>
        <v>164035873.08000001</v>
      </c>
      <c r="Q321" s="32">
        <v>41189.14</v>
      </c>
      <c r="R321" s="39">
        <f t="shared" si="96"/>
        <v>100</v>
      </c>
      <c r="S321" s="37"/>
      <c r="T321" s="24"/>
      <c r="U321" s="24"/>
    </row>
    <row r="322" spans="1:21" outlineLevel="1">
      <c r="A322" s="27"/>
      <c r="B322" s="36" t="s">
        <v>10</v>
      </c>
      <c r="C322" s="31"/>
      <c r="D322" s="31"/>
      <c r="E322" s="31"/>
      <c r="F322" s="31"/>
      <c r="G322" s="38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23"/>
      <c r="S322" s="37"/>
      <c r="T322" s="24"/>
      <c r="U322" s="24"/>
    </row>
    <row r="323" spans="1:21" outlineLevel="1">
      <c r="A323" s="27"/>
      <c r="B323" s="36" t="s">
        <v>11</v>
      </c>
      <c r="C323" s="31"/>
      <c r="D323" s="31"/>
      <c r="E323" s="31"/>
      <c r="F323" s="31"/>
      <c r="G323" s="38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23"/>
      <c r="S323" s="37"/>
      <c r="T323" s="24"/>
      <c r="U323" s="24"/>
    </row>
    <row r="324" spans="1:21" outlineLevel="1">
      <c r="A324" s="27"/>
      <c r="B324" s="36" t="s">
        <v>12</v>
      </c>
      <c r="C324" s="31"/>
      <c r="D324" s="31"/>
      <c r="E324" s="31"/>
      <c r="F324" s="31"/>
      <c r="G324" s="38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23"/>
      <c r="S324" s="37"/>
      <c r="T324" s="24"/>
      <c r="U324" s="24"/>
    </row>
    <row r="325" spans="1:21" outlineLevel="1">
      <c r="A325" s="27"/>
      <c r="B325" s="36" t="s">
        <v>13</v>
      </c>
      <c r="C325" s="31"/>
      <c r="D325" s="31"/>
      <c r="E325" s="31"/>
      <c r="F325" s="31"/>
      <c r="G325" s="38"/>
      <c r="H325" s="38">
        <v>164035873.08000001</v>
      </c>
      <c r="I325" s="32"/>
      <c r="J325" s="32"/>
      <c r="K325" s="32"/>
      <c r="L325" s="32"/>
      <c r="M325" s="32"/>
      <c r="N325" s="32"/>
      <c r="O325" s="32"/>
      <c r="P325" s="38">
        <v>164035873.08000001</v>
      </c>
      <c r="Q325" s="32"/>
      <c r="R325" s="40">
        <f t="shared" ref="R325:R386" si="120">P325/H325*100</f>
        <v>100</v>
      </c>
      <c r="S325" s="37"/>
      <c r="T325" s="24"/>
      <c r="U325" s="24"/>
    </row>
    <row r="326" spans="1:21" ht="94.5" outlineLevel="1">
      <c r="A326" s="27"/>
      <c r="B326" s="49" t="s">
        <v>99</v>
      </c>
      <c r="C326" s="31"/>
      <c r="D326" s="31"/>
      <c r="E326" s="31"/>
      <c r="F326" s="31"/>
      <c r="G326" s="38"/>
      <c r="H326" s="38">
        <f>H328+H329+H330</f>
        <v>28206600</v>
      </c>
      <c r="I326" s="38">
        <f t="shared" ref="I326:O326" si="121">I328+I329+I330</f>
        <v>0</v>
      </c>
      <c r="J326" s="38">
        <f t="shared" si="121"/>
        <v>0</v>
      </c>
      <c r="K326" s="38">
        <f t="shared" si="121"/>
        <v>0</v>
      </c>
      <c r="L326" s="38">
        <f t="shared" si="121"/>
        <v>0</v>
      </c>
      <c r="M326" s="38">
        <f t="shared" si="121"/>
        <v>0</v>
      </c>
      <c r="N326" s="38">
        <f t="shared" si="121"/>
        <v>0</v>
      </c>
      <c r="O326" s="38">
        <f t="shared" si="121"/>
        <v>0</v>
      </c>
      <c r="P326" s="38">
        <f>P328+P329+P330</f>
        <v>28206600</v>
      </c>
      <c r="Q326" s="32">
        <v>41189.14</v>
      </c>
      <c r="R326" s="39">
        <f t="shared" si="120"/>
        <v>100</v>
      </c>
      <c r="S326" s="37"/>
      <c r="T326" s="24"/>
      <c r="U326" s="24"/>
    </row>
    <row r="327" spans="1:21" outlineLevel="1">
      <c r="A327" s="27"/>
      <c r="B327" s="36" t="s">
        <v>10</v>
      </c>
      <c r="C327" s="31"/>
      <c r="D327" s="31"/>
      <c r="E327" s="31"/>
      <c r="F327" s="31"/>
      <c r="G327" s="38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40"/>
      <c r="S327" s="37"/>
      <c r="T327" s="24"/>
      <c r="U327" s="24"/>
    </row>
    <row r="328" spans="1:21" outlineLevel="1">
      <c r="A328" s="27"/>
      <c r="B328" s="36" t="s">
        <v>11</v>
      </c>
      <c r="C328" s="31"/>
      <c r="D328" s="31"/>
      <c r="E328" s="31"/>
      <c r="F328" s="31"/>
      <c r="G328" s="38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40"/>
      <c r="S328" s="37"/>
      <c r="T328" s="24"/>
      <c r="U328" s="24"/>
    </row>
    <row r="329" spans="1:21" outlineLevel="1">
      <c r="A329" s="27"/>
      <c r="B329" s="36" t="s">
        <v>12</v>
      </c>
      <c r="C329" s="31"/>
      <c r="D329" s="31"/>
      <c r="E329" s="31"/>
      <c r="F329" s="31"/>
      <c r="G329" s="38"/>
      <c r="H329" s="38">
        <v>28206600</v>
      </c>
      <c r="I329" s="38"/>
      <c r="J329" s="38"/>
      <c r="K329" s="38"/>
      <c r="L329" s="38"/>
      <c r="M329" s="38"/>
      <c r="N329" s="38"/>
      <c r="O329" s="38"/>
      <c r="P329" s="38">
        <v>28206600</v>
      </c>
      <c r="Q329" s="32"/>
      <c r="R329" s="40">
        <f t="shared" si="120"/>
        <v>100</v>
      </c>
      <c r="S329" s="37"/>
      <c r="T329" s="24"/>
      <c r="U329" s="24"/>
    </row>
    <row r="330" spans="1:21" outlineLevel="1">
      <c r="A330" s="27"/>
      <c r="B330" s="36" t="s">
        <v>13</v>
      </c>
      <c r="C330" s="31"/>
      <c r="D330" s="31"/>
      <c r="E330" s="31"/>
      <c r="F330" s="31"/>
      <c r="G330" s="38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40"/>
      <c r="S330" s="37"/>
      <c r="T330" s="24"/>
      <c r="U330" s="24"/>
    </row>
    <row r="331" spans="1:21" ht="47.25" outlineLevel="1">
      <c r="A331" s="27"/>
      <c r="B331" s="49" t="s">
        <v>100</v>
      </c>
      <c r="C331" s="31"/>
      <c r="D331" s="31"/>
      <c r="E331" s="31"/>
      <c r="F331" s="31"/>
      <c r="G331" s="38"/>
      <c r="H331" s="38">
        <f>H333+H334+H335</f>
        <v>12524500</v>
      </c>
      <c r="I331" s="38">
        <f t="shared" ref="I331:O331" si="122">I333+I334+I335</f>
        <v>0</v>
      </c>
      <c r="J331" s="38">
        <f t="shared" si="122"/>
        <v>0</v>
      </c>
      <c r="K331" s="38">
        <f t="shared" si="122"/>
        <v>0</v>
      </c>
      <c r="L331" s="38">
        <f t="shared" si="122"/>
        <v>0</v>
      </c>
      <c r="M331" s="38">
        <f t="shared" si="122"/>
        <v>0</v>
      </c>
      <c r="N331" s="38">
        <f t="shared" si="122"/>
        <v>0</v>
      </c>
      <c r="O331" s="38">
        <f t="shared" si="122"/>
        <v>0</v>
      </c>
      <c r="P331" s="38">
        <f>P333+P334+P335</f>
        <v>12524500</v>
      </c>
      <c r="Q331" s="32">
        <v>41189.14</v>
      </c>
      <c r="R331" s="39">
        <f t="shared" si="120"/>
        <v>100</v>
      </c>
      <c r="S331" s="37"/>
      <c r="T331" s="24"/>
      <c r="U331" s="24"/>
    </row>
    <row r="332" spans="1:21" outlineLevel="1">
      <c r="A332" s="27"/>
      <c r="B332" s="36" t="s">
        <v>10</v>
      </c>
      <c r="C332" s="31"/>
      <c r="D332" s="31"/>
      <c r="E332" s="31"/>
      <c r="F332" s="31"/>
      <c r="G332" s="38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23"/>
      <c r="S332" s="37"/>
      <c r="T332" s="24"/>
      <c r="U332" s="24"/>
    </row>
    <row r="333" spans="1:21" outlineLevel="1">
      <c r="A333" s="27"/>
      <c r="B333" s="36" t="s">
        <v>11</v>
      </c>
      <c r="C333" s="31"/>
      <c r="D333" s="31"/>
      <c r="E333" s="31"/>
      <c r="F333" s="31"/>
      <c r="G333" s="38"/>
      <c r="H333" s="38">
        <v>1200000</v>
      </c>
      <c r="I333" s="32"/>
      <c r="J333" s="32"/>
      <c r="K333" s="32"/>
      <c r="L333" s="32"/>
      <c r="M333" s="32"/>
      <c r="N333" s="32"/>
      <c r="O333" s="32"/>
      <c r="P333" s="38">
        <v>1200000</v>
      </c>
      <c r="Q333" s="32"/>
      <c r="R333" s="40">
        <f t="shared" si="120"/>
        <v>100</v>
      </c>
      <c r="S333" s="37"/>
      <c r="T333" s="24"/>
      <c r="U333" s="24"/>
    </row>
    <row r="334" spans="1:21" outlineLevel="1">
      <c r="A334" s="27"/>
      <c r="B334" s="36" t="s">
        <v>12</v>
      </c>
      <c r="C334" s="31"/>
      <c r="D334" s="31"/>
      <c r="E334" s="31"/>
      <c r="F334" s="31"/>
      <c r="G334" s="38"/>
      <c r="H334" s="38">
        <v>10845000</v>
      </c>
      <c r="I334" s="32"/>
      <c r="J334" s="32"/>
      <c r="K334" s="32"/>
      <c r="L334" s="32"/>
      <c r="M334" s="32"/>
      <c r="N334" s="32"/>
      <c r="O334" s="32"/>
      <c r="P334" s="38">
        <v>10845000</v>
      </c>
      <c r="Q334" s="32"/>
      <c r="R334" s="40">
        <f t="shared" si="120"/>
        <v>100</v>
      </c>
      <c r="S334" s="37"/>
      <c r="T334" s="24"/>
      <c r="U334" s="24"/>
    </row>
    <row r="335" spans="1:21" outlineLevel="1">
      <c r="A335" s="27"/>
      <c r="B335" s="36" t="s">
        <v>13</v>
      </c>
      <c r="C335" s="31"/>
      <c r="D335" s="31"/>
      <c r="E335" s="31"/>
      <c r="F335" s="31"/>
      <c r="G335" s="38"/>
      <c r="H335" s="38">
        <v>479500</v>
      </c>
      <c r="I335" s="32"/>
      <c r="J335" s="32"/>
      <c r="K335" s="32"/>
      <c r="L335" s="32"/>
      <c r="M335" s="32"/>
      <c r="N335" s="32"/>
      <c r="O335" s="32"/>
      <c r="P335" s="38">
        <v>479500</v>
      </c>
      <c r="Q335" s="32"/>
      <c r="R335" s="40">
        <f t="shared" si="120"/>
        <v>100</v>
      </c>
      <c r="S335" s="37"/>
      <c r="T335" s="24"/>
      <c r="U335" s="24"/>
    </row>
    <row r="336" spans="1:21" ht="31.5" outlineLevel="1">
      <c r="A336" s="27"/>
      <c r="B336" s="41" t="s">
        <v>101</v>
      </c>
      <c r="C336" s="31"/>
      <c r="D336" s="31"/>
      <c r="E336" s="31"/>
      <c r="F336" s="31"/>
      <c r="G336" s="38"/>
      <c r="H336" s="38">
        <f>H338+H339+H340</f>
        <v>2000000</v>
      </c>
      <c r="I336" s="38">
        <f t="shared" ref="I336:O336" si="123">I338+I339+I340</f>
        <v>0</v>
      </c>
      <c r="J336" s="38">
        <f t="shared" si="123"/>
        <v>0</v>
      </c>
      <c r="K336" s="38">
        <f t="shared" si="123"/>
        <v>0</v>
      </c>
      <c r="L336" s="38">
        <f t="shared" si="123"/>
        <v>0</v>
      </c>
      <c r="M336" s="38">
        <f t="shared" si="123"/>
        <v>0</v>
      </c>
      <c r="N336" s="38">
        <f t="shared" si="123"/>
        <v>0</v>
      </c>
      <c r="O336" s="38">
        <f t="shared" si="123"/>
        <v>0</v>
      </c>
      <c r="P336" s="38">
        <f>P338+P339+P340</f>
        <v>2000000</v>
      </c>
      <c r="Q336" s="32">
        <v>41189.14</v>
      </c>
      <c r="R336" s="39">
        <f t="shared" si="120"/>
        <v>100</v>
      </c>
      <c r="S336" s="37"/>
      <c r="T336" s="24"/>
      <c r="U336" s="24"/>
    </row>
    <row r="337" spans="1:21" outlineLevel="1">
      <c r="A337" s="27"/>
      <c r="B337" s="36" t="s">
        <v>10</v>
      </c>
      <c r="C337" s="31"/>
      <c r="D337" s="31"/>
      <c r="E337" s="31"/>
      <c r="F337" s="31"/>
      <c r="G337" s="38"/>
      <c r="H337" s="38"/>
      <c r="I337" s="32"/>
      <c r="J337" s="32"/>
      <c r="K337" s="32"/>
      <c r="L337" s="32"/>
      <c r="M337" s="32"/>
      <c r="N337" s="32"/>
      <c r="O337" s="32"/>
      <c r="P337" s="38"/>
      <c r="Q337" s="32"/>
      <c r="R337" s="40"/>
      <c r="S337" s="37"/>
      <c r="T337" s="24"/>
      <c r="U337" s="24"/>
    </row>
    <row r="338" spans="1:21" outlineLevel="1">
      <c r="A338" s="27"/>
      <c r="B338" s="36" t="s">
        <v>11</v>
      </c>
      <c r="C338" s="31"/>
      <c r="D338" s="31"/>
      <c r="E338" s="31"/>
      <c r="F338" s="31"/>
      <c r="G338" s="38"/>
      <c r="H338" s="38"/>
      <c r="I338" s="32"/>
      <c r="J338" s="32"/>
      <c r="K338" s="32"/>
      <c r="L338" s="32"/>
      <c r="M338" s="32"/>
      <c r="N338" s="32"/>
      <c r="O338" s="32"/>
      <c r="P338" s="38"/>
      <c r="Q338" s="32"/>
      <c r="R338" s="40"/>
      <c r="S338" s="37"/>
      <c r="T338" s="24"/>
      <c r="U338" s="24"/>
    </row>
    <row r="339" spans="1:21" outlineLevel="1">
      <c r="A339" s="27"/>
      <c r="B339" s="36" t="s">
        <v>12</v>
      </c>
      <c r="C339" s="31"/>
      <c r="D339" s="31"/>
      <c r="E339" s="31"/>
      <c r="F339" s="31"/>
      <c r="G339" s="38"/>
      <c r="H339" s="38">
        <v>2000000</v>
      </c>
      <c r="I339" s="32"/>
      <c r="J339" s="32"/>
      <c r="K339" s="32"/>
      <c r="L339" s="32"/>
      <c r="M339" s="32"/>
      <c r="N339" s="32"/>
      <c r="O339" s="32"/>
      <c r="P339" s="38">
        <v>2000000</v>
      </c>
      <c r="Q339" s="32"/>
      <c r="R339" s="40">
        <f t="shared" si="120"/>
        <v>100</v>
      </c>
      <c r="S339" s="37"/>
      <c r="T339" s="24"/>
      <c r="U339" s="24"/>
    </row>
    <row r="340" spans="1:21" outlineLevel="1">
      <c r="A340" s="27"/>
      <c r="B340" s="36" t="s">
        <v>13</v>
      </c>
      <c r="C340" s="31"/>
      <c r="D340" s="31"/>
      <c r="E340" s="31"/>
      <c r="F340" s="31"/>
      <c r="G340" s="38"/>
      <c r="H340" s="38"/>
      <c r="I340" s="32"/>
      <c r="J340" s="32"/>
      <c r="K340" s="32"/>
      <c r="L340" s="32"/>
      <c r="M340" s="32"/>
      <c r="N340" s="32"/>
      <c r="O340" s="32"/>
      <c r="P340" s="38"/>
      <c r="Q340" s="32"/>
      <c r="R340" s="23"/>
      <c r="S340" s="37"/>
      <c r="T340" s="24"/>
      <c r="U340" s="24"/>
    </row>
    <row r="341" spans="1:21" outlineLevel="1">
      <c r="A341" s="27"/>
      <c r="B341" s="49" t="s">
        <v>92</v>
      </c>
      <c r="C341" s="31"/>
      <c r="D341" s="31"/>
      <c r="E341" s="31"/>
      <c r="F341" s="31"/>
      <c r="G341" s="38"/>
      <c r="H341" s="38">
        <f>H343+H344+H345</f>
        <v>65305700</v>
      </c>
      <c r="I341" s="38">
        <f t="shared" ref="I341:O341" si="124">I343+I344+I345</f>
        <v>0</v>
      </c>
      <c r="J341" s="38">
        <f t="shared" si="124"/>
        <v>0</v>
      </c>
      <c r="K341" s="38">
        <f t="shared" si="124"/>
        <v>0</v>
      </c>
      <c r="L341" s="38">
        <f t="shared" si="124"/>
        <v>0</v>
      </c>
      <c r="M341" s="38">
        <f t="shared" si="124"/>
        <v>0</v>
      </c>
      <c r="N341" s="38">
        <f t="shared" si="124"/>
        <v>0</v>
      </c>
      <c r="O341" s="38">
        <f t="shared" si="124"/>
        <v>0</v>
      </c>
      <c r="P341" s="38">
        <f>P343+P344+P345</f>
        <v>65305700</v>
      </c>
      <c r="Q341" s="32">
        <v>41189.14</v>
      </c>
      <c r="R341" s="39">
        <f t="shared" si="120"/>
        <v>100</v>
      </c>
      <c r="S341" s="37"/>
      <c r="T341" s="24"/>
      <c r="U341" s="24"/>
    </row>
    <row r="342" spans="1:21" outlineLevel="1">
      <c r="A342" s="27"/>
      <c r="B342" s="36" t="s">
        <v>10</v>
      </c>
      <c r="C342" s="31"/>
      <c r="D342" s="31"/>
      <c r="E342" s="31"/>
      <c r="F342" s="31"/>
      <c r="G342" s="38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23"/>
      <c r="S342" s="37"/>
      <c r="T342" s="24"/>
      <c r="U342" s="24"/>
    </row>
    <row r="343" spans="1:21" outlineLevel="1">
      <c r="A343" s="27"/>
      <c r="B343" s="36" t="s">
        <v>11</v>
      </c>
      <c r="C343" s="31"/>
      <c r="D343" s="31"/>
      <c r="E343" s="31"/>
      <c r="F343" s="31"/>
      <c r="G343" s="38"/>
      <c r="H343" s="38"/>
      <c r="I343" s="32"/>
      <c r="J343" s="32"/>
      <c r="K343" s="32"/>
      <c r="L343" s="32"/>
      <c r="M343" s="32"/>
      <c r="N343" s="32"/>
      <c r="O343" s="32"/>
      <c r="P343" s="38"/>
      <c r="Q343" s="32"/>
      <c r="R343" s="23"/>
      <c r="S343" s="37"/>
      <c r="T343" s="24"/>
      <c r="U343" s="24"/>
    </row>
    <row r="344" spans="1:21" outlineLevel="1">
      <c r="A344" s="27"/>
      <c r="B344" s="36" t="s">
        <v>12</v>
      </c>
      <c r="C344" s="31"/>
      <c r="D344" s="31"/>
      <c r="E344" s="31"/>
      <c r="F344" s="31"/>
      <c r="G344" s="38"/>
      <c r="H344" s="38"/>
      <c r="I344" s="32"/>
      <c r="J344" s="32"/>
      <c r="K344" s="32"/>
      <c r="L344" s="32"/>
      <c r="M344" s="32"/>
      <c r="N344" s="32"/>
      <c r="O344" s="32"/>
      <c r="P344" s="38"/>
      <c r="Q344" s="32"/>
      <c r="R344" s="23"/>
      <c r="S344" s="37"/>
      <c r="T344" s="24"/>
      <c r="U344" s="24"/>
    </row>
    <row r="345" spans="1:21" outlineLevel="1">
      <c r="A345" s="27"/>
      <c r="B345" s="36" t="s">
        <v>13</v>
      </c>
      <c r="C345" s="31"/>
      <c r="D345" s="31"/>
      <c r="E345" s="31"/>
      <c r="F345" s="31"/>
      <c r="G345" s="38"/>
      <c r="H345" s="38">
        <v>65305700</v>
      </c>
      <c r="I345" s="32"/>
      <c r="J345" s="32"/>
      <c r="K345" s="32"/>
      <c r="L345" s="32"/>
      <c r="M345" s="32"/>
      <c r="N345" s="32"/>
      <c r="O345" s="32"/>
      <c r="P345" s="38">
        <v>65305700</v>
      </c>
      <c r="Q345" s="32"/>
      <c r="R345" s="40">
        <f t="shared" si="120"/>
        <v>100</v>
      </c>
      <c r="S345" s="37"/>
      <c r="T345" s="24"/>
      <c r="U345" s="24"/>
    </row>
    <row r="346" spans="1:21" ht="47.25" outlineLevel="1">
      <c r="A346" s="27"/>
      <c r="B346" s="52" t="s">
        <v>102</v>
      </c>
      <c r="C346" s="31"/>
      <c r="D346" s="31"/>
      <c r="E346" s="31"/>
      <c r="F346" s="31"/>
      <c r="G346" s="38"/>
      <c r="H346" s="38">
        <f>H348+H349+H350</f>
        <v>59802000</v>
      </c>
      <c r="I346" s="38">
        <f t="shared" ref="I346:O346" si="125">I348+I349+I350</f>
        <v>0</v>
      </c>
      <c r="J346" s="38">
        <f t="shared" si="125"/>
        <v>0</v>
      </c>
      <c r="K346" s="38">
        <f t="shared" si="125"/>
        <v>0</v>
      </c>
      <c r="L346" s="38">
        <f t="shared" si="125"/>
        <v>0</v>
      </c>
      <c r="M346" s="38">
        <f t="shared" si="125"/>
        <v>0</v>
      </c>
      <c r="N346" s="38">
        <f t="shared" si="125"/>
        <v>0</v>
      </c>
      <c r="O346" s="38">
        <f t="shared" si="125"/>
        <v>0</v>
      </c>
      <c r="P346" s="38">
        <f>P348+P349+P350</f>
        <v>59801047.939999998</v>
      </c>
      <c r="Q346" s="32">
        <v>41189.14</v>
      </c>
      <c r="R346" s="39">
        <f t="shared" si="120"/>
        <v>99.998407979666226</v>
      </c>
      <c r="S346" s="37"/>
      <c r="T346" s="24"/>
      <c r="U346" s="24"/>
    </row>
    <row r="347" spans="1:21" outlineLevel="1">
      <c r="A347" s="27"/>
      <c r="B347" s="36" t="s">
        <v>10</v>
      </c>
      <c r="C347" s="31"/>
      <c r="D347" s="31"/>
      <c r="E347" s="31"/>
      <c r="F347" s="31"/>
      <c r="G347" s="38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23"/>
      <c r="S347" s="37"/>
      <c r="T347" s="24"/>
      <c r="U347" s="24"/>
    </row>
    <row r="348" spans="1:21" outlineLevel="1">
      <c r="A348" s="27"/>
      <c r="B348" s="36" t="s">
        <v>11</v>
      </c>
      <c r="C348" s="31"/>
      <c r="D348" s="31"/>
      <c r="E348" s="31"/>
      <c r="F348" s="31"/>
      <c r="G348" s="38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23"/>
      <c r="S348" s="37"/>
      <c r="T348" s="24"/>
      <c r="U348" s="24"/>
    </row>
    <row r="349" spans="1:21" outlineLevel="1">
      <c r="A349" s="27"/>
      <c r="B349" s="36" t="s">
        <v>12</v>
      </c>
      <c r="C349" s="31"/>
      <c r="D349" s="31"/>
      <c r="E349" s="31"/>
      <c r="F349" s="31"/>
      <c r="G349" s="38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23"/>
      <c r="S349" s="37"/>
      <c r="T349" s="24"/>
      <c r="U349" s="24"/>
    </row>
    <row r="350" spans="1:21" outlineLevel="1">
      <c r="A350" s="27"/>
      <c r="B350" s="36" t="s">
        <v>13</v>
      </c>
      <c r="C350" s="31"/>
      <c r="D350" s="31"/>
      <c r="E350" s="31"/>
      <c r="F350" s="31"/>
      <c r="G350" s="38"/>
      <c r="H350" s="38">
        <v>59802000</v>
      </c>
      <c r="I350" s="32"/>
      <c r="J350" s="32"/>
      <c r="K350" s="32"/>
      <c r="L350" s="32"/>
      <c r="M350" s="32"/>
      <c r="N350" s="32"/>
      <c r="O350" s="32"/>
      <c r="P350" s="38">
        <v>59801047.939999998</v>
      </c>
      <c r="Q350" s="32"/>
      <c r="R350" s="40">
        <f t="shared" si="120"/>
        <v>99.998407979666226</v>
      </c>
      <c r="S350" s="37"/>
      <c r="T350" s="24"/>
      <c r="U350" s="24"/>
    </row>
    <row r="351" spans="1:21" ht="31.5" outlineLevel="1">
      <c r="A351" s="27" t="s">
        <v>103</v>
      </c>
      <c r="B351" s="36" t="s">
        <v>104</v>
      </c>
      <c r="C351" s="31"/>
      <c r="D351" s="31"/>
      <c r="E351" s="31"/>
      <c r="F351" s="31"/>
      <c r="G351" s="38">
        <v>0</v>
      </c>
      <c r="H351" s="38">
        <f>H353+H354+H355</f>
        <v>37092634.43</v>
      </c>
      <c r="I351" s="38">
        <f t="shared" ref="I351:P351" si="126">I353+I354+I355</f>
        <v>0</v>
      </c>
      <c r="J351" s="38">
        <f t="shared" si="126"/>
        <v>0</v>
      </c>
      <c r="K351" s="38">
        <f t="shared" si="126"/>
        <v>0</v>
      </c>
      <c r="L351" s="38">
        <f t="shared" si="126"/>
        <v>0</v>
      </c>
      <c r="M351" s="38">
        <f t="shared" si="126"/>
        <v>0</v>
      </c>
      <c r="N351" s="38">
        <f t="shared" si="126"/>
        <v>0</v>
      </c>
      <c r="O351" s="38">
        <f t="shared" si="126"/>
        <v>0</v>
      </c>
      <c r="P351" s="38">
        <f t="shared" si="126"/>
        <v>37092634.43</v>
      </c>
      <c r="Q351" s="38">
        <v>6680221.0999999996</v>
      </c>
      <c r="R351" s="39">
        <f t="shared" si="120"/>
        <v>100</v>
      </c>
      <c r="S351" s="37">
        <v>0</v>
      </c>
    </row>
    <row r="352" spans="1:21" outlineLevel="1">
      <c r="A352" s="27"/>
      <c r="B352" s="36" t="s">
        <v>10</v>
      </c>
      <c r="C352" s="31"/>
      <c r="D352" s="31"/>
      <c r="E352" s="31"/>
      <c r="F352" s="31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23"/>
      <c r="S352" s="37"/>
    </row>
    <row r="353" spans="1:19" outlineLevel="1">
      <c r="A353" s="27"/>
      <c r="B353" s="36" t="s">
        <v>11</v>
      </c>
      <c r="C353" s="31"/>
      <c r="D353" s="31"/>
      <c r="E353" s="31"/>
      <c r="F353" s="31"/>
      <c r="G353" s="38"/>
      <c r="H353" s="38">
        <f>H358+H363+H368</f>
        <v>0</v>
      </c>
      <c r="I353" s="38">
        <f t="shared" ref="I353:O353" si="127">I358+I363+I368</f>
        <v>0</v>
      </c>
      <c r="J353" s="38">
        <f t="shared" si="127"/>
        <v>0</v>
      </c>
      <c r="K353" s="38">
        <f t="shared" si="127"/>
        <v>0</v>
      </c>
      <c r="L353" s="38">
        <f t="shared" si="127"/>
        <v>0</v>
      </c>
      <c r="M353" s="38">
        <f t="shared" si="127"/>
        <v>0</v>
      </c>
      <c r="N353" s="38">
        <f t="shared" si="127"/>
        <v>0</v>
      </c>
      <c r="O353" s="38">
        <f t="shared" si="127"/>
        <v>0</v>
      </c>
      <c r="P353" s="38">
        <f>P358+P363+P368</f>
        <v>0</v>
      </c>
      <c r="Q353" s="38"/>
      <c r="R353" s="40">
        <v>0</v>
      </c>
      <c r="S353" s="37"/>
    </row>
    <row r="354" spans="1:19" outlineLevel="1">
      <c r="A354" s="27"/>
      <c r="B354" s="36" t="s">
        <v>12</v>
      </c>
      <c r="C354" s="31"/>
      <c r="D354" s="31"/>
      <c r="E354" s="31"/>
      <c r="F354" s="31"/>
      <c r="G354" s="38"/>
      <c r="H354" s="38">
        <f t="shared" ref="H354:H355" si="128">H359+H364+H369</f>
        <v>0</v>
      </c>
      <c r="I354" s="38"/>
      <c r="J354" s="38"/>
      <c r="K354" s="38"/>
      <c r="L354" s="38"/>
      <c r="M354" s="38"/>
      <c r="N354" s="38"/>
      <c r="O354" s="38"/>
      <c r="P354" s="38">
        <f t="shared" ref="P354:P355" si="129">P359+P364+P369</f>
        <v>0</v>
      </c>
      <c r="Q354" s="38"/>
      <c r="R354" s="40">
        <v>0</v>
      </c>
      <c r="S354" s="37"/>
    </row>
    <row r="355" spans="1:19" outlineLevel="1">
      <c r="A355" s="27"/>
      <c r="B355" s="36" t="s">
        <v>13</v>
      </c>
      <c r="C355" s="31"/>
      <c r="D355" s="31"/>
      <c r="E355" s="31"/>
      <c r="F355" s="31"/>
      <c r="G355" s="38"/>
      <c r="H355" s="38">
        <f t="shared" si="128"/>
        <v>37092634.43</v>
      </c>
      <c r="I355" s="38"/>
      <c r="J355" s="38"/>
      <c r="K355" s="38"/>
      <c r="L355" s="38"/>
      <c r="M355" s="38"/>
      <c r="N355" s="38"/>
      <c r="O355" s="38"/>
      <c r="P355" s="38">
        <f t="shared" si="129"/>
        <v>37092634.43</v>
      </c>
      <c r="Q355" s="38"/>
      <c r="R355" s="40">
        <f t="shared" si="120"/>
        <v>100</v>
      </c>
      <c r="S355" s="37"/>
    </row>
    <row r="356" spans="1:19" ht="47.25" outlineLevel="1">
      <c r="A356" s="27"/>
      <c r="B356" s="49" t="s">
        <v>105</v>
      </c>
      <c r="C356" s="31"/>
      <c r="D356" s="31"/>
      <c r="E356" s="31"/>
      <c r="F356" s="31"/>
      <c r="G356" s="38"/>
      <c r="H356" s="38">
        <f>H358+H359+H360</f>
        <v>438950</v>
      </c>
      <c r="I356" s="38">
        <f t="shared" ref="I356:O356" si="130">I358+I359+I360</f>
        <v>0</v>
      </c>
      <c r="J356" s="38">
        <f t="shared" si="130"/>
        <v>0</v>
      </c>
      <c r="K356" s="38">
        <f t="shared" si="130"/>
        <v>0</v>
      </c>
      <c r="L356" s="38">
        <f t="shared" si="130"/>
        <v>0</v>
      </c>
      <c r="M356" s="38">
        <f t="shared" si="130"/>
        <v>0</v>
      </c>
      <c r="N356" s="38">
        <f t="shared" si="130"/>
        <v>0</v>
      </c>
      <c r="O356" s="38">
        <f t="shared" si="130"/>
        <v>0</v>
      </c>
      <c r="P356" s="38">
        <f>P358+P359+P360</f>
        <v>438950</v>
      </c>
      <c r="Q356" s="32">
        <v>41189.14</v>
      </c>
      <c r="R356" s="39">
        <f t="shared" si="120"/>
        <v>100</v>
      </c>
      <c r="S356" s="37"/>
    </row>
    <row r="357" spans="1:19" outlineLevel="1">
      <c r="A357" s="27"/>
      <c r="B357" s="36" t="s">
        <v>10</v>
      </c>
      <c r="C357" s="31"/>
      <c r="D357" s="31"/>
      <c r="E357" s="31"/>
      <c r="F357" s="31"/>
      <c r="G357" s="38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23"/>
      <c r="S357" s="37"/>
    </row>
    <row r="358" spans="1:19" outlineLevel="1">
      <c r="A358" s="27"/>
      <c r="B358" s="36" t="s">
        <v>11</v>
      </c>
      <c r="C358" s="31"/>
      <c r="D358" s="31"/>
      <c r="E358" s="31"/>
      <c r="F358" s="31"/>
      <c r="G358" s="38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23"/>
      <c r="S358" s="37"/>
    </row>
    <row r="359" spans="1:19" outlineLevel="1">
      <c r="A359" s="27"/>
      <c r="B359" s="36" t="s">
        <v>12</v>
      </c>
      <c r="C359" s="31"/>
      <c r="D359" s="31"/>
      <c r="E359" s="31"/>
      <c r="F359" s="31"/>
      <c r="G359" s="38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23"/>
      <c r="S359" s="37"/>
    </row>
    <row r="360" spans="1:19" outlineLevel="1">
      <c r="A360" s="27"/>
      <c r="B360" s="36" t="s">
        <v>13</v>
      </c>
      <c r="C360" s="31"/>
      <c r="D360" s="31"/>
      <c r="E360" s="31"/>
      <c r="F360" s="31"/>
      <c r="G360" s="38"/>
      <c r="H360" s="38">
        <v>438950</v>
      </c>
      <c r="I360" s="32"/>
      <c r="J360" s="32"/>
      <c r="K360" s="32"/>
      <c r="L360" s="32"/>
      <c r="M360" s="32"/>
      <c r="N360" s="32"/>
      <c r="O360" s="32"/>
      <c r="P360" s="38">
        <v>438950</v>
      </c>
      <c r="Q360" s="32"/>
      <c r="R360" s="40">
        <f t="shared" si="120"/>
        <v>100</v>
      </c>
      <c r="S360" s="37"/>
    </row>
    <row r="361" spans="1:19" ht="47.25" outlineLevel="1">
      <c r="A361" s="27"/>
      <c r="B361" s="49" t="s">
        <v>106</v>
      </c>
      <c r="C361" s="31"/>
      <c r="D361" s="31"/>
      <c r="E361" s="31"/>
      <c r="F361" s="31"/>
      <c r="G361" s="38"/>
      <c r="H361" s="38">
        <f>H363+H364+H365</f>
        <v>250000</v>
      </c>
      <c r="I361" s="38">
        <f t="shared" ref="I361:O361" si="131">I363+I364+I365</f>
        <v>0</v>
      </c>
      <c r="J361" s="38">
        <f t="shared" si="131"/>
        <v>0</v>
      </c>
      <c r="K361" s="38">
        <f t="shared" si="131"/>
        <v>0</v>
      </c>
      <c r="L361" s="38">
        <f t="shared" si="131"/>
        <v>0</v>
      </c>
      <c r="M361" s="38">
        <f t="shared" si="131"/>
        <v>0</v>
      </c>
      <c r="N361" s="38">
        <f t="shared" si="131"/>
        <v>0</v>
      </c>
      <c r="O361" s="38">
        <f t="shared" si="131"/>
        <v>0</v>
      </c>
      <c r="P361" s="38">
        <f>P363+P364+P365</f>
        <v>250000</v>
      </c>
      <c r="Q361" s="32">
        <v>41189.14</v>
      </c>
      <c r="R361" s="39">
        <f t="shared" si="120"/>
        <v>100</v>
      </c>
      <c r="S361" s="37"/>
    </row>
    <row r="362" spans="1:19" outlineLevel="1">
      <c r="A362" s="27"/>
      <c r="B362" s="36" t="s">
        <v>10</v>
      </c>
      <c r="C362" s="31"/>
      <c r="D362" s="31"/>
      <c r="E362" s="31"/>
      <c r="F362" s="31"/>
      <c r="G362" s="38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40"/>
      <c r="S362" s="37"/>
    </row>
    <row r="363" spans="1:19" outlineLevel="1">
      <c r="A363" s="27"/>
      <c r="B363" s="36" t="s">
        <v>11</v>
      </c>
      <c r="C363" s="31"/>
      <c r="D363" s="31"/>
      <c r="E363" s="31"/>
      <c r="F363" s="31"/>
      <c r="G363" s="38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40"/>
      <c r="S363" s="37"/>
    </row>
    <row r="364" spans="1:19" outlineLevel="1">
      <c r="A364" s="27"/>
      <c r="B364" s="36" t="s">
        <v>12</v>
      </c>
      <c r="C364" s="31"/>
      <c r="D364" s="31"/>
      <c r="E364" s="31"/>
      <c r="F364" s="31"/>
      <c r="G364" s="38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40"/>
      <c r="S364" s="37"/>
    </row>
    <row r="365" spans="1:19" outlineLevel="1">
      <c r="A365" s="27"/>
      <c r="B365" s="36" t="s">
        <v>13</v>
      </c>
      <c r="C365" s="31"/>
      <c r="D365" s="31"/>
      <c r="E365" s="31"/>
      <c r="F365" s="31"/>
      <c r="G365" s="38"/>
      <c r="H365" s="38">
        <v>250000</v>
      </c>
      <c r="I365" s="32"/>
      <c r="J365" s="32"/>
      <c r="K365" s="32"/>
      <c r="L365" s="32"/>
      <c r="M365" s="32"/>
      <c r="N365" s="32"/>
      <c r="O365" s="32"/>
      <c r="P365" s="38">
        <v>250000</v>
      </c>
      <c r="Q365" s="32"/>
      <c r="R365" s="40">
        <f t="shared" si="120"/>
        <v>100</v>
      </c>
      <c r="S365" s="37"/>
    </row>
    <row r="366" spans="1:19" ht="31.5" outlineLevel="1">
      <c r="A366" s="27"/>
      <c r="B366" s="49" t="s">
        <v>107</v>
      </c>
      <c r="C366" s="31"/>
      <c r="D366" s="31"/>
      <c r="E366" s="31"/>
      <c r="F366" s="31"/>
      <c r="G366" s="38"/>
      <c r="H366" s="38">
        <f>H368+H369+H370</f>
        <v>36403684.43</v>
      </c>
      <c r="I366" s="38">
        <f t="shared" ref="I366:O366" si="132">I368+I369+I370</f>
        <v>0</v>
      </c>
      <c r="J366" s="38">
        <f t="shared" si="132"/>
        <v>0</v>
      </c>
      <c r="K366" s="38">
        <f t="shared" si="132"/>
        <v>0</v>
      </c>
      <c r="L366" s="38">
        <f t="shared" si="132"/>
        <v>0</v>
      </c>
      <c r="M366" s="38">
        <f t="shared" si="132"/>
        <v>0</v>
      </c>
      <c r="N366" s="38">
        <f t="shared" si="132"/>
        <v>0</v>
      </c>
      <c r="O366" s="38">
        <f t="shared" si="132"/>
        <v>0</v>
      </c>
      <c r="P366" s="38">
        <f>P368+P369+P370</f>
        <v>36403684.43</v>
      </c>
      <c r="Q366" s="32">
        <v>41189.14</v>
      </c>
      <c r="R366" s="39">
        <f t="shared" si="120"/>
        <v>100</v>
      </c>
      <c r="S366" s="37"/>
    </row>
    <row r="367" spans="1:19" outlineLevel="1">
      <c r="A367" s="27"/>
      <c r="B367" s="36" t="s">
        <v>10</v>
      </c>
      <c r="C367" s="31"/>
      <c r="D367" s="31"/>
      <c r="E367" s="31"/>
      <c r="F367" s="31"/>
      <c r="G367" s="38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23"/>
      <c r="S367" s="37"/>
    </row>
    <row r="368" spans="1:19" outlineLevel="1">
      <c r="A368" s="27"/>
      <c r="B368" s="36" t="s">
        <v>11</v>
      </c>
      <c r="C368" s="31"/>
      <c r="D368" s="31"/>
      <c r="E368" s="31"/>
      <c r="F368" s="31"/>
      <c r="G368" s="38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23"/>
      <c r="S368" s="37"/>
    </row>
    <row r="369" spans="1:20" outlineLevel="1">
      <c r="A369" s="27"/>
      <c r="B369" s="36" t="s">
        <v>12</v>
      </c>
      <c r="C369" s="31"/>
      <c r="D369" s="31"/>
      <c r="E369" s="31"/>
      <c r="F369" s="31"/>
      <c r="G369" s="38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23"/>
      <c r="S369" s="37"/>
    </row>
    <row r="370" spans="1:20" outlineLevel="1">
      <c r="A370" s="27"/>
      <c r="B370" s="36" t="s">
        <v>13</v>
      </c>
      <c r="C370" s="31"/>
      <c r="D370" s="31"/>
      <c r="E370" s="31"/>
      <c r="F370" s="31"/>
      <c r="G370" s="38"/>
      <c r="H370" s="38">
        <v>36403684.43</v>
      </c>
      <c r="I370" s="32"/>
      <c r="J370" s="32"/>
      <c r="K370" s="32"/>
      <c r="L370" s="32"/>
      <c r="M370" s="32"/>
      <c r="N370" s="32"/>
      <c r="O370" s="32"/>
      <c r="P370" s="38">
        <v>36403684.43</v>
      </c>
      <c r="Q370" s="32"/>
      <c r="R370" s="40">
        <f t="shared" si="120"/>
        <v>100</v>
      </c>
      <c r="S370" s="37"/>
    </row>
    <row r="371" spans="1:20" ht="63" outlineLevel="1">
      <c r="A371" s="27" t="s">
        <v>108</v>
      </c>
      <c r="B371" s="36" t="s">
        <v>109</v>
      </c>
      <c r="C371" s="31"/>
      <c r="D371" s="31"/>
      <c r="E371" s="31"/>
      <c r="F371" s="31"/>
      <c r="G371" s="38"/>
      <c r="H371" s="38">
        <f t="shared" ref="H371:P371" si="133">H382+H383+H384</f>
        <v>614264800</v>
      </c>
      <c r="I371" s="38">
        <f t="shared" si="133"/>
        <v>0</v>
      </c>
      <c r="J371" s="38">
        <f t="shared" si="133"/>
        <v>0</v>
      </c>
      <c r="K371" s="38">
        <f t="shared" si="133"/>
        <v>0</v>
      </c>
      <c r="L371" s="38">
        <f t="shared" si="133"/>
        <v>0</v>
      </c>
      <c r="M371" s="38">
        <f t="shared" si="133"/>
        <v>0</v>
      </c>
      <c r="N371" s="38">
        <f t="shared" si="133"/>
        <v>0</v>
      </c>
      <c r="O371" s="38">
        <f t="shared" si="133"/>
        <v>0</v>
      </c>
      <c r="P371" s="38">
        <f t="shared" si="133"/>
        <v>614264800</v>
      </c>
      <c r="Q371" s="38">
        <v>6680221.0999999996</v>
      </c>
      <c r="R371" s="39">
        <f t="shared" si="120"/>
        <v>100</v>
      </c>
      <c r="S371" s="37"/>
    </row>
    <row r="372" spans="1:20" outlineLevel="1">
      <c r="A372" s="27"/>
      <c r="B372" s="36" t="s">
        <v>10</v>
      </c>
      <c r="C372" s="31"/>
      <c r="D372" s="31"/>
      <c r="E372" s="31"/>
      <c r="F372" s="31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40"/>
      <c r="S372" s="37"/>
    </row>
    <row r="373" spans="1:20" outlineLevel="1">
      <c r="A373" s="27"/>
      <c r="B373" s="36" t="s">
        <v>11</v>
      </c>
      <c r="C373" s="31"/>
      <c r="D373" s="31"/>
      <c r="E373" s="31"/>
      <c r="F373" s="31"/>
      <c r="G373" s="38"/>
      <c r="H373" s="38">
        <f>H383+H378</f>
        <v>583680100</v>
      </c>
      <c r="I373" s="38">
        <f t="shared" ref="I373:O373" si="134">I383+I378</f>
        <v>0</v>
      </c>
      <c r="J373" s="38">
        <f t="shared" si="134"/>
        <v>0</v>
      </c>
      <c r="K373" s="38">
        <f t="shared" si="134"/>
        <v>0</v>
      </c>
      <c r="L373" s="38">
        <f t="shared" si="134"/>
        <v>0</v>
      </c>
      <c r="M373" s="38">
        <f t="shared" si="134"/>
        <v>0</v>
      </c>
      <c r="N373" s="38">
        <f t="shared" si="134"/>
        <v>0</v>
      </c>
      <c r="O373" s="38">
        <f t="shared" si="134"/>
        <v>0</v>
      </c>
      <c r="P373" s="38">
        <f>P383+P378</f>
        <v>583680100</v>
      </c>
      <c r="Q373" s="38"/>
      <c r="R373" s="40">
        <f t="shared" si="120"/>
        <v>100</v>
      </c>
      <c r="S373" s="37"/>
    </row>
    <row r="374" spans="1:20" outlineLevel="1">
      <c r="A374" s="27"/>
      <c r="B374" s="36" t="s">
        <v>12</v>
      </c>
      <c r="C374" s="31"/>
      <c r="D374" s="31"/>
      <c r="E374" s="31"/>
      <c r="F374" s="31"/>
      <c r="G374" s="38"/>
      <c r="H374" s="38">
        <f t="shared" ref="H374:H375" si="135">H384+H379</f>
        <v>55584700</v>
      </c>
      <c r="I374" s="38"/>
      <c r="J374" s="38"/>
      <c r="K374" s="38"/>
      <c r="L374" s="38"/>
      <c r="M374" s="38"/>
      <c r="N374" s="38"/>
      <c r="O374" s="38"/>
      <c r="P374" s="38">
        <f t="shared" ref="P374:P375" si="136">P384+P379</f>
        <v>55584700</v>
      </c>
      <c r="Q374" s="38"/>
      <c r="R374" s="40">
        <f t="shared" si="120"/>
        <v>100</v>
      </c>
      <c r="S374" s="37"/>
    </row>
    <row r="375" spans="1:20" outlineLevel="1">
      <c r="A375" s="27"/>
      <c r="B375" s="36" t="s">
        <v>13</v>
      </c>
      <c r="C375" s="31"/>
      <c r="D375" s="31"/>
      <c r="E375" s="31"/>
      <c r="F375" s="31"/>
      <c r="G375" s="38"/>
      <c r="H375" s="38">
        <f t="shared" si="135"/>
        <v>95895400</v>
      </c>
      <c r="I375" s="38"/>
      <c r="J375" s="38"/>
      <c r="K375" s="38"/>
      <c r="L375" s="38"/>
      <c r="M375" s="38"/>
      <c r="N375" s="38"/>
      <c r="O375" s="38"/>
      <c r="P375" s="38">
        <f t="shared" si="136"/>
        <v>95895222.5</v>
      </c>
      <c r="Q375" s="38"/>
      <c r="R375" s="40">
        <f t="shared" si="120"/>
        <v>99.9998149024875</v>
      </c>
      <c r="S375" s="37"/>
    </row>
    <row r="376" spans="1:20" ht="78.75" outlineLevel="1">
      <c r="A376" s="27"/>
      <c r="B376" s="41" t="s">
        <v>110</v>
      </c>
      <c r="C376" s="31"/>
      <c r="D376" s="31"/>
      <c r="E376" s="31"/>
      <c r="F376" s="31"/>
      <c r="G376" s="38"/>
      <c r="H376" s="38">
        <f>H378+H379+H380</f>
        <v>30000000</v>
      </c>
      <c r="I376" s="38">
        <f t="shared" ref="I376:O376" si="137">I378+I379+I380</f>
        <v>0</v>
      </c>
      <c r="J376" s="38">
        <f t="shared" si="137"/>
        <v>0</v>
      </c>
      <c r="K376" s="38">
        <f t="shared" si="137"/>
        <v>0</v>
      </c>
      <c r="L376" s="38">
        <f t="shared" si="137"/>
        <v>0</v>
      </c>
      <c r="M376" s="38">
        <f t="shared" si="137"/>
        <v>0</v>
      </c>
      <c r="N376" s="38">
        <f t="shared" si="137"/>
        <v>0</v>
      </c>
      <c r="O376" s="38">
        <f t="shared" si="137"/>
        <v>0</v>
      </c>
      <c r="P376" s="38">
        <f>P378+P379+P380</f>
        <v>30000000</v>
      </c>
      <c r="Q376" s="32">
        <v>41189.14</v>
      </c>
      <c r="R376" s="39">
        <f t="shared" si="120"/>
        <v>100</v>
      </c>
      <c r="S376" s="37"/>
    </row>
    <row r="377" spans="1:20" outlineLevel="1">
      <c r="A377" s="27"/>
      <c r="B377" s="36" t="s">
        <v>10</v>
      </c>
      <c r="C377" s="31"/>
      <c r="D377" s="31"/>
      <c r="E377" s="31"/>
      <c r="F377" s="31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23"/>
      <c r="S377" s="37"/>
    </row>
    <row r="378" spans="1:20" outlineLevel="1">
      <c r="A378" s="27"/>
      <c r="B378" s="36" t="s">
        <v>11</v>
      </c>
      <c r="C378" s="31"/>
      <c r="D378" s="31"/>
      <c r="E378" s="31"/>
      <c r="F378" s="31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23"/>
      <c r="S378" s="37"/>
    </row>
    <row r="379" spans="1:20" outlineLevel="1">
      <c r="A379" s="27"/>
      <c r="B379" s="36" t="s">
        <v>12</v>
      </c>
      <c r="C379" s="31"/>
      <c r="D379" s="31"/>
      <c r="E379" s="31"/>
      <c r="F379" s="31"/>
      <c r="G379" s="38"/>
      <c r="H379" s="38">
        <v>25000000</v>
      </c>
      <c r="I379" s="38"/>
      <c r="J379" s="38"/>
      <c r="K379" s="38"/>
      <c r="L379" s="38"/>
      <c r="M379" s="38"/>
      <c r="N379" s="38"/>
      <c r="O379" s="38"/>
      <c r="P379" s="38">
        <v>25000000</v>
      </c>
      <c r="Q379" s="38"/>
      <c r="R379" s="40">
        <f t="shared" si="120"/>
        <v>100</v>
      </c>
      <c r="S379" s="37"/>
    </row>
    <row r="380" spans="1:20" outlineLevel="1">
      <c r="A380" s="27"/>
      <c r="B380" s="36" t="s">
        <v>13</v>
      </c>
      <c r="C380" s="31"/>
      <c r="D380" s="31"/>
      <c r="E380" s="31"/>
      <c r="F380" s="31"/>
      <c r="G380" s="38"/>
      <c r="H380" s="38">
        <v>5000000</v>
      </c>
      <c r="I380" s="38"/>
      <c r="J380" s="38"/>
      <c r="K380" s="38"/>
      <c r="L380" s="38"/>
      <c r="M380" s="38"/>
      <c r="N380" s="38"/>
      <c r="O380" s="38"/>
      <c r="P380" s="38">
        <v>5000000</v>
      </c>
      <c r="Q380" s="38"/>
      <c r="R380" s="40">
        <f t="shared" si="120"/>
        <v>100</v>
      </c>
      <c r="S380" s="37"/>
    </row>
    <row r="381" spans="1:20" ht="78.75" outlineLevel="1">
      <c r="A381" s="27"/>
      <c r="B381" s="41" t="s">
        <v>111</v>
      </c>
      <c r="C381" s="31"/>
      <c r="D381" s="31"/>
      <c r="E381" s="31"/>
      <c r="F381" s="31"/>
      <c r="G381" s="38"/>
      <c r="H381" s="38">
        <f>H383+H384+H385</f>
        <v>705160200</v>
      </c>
      <c r="I381" s="38">
        <f t="shared" ref="I381:O381" si="138">I383+I384+I385</f>
        <v>0</v>
      </c>
      <c r="J381" s="38">
        <f t="shared" si="138"/>
        <v>0</v>
      </c>
      <c r="K381" s="38">
        <f t="shared" si="138"/>
        <v>0</v>
      </c>
      <c r="L381" s="38">
        <f t="shared" si="138"/>
        <v>0</v>
      </c>
      <c r="M381" s="38">
        <f t="shared" si="138"/>
        <v>0</v>
      </c>
      <c r="N381" s="38">
        <f t="shared" si="138"/>
        <v>0</v>
      </c>
      <c r="O381" s="38">
        <f t="shared" si="138"/>
        <v>0</v>
      </c>
      <c r="P381" s="38">
        <f>P383+P384+P385</f>
        <v>705160022.5</v>
      </c>
      <c r="Q381" s="32">
        <v>41189.14</v>
      </c>
      <c r="R381" s="39">
        <f t="shared" si="120"/>
        <v>99.999974828414878</v>
      </c>
      <c r="S381" s="37"/>
    </row>
    <row r="382" spans="1:20" outlineLevel="1">
      <c r="A382" s="27"/>
      <c r="B382" s="36" t="s">
        <v>10</v>
      </c>
      <c r="C382" s="31"/>
      <c r="D382" s="31"/>
      <c r="E382" s="31"/>
      <c r="F382" s="31"/>
      <c r="G382" s="38"/>
      <c r="H382" s="38"/>
      <c r="I382" s="32"/>
      <c r="J382" s="32"/>
      <c r="K382" s="32"/>
      <c r="L382" s="32"/>
      <c r="M382" s="32"/>
      <c r="N382" s="32"/>
      <c r="O382" s="32"/>
      <c r="P382" s="32"/>
      <c r="Q382" s="32"/>
      <c r="R382" s="23"/>
      <c r="S382" s="37"/>
    </row>
    <row r="383" spans="1:20" outlineLevel="1">
      <c r="A383" s="27"/>
      <c r="B383" s="36" t="s">
        <v>11</v>
      </c>
      <c r="C383" s="31"/>
      <c r="D383" s="31"/>
      <c r="E383" s="31"/>
      <c r="F383" s="31"/>
      <c r="G383" s="38"/>
      <c r="H383" s="38">
        <v>583680100</v>
      </c>
      <c r="I383" s="32"/>
      <c r="J383" s="32"/>
      <c r="K383" s="32"/>
      <c r="L383" s="32"/>
      <c r="M383" s="32"/>
      <c r="N383" s="32"/>
      <c r="O383" s="32"/>
      <c r="P383" s="38">
        <v>583680100</v>
      </c>
      <c r="Q383" s="32"/>
      <c r="R383" s="40">
        <f t="shared" si="120"/>
        <v>100</v>
      </c>
      <c r="S383" s="37"/>
      <c r="T383" s="24"/>
    </row>
    <row r="384" spans="1:20" outlineLevel="1">
      <c r="A384" s="27"/>
      <c r="B384" s="36" t="s">
        <v>12</v>
      </c>
      <c r="C384" s="31"/>
      <c r="D384" s="31"/>
      <c r="E384" s="31"/>
      <c r="F384" s="31"/>
      <c r="G384" s="38"/>
      <c r="H384" s="38">
        <v>30584700</v>
      </c>
      <c r="I384" s="32"/>
      <c r="J384" s="32"/>
      <c r="K384" s="32"/>
      <c r="L384" s="32"/>
      <c r="M384" s="32"/>
      <c r="N384" s="32"/>
      <c r="O384" s="32"/>
      <c r="P384" s="38">
        <v>30584700</v>
      </c>
      <c r="Q384" s="32"/>
      <c r="R384" s="40">
        <f t="shared" si="120"/>
        <v>100</v>
      </c>
      <c r="S384" s="37"/>
    </row>
    <row r="385" spans="1:19" outlineLevel="1">
      <c r="A385" s="27"/>
      <c r="B385" s="36" t="s">
        <v>13</v>
      </c>
      <c r="C385" s="31"/>
      <c r="D385" s="31"/>
      <c r="E385" s="31"/>
      <c r="F385" s="31"/>
      <c r="G385" s="38"/>
      <c r="H385" s="38">
        <v>90895400</v>
      </c>
      <c r="I385" s="32"/>
      <c r="J385" s="32"/>
      <c r="K385" s="32"/>
      <c r="L385" s="32"/>
      <c r="M385" s="32"/>
      <c r="N385" s="32"/>
      <c r="O385" s="32"/>
      <c r="P385" s="38">
        <v>90895222.5</v>
      </c>
      <c r="Q385" s="32"/>
      <c r="R385" s="40">
        <f t="shared" si="120"/>
        <v>99.99980472059093</v>
      </c>
      <c r="S385" s="37"/>
    </row>
    <row r="386" spans="1:19" ht="45" customHeight="1" outlineLevel="1">
      <c r="A386" s="27" t="s">
        <v>112</v>
      </c>
      <c r="B386" s="36" t="s">
        <v>113</v>
      </c>
      <c r="C386" s="31"/>
      <c r="D386" s="31"/>
      <c r="E386" s="31"/>
      <c r="F386" s="31"/>
      <c r="G386" s="38">
        <v>0</v>
      </c>
      <c r="H386" s="38">
        <f>H388+H389+H390</f>
        <v>9279100.6600000001</v>
      </c>
      <c r="I386" s="38">
        <f t="shared" ref="I386:P386" si="139">I388+I389+I390</f>
        <v>0</v>
      </c>
      <c r="J386" s="38">
        <f t="shared" si="139"/>
        <v>0</v>
      </c>
      <c r="K386" s="38">
        <f t="shared" si="139"/>
        <v>0</v>
      </c>
      <c r="L386" s="38">
        <f t="shared" si="139"/>
        <v>0</v>
      </c>
      <c r="M386" s="38">
        <f t="shared" si="139"/>
        <v>0</v>
      </c>
      <c r="N386" s="38">
        <f t="shared" si="139"/>
        <v>0</v>
      </c>
      <c r="O386" s="38">
        <f t="shared" si="139"/>
        <v>0</v>
      </c>
      <c r="P386" s="38">
        <f t="shared" si="139"/>
        <v>9279100.6600000001</v>
      </c>
      <c r="Q386" s="38">
        <v>56619610.079999998</v>
      </c>
      <c r="R386" s="39">
        <f t="shared" si="120"/>
        <v>100</v>
      </c>
      <c r="S386" s="37">
        <v>0</v>
      </c>
    </row>
    <row r="387" spans="1:19" outlineLevel="1">
      <c r="A387" s="27"/>
      <c r="B387" s="36" t="s">
        <v>10</v>
      </c>
      <c r="C387" s="31"/>
      <c r="D387" s="31"/>
      <c r="E387" s="31"/>
      <c r="F387" s="31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40"/>
      <c r="S387" s="37"/>
    </row>
    <row r="388" spans="1:19" outlineLevel="1">
      <c r="A388" s="27"/>
      <c r="B388" s="36" t="s">
        <v>11</v>
      </c>
      <c r="C388" s="31"/>
      <c r="D388" s="31"/>
      <c r="E388" s="31"/>
      <c r="F388" s="31"/>
      <c r="G388" s="38"/>
      <c r="H388" s="38">
        <f>H393</f>
        <v>0</v>
      </c>
      <c r="I388" s="38">
        <f t="shared" ref="I388:P390" si="140">I393</f>
        <v>0</v>
      </c>
      <c r="J388" s="38">
        <f t="shared" si="140"/>
        <v>0</v>
      </c>
      <c r="K388" s="38">
        <f t="shared" si="140"/>
        <v>0</v>
      </c>
      <c r="L388" s="38">
        <f t="shared" si="140"/>
        <v>0</v>
      </c>
      <c r="M388" s="38">
        <f t="shared" si="140"/>
        <v>0</v>
      </c>
      <c r="N388" s="38">
        <f t="shared" si="140"/>
        <v>0</v>
      </c>
      <c r="O388" s="38">
        <f t="shared" si="140"/>
        <v>0</v>
      </c>
      <c r="P388" s="38">
        <f>P393</f>
        <v>0</v>
      </c>
      <c r="Q388" s="38"/>
      <c r="R388" s="40">
        <v>0</v>
      </c>
      <c r="S388" s="37"/>
    </row>
    <row r="389" spans="1:19" outlineLevel="1">
      <c r="A389" s="27"/>
      <c r="B389" s="36" t="s">
        <v>12</v>
      </c>
      <c r="C389" s="31"/>
      <c r="D389" s="31"/>
      <c r="E389" s="31"/>
      <c r="F389" s="31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40"/>
      <c r="S389" s="37"/>
    </row>
    <row r="390" spans="1:19" outlineLevel="1">
      <c r="A390" s="27"/>
      <c r="B390" s="36" t="s">
        <v>13</v>
      </c>
      <c r="C390" s="31"/>
      <c r="D390" s="31"/>
      <c r="E390" s="31"/>
      <c r="F390" s="31"/>
      <c r="G390" s="38"/>
      <c r="H390" s="38">
        <f>H395</f>
        <v>9279100.6600000001</v>
      </c>
      <c r="I390" s="38"/>
      <c r="J390" s="38"/>
      <c r="K390" s="38"/>
      <c r="L390" s="38"/>
      <c r="M390" s="38"/>
      <c r="N390" s="38"/>
      <c r="O390" s="38"/>
      <c r="P390" s="38">
        <f t="shared" si="140"/>
        <v>9279100.6600000001</v>
      </c>
      <c r="Q390" s="38"/>
      <c r="R390" s="40">
        <f t="shared" ref="R390:R450" si="141">P390/H390*100</f>
        <v>100</v>
      </c>
      <c r="S390" s="37"/>
    </row>
    <row r="391" spans="1:19" outlineLevel="1">
      <c r="A391" s="27"/>
      <c r="B391" s="43" t="s">
        <v>42</v>
      </c>
      <c r="C391" s="31"/>
      <c r="D391" s="31"/>
      <c r="E391" s="31"/>
      <c r="F391" s="31"/>
      <c r="G391" s="38"/>
      <c r="H391" s="38">
        <f>H393+H394+H395</f>
        <v>9279100.6600000001</v>
      </c>
      <c r="I391" s="38">
        <f t="shared" ref="I391:O391" si="142">I393+I394+I395</f>
        <v>0</v>
      </c>
      <c r="J391" s="38">
        <f t="shared" si="142"/>
        <v>0</v>
      </c>
      <c r="K391" s="38">
        <f t="shared" si="142"/>
        <v>0</v>
      </c>
      <c r="L391" s="38">
        <f t="shared" si="142"/>
        <v>0</v>
      </c>
      <c r="M391" s="38">
        <f t="shared" si="142"/>
        <v>0</v>
      </c>
      <c r="N391" s="38">
        <f t="shared" si="142"/>
        <v>0</v>
      </c>
      <c r="O391" s="38">
        <f t="shared" si="142"/>
        <v>0</v>
      </c>
      <c r="P391" s="38">
        <f>P393+P394+P395</f>
        <v>9279100.6600000001</v>
      </c>
      <c r="Q391" s="32">
        <v>41189.14</v>
      </c>
      <c r="R391" s="39">
        <f t="shared" si="141"/>
        <v>100</v>
      </c>
      <c r="S391" s="37"/>
    </row>
    <row r="392" spans="1:19" outlineLevel="1">
      <c r="A392" s="27"/>
      <c r="B392" s="36" t="s">
        <v>10</v>
      </c>
      <c r="C392" s="31"/>
      <c r="D392" s="31"/>
      <c r="E392" s="31"/>
      <c r="F392" s="31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40"/>
      <c r="S392" s="37"/>
    </row>
    <row r="393" spans="1:19" outlineLevel="1">
      <c r="A393" s="27"/>
      <c r="B393" s="36" t="s">
        <v>11</v>
      </c>
      <c r="C393" s="31"/>
      <c r="D393" s="31"/>
      <c r="E393" s="31"/>
      <c r="F393" s="31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40"/>
      <c r="S393" s="37"/>
    </row>
    <row r="394" spans="1:19" outlineLevel="1">
      <c r="A394" s="27"/>
      <c r="B394" s="36" t="s">
        <v>12</v>
      </c>
      <c r="C394" s="31"/>
      <c r="D394" s="31"/>
      <c r="E394" s="31"/>
      <c r="F394" s="31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40"/>
      <c r="S394" s="37"/>
    </row>
    <row r="395" spans="1:19" outlineLevel="1">
      <c r="A395" s="27"/>
      <c r="B395" s="36" t="s">
        <v>13</v>
      </c>
      <c r="C395" s="31"/>
      <c r="D395" s="31"/>
      <c r="E395" s="31"/>
      <c r="F395" s="31"/>
      <c r="G395" s="38"/>
      <c r="H395" s="38">
        <v>9279100.6600000001</v>
      </c>
      <c r="I395" s="38"/>
      <c r="J395" s="38"/>
      <c r="K395" s="38"/>
      <c r="L395" s="38"/>
      <c r="M395" s="38"/>
      <c r="N395" s="38"/>
      <c r="O395" s="38"/>
      <c r="P395" s="38">
        <v>9279100.6600000001</v>
      </c>
      <c r="Q395" s="38"/>
      <c r="R395" s="40">
        <f t="shared" si="141"/>
        <v>100</v>
      </c>
      <c r="S395" s="37"/>
    </row>
    <row r="396" spans="1:19" s="35" customFormat="1" ht="63">
      <c r="A396" s="44" t="s">
        <v>114</v>
      </c>
      <c r="B396" s="30" t="s">
        <v>115</v>
      </c>
      <c r="C396" s="31"/>
      <c r="D396" s="31"/>
      <c r="E396" s="31"/>
      <c r="F396" s="31"/>
      <c r="G396" s="32">
        <v>0</v>
      </c>
      <c r="H396" s="32">
        <f>H398+H399+H400</f>
        <v>46216322.960000001</v>
      </c>
      <c r="I396" s="32">
        <f t="shared" ref="I396:P396" si="143">I398+I399+I400</f>
        <v>0</v>
      </c>
      <c r="J396" s="32">
        <f t="shared" si="143"/>
        <v>0</v>
      </c>
      <c r="K396" s="32">
        <f t="shared" si="143"/>
        <v>0</v>
      </c>
      <c r="L396" s="32">
        <f t="shared" si="143"/>
        <v>0</v>
      </c>
      <c r="M396" s="32">
        <f t="shared" si="143"/>
        <v>0</v>
      </c>
      <c r="N396" s="32">
        <f t="shared" si="143"/>
        <v>0</v>
      </c>
      <c r="O396" s="32">
        <f t="shared" si="143"/>
        <v>0</v>
      </c>
      <c r="P396" s="32">
        <f t="shared" si="143"/>
        <v>45014150.859999999</v>
      </c>
      <c r="Q396" s="32">
        <v>11190442.060000001</v>
      </c>
      <c r="R396" s="33">
        <f t="shared" si="141"/>
        <v>97.398814914288025</v>
      </c>
      <c r="S396" s="34">
        <v>0</v>
      </c>
    </row>
    <row r="397" spans="1:19">
      <c r="A397" s="44"/>
      <c r="B397" s="36" t="s">
        <v>10</v>
      </c>
      <c r="C397" s="31"/>
      <c r="D397" s="31"/>
      <c r="E397" s="31"/>
      <c r="F397" s="31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23"/>
      <c r="S397" s="37"/>
    </row>
    <row r="398" spans="1:19">
      <c r="A398" s="44"/>
      <c r="B398" s="30" t="s">
        <v>11</v>
      </c>
      <c r="C398" s="31"/>
      <c r="D398" s="31"/>
      <c r="E398" s="31"/>
      <c r="F398" s="31"/>
      <c r="G398" s="32"/>
      <c r="H398" s="32">
        <f>H403+H413+H433+H443</f>
        <v>0</v>
      </c>
      <c r="I398" s="32">
        <f t="shared" ref="I398:P398" si="144">I403+I413+I433+I443</f>
        <v>0</v>
      </c>
      <c r="J398" s="32">
        <f t="shared" si="144"/>
        <v>0</v>
      </c>
      <c r="K398" s="32">
        <f t="shared" si="144"/>
        <v>0</v>
      </c>
      <c r="L398" s="32">
        <f t="shared" si="144"/>
        <v>0</v>
      </c>
      <c r="M398" s="32">
        <f t="shared" si="144"/>
        <v>0</v>
      </c>
      <c r="N398" s="32">
        <f t="shared" si="144"/>
        <v>0</v>
      </c>
      <c r="O398" s="32">
        <f t="shared" si="144"/>
        <v>0</v>
      </c>
      <c r="P398" s="32">
        <f t="shared" si="144"/>
        <v>0</v>
      </c>
      <c r="Q398" s="32"/>
      <c r="R398" s="23">
        <v>0</v>
      </c>
      <c r="S398" s="37"/>
    </row>
    <row r="399" spans="1:19">
      <c r="A399" s="44"/>
      <c r="B399" s="30" t="s">
        <v>12</v>
      </c>
      <c r="C399" s="31"/>
      <c r="D399" s="31"/>
      <c r="E399" s="31"/>
      <c r="F399" s="31"/>
      <c r="G399" s="32"/>
      <c r="H399" s="32">
        <f t="shared" ref="H399:P400" si="145">H404+H414+H434+H444</f>
        <v>0</v>
      </c>
      <c r="I399" s="32">
        <f t="shared" si="145"/>
        <v>0</v>
      </c>
      <c r="J399" s="32">
        <f t="shared" si="145"/>
        <v>0</v>
      </c>
      <c r="K399" s="32">
        <f t="shared" si="145"/>
        <v>0</v>
      </c>
      <c r="L399" s="32">
        <f t="shared" si="145"/>
        <v>0</v>
      </c>
      <c r="M399" s="32">
        <f t="shared" si="145"/>
        <v>0</v>
      </c>
      <c r="N399" s="32">
        <f t="shared" si="145"/>
        <v>0</v>
      </c>
      <c r="O399" s="32">
        <f t="shared" si="145"/>
        <v>0</v>
      </c>
      <c r="P399" s="32">
        <f t="shared" si="145"/>
        <v>0</v>
      </c>
      <c r="Q399" s="32"/>
      <c r="R399" s="23">
        <v>0</v>
      </c>
      <c r="S399" s="37"/>
    </row>
    <row r="400" spans="1:19">
      <c r="A400" s="44"/>
      <c r="B400" s="30" t="s">
        <v>13</v>
      </c>
      <c r="C400" s="31"/>
      <c r="D400" s="31"/>
      <c r="E400" s="31"/>
      <c r="F400" s="31"/>
      <c r="G400" s="32"/>
      <c r="H400" s="32">
        <f>H405+H415+H435+H445</f>
        <v>46216322.960000001</v>
      </c>
      <c r="I400" s="32">
        <f t="shared" si="145"/>
        <v>0</v>
      </c>
      <c r="J400" s="32">
        <f t="shared" si="145"/>
        <v>0</v>
      </c>
      <c r="K400" s="32">
        <f t="shared" si="145"/>
        <v>0</v>
      </c>
      <c r="L400" s="32">
        <f t="shared" si="145"/>
        <v>0</v>
      </c>
      <c r="M400" s="32">
        <f t="shared" si="145"/>
        <v>0</v>
      </c>
      <c r="N400" s="32">
        <f t="shared" si="145"/>
        <v>0</v>
      </c>
      <c r="O400" s="32">
        <f t="shared" si="145"/>
        <v>0</v>
      </c>
      <c r="P400" s="32">
        <f t="shared" si="145"/>
        <v>45014150.859999999</v>
      </c>
      <c r="Q400" s="32"/>
      <c r="R400" s="23">
        <f t="shared" si="141"/>
        <v>97.398814914288025</v>
      </c>
      <c r="S400" s="37"/>
    </row>
    <row r="401" spans="1:19" ht="63" outlineLevel="1">
      <c r="A401" s="27" t="s">
        <v>116</v>
      </c>
      <c r="B401" s="36" t="s">
        <v>117</v>
      </c>
      <c r="C401" s="31"/>
      <c r="D401" s="31"/>
      <c r="E401" s="31"/>
      <c r="F401" s="31"/>
      <c r="G401" s="38">
        <v>0</v>
      </c>
      <c r="H401" s="38">
        <f>H403+H404+H405</f>
        <v>390904</v>
      </c>
      <c r="I401" s="38">
        <f t="shared" ref="I401:P401" si="146">I403+I404+I405</f>
        <v>0</v>
      </c>
      <c r="J401" s="38">
        <f t="shared" si="146"/>
        <v>0</v>
      </c>
      <c r="K401" s="38">
        <f t="shared" si="146"/>
        <v>0</v>
      </c>
      <c r="L401" s="38">
        <f t="shared" si="146"/>
        <v>0</v>
      </c>
      <c r="M401" s="38">
        <f t="shared" si="146"/>
        <v>0</v>
      </c>
      <c r="N401" s="38">
        <f t="shared" si="146"/>
        <v>0</v>
      </c>
      <c r="O401" s="38">
        <f t="shared" si="146"/>
        <v>0</v>
      </c>
      <c r="P401" s="38">
        <f t="shared" si="146"/>
        <v>390904</v>
      </c>
      <c r="Q401" s="38">
        <v>28470.400000000001</v>
      </c>
      <c r="R401" s="39">
        <f t="shared" si="141"/>
        <v>100</v>
      </c>
      <c r="S401" s="37">
        <v>0</v>
      </c>
    </row>
    <row r="402" spans="1:19" outlineLevel="1">
      <c r="A402" s="27"/>
      <c r="B402" s="36" t="s">
        <v>10</v>
      </c>
      <c r="C402" s="31"/>
      <c r="D402" s="31"/>
      <c r="E402" s="31"/>
      <c r="F402" s="31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40"/>
      <c r="S402" s="37"/>
    </row>
    <row r="403" spans="1:19" outlineLevel="1">
      <c r="A403" s="27"/>
      <c r="B403" s="36" t="s">
        <v>11</v>
      </c>
      <c r="C403" s="31"/>
      <c r="D403" s="31"/>
      <c r="E403" s="31"/>
      <c r="F403" s="31"/>
      <c r="G403" s="38"/>
      <c r="H403" s="38">
        <f>H408</f>
        <v>0</v>
      </c>
      <c r="I403" s="38">
        <f t="shared" ref="I403:P405" si="147">I408</f>
        <v>0</v>
      </c>
      <c r="J403" s="38">
        <f t="shared" si="147"/>
        <v>0</v>
      </c>
      <c r="K403" s="38">
        <f t="shared" si="147"/>
        <v>0</v>
      </c>
      <c r="L403" s="38">
        <f t="shared" si="147"/>
        <v>0</v>
      </c>
      <c r="M403" s="38">
        <f t="shared" si="147"/>
        <v>0</v>
      </c>
      <c r="N403" s="38">
        <f t="shared" si="147"/>
        <v>0</v>
      </c>
      <c r="O403" s="38">
        <f t="shared" si="147"/>
        <v>0</v>
      </c>
      <c r="P403" s="38">
        <f t="shared" si="147"/>
        <v>0</v>
      </c>
      <c r="Q403" s="38"/>
      <c r="R403" s="40">
        <v>0</v>
      </c>
      <c r="S403" s="37"/>
    </row>
    <row r="404" spans="1:19" outlineLevel="1">
      <c r="A404" s="27"/>
      <c r="B404" s="36" t="s">
        <v>12</v>
      </c>
      <c r="C404" s="31"/>
      <c r="D404" s="31"/>
      <c r="E404" s="31"/>
      <c r="F404" s="31"/>
      <c r="G404" s="38"/>
      <c r="H404" s="38">
        <f t="shared" ref="H404" si="148">H409</f>
        <v>0</v>
      </c>
      <c r="I404" s="38"/>
      <c r="J404" s="38"/>
      <c r="K404" s="38"/>
      <c r="L404" s="38"/>
      <c r="M404" s="38"/>
      <c r="N404" s="38"/>
      <c r="O404" s="38"/>
      <c r="P404" s="38">
        <f t="shared" si="147"/>
        <v>0</v>
      </c>
      <c r="Q404" s="38"/>
      <c r="R404" s="40">
        <v>0</v>
      </c>
      <c r="S404" s="37"/>
    </row>
    <row r="405" spans="1:19" outlineLevel="1">
      <c r="A405" s="27"/>
      <c r="B405" s="36" t="s">
        <v>13</v>
      </c>
      <c r="C405" s="31"/>
      <c r="D405" s="31"/>
      <c r="E405" s="31"/>
      <c r="F405" s="31"/>
      <c r="G405" s="38"/>
      <c r="H405" s="38">
        <f>H410</f>
        <v>390904</v>
      </c>
      <c r="I405" s="38"/>
      <c r="J405" s="38"/>
      <c r="K405" s="38"/>
      <c r="L405" s="38"/>
      <c r="M405" s="38"/>
      <c r="N405" s="38"/>
      <c r="O405" s="38"/>
      <c r="P405" s="38">
        <f t="shared" si="147"/>
        <v>390904</v>
      </c>
      <c r="Q405" s="38"/>
      <c r="R405" s="40">
        <f t="shared" si="141"/>
        <v>100</v>
      </c>
      <c r="S405" s="37"/>
    </row>
    <row r="406" spans="1:19" ht="110.25" outlineLevel="1">
      <c r="A406" s="27"/>
      <c r="B406" s="49" t="s">
        <v>118</v>
      </c>
      <c r="C406" s="31"/>
      <c r="D406" s="31"/>
      <c r="E406" s="31"/>
      <c r="F406" s="31"/>
      <c r="G406" s="38"/>
      <c r="H406" s="38">
        <f>H408+H409+H410</f>
        <v>390904</v>
      </c>
      <c r="I406" s="38">
        <f t="shared" ref="I406:O406" si="149">I408+I409+I410</f>
        <v>0</v>
      </c>
      <c r="J406" s="38">
        <f t="shared" si="149"/>
        <v>0</v>
      </c>
      <c r="K406" s="38">
        <f t="shared" si="149"/>
        <v>0</v>
      </c>
      <c r="L406" s="38">
        <f t="shared" si="149"/>
        <v>0</v>
      </c>
      <c r="M406" s="38">
        <f t="shared" si="149"/>
        <v>0</v>
      </c>
      <c r="N406" s="38">
        <f t="shared" si="149"/>
        <v>0</v>
      </c>
      <c r="O406" s="38">
        <f t="shared" si="149"/>
        <v>0</v>
      </c>
      <c r="P406" s="38">
        <f>P408+P409+P410</f>
        <v>390904</v>
      </c>
      <c r="Q406" s="32">
        <v>41189.14</v>
      </c>
      <c r="R406" s="39">
        <f t="shared" si="141"/>
        <v>100</v>
      </c>
      <c r="S406" s="37"/>
    </row>
    <row r="407" spans="1:19" outlineLevel="1">
      <c r="A407" s="27"/>
      <c r="B407" s="36" t="s">
        <v>10</v>
      </c>
      <c r="C407" s="31"/>
      <c r="D407" s="31"/>
      <c r="E407" s="31"/>
      <c r="F407" s="31"/>
      <c r="G407" s="38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40"/>
      <c r="S407" s="37"/>
    </row>
    <row r="408" spans="1:19" outlineLevel="1">
      <c r="A408" s="27"/>
      <c r="B408" s="36" t="s">
        <v>11</v>
      </c>
      <c r="C408" s="31"/>
      <c r="D408" s="31"/>
      <c r="E408" s="31"/>
      <c r="F408" s="31"/>
      <c r="G408" s="38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40"/>
      <c r="S408" s="37"/>
    </row>
    <row r="409" spans="1:19" outlineLevel="1">
      <c r="A409" s="27"/>
      <c r="B409" s="36" t="s">
        <v>12</v>
      </c>
      <c r="C409" s="31"/>
      <c r="D409" s="31"/>
      <c r="E409" s="31"/>
      <c r="F409" s="31"/>
      <c r="G409" s="38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40"/>
      <c r="S409" s="37"/>
    </row>
    <row r="410" spans="1:19" outlineLevel="1">
      <c r="A410" s="27"/>
      <c r="B410" s="36" t="s">
        <v>13</v>
      </c>
      <c r="C410" s="31"/>
      <c r="D410" s="31"/>
      <c r="E410" s="31"/>
      <c r="F410" s="31"/>
      <c r="G410" s="38"/>
      <c r="H410" s="38">
        <v>390904</v>
      </c>
      <c r="I410" s="32"/>
      <c r="J410" s="32"/>
      <c r="K410" s="32"/>
      <c r="L410" s="32"/>
      <c r="M410" s="32"/>
      <c r="N410" s="32"/>
      <c r="O410" s="32"/>
      <c r="P410" s="38">
        <v>390904</v>
      </c>
      <c r="Q410" s="32"/>
      <c r="R410" s="40">
        <f t="shared" si="141"/>
        <v>100</v>
      </c>
      <c r="S410" s="37"/>
    </row>
    <row r="411" spans="1:19" ht="31.5" outlineLevel="1">
      <c r="A411" s="27" t="s">
        <v>119</v>
      </c>
      <c r="B411" s="36" t="s">
        <v>120</v>
      </c>
      <c r="C411" s="31"/>
      <c r="D411" s="31"/>
      <c r="E411" s="31"/>
      <c r="F411" s="31"/>
      <c r="G411" s="38">
        <v>0</v>
      </c>
      <c r="H411" s="38">
        <f>H413+H414+H415</f>
        <v>27332375.25</v>
      </c>
      <c r="I411" s="38">
        <f t="shared" ref="I411:P411" si="150">I413+I414+I415</f>
        <v>0</v>
      </c>
      <c r="J411" s="38">
        <f t="shared" si="150"/>
        <v>0</v>
      </c>
      <c r="K411" s="38">
        <f t="shared" si="150"/>
        <v>0</v>
      </c>
      <c r="L411" s="38">
        <f t="shared" si="150"/>
        <v>0</v>
      </c>
      <c r="M411" s="38">
        <f t="shared" si="150"/>
        <v>0</v>
      </c>
      <c r="N411" s="38">
        <f t="shared" si="150"/>
        <v>0</v>
      </c>
      <c r="O411" s="38">
        <f t="shared" si="150"/>
        <v>0</v>
      </c>
      <c r="P411" s="38">
        <f t="shared" si="150"/>
        <v>26189699.16</v>
      </c>
      <c r="Q411" s="38">
        <v>4196500</v>
      </c>
      <c r="R411" s="39">
        <f t="shared" si="141"/>
        <v>95.819331179422477</v>
      </c>
      <c r="S411" s="37">
        <v>0</v>
      </c>
    </row>
    <row r="412" spans="1:19" outlineLevel="1">
      <c r="A412" s="27"/>
      <c r="B412" s="36" t="s">
        <v>10</v>
      </c>
      <c r="C412" s="31"/>
      <c r="D412" s="31"/>
      <c r="E412" s="31"/>
      <c r="F412" s="31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40"/>
      <c r="S412" s="37"/>
    </row>
    <row r="413" spans="1:19" outlineLevel="1">
      <c r="A413" s="27"/>
      <c r="B413" s="36" t="s">
        <v>11</v>
      </c>
      <c r="C413" s="31"/>
      <c r="D413" s="31"/>
      <c r="E413" s="31"/>
      <c r="F413" s="31"/>
      <c r="G413" s="38"/>
      <c r="H413" s="38">
        <f>H418+H423+H428</f>
        <v>0</v>
      </c>
      <c r="I413" s="38">
        <f t="shared" ref="I413:P415" si="151">I418+I423+I428</f>
        <v>0</v>
      </c>
      <c r="J413" s="38">
        <f t="shared" si="151"/>
        <v>0</v>
      </c>
      <c r="K413" s="38">
        <f t="shared" si="151"/>
        <v>0</v>
      </c>
      <c r="L413" s="38">
        <f t="shared" si="151"/>
        <v>0</v>
      </c>
      <c r="M413" s="38">
        <f t="shared" si="151"/>
        <v>0</v>
      </c>
      <c r="N413" s="38">
        <f t="shared" si="151"/>
        <v>0</v>
      </c>
      <c r="O413" s="38">
        <f t="shared" si="151"/>
        <v>0</v>
      </c>
      <c r="P413" s="38">
        <f t="shared" si="151"/>
        <v>0</v>
      </c>
      <c r="Q413" s="38"/>
      <c r="R413" s="40">
        <v>0</v>
      </c>
      <c r="S413" s="37"/>
    </row>
    <row r="414" spans="1:19" outlineLevel="1">
      <c r="A414" s="27"/>
      <c r="B414" s="36" t="s">
        <v>12</v>
      </c>
      <c r="C414" s="31"/>
      <c r="D414" s="31"/>
      <c r="E414" s="31"/>
      <c r="F414" s="31"/>
      <c r="G414" s="38"/>
      <c r="H414" s="38">
        <f t="shared" ref="H414" si="152">H419+H424+H429</f>
        <v>0</v>
      </c>
      <c r="I414" s="38"/>
      <c r="J414" s="38"/>
      <c r="K414" s="38"/>
      <c r="L414" s="38"/>
      <c r="M414" s="38"/>
      <c r="N414" s="38"/>
      <c r="O414" s="38"/>
      <c r="P414" s="38">
        <f t="shared" si="151"/>
        <v>0</v>
      </c>
      <c r="Q414" s="38"/>
      <c r="R414" s="40">
        <v>0</v>
      </c>
      <c r="S414" s="37"/>
    </row>
    <row r="415" spans="1:19" outlineLevel="1">
      <c r="A415" s="27"/>
      <c r="B415" s="36" t="s">
        <v>13</v>
      </c>
      <c r="C415" s="31"/>
      <c r="D415" s="31"/>
      <c r="E415" s="31"/>
      <c r="F415" s="31"/>
      <c r="G415" s="38"/>
      <c r="H415" s="38">
        <f>H420+H425+H430</f>
        <v>27332375.25</v>
      </c>
      <c r="I415" s="38"/>
      <c r="J415" s="38"/>
      <c r="K415" s="38"/>
      <c r="L415" s="38"/>
      <c r="M415" s="38"/>
      <c r="N415" s="38"/>
      <c r="O415" s="38"/>
      <c r="P415" s="38">
        <f t="shared" si="151"/>
        <v>26189699.16</v>
      </c>
      <c r="Q415" s="38"/>
      <c r="R415" s="40">
        <f t="shared" si="141"/>
        <v>95.819331179422477</v>
      </c>
      <c r="S415" s="37"/>
    </row>
    <row r="416" spans="1:19" ht="31.5" outlineLevel="1">
      <c r="A416" s="27"/>
      <c r="B416" s="49" t="s">
        <v>121</v>
      </c>
      <c r="C416" s="31"/>
      <c r="D416" s="31"/>
      <c r="E416" s="31"/>
      <c r="F416" s="31"/>
      <c r="G416" s="38"/>
      <c r="H416" s="38">
        <f>H418+H419+H420</f>
        <v>26850375.25</v>
      </c>
      <c r="I416" s="38">
        <f t="shared" ref="I416:O416" si="153">I418+I419+I420</f>
        <v>0</v>
      </c>
      <c r="J416" s="38">
        <f t="shared" si="153"/>
        <v>0</v>
      </c>
      <c r="K416" s="38">
        <f t="shared" si="153"/>
        <v>0</v>
      </c>
      <c r="L416" s="38">
        <f t="shared" si="153"/>
        <v>0</v>
      </c>
      <c r="M416" s="38">
        <f t="shared" si="153"/>
        <v>0</v>
      </c>
      <c r="N416" s="38">
        <f t="shared" si="153"/>
        <v>0</v>
      </c>
      <c r="O416" s="38">
        <f t="shared" si="153"/>
        <v>0</v>
      </c>
      <c r="P416" s="38">
        <f>P418+P419+P420</f>
        <v>25745436.120000001</v>
      </c>
      <c r="Q416" s="32">
        <v>41189.14</v>
      </c>
      <c r="R416" s="39">
        <f t="shared" si="141"/>
        <v>95.884827978335238</v>
      </c>
      <c r="S416" s="37"/>
    </row>
    <row r="417" spans="1:19" outlineLevel="1">
      <c r="A417" s="27"/>
      <c r="B417" s="36" t="s">
        <v>10</v>
      </c>
      <c r="C417" s="31"/>
      <c r="D417" s="31"/>
      <c r="E417" s="31"/>
      <c r="F417" s="31"/>
      <c r="G417" s="38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40"/>
      <c r="S417" s="37"/>
    </row>
    <row r="418" spans="1:19" outlineLevel="1">
      <c r="A418" s="27"/>
      <c r="B418" s="36" t="s">
        <v>11</v>
      </c>
      <c r="C418" s="31"/>
      <c r="D418" s="31"/>
      <c r="E418" s="31"/>
      <c r="F418" s="31"/>
      <c r="G418" s="38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40"/>
      <c r="S418" s="37"/>
    </row>
    <row r="419" spans="1:19" outlineLevel="1">
      <c r="A419" s="27"/>
      <c r="B419" s="36" t="s">
        <v>12</v>
      </c>
      <c r="C419" s="31"/>
      <c r="D419" s="31"/>
      <c r="E419" s="31"/>
      <c r="F419" s="31"/>
      <c r="G419" s="38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40"/>
      <c r="S419" s="37"/>
    </row>
    <row r="420" spans="1:19" outlineLevel="1">
      <c r="A420" s="27"/>
      <c r="B420" s="36" t="s">
        <v>13</v>
      </c>
      <c r="C420" s="31"/>
      <c r="D420" s="31"/>
      <c r="E420" s="31"/>
      <c r="F420" s="31"/>
      <c r="G420" s="38"/>
      <c r="H420" s="38">
        <v>26850375.25</v>
      </c>
      <c r="I420" s="32"/>
      <c r="J420" s="32"/>
      <c r="K420" s="32"/>
      <c r="L420" s="32"/>
      <c r="M420" s="32"/>
      <c r="N420" s="32"/>
      <c r="O420" s="32"/>
      <c r="P420" s="38">
        <v>25745436.120000001</v>
      </c>
      <c r="Q420" s="32"/>
      <c r="R420" s="40">
        <f t="shared" si="141"/>
        <v>95.884827978335238</v>
      </c>
      <c r="S420" s="37"/>
    </row>
    <row r="421" spans="1:19" ht="78.75" outlineLevel="1">
      <c r="A421" s="27"/>
      <c r="B421" s="52" t="s">
        <v>122</v>
      </c>
      <c r="C421" s="31"/>
      <c r="D421" s="31"/>
      <c r="E421" s="31"/>
      <c r="F421" s="31"/>
      <c r="G421" s="38"/>
      <c r="H421" s="38">
        <f>H423+H424+H425</f>
        <v>182000</v>
      </c>
      <c r="I421" s="38">
        <f t="shared" ref="I421:O421" si="154">I423+I424+I425</f>
        <v>0</v>
      </c>
      <c r="J421" s="38">
        <f t="shared" si="154"/>
        <v>0</v>
      </c>
      <c r="K421" s="38">
        <f t="shared" si="154"/>
        <v>0</v>
      </c>
      <c r="L421" s="38">
        <f t="shared" si="154"/>
        <v>0</v>
      </c>
      <c r="M421" s="38">
        <f t="shared" si="154"/>
        <v>0</v>
      </c>
      <c r="N421" s="38">
        <f t="shared" si="154"/>
        <v>0</v>
      </c>
      <c r="O421" s="38">
        <f t="shared" si="154"/>
        <v>0</v>
      </c>
      <c r="P421" s="38">
        <f>P423+P424+P425</f>
        <v>144263.04000000001</v>
      </c>
      <c r="Q421" s="32">
        <v>41189.14</v>
      </c>
      <c r="R421" s="39">
        <f t="shared" si="141"/>
        <v>79.265406593406595</v>
      </c>
      <c r="S421" s="37"/>
    </row>
    <row r="422" spans="1:19" outlineLevel="1">
      <c r="A422" s="27"/>
      <c r="B422" s="36" t="s">
        <v>10</v>
      </c>
      <c r="C422" s="31"/>
      <c r="D422" s="31"/>
      <c r="E422" s="31"/>
      <c r="F422" s="31"/>
      <c r="G422" s="38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40"/>
      <c r="S422" s="37"/>
    </row>
    <row r="423" spans="1:19" outlineLevel="1">
      <c r="A423" s="27"/>
      <c r="B423" s="36" t="s">
        <v>11</v>
      </c>
      <c r="C423" s="31"/>
      <c r="D423" s="31"/>
      <c r="E423" s="31"/>
      <c r="F423" s="31"/>
      <c r="G423" s="38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40"/>
      <c r="S423" s="37"/>
    </row>
    <row r="424" spans="1:19" outlineLevel="1">
      <c r="A424" s="27"/>
      <c r="B424" s="36" t="s">
        <v>12</v>
      </c>
      <c r="C424" s="31"/>
      <c r="D424" s="31"/>
      <c r="E424" s="31"/>
      <c r="F424" s="31"/>
      <c r="G424" s="38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40"/>
      <c r="S424" s="37"/>
    </row>
    <row r="425" spans="1:19" outlineLevel="1">
      <c r="A425" s="27"/>
      <c r="B425" s="36" t="s">
        <v>13</v>
      </c>
      <c r="C425" s="31"/>
      <c r="D425" s="31"/>
      <c r="E425" s="31"/>
      <c r="F425" s="31"/>
      <c r="G425" s="38"/>
      <c r="H425" s="38">
        <v>182000</v>
      </c>
      <c r="I425" s="32"/>
      <c r="J425" s="32"/>
      <c r="K425" s="32"/>
      <c r="L425" s="32"/>
      <c r="M425" s="32"/>
      <c r="N425" s="32"/>
      <c r="O425" s="32"/>
      <c r="P425" s="38">
        <v>144263.04000000001</v>
      </c>
      <c r="Q425" s="32"/>
      <c r="R425" s="40">
        <f t="shared" si="141"/>
        <v>79.265406593406595</v>
      </c>
      <c r="S425" s="37"/>
    </row>
    <row r="426" spans="1:19" ht="47.25" outlineLevel="1">
      <c r="A426" s="27"/>
      <c r="B426" s="49" t="s">
        <v>123</v>
      </c>
      <c r="C426" s="31"/>
      <c r="D426" s="31"/>
      <c r="E426" s="31"/>
      <c r="F426" s="31"/>
      <c r="G426" s="38"/>
      <c r="H426" s="38">
        <f>H428+H429+H430</f>
        <v>300000</v>
      </c>
      <c r="I426" s="38">
        <f t="shared" ref="I426:O426" si="155">I428+I429+I430</f>
        <v>0</v>
      </c>
      <c r="J426" s="38">
        <f t="shared" si="155"/>
        <v>0</v>
      </c>
      <c r="K426" s="38">
        <f t="shared" si="155"/>
        <v>0</v>
      </c>
      <c r="L426" s="38">
        <f t="shared" si="155"/>
        <v>0</v>
      </c>
      <c r="M426" s="38">
        <f t="shared" si="155"/>
        <v>0</v>
      </c>
      <c r="N426" s="38">
        <f t="shared" si="155"/>
        <v>0</v>
      </c>
      <c r="O426" s="38">
        <f t="shared" si="155"/>
        <v>0</v>
      </c>
      <c r="P426" s="38">
        <f>P428+P429+P430</f>
        <v>300000</v>
      </c>
      <c r="Q426" s="32">
        <v>41189.14</v>
      </c>
      <c r="R426" s="39">
        <f t="shared" si="141"/>
        <v>100</v>
      </c>
      <c r="S426" s="37"/>
    </row>
    <row r="427" spans="1:19" outlineLevel="1">
      <c r="A427" s="27"/>
      <c r="B427" s="36" t="s">
        <v>10</v>
      </c>
      <c r="C427" s="31"/>
      <c r="D427" s="31"/>
      <c r="E427" s="31"/>
      <c r="F427" s="31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40"/>
      <c r="S427" s="37"/>
    </row>
    <row r="428" spans="1:19" outlineLevel="1">
      <c r="A428" s="27"/>
      <c r="B428" s="36" t="s">
        <v>11</v>
      </c>
      <c r="C428" s="31"/>
      <c r="D428" s="31"/>
      <c r="E428" s="31"/>
      <c r="F428" s="31"/>
      <c r="G428" s="38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40"/>
      <c r="S428" s="37"/>
    </row>
    <row r="429" spans="1:19" outlineLevel="1">
      <c r="A429" s="27"/>
      <c r="B429" s="36" t="s">
        <v>12</v>
      </c>
      <c r="C429" s="31"/>
      <c r="D429" s="31"/>
      <c r="E429" s="31"/>
      <c r="F429" s="31"/>
      <c r="G429" s="38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40"/>
      <c r="S429" s="37"/>
    </row>
    <row r="430" spans="1:19" outlineLevel="1">
      <c r="A430" s="27"/>
      <c r="B430" s="36" t="s">
        <v>13</v>
      </c>
      <c r="C430" s="31"/>
      <c r="D430" s="31"/>
      <c r="E430" s="31"/>
      <c r="F430" s="31"/>
      <c r="G430" s="38"/>
      <c r="H430" s="38">
        <v>300000</v>
      </c>
      <c r="I430" s="32"/>
      <c r="J430" s="32"/>
      <c r="K430" s="32"/>
      <c r="L430" s="32"/>
      <c r="M430" s="32"/>
      <c r="N430" s="32"/>
      <c r="O430" s="32"/>
      <c r="P430" s="38">
        <v>300000</v>
      </c>
      <c r="Q430" s="32"/>
      <c r="R430" s="40">
        <f t="shared" si="141"/>
        <v>100</v>
      </c>
      <c r="S430" s="37"/>
    </row>
    <row r="431" spans="1:19" ht="33.75" customHeight="1" outlineLevel="1">
      <c r="A431" s="27" t="s">
        <v>124</v>
      </c>
      <c r="B431" s="36" t="s">
        <v>125</v>
      </c>
      <c r="C431" s="31"/>
      <c r="D431" s="31"/>
      <c r="E431" s="31"/>
      <c r="F431" s="31"/>
      <c r="G431" s="38">
        <v>0</v>
      </c>
      <c r="H431" s="38">
        <f>H433+H434+H435</f>
        <v>120000</v>
      </c>
      <c r="I431" s="38">
        <f t="shared" ref="I431:P431" si="156">I433+I434+I435</f>
        <v>0</v>
      </c>
      <c r="J431" s="38">
        <f t="shared" si="156"/>
        <v>0</v>
      </c>
      <c r="K431" s="38">
        <f t="shared" si="156"/>
        <v>0</v>
      </c>
      <c r="L431" s="38">
        <f t="shared" si="156"/>
        <v>0</v>
      </c>
      <c r="M431" s="38">
        <f t="shared" si="156"/>
        <v>0</v>
      </c>
      <c r="N431" s="38">
        <f t="shared" si="156"/>
        <v>0</v>
      </c>
      <c r="O431" s="38">
        <f t="shared" si="156"/>
        <v>0</v>
      </c>
      <c r="P431" s="38">
        <f t="shared" si="156"/>
        <v>61860</v>
      </c>
      <c r="Q431" s="38">
        <v>4196500</v>
      </c>
      <c r="R431" s="39">
        <f t="shared" si="141"/>
        <v>51.55</v>
      </c>
      <c r="S431" s="37"/>
    </row>
    <row r="432" spans="1:19" outlineLevel="1">
      <c r="A432" s="27"/>
      <c r="B432" s="36" t="s">
        <v>10</v>
      </c>
      <c r="C432" s="31"/>
      <c r="D432" s="31"/>
      <c r="E432" s="31"/>
      <c r="F432" s="31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40"/>
      <c r="S432" s="37"/>
    </row>
    <row r="433" spans="1:19" outlineLevel="1">
      <c r="A433" s="27"/>
      <c r="B433" s="36" t="s">
        <v>11</v>
      </c>
      <c r="C433" s="31"/>
      <c r="D433" s="31"/>
      <c r="E433" s="31"/>
      <c r="F433" s="31"/>
      <c r="G433" s="38"/>
      <c r="H433" s="38">
        <f>H438</f>
        <v>0</v>
      </c>
      <c r="I433" s="38">
        <f t="shared" ref="I433:P435" si="157">I438</f>
        <v>0</v>
      </c>
      <c r="J433" s="38">
        <f t="shared" si="157"/>
        <v>0</v>
      </c>
      <c r="K433" s="38">
        <f t="shared" si="157"/>
        <v>0</v>
      </c>
      <c r="L433" s="38">
        <f t="shared" si="157"/>
        <v>0</v>
      </c>
      <c r="M433" s="38">
        <f t="shared" si="157"/>
        <v>0</v>
      </c>
      <c r="N433" s="38">
        <f t="shared" si="157"/>
        <v>0</v>
      </c>
      <c r="O433" s="38">
        <f t="shared" si="157"/>
        <v>0</v>
      </c>
      <c r="P433" s="38">
        <f t="shared" si="157"/>
        <v>0</v>
      </c>
      <c r="Q433" s="38"/>
      <c r="R433" s="40">
        <v>0</v>
      </c>
      <c r="S433" s="37"/>
    </row>
    <row r="434" spans="1:19" outlineLevel="1">
      <c r="A434" s="27"/>
      <c r="B434" s="36" t="s">
        <v>12</v>
      </c>
      <c r="C434" s="31"/>
      <c r="D434" s="31"/>
      <c r="E434" s="31"/>
      <c r="F434" s="31"/>
      <c r="G434" s="38"/>
      <c r="H434" s="38">
        <f t="shared" ref="H434" si="158">H439</f>
        <v>0</v>
      </c>
      <c r="I434" s="38"/>
      <c r="J434" s="38"/>
      <c r="K434" s="38"/>
      <c r="L434" s="38"/>
      <c r="M434" s="38"/>
      <c r="N434" s="38"/>
      <c r="O434" s="38"/>
      <c r="P434" s="38">
        <f t="shared" si="157"/>
        <v>0</v>
      </c>
      <c r="Q434" s="38"/>
      <c r="R434" s="40">
        <v>0</v>
      </c>
      <c r="S434" s="37"/>
    </row>
    <row r="435" spans="1:19" outlineLevel="1">
      <c r="A435" s="27"/>
      <c r="B435" s="36" t="s">
        <v>13</v>
      </c>
      <c r="C435" s="31"/>
      <c r="D435" s="31"/>
      <c r="E435" s="31"/>
      <c r="F435" s="31"/>
      <c r="G435" s="38"/>
      <c r="H435" s="38">
        <f>H440</f>
        <v>120000</v>
      </c>
      <c r="I435" s="38"/>
      <c r="J435" s="38"/>
      <c r="K435" s="38"/>
      <c r="L435" s="38"/>
      <c r="M435" s="38"/>
      <c r="N435" s="38"/>
      <c r="O435" s="38"/>
      <c r="P435" s="38">
        <f t="shared" si="157"/>
        <v>61860</v>
      </c>
      <c r="Q435" s="38"/>
      <c r="R435" s="40">
        <f t="shared" si="141"/>
        <v>51.55</v>
      </c>
      <c r="S435" s="37"/>
    </row>
    <row r="436" spans="1:19" ht="47.25" outlineLevel="1">
      <c r="A436" s="27"/>
      <c r="B436" s="52" t="s">
        <v>126</v>
      </c>
      <c r="C436" s="31"/>
      <c r="D436" s="31"/>
      <c r="E436" s="31"/>
      <c r="F436" s="31"/>
      <c r="G436" s="38"/>
      <c r="H436" s="38">
        <f>H438+H439+H440</f>
        <v>120000</v>
      </c>
      <c r="I436" s="38">
        <f t="shared" ref="I436:O436" si="159">I438+I439+I440</f>
        <v>0</v>
      </c>
      <c r="J436" s="38">
        <f t="shared" si="159"/>
        <v>0</v>
      </c>
      <c r="K436" s="38">
        <f t="shared" si="159"/>
        <v>0</v>
      </c>
      <c r="L436" s="38">
        <f t="shared" si="159"/>
        <v>0</v>
      </c>
      <c r="M436" s="38">
        <f t="shared" si="159"/>
        <v>0</v>
      </c>
      <c r="N436" s="38">
        <f t="shared" si="159"/>
        <v>0</v>
      </c>
      <c r="O436" s="38">
        <f t="shared" si="159"/>
        <v>0</v>
      </c>
      <c r="P436" s="38">
        <f>P438+P439+P440</f>
        <v>61860</v>
      </c>
      <c r="Q436" s="32">
        <v>41189.14</v>
      </c>
      <c r="R436" s="39">
        <f t="shared" si="141"/>
        <v>51.55</v>
      </c>
      <c r="S436" s="37"/>
    </row>
    <row r="437" spans="1:19" outlineLevel="1">
      <c r="A437" s="27"/>
      <c r="B437" s="36" t="s">
        <v>10</v>
      </c>
      <c r="C437" s="31"/>
      <c r="D437" s="31"/>
      <c r="E437" s="31"/>
      <c r="F437" s="31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23"/>
      <c r="S437" s="37"/>
    </row>
    <row r="438" spans="1:19" outlineLevel="1">
      <c r="A438" s="27"/>
      <c r="B438" s="36" t="s">
        <v>11</v>
      </c>
      <c r="C438" s="31"/>
      <c r="D438" s="31"/>
      <c r="E438" s="31"/>
      <c r="F438" s="31"/>
      <c r="G438" s="38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23"/>
      <c r="S438" s="37"/>
    </row>
    <row r="439" spans="1:19" outlineLevel="1">
      <c r="A439" s="27"/>
      <c r="B439" s="36" t="s">
        <v>12</v>
      </c>
      <c r="C439" s="31"/>
      <c r="D439" s="31"/>
      <c r="E439" s="31"/>
      <c r="F439" s="31"/>
      <c r="G439" s="38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23"/>
      <c r="S439" s="37"/>
    </row>
    <row r="440" spans="1:19" outlineLevel="1">
      <c r="A440" s="27"/>
      <c r="B440" s="36" t="s">
        <v>13</v>
      </c>
      <c r="C440" s="31"/>
      <c r="D440" s="31"/>
      <c r="E440" s="31"/>
      <c r="F440" s="31"/>
      <c r="G440" s="38"/>
      <c r="H440" s="38">
        <v>120000</v>
      </c>
      <c r="I440" s="32"/>
      <c r="J440" s="32"/>
      <c r="K440" s="32"/>
      <c r="L440" s="32"/>
      <c r="M440" s="32"/>
      <c r="N440" s="32"/>
      <c r="O440" s="32"/>
      <c r="P440" s="38">
        <v>61860</v>
      </c>
      <c r="Q440" s="32"/>
      <c r="R440" s="40">
        <f t="shared" si="141"/>
        <v>51.55</v>
      </c>
      <c r="S440" s="37"/>
    </row>
    <row r="441" spans="1:19" ht="61.5" customHeight="1" outlineLevel="1">
      <c r="A441" s="27" t="s">
        <v>127</v>
      </c>
      <c r="B441" s="36" t="s">
        <v>128</v>
      </c>
      <c r="C441" s="31"/>
      <c r="D441" s="31"/>
      <c r="E441" s="31"/>
      <c r="F441" s="31"/>
      <c r="G441" s="38">
        <v>0</v>
      </c>
      <c r="H441" s="38">
        <f>H443+H444+H445</f>
        <v>18373043.710000001</v>
      </c>
      <c r="I441" s="38">
        <f t="shared" ref="I441:P441" si="160">I443+I444+I445</f>
        <v>0</v>
      </c>
      <c r="J441" s="38">
        <f t="shared" si="160"/>
        <v>0</v>
      </c>
      <c r="K441" s="38">
        <f t="shared" si="160"/>
        <v>0</v>
      </c>
      <c r="L441" s="38">
        <f t="shared" si="160"/>
        <v>0</v>
      </c>
      <c r="M441" s="38">
        <f t="shared" si="160"/>
        <v>0</v>
      </c>
      <c r="N441" s="38">
        <f t="shared" si="160"/>
        <v>0</v>
      </c>
      <c r="O441" s="38">
        <f t="shared" si="160"/>
        <v>0</v>
      </c>
      <c r="P441" s="38">
        <f t="shared" si="160"/>
        <v>18371687.699999999</v>
      </c>
      <c r="Q441" s="38">
        <v>6965471.6600000001</v>
      </c>
      <c r="R441" s="39">
        <f t="shared" si="141"/>
        <v>99.992619567985557</v>
      </c>
      <c r="S441" s="37">
        <v>0</v>
      </c>
    </row>
    <row r="442" spans="1:19" outlineLevel="1">
      <c r="A442" s="27"/>
      <c r="B442" s="36" t="s">
        <v>10</v>
      </c>
      <c r="C442" s="31"/>
      <c r="D442" s="31"/>
      <c r="E442" s="31"/>
      <c r="F442" s="31"/>
      <c r="G442" s="38"/>
      <c r="H442" s="38" t="s">
        <v>129</v>
      </c>
      <c r="I442" s="38"/>
      <c r="J442" s="38"/>
      <c r="K442" s="38"/>
      <c r="L442" s="38"/>
      <c r="M442" s="38"/>
      <c r="N442" s="38"/>
      <c r="O442" s="38"/>
      <c r="P442" s="38"/>
      <c r="Q442" s="38"/>
      <c r="R442" s="40"/>
      <c r="S442" s="37"/>
    </row>
    <row r="443" spans="1:19" outlineLevel="1">
      <c r="A443" s="27"/>
      <c r="B443" s="36" t="s">
        <v>11</v>
      </c>
      <c r="C443" s="31"/>
      <c r="D443" s="31"/>
      <c r="E443" s="31"/>
      <c r="F443" s="31"/>
      <c r="G443" s="38"/>
      <c r="H443" s="38">
        <f>H448</f>
        <v>0</v>
      </c>
      <c r="I443" s="38">
        <f t="shared" ref="I443:P445" si="161">I448</f>
        <v>0</v>
      </c>
      <c r="J443" s="38">
        <f t="shared" si="161"/>
        <v>0</v>
      </c>
      <c r="K443" s="38">
        <f t="shared" si="161"/>
        <v>0</v>
      </c>
      <c r="L443" s="38">
        <f t="shared" si="161"/>
        <v>0</v>
      </c>
      <c r="M443" s="38">
        <f t="shared" si="161"/>
        <v>0</v>
      </c>
      <c r="N443" s="38">
        <f t="shared" si="161"/>
        <v>0</v>
      </c>
      <c r="O443" s="38">
        <f t="shared" si="161"/>
        <v>0</v>
      </c>
      <c r="P443" s="38">
        <f t="shared" si="161"/>
        <v>0</v>
      </c>
      <c r="Q443" s="38"/>
      <c r="R443" s="40">
        <v>0</v>
      </c>
      <c r="S443" s="37"/>
    </row>
    <row r="444" spans="1:19" outlineLevel="1">
      <c r="A444" s="27"/>
      <c r="B444" s="36" t="s">
        <v>12</v>
      </c>
      <c r="C444" s="31"/>
      <c r="D444" s="31"/>
      <c r="E444" s="31"/>
      <c r="F444" s="31"/>
      <c r="G444" s="38"/>
      <c r="H444" s="38">
        <f t="shared" ref="H444" si="162">H449</f>
        <v>0</v>
      </c>
      <c r="I444" s="38"/>
      <c r="J444" s="38"/>
      <c r="K444" s="38"/>
      <c r="L444" s="38"/>
      <c r="M444" s="38"/>
      <c r="N444" s="38"/>
      <c r="O444" s="38"/>
      <c r="P444" s="38">
        <f t="shared" si="161"/>
        <v>0</v>
      </c>
      <c r="Q444" s="38"/>
      <c r="R444" s="40">
        <v>0</v>
      </c>
      <c r="S444" s="37"/>
    </row>
    <row r="445" spans="1:19" outlineLevel="1">
      <c r="A445" s="27"/>
      <c r="B445" s="36" t="s">
        <v>13</v>
      </c>
      <c r="C445" s="31"/>
      <c r="D445" s="31"/>
      <c r="E445" s="31"/>
      <c r="F445" s="31"/>
      <c r="G445" s="38"/>
      <c r="H445" s="38">
        <f>H450</f>
        <v>18373043.710000001</v>
      </c>
      <c r="I445" s="38"/>
      <c r="J445" s="38"/>
      <c r="K445" s="38"/>
      <c r="L445" s="38"/>
      <c r="M445" s="38"/>
      <c r="N445" s="38"/>
      <c r="O445" s="38"/>
      <c r="P445" s="38">
        <f t="shared" si="161"/>
        <v>18371687.699999999</v>
      </c>
      <c r="Q445" s="38"/>
      <c r="R445" s="40">
        <f t="shared" si="141"/>
        <v>99.992619567985557</v>
      </c>
      <c r="S445" s="37"/>
    </row>
    <row r="446" spans="1:19" outlineLevel="1">
      <c r="A446" s="27"/>
      <c r="B446" s="49" t="s">
        <v>42</v>
      </c>
      <c r="C446" s="31"/>
      <c r="D446" s="31"/>
      <c r="E446" s="31"/>
      <c r="F446" s="31"/>
      <c r="G446" s="38"/>
      <c r="H446" s="38">
        <f>H448+H449+H450</f>
        <v>18373043.710000001</v>
      </c>
      <c r="I446" s="38">
        <f t="shared" ref="I446:O446" si="163">I448+I449+I450</f>
        <v>0</v>
      </c>
      <c r="J446" s="38">
        <f t="shared" si="163"/>
        <v>0</v>
      </c>
      <c r="K446" s="38">
        <f t="shared" si="163"/>
        <v>0</v>
      </c>
      <c r="L446" s="38">
        <f t="shared" si="163"/>
        <v>0</v>
      </c>
      <c r="M446" s="38">
        <f t="shared" si="163"/>
        <v>0</v>
      </c>
      <c r="N446" s="38">
        <f t="shared" si="163"/>
        <v>0</v>
      </c>
      <c r="O446" s="38">
        <f t="shared" si="163"/>
        <v>0</v>
      </c>
      <c r="P446" s="38">
        <f>P448+P449+P450</f>
        <v>18371687.699999999</v>
      </c>
      <c r="Q446" s="32">
        <v>41189.14</v>
      </c>
      <c r="R446" s="39">
        <f t="shared" si="141"/>
        <v>99.992619567985557</v>
      </c>
      <c r="S446" s="37"/>
    </row>
    <row r="447" spans="1:19" outlineLevel="1">
      <c r="A447" s="27"/>
      <c r="B447" s="36" t="s">
        <v>10</v>
      </c>
      <c r="C447" s="31"/>
      <c r="D447" s="31"/>
      <c r="E447" s="31"/>
      <c r="F447" s="31"/>
      <c r="G447" s="38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23"/>
      <c r="S447" s="37"/>
    </row>
    <row r="448" spans="1:19" outlineLevel="1">
      <c r="A448" s="27"/>
      <c r="B448" s="36" t="s">
        <v>11</v>
      </c>
      <c r="C448" s="31"/>
      <c r="D448" s="31"/>
      <c r="E448" s="31"/>
      <c r="F448" s="31"/>
      <c r="G448" s="38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23"/>
      <c r="S448" s="37"/>
    </row>
    <row r="449" spans="1:20" outlineLevel="1">
      <c r="A449" s="27"/>
      <c r="B449" s="36" t="s">
        <v>12</v>
      </c>
      <c r="C449" s="31"/>
      <c r="D449" s="31"/>
      <c r="E449" s="31"/>
      <c r="F449" s="31"/>
      <c r="G449" s="38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23"/>
      <c r="S449" s="37"/>
    </row>
    <row r="450" spans="1:20" outlineLevel="1">
      <c r="A450" s="27"/>
      <c r="B450" s="36" t="s">
        <v>13</v>
      </c>
      <c r="C450" s="31"/>
      <c r="D450" s="31"/>
      <c r="E450" s="31"/>
      <c r="F450" s="31"/>
      <c r="G450" s="38"/>
      <c r="H450" s="38">
        <v>18373043.710000001</v>
      </c>
      <c r="I450" s="38"/>
      <c r="J450" s="38"/>
      <c r="K450" s="38"/>
      <c r="L450" s="38"/>
      <c r="M450" s="38"/>
      <c r="N450" s="38"/>
      <c r="O450" s="38"/>
      <c r="P450" s="38">
        <v>18371687.699999999</v>
      </c>
      <c r="Q450" s="32"/>
      <c r="R450" s="40">
        <f t="shared" ref="R450:R518" si="164">P450/H450*100</f>
        <v>99.992619567985557</v>
      </c>
      <c r="S450" s="37"/>
    </row>
    <row r="451" spans="1:20" ht="76.5" customHeight="1" outlineLevel="1">
      <c r="A451" s="44" t="s">
        <v>130</v>
      </c>
      <c r="B451" s="30" t="s">
        <v>131</v>
      </c>
      <c r="C451" s="31"/>
      <c r="D451" s="31"/>
      <c r="E451" s="31"/>
      <c r="F451" s="31"/>
      <c r="G451" s="38"/>
      <c r="H451" s="32">
        <f>H453+H454+H455</f>
        <v>194880</v>
      </c>
      <c r="I451" s="32" t="e">
        <f t="shared" ref="I451:O451" si="165">I453+I454+I455</f>
        <v>#REF!</v>
      </c>
      <c r="J451" s="32" t="e">
        <f t="shared" si="165"/>
        <v>#REF!</v>
      </c>
      <c r="K451" s="32" t="e">
        <f t="shared" si="165"/>
        <v>#REF!</v>
      </c>
      <c r="L451" s="32" t="e">
        <f t="shared" si="165"/>
        <v>#REF!</v>
      </c>
      <c r="M451" s="32" t="e">
        <f t="shared" si="165"/>
        <v>#REF!</v>
      </c>
      <c r="N451" s="32" t="e">
        <f t="shared" si="165"/>
        <v>#REF!</v>
      </c>
      <c r="O451" s="32" t="e">
        <f t="shared" si="165"/>
        <v>#REF!</v>
      </c>
      <c r="P451" s="32">
        <f>P453+P454+P455</f>
        <v>194880</v>
      </c>
      <c r="Q451" s="32"/>
      <c r="R451" s="33">
        <f t="shared" si="164"/>
        <v>100</v>
      </c>
      <c r="S451" s="37"/>
    </row>
    <row r="452" spans="1:20" outlineLevel="1">
      <c r="A452" s="27"/>
      <c r="B452" s="36" t="s">
        <v>10</v>
      </c>
      <c r="C452" s="31"/>
      <c r="D452" s="31"/>
      <c r="E452" s="31"/>
      <c r="F452" s="31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23"/>
      <c r="S452" s="37"/>
    </row>
    <row r="453" spans="1:20" outlineLevel="1">
      <c r="A453" s="27"/>
      <c r="B453" s="30" t="s">
        <v>11</v>
      </c>
      <c r="C453" s="31"/>
      <c r="D453" s="31"/>
      <c r="E453" s="31"/>
      <c r="F453" s="31"/>
      <c r="G453" s="38"/>
      <c r="H453" s="32">
        <f>H458</f>
        <v>194880</v>
      </c>
      <c r="I453" s="32">
        <f t="shared" ref="I453:P454" si="166">I458</f>
        <v>0</v>
      </c>
      <c r="J453" s="32">
        <f t="shared" si="166"/>
        <v>0</v>
      </c>
      <c r="K453" s="32">
        <f t="shared" si="166"/>
        <v>0</v>
      </c>
      <c r="L453" s="32">
        <f t="shared" si="166"/>
        <v>0</v>
      </c>
      <c r="M453" s="32">
        <f t="shared" si="166"/>
        <v>0</v>
      </c>
      <c r="N453" s="32">
        <f t="shared" si="166"/>
        <v>0</v>
      </c>
      <c r="O453" s="32">
        <f t="shared" si="166"/>
        <v>0</v>
      </c>
      <c r="P453" s="32">
        <f t="shared" si="166"/>
        <v>194880</v>
      </c>
      <c r="Q453" s="32"/>
      <c r="R453" s="23">
        <f t="shared" si="164"/>
        <v>100</v>
      </c>
      <c r="S453" s="37"/>
      <c r="T453" s="24"/>
    </row>
    <row r="454" spans="1:20" outlineLevel="1">
      <c r="A454" s="27"/>
      <c r="B454" s="30" t="s">
        <v>12</v>
      </c>
      <c r="C454" s="31"/>
      <c r="D454" s="31"/>
      <c r="E454" s="31"/>
      <c r="F454" s="31"/>
      <c r="G454" s="38"/>
      <c r="H454" s="32">
        <f>H459</f>
        <v>0</v>
      </c>
      <c r="I454" s="32">
        <f t="shared" si="166"/>
        <v>0</v>
      </c>
      <c r="J454" s="32">
        <f t="shared" si="166"/>
        <v>0</v>
      </c>
      <c r="K454" s="32">
        <f t="shared" si="166"/>
        <v>0</v>
      </c>
      <c r="L454" s="32">
        <f t="shared" si="166"/>
        <v>0</v>
      </c>
      <c r="M454" s="32">
        <f t="shared" si="166"/>
        <v>0</v>
      </c>
      <c r="N454" s="32">
        <f t="shared" si="166"/>
        <v>0</v>
      </c>
      <c r="O454" s="32">
        <f t="shared" si="166"/>
        <v>0</v>
      </c>
      <c r="P454" s="32">
        <f t="shared" si="166"/>
        <v>0</v>
      </c>
      <c r="Q454" s="32"/>
      <c r="R454" s="23">
        <v>0</v>
      </c>
      <c r="S454" s="37"/>
    </row>
    <row r="455" spans="1:20" outlineLevel="1">
      <c r="A455" s="27"/>
      <c r="B455" s="30" t="s">
        <v>13</v>
      </c>
      <c r="C455" s="31"/>
      <c r="D455" s="31"/>
      <c r="E455" s="31"/>
      <c r="F455" s="31"/>
      <c r="G455" s="38"/>
      <c r="H455" s="32">
        <f>H460</f>
        <v>0</v>
      </c>
      <c r="I455" s="32" t="e">
        <f>#REF!</f>
        <v>#REF!</v>
      </c>
      <c r="J455" s="32" t="e">
        <f>#REF!</f>
        <v>#REF!</v>
      </c>
      <c r="K455" s="32" t="e">
        <f>#REF!</f>
        <v>#REF!</v>
      </c>
      <c r="L455" s="32" t="e">
        <f>#REF!</f>
        <v>#REF!</v>
      </c>
      <c r="M455" s="32" t="e">
        <f>#REF!</f>
        <v>#REF!</v>
      </c>
      <c r="N455" s="32" t="e">
        <f>#REF!</f>
        <v>#REF!</v>
      </c>
      <c r="O455" s="32" t="e">
        <f>#REF!</f>
        <v>#REF!</v>
      </c>
      <c r="P455" s="32">
        <f>P460</f>
        <v>0</v>
      </c>
      <c r="Q455" s="32"/>
      <c r="R455" s="23">
        <v>0</v>
      </c>
      <c r="S455" s="37"/>
    </row>
    <row r="456" spans="1:20" ht="78.75" outlineLevel="1">
      <c r="A456" s="27" t="s">
        <v>132</v>
      </c>
      <c r="B456" s="36" t="s">
        <v>133</v>
      </c>
      <c r="C456" s="31"/>
      <c r="D456" s="31"/>
      <c r="E456" s="31"/>
      <c r="F456" s="31"/>
      <c r="G456" s="38"/>
      <c r="H456" s="38">
        <f>H458+H459+H460</f>
        <v>194880</v>
      </c>
      <c r="I456" s="38">
        <f t="shared" ref="I456:P456" si="167">I458+I459+I460</f>
        <v>0</v>
      </c>
      <c r="J456" s="38">
        <f t="shared" si="167"/>
        <v>0</v>
      </c>
      <c r="K456" s="38">
        <f t="shared" si="167"/>
        <v>0</v>
      </c>
      <c r="L456" s="38">
        <f t="shared" si="167"/>
        <v>0</v>
      </c>
      <c r="M456" s="38">
        <f t="shared" si="167"/>
        <v>0</v>
      </c>
      <c r="N456" s="38">
        <f t="shared" si="167"/>
        <v>0</v>
      </c>
      <c r="O456" s="38">
        <f t="shared" si="167"/>
        <v>0</v>
      </c>
      <c r="P456" s="38">
        <f t="shared" si="167"/>
        <v>194880</v>
      </c>
      <c r="Q456" s="38"/>
      <c r="R456" s="39">
        <f t="shared" si="164"/>
        <v>100</v>
      </c>
      <c r="S456" s="37"/>
    </row>
    <row r="457" spans="1:20" outlineLevel="1">
      <c r="A457" s="27"/>
      <c r="B457" s="36" t="s">
        <v>10</v>
      </c>
      <c r="C457" s="31"/>
      <c r="D457" s="31"/>
      <c r="E457" s="31"/>
      <c r="F457" s="31"/>
      <c r="G457" s="38"/>
      <c r="H457" s="38"/>
      <c r="I457" s="32"/>
      <c r="J457" s="32"/>
      <c r="K457" s="32"/>
      <c r="L457" s="32"/>
      <c r="M457" s="32"/>
      <c r="N457" s="32"/>
      <c r="O457" s="32"/>
      <c r="P457" s="38"/>
      <c r="Q457" s="32"/>
      <c r="R457" s="23"/>
      <c r="S457" s="37"/>
    </row>
    <row r="458" spans="1:20" outlineLevel="1">
      <c r="A458" s="27"/>
      <c r="B458" s="36" t="s">
        <v>11</v>
      </c>
      <c r="C458" s="31"/>
      <c r="D458" s="31"/>
      <c r="E458" s="31"/>
      <c r="F458" s="31"/>
      <c r="G458" s="38"/>
      <c r="H458" s="38">
        <f>H463</f>
        <v>194880</v>
      </c>
      <c r="I458" s="38">
        <f t="shared" ref="I458:P460" si="168">I463</f>
        <v>0</v>
      </c>
      <c r="J458" s="38">
        <f t="shared" si="168"/>
        <v>0</v>
      </c>
      <c r="K458" s="38">
        <f t="shared" si="168"/>
        <v>0</v>
      </c>
      <c r="L458" s="38">
        <f t="shared" si="168"/>
        <v>0</v>
      </c>
      <c r="M458" s="38">
        <f t="shared" si="168"/>
        <v>0</v>
      </c>
      <c r="N458" s="38">
        <f t="shared" si="168"/>
        <v>0</v>
      </c>
      <c r="O458" s="38">
        <f t="shared" si="168"/>
        <v>0</v>
      </c>
      <c r="P458" s="38">
        <f t="shared" si="168"/>
        <v>194880</v>
      </c>
      <c r="Q458" s="32"/>
      <c r="R458" s="40">
        <f t="shared" si="164"/>
        <v>100</v>
      </c>
      <c r="S458" s="37"/>
    </row>
    <row r="459" spans="1:20" outlineLevel="1">
      <c r="A459" s="27"/>
      <c r="B459" s="36" t="s">
        <v>12</v>
      </c>
      <c r="C459" s="31"/>
      <c r="D459" s="31"/>
      <c r="E459" s="31"/>
      <c r="F459" s="31"/>
      <c r="G459" s="38"/>
      <c r="H459" s="38">
        <f t="shared" ref="H459:H460" si="169">H464</f>
        <v>0</v>
      </c>
      <c r="I459" s="32"/>
      <c r="J459" s="32"/>
      <c r="K459" s="32"/>
      <c r="L459" s="32"/>
      <c r="M459" s="32"/>
      <c r="N459" s="32"/>
      <c r="O459" s="32"/>
      <c r="P459" s="38">
        <f t="shared" si="168"/>
        <v>0</v>
      </c>
      <c r="Q459" s="32"/>
      <c r="R459" s="40">
        <v>0</v>
      </c>
      <c r="S459" s="37"/>
    </row>
    <row r="460" spans="1:20" outlineLevel="1">
      <c r="A460" s="27"/>
      <c r="B460" s="36" t="s">
        <v>13</v>
      </c>
      <c r="C460" s="31"/>
      <c r="D460" s="31"/>
      <c r="E460" s="31"/>
      <c r="F460" s="31"/>
      <c r="G460" s="38"/>
      <c r="H460" s="38">
        <f t="shared" si="169"/>
        <v>0</v>
      </c>
      <c r="I460" s="32"/>
      <c r="J460" s="32"/>
      <c r="K460" s="32"/>
      <c r="L460" s="32"/>
      <c r="M460" s="32"/>
      <c r="N460" s="32"/>
      <c r="O460" s="32"/>
      <c r="P460" s="38">
        <f t="shared" si="168"/>
        <v>0</v>
      </c>
      <c r="Q460" s="32"/>
      <c r="R460" s="40">
        <v>0</v>
      </c>
      <c r="S460" s="37"/>
    </row>
    <row r="461" spans="1:20" outlineLevel="1">
      <c r="A461" s="27"/>
      <c r="B461" s="41" t="s">
        <v>134</v>
      </c>
      <c r="C461" s="31"/>
      <c r="D461" s="31"/>
      <c r="E461" s="31"/>
      <c r="F461" s="31"/>
      <c r="G461" s="38"/>
      <c r="H461" s="38">
        <f>H463+H464+H465</f>
        <v>194880</v>
      </c>
      <c r="I461" s="38">
        <f t="shared" ref="I461:O461" si="170">I463+I464+I465</f>
        <v>0</v>
      </c>
      <c r="J461" s="38">
        <f t="shared" si="170"/>
        <v>0</v>
      </c>
      <c r="K461" s="38">
        <f t="shared" si="170"/>
        <v>0</v>
      </c>
      <c r="L461" s="38">
        <f t="shared" si="170"/>
        <v>0</v>
      </c>
      <c r="M461" s="38">
        <f t="shared" si="170"/>
        <v>0</v>
      </c>
      <c r="N461" s="38">
        <f t="shared" si="170"/>
        <v>0</v>
      </c>
      <c r="O461" s="38">
        <f t="shared" si="170"/>
        <v>0</v>
      </c>
      <c r="P461" s="38">
        <f>P463+P464+P465</f>
        <v>194880</v>
      </c>
      <c r="Q461" s="32">
        <v>41189.14</v>
      </c>
      <c r="R461" s="39">
        <f t="shared" si="164"/>
        <v>100</v>
      </c>
      <c r="S461" s="37"/>
    </row>
    <row r="462" spans="1:20" outlineLevel="1">
      <c r="A462" s="27"/>
      <c r="B462" s="36" t="s">
        <v>10</v>
      </c>
      <c r="C462" s="31"/>
      <c r="D462" s="31"/>
      <c r="E462" s="31"/>
      <c r="F462" s="31"/>
      <c r="G462" s="38"/>
      <c r="H462" s="38"/>
      <c r="I462" s="32"/>
      <c r="J462" s="32"/>
      <c r="K462" s="32"/>
      <c r="L462" s="32"/>
      <c r="M462" s="32"/>
      <c r="N462" s="32"/>
      <c r="O462" s="32"/>
      <c r="P462" s="38"/>
      <c r="Q462" s="32"/>
      <c r="R462" s="40"/>
      <c r="S462" s="37"/>
    </row>
    <row r="463" spans="1:20" outlineLevel="1">
      <c r="A463" s="27"/>
      <c r="B463" s="36" t="s">
        <v>11</v>
      </c>
      <c r="C463" s="31"/>
      <c r="D463" s="31"/>
      <c r="E463" s="31"/>
      <c r="F463" s="31"/>
      <c r="G463" s="38"/>
      <c r="H463" s="38">
        <v>194880</v>
      </c>
      <c r="I463" s="32"/>
      <c r="J463" s="32"/>
      <c r="K463" s="32"/>
      <c r="L463" s="32"/>
      <c r="M463" s="32"/>
      <c r="N463" s="32"/>
      <c r="O463" s="32"/>
      <c r="P463" s="38">
        <v>194880</v>
      </c>
      <c r="Q463" s="32"/>
      <c r="R463" s="40">
        <f t="shared" si="164"/>
        <v>100</v>
      </c>
      <c r="S463" s="37"/>
    </row>
    <row r="464" spans="1:20" outlineLevel="1">
      <c r="A464" s="27"/>
      <c r="B464" s="36" t="s">
        <v>12</v>
      </c>
      <c r="C464" s="31"/>
      <c r="D464" s="31"/>
      <c r="E464" s="31"/>
      <c r="F464" s="31"/>
      <c r="G464" s="38"/>
      <c r="H464" s="38"/>
      <c r="I464" s="32"/>
      <c r="J464" s="32"/>
      <c r="K464" s="32"/>
      <c r="L464" s="32"/>
      <c r="M464" s="32"/>
      <c r="N464" s="32"/>
      <c r="O464" s="32"/>
      <c r="P464" s="38"/>
      <c r="Q464" s="32"/>
      <c r="R464" s="40"/>
      <c r="S464" s="37"/>
    </row>
    <row r="465" spans="1:19" outlineLevel="1">
      <c r="A465" s="27"/>
      <c r="B465" s="36" t="s">
        <v>13</v>
      </c>
      <c r="C465" s="31"/>
      <c r="D465" s="31"/>
      <c r="E465" s="31"/>
      <c r="F465" s="31"/>
      <c r="G465" s="38"/>
      <c r="H465" s="38"/>
      <c r="I465" s="32"/>
      <c r="J465" s="32"/>
      <c r="K465" s="32"/>
      <c r="L465" s="32"/>
      <c r="M465" s="32"/>
      <c r="N465" s="32"/>
      <c r="O465" s="32"/>
      <c r="P465" s="38"/>
      <c r="Q465" s="32"/>
      <c r="R465" s="23"/>
      <c r="S465" s="37"/>
    </row>
    <row r="466" spans="1:19" ht="63" outlineLevel="1">
      <c r="A466" s="44" t="s">
        <v>135</v>
      </c>
      <c r="B466" s="30" t="s">
        <v>136</v>
      </c>
      <c r="C466" s="31"/>
      <c r="D466" s="31"/>
      <c r="E466" s="31"/>
      <c r="F466" s="31"/>
      <c r="G466" s="38"/>
      <c r="H466" s="32">
        <f>H468+H469+H470</f>
        <v>3750200</v>
      </c>
      <c r="I466" s="32" t="e">
        <f t="shared" ref="I466:O466" si="171">I468+I469+I470</f>
        <v>#REF!</v>
      </c>
      <c r="J466" s="32" t="e">
        <f t="shared" si="171"/>
        <v>#REF!</v>
      </c>
      <c r="K466" s="32" t="e">
        <f t="shared" si="171"/>
        <v>#REF!</v>
      </c>
      <c r="L466" s="32" t="e">
        <f t="shared" si="171"/>
        <v>#REF!</v>
      </c>
      <c r="M466" s="32" t="e">
        <f t="shared" si="171"/>
        <v>#REF!</v>
      </c>
      <c r="N466" s="32" t="e">
        <f t="shared" si="171"/>
        <v>#REF!</v>
      </c>
      <c r="O466" s="32" t="e">
        <f t="shared" si="171"/>
        <v>#REF!</v>
      </c>
      <c r="P466" s="32">
        <f>P468+P469+P470</f>
        <v>3547648.9</v>
      </c>
      <c r="Q466" s="32"/>
      <c r="R466" s="33">
        <f t="shared" ref="R466" si="172">P466/H466*100</f>
        <v>94.598925390645832</v>
      </c>
      <c r="S466" s="37"/>
    </row>
    <row r="467" spans="1:19" outlineLevel="1">
      <c r="A467" s="27"/>
      <c r="B467" s="36" t="s">
        <v>10</v>
      </c>
      <c r="C467" s="31"/>
      <c r="D467" s="31"/>
      <c r="E467" s="31"/>
      <c r="F467" s="31"/>
      <c r="G467" s="38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23"/>
      <c r="S467" s="37"/>
    </row>
    <row r="468" spans="1:19" outlineLevel="1">
      <c r="A468" s="27"/>
      <c r="B468" s="30" t="s">
        <v>11</v>
      </c>
      <c r="C468" s="31"/>
      <c r="D468" s="31"/>
      <c r="E468" s="31"/>
      <c r="F468" s="31"/>
      <c r="G468" s="38"/>
      <c r="H468" s="32">
        <f>H473</f>
        <v>0</v>
      </c>
      <c r="I468" s="32" t="e">
        <f>I473+#REF!</f>
        <v>#REF!</v>
      </c>
      <c r="J468" s="32" t="e">
        <f>J473+#REF!</f>
        <v>#REF!</v>
      </c>
      <c r="K468" s="32" t="e">
        <f>K473+#REF!</f>
        <v>#REF!</v>
      </c>
      <c r="L468" s="32" t="e">
        <f>L473+#REF!</f>
        <v>#REF!</v>
      </c>
      <c r="M468" s="32" t="e">
        <f>M473+#REF!</f>
        <v>#REF!</v>
      </c>
      <c r="N468" s="32" t="e">
        <f>N473+#REF!</f>
        <v>#REF!</v>
      </c>
      <c r="O468" s="32" t="e">
        <f>O473+#REF!</f>
        <v>#REF!</v>
      </c>
      <c r="P468" s="32">
        <f>P473</f>
        <v>0</v>
      </c>
      <c r="Q468" s="32"/>
      <c r="R468" s="23">
        <v>0</v>
      </c>
      <c r="S468" s="37"/>
    </row>
    <row r="469" spans="1:19" outlineLevel="1">
      <c r="A469" s="27"/>
      <c r="B469" s="30" t="s">
        <v>12</v>
      </c>
      <c r="C469" s="31"/>
      <c r="D469" s="31"/>
      <c r="E469" s="31"/>
      <c r="F469" s="31"/>
      <c r="G469" s="38"/>
      <c r="H469" s="32">
        <f>H474</f>
        <v>127000</v>
      </c>
      <c r="I469" s="32">
        <f t="shared" ref="I469:O470" si="173">I474</f>
        <v>0</v>
      </c>
      <c r="J469" s="32">
        <f t="shared" si="173"/>
        <v>0</v>
      </c>
      <c r="K469" s="32">
        <f t="shared" si="173"/>
        <v>0</v>
      </c>
      <c r="L469" s="32">
        <f t="shared" si="173"/>
        <v>0</v>
      </c>
      <c r="M469" s="32">
        <f t="shared" si="173"/>
        <v>0</v>
      </c>
      <c r="N469" s="32">
        <f t="shared" si="173"/>
        <v>0</v>
      </c>
      <c r="O469" s="32">
        <f t="shared" si="173"/>
        <v>0</v>
      </c>
      <c r="P469" s="32">
        <f>P474</f>
        <v>114448.9</v>
      </c>
      <c r="Q469" s="32"/>
      <c r="R469" s="23">
        <f t="shared" ref="R469:R471" si="174">P469/H469*100</f>
        <v>90.117244094488186</v>
      </c>
      <c r="S469" s="37"/>
    </row>
    <row r="470" spans="1:19" outlineLevel="1">
      <c r="A470" s="27"/>
      <c r="B470" s="30" t="s">
        <v>13</v>
      </c>
      <c r="C470" s="31"/>
      <c r="D470" s="31"/>
      <c r="E470" s="31"/>
      <c r="F470" s="31"/>
      <c r="G470" s="38"/>
      <c r="H470" s="32">
        <f>H475</f>
        <v>3623200</v>
      </c>
      <c r="I470" s="32">
        <f t="shared" si="173"/>
        <v>0</v>
      </c>
      <c r="J470" s="32">
        <f t="shared" si="173"/>
        <v>0</v>
      </c>
      <c r="K470" s="32">
        <f t="shared" si="173"/>
        <v>0</v>
      </c>
      <c r="L470" s="32">
        <f t="shared" si="173"/>
        <v>0</v>
      </c>
      <c r="M470" s="32">
        <f t="shared" si="173"/>
        <v>0</v>
      </c>
      <c r="N470" s="32">
        <f t="shared" si="173"/>
        <v>0</v>
      </c>
      <c r="O470" s="32">
        <f t="shared" si="173"/>
        <v>0</v>
      </c>
      <c r="P470" s="32">
        <f>P475</f>
        <v>3433200</v>
      </c>
      <c r="Q470" s="32"/>
      <c r="R470" s="23">
        <f t="shared" si="174"/>
        <v>94.756016780746293</v>
      </c>
      <c r="S470" s="37"/>
    </row>
    <row r="471" spans="1:19" ht="14.25" customHeight="1" outlineLevel="1">
      <c r="A471" s="27"/>
      <c r="B471" s="36" t="s">
        <v>137</v>
      </c>
      <c r="C471" s="31"/>
      <c r="D471" s="31"/>
      <c r="E471" s="31"/>
      <c r="F471" s="31"/>
      <c r="G471" s="38"/>
      <c r="H471" s="38">
        <f>H473+H474+H475</f>
        <v>3750200</v>
      </c>
      <c r="I471" s="38">
        <f t="shared" ref="I471:P471" si="175">I473+I474+I475</f>
        <v>0</v>
      </c>
      <c r="J471" s="38">
        <f t="shared" si="175"/>
        <v>0</v>
      </c>
      <c r="K471" s="38">
        <f t="shared" si="175"/>
        <v>0</v>
      </c>
      <c r="L471" s="38">
        <f t="shared" si="175"/>
        <v>0</v>
      </c>
      <c r="M471" s="38">
        <f t="shared" si="175"/>
        <v>0</v>
      </c>
      <c r="N471" s="38">
        <f t="shared" si="175"/>
        <v>0</v>
      </c>
      <c r="O471" s="38">
        <f t="shared" si="175"/>
        <v>0</v>
      </c>
      <c r="P471" s="38">
        <f t="shared" si="175"/>
        <v>3547648.9</v>
      </c>
      <c r="Q471" s="38"/>
      <c r="R471" s="39">
        <f t="shared" si="174"/>
        <v>94.598925390645832</v>
      </c>
      <c r="S471" s="37"/>
    </row>
    <row r="472" spans="1:19" outlineLevel="1">
      <c r="A472" s="27"/>
      <c r="B472" s="36" t="s">
        <v>10</v>
      </c>
      <c r="C472" s="31"/>
      <c r="D472" s="31"/>
      <c r="E472" s="31"/>
      <c r="F472" s="31"/>
      <c r="G472" s="38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23"/>
      <c r="S472" s="37"/>
    </row>
    <row r="473" spans="1:19" outlineLevel="1">
      <c r="A473" s="27"/>
      <c r="B473" s="36" t="s">
        <v>11</v>
      </c>
      <c r="C473" s="31"/>
      <c r="D473" s="31"/>
      <c r="E473" s="31"/>
      <c r="F473" s="31"/>
      <c r="G473" s="38"/>
      <c r="H473" s="38">
        <f>H478</f>
        <v>0</v>
      </c>
      <c r="I473" s="38">
        <f t="shared" ref="I473:P475" si="176">I478</f>
        <v>0</v>
      </c>
      <c r="J473" s="38">
        <f t="shared" si="176"/>
        <v>0</v>
      </c>
      <c r="K473" s="38">
        <f t="shared" si="176"/>
        <v>0</v>
      </c>
      <c r="L473" s="38">
        <f t="shared" si="176"/>
        <v>0</v>
      </c>
      <c r="M473" s="38">
        <f t="shared" si="176"/>
        <v>0</v>
      </c>
      <c r="N473" s="38">
        <f t="shared" si="176"/>
        <v>0</v>
      </c>
      <c r="O473" s="38">
        <f t="shared" si="176"/>
        <v>0</v>
      </c>
      <c r="P473" s="38">
        <f t="shared" si="176"/>
        <v>0</v>
      </c>
      <c r="Q473" s="38"/>
      <c r="R473" s="40">
        <v>0</v>
      </c>
      <c r="S473" s="37"/>
    </row>
    <row r="474" spans="1:19" outlineLevel="1">
      <c r="A474" s="27"/>
      <c r="B474" s="36" t="s">
        <v>12</v>
      </c>
      <c r="C474" s="31"/>
      <c r="D474" s="31"/>
      <c r="E474" s="31"/>
      <c r="F474" s="31"/>
      <c r="G474" s="38"/>
      <c r="H474" s="38">
        <f t="shared" ref="H474" si="177">H479</f>
        <v>127000</v>
      </c>
      <c r="I474" s="38"/>
      <c r="J474" s="38"/>
      <c r="K474" s="38"/>
      <c r="L474" s="38"/>
      <c r="M474" s="38"/>
      <c r="N474" s="38"/>
      <c r="O474" s="38"/>
      <c r="P474" s="38">
        <f t="shared" si="176"/>
        <v>114448.9</v>
      </c>
      <c r="Q474" s="38"/>
      <c r="R474" s="40">
        <f t="shared" ref="R474:R476" si="178">P474/H474*100</f>
        <v>90.117244094488186</v>
      </c>
      <c r="S474" s="37"/>
    </row>
    <row r="475" spans="1:19" outlineLevel="1">
      <c r="A475" s="27"/>
      <c r="B475" s="36" t="s">
        <v>13</v>
      </c>
      <c r="C475" s="31"/>
      <c r="D475" s="31"/>
      <c r="E475" s="31"/>
      <c r="F475" s="31"/>
      <c r="G475" s="38"/>
      <c r="H475" s="38">
        <f>H480</f>
        <v>3623200</v>
      </c>
      <c r="I475" s="38"/>
      <c r="J475" s="38"/>
      <c r="K475" s="38"/>
      <c r="L475" s="38"/>
      <c r="M475" s="38"/>
      <c r="N475" s="38"/>
      <c r="O475" s="38"/>
      <c r="P475" s="38">
        <f t="shared" si="176"/>
        <v>3433200</v>
      </c>
      <c r="Q475" s="38"/>
      <c r="R475" s="40">
        <f t="shared" si="178"/>
        <v>94.756016780746293</v>
      </c>
      <c r="S475" s="37"/>
    </row>
    <row r="476" spans="1:19" ht="47.25" outlineLevel="1">
      <c r="A476" s="27"/>
      <c r="B476" s="49" t="s">
        <v>138</v>
      </c>
      <c r="C476" s="31"/>
      <c r="D476" s="31"/>
      <c r="E476" s="31"/>
      <c r="F476" s="31"/>
      <c r="G476" s="38"/>
      <c r="H476" s="38">
        <f>H478+H479+H480</f>
        <v>3750200</v>
      </c>
      <c r="I476" s="38">
        <f t="shared" ref="I476:O476" si="179">I478+I479+I480</f>
        <v>0</v>
      </c>
      <c r="J476" s="38">
        <f t="shared" si="179"/>
        <v>0</v>
      </c>
      <c r="K476" s="38">
        <f t="shared" si="179"/>
        <v>0</v>
      </c>
      <c r="L476" s="38">
        <f t="shared" si="179"/>
        <v>0</v>
      </c>
      <c r="M476" s="38">
        <f t="shared" si="179"/>
        <v>0</v>
      </c>
      <c r="N476" s="38">
        <f t="shared" si="179"/>
        <v>0</v>
      </c>
      <c r="O476" s="38">
        <f t="shared" si="179"/>
        <v>0</v>
      </c>
      <c r="P476" s="38">
        <f>P478+P479+P480</f>
        <v>3547648.9</v>
      </c>
      <c r="Q476" s="32">
        <v>41189.14</v>
      </c>
      <c r="R476" s="39">
        <f t="shared" si="178"/>
        <v>94.598925390645832</v>
      </c>
      <c r="S476" s="37"/>
    </row>
    <row r="477" spans="1:19" outlineLevel="1">
      <c r="A477" s="27"/>
      <c r="B477" s="36" t="s">
        <v>10</v>
      </c>
      <c r="C477" s="31"/>
      <c r="D477" s="31"/>
      <c r="E477" s="31"/>
      <c r="F477" s="31"/>
      <c r="G477" s="38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40"/>
      <c r="S477" s="37"/>
    </row>
    <row r="478" spans="1:19" outlineLevel="1">
      <c r="A478" s="27"/>
      <c r="B478" s="36" t="s">
        <v>11</v>
      </c>
      <c r="C478" s="31"/>
      <c r="D478" s="31"/>
      <c r="E478" s="31"/>
      <c r="F478" s="31"/>
      <c r="G478" s="38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40"/>
      <c r="S478" s="37"/>
    </row>
    <row r="479" spans="1:19" outlineLevel="1">
      <c r="A479" s="27"/>
      <c r="B479" s="36" t="s">
        <v>12</v>
      </c>
      <c r="C479" s="31"/>
      <c r="D479" s="31"/>
      <c r="E479" s="31"/>
      <c r="F479" s="31"/>
      <c r="G479" s="38"/>
      <c r="H479" s="38">
        <v>127000</v>
      </c>
      <c r="I479" s="32"/>
      <c r="J479" s="32"/>
      <c r="K479" s="32"/>
      <c r="L479" s="32"/>
      <c r="M479" s="32"/>
      <c r="N479" s="32"/>
      <c r="O479" s="32"/>
      <c r="P479" s="38">
        <v>114448.9</v>
      </c>
      <c r="Q479" s="32"/>
      <c r="R479" s="40">
        <f t="shared" ref="R479:R480" si="180">P479/H479*100</f>
        <v>90.117244094488186</v>
      </c>
      <c r="S479" s="37"/>
    </row>
    <row r="480" spans="1:19" outlineLevel="1">
      <c r="A480" s="27"/>
      <c r="B480" s="36" t="s">
        <v>13</v>
      </c>
      <c r="C480" s="31"/>
      <c r="D480" s="31"/>
      <c r="E480" s="31"/>
      <c r="F480" s="31"/>
      <c r="G480" s="38"/>
      <c r="H480" s="38">
        <v>3623200</v>
      </c>
      <c r="I480" s="32"/>
      <c r="J480" s="32"/>
      <c r="K480" s="32"/>
      <c r="L480" s="32"/>
      <c r="M480" s="32"/>
      <c r="N480" s="32"/>
      <c r="O480" s="32"/>
      <c r="P480" s="38">
        <v>3433200</v>
      </c>
      <c r="Q480" s="32"/>
      <c r="R480" s="40">
        <f t="shared" si="180"/>
        <v>94.756016780746293</v>
      </c>
      <c r="S480" s="37"/>
    </row>
    <row r="481" spans="1:21" s="35" customFormat="1" ht="47.25">
      <c r="A481" s="44" t="s">
        <v>139</v>
      </c>
      <c r="B481" s="30" t="s">
        <v>140</v>
      </c>
      <c r="C481" s="31"/>
      <c r="D481" s="31"/>
      <c r="E481" s="31"/>
      <c r="F481" s="31"/>
      <c r="G481" s="32">
        <v>0</v>
      </c>
      <c r="H481" s="32">
        <f>H483+H484+H485</f>
        <v>284445612.10000002</v>
      </c>
      <c r="I481" s="32">
        <f t="shared" ref="I481:P481" si="181">I483+I484+I485</f>
        <v>0</v>
      </c>
      <c r="J481" s="32">
        <f t="shared" si="181"/>
        <v>0</v>
      </c>
      <c r="K481" s="32">
        <f t="shared" si="181"/>
        <v>0</v>
      </c>
      <c r="L481" s="32">
        <f t="shared" si="181"/>
        <v>0</v>
      </c>
      <c r="M481" s="32">
        <f t="shared" si="181"/>
        <v>0</v>
      </c>
      <c r="N481" s="32">
        <f t="shared" si="181"/>
        <v>0</v>
      </c>
      <c r="O481" s="32">
        <f t="shared" si="181"/>
        <v>0</v>
      </c>
      <c r="P481" s="32">
        <f t="shared" si="181"/>
        <v>232363346.09</v>
      </c>
      <c r="Q481" s="32">
        <v>28666014.620000001</v>
      </c>
      <c r="R481" s="33">
        <f t="shared" si="164"/>
        <v>81.689903519520655</v>
      </c>
      <c r="S481" s="34">
        <v>0</v>
      </c>
    </row>
    <row r="482" spans="1:21">
      <c r="A482" s="44"/>
      <c r="B482" s="36" t="s">
        <v>10</v>
      </c>
      <c r="C482" s="31"/>
      <c r="D482" s="31"/>
      <c r="E482" s="31"/>
      <c r="F482" s="31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23"/>
      <c r="S482" s="37"/>
    </row>
    <row r="483" spans="1:21">
      <c r="A483" s="44"/>
      <c r="B483" s="30" t="s">
        <v>11</v>
      </c>
      <c r="C483" s="31"/>
      <c r="D483" s="31"/>
      <c r="E483" s="31"/>
      <c r="F483" s="31"/>
      <c r="G483" s="32"/>
      <c r="H483" s="32">
        <f>H498+H488</f>
        <v>181226000</v>
      </c>
      <c r="I483" s="32">
        <f t="shared" ref="I483:P483" si="182">I498+I488</f>
        <v>0</v>
      </c>
      <c r="J483" s="32">
        <f t="shared" si="182"/>
        <v>0</v>
      </c>
      <c r="K483" s="32">
        <f t="shared" si="182"/>
        <v>0</v>
      </c>
      <c r="L483" s="32">
        <f t="shared" si="182"/>
        <v>0</v>
      </c>
      <c r="M483" s="32">
        <f t="shared" si="182"/>
        <v>0</v>
      </c>
      <c r="N483" s="32">
        <f t="shared" si="182"/>
        <v>0</v>
      </c>
      <c r="O483" s="32">
        <f t="shared" si="182"/>
        <v>0</v>
      </c>
      <c r="P483" s="32">
        <f t="shared" si="182"/>
        <v>129331839.81</v>
      </c>
      <c r="Q483" s="32"/>
      <c r="R483" s="23">
        <f t="shared" si="164"/>
        <v>71.36494752960391</v>
      </c>
      <c r="S483" s="37"/>
      <c r="T483" s="24"/>
      <c r="U483" s="24"/>
    </row>
    <row r="484" spans="1:21">
      <c r="A484" s="44"/>
      <c r="B484" s="30" t="s">
        <v>12</v>
      </c>
      <c r="C484" s="31"/>
      <c r="D484" s="31"/>
      <c r="E484" s="31"/>
      <c r="F484" s="31"/>
      <c r="G484" s="32"/>
      <c r="H484" s="32">
        <f t="shared" ref="H484:Q485" si="183">H499+H489</f>
        <v>10000000</v>
      </c>
      <c r="I484" s="32">
        <f t="shared" si="183"/>
        <v>0</v>
      </c>
      <c r="J484" s="32">
        <f t="shared" si="183"/>
        <v>0</v>
      </c>
      <c r="K484" s="32">
        <f t="shared" si="183"/>
        <v>0</v>
      </c>
      <c r="L484" s="32">
        <f t="shared" si="183"/>
        <v>0</v>
      </c>
      <c r="M484" s="32">
        <f t="shared" si="183"/>
        <v>0</v>
      </c>
      <c r="N484" s="32">
        <f t="shared" si="183"/>
        <v>0</v>
      </c>
      <c r="O484" s="32">
        <f t="shared" si="183"/>
        <v>0</v>
      </c>
      <c r="P484" s="32">
        <f t="shared" si="183"/>
        <v>10000000</v>
      </c>
      <c r="Q484" s="32"/>
      <c r="R484" s="23">
        <f t="shared" si="164"/>
        <v>100</v>
      </c>
      <c r="S484" s="37"/>
    </row>
    <row r="485" spans="1:21">
      <c r="A485" s="44"/>
      <c r="B485" s="30" t="s">
        <v>13</v>
      </c>
      <c r="C485" s="31"/>
      <c r="D485" s="31"/>
      <c r="E485" s="31"/>
      <c r="F485" s="31"/>
      <c r="G485" s="32"/>
      <c r="H485" s="32">
        <f>H500+H490</f>
        <v>93219612.099999994</v>
      </c>
      <c r="I485" s="32">
        <f t="shared" si="183"/>
        <v>0</v>
      </c>
      <c r="J485" s="32">
        <f t="shared" si="183"/>
        <v>0</v>
      </c>
      <c r="K485" s="32">
        <f t="shared" si="183"/>
        <v>0</v>
      </c>
      <c r="L485" s="32">
        <f t="shared" si="183"/>
        <v>0</v>
      </c>
      <c r="M485" s="32">
        <f t="shared" si="183"/>
        <v>0</v>
      </c>
      <c r="N485" s="32">
        <f t="shared" si="183"/>
        <v>0</v>
      </c>
      <c r="O485" s="32">
        <f t="shared" si="183"/>
        <v>0</v>
      </c>
      <c r="P485" s="32">
        <f t="shared" si="183"/>
        <v>93031506.280000001</v>
      </c>
      <c r="Q485" s="32">
        <f t="shared" si="183"/>
        <v>0</v>
      </c>
      <c r="R485" s="23">
        <f t="shared" si="164"/>
        <v>99.798212183292279</v>
      </c>
      <c r="S485" s="37"/>
    </row>
    <row r="486" spans="1:21" ht="31.5">
      <c r="A486" s="27" t="s">
        <v>141</v>
      </c>
      <c r="B486" s="36" t="s">
        <v>142</v>
      </c>
      <c r="C486" s="31"/>
      <c r="D486" s="31"/>
      <c r="E486" s="31"/>
      <c r="F486" s="31"/>
      <c r="G486" s="38">
        <v>0</v>
      </c>
      <c r="H486" s="38">
        <f>H488+H489+H490</f>
        <v>210390200</v>
      </c>
      <c r="I486" s="38">
        <f t="shared" ref="I486:P486" si="184">I488+I489+I490</f>
        <v>0</v>
      </c>
      <c r="J486" s="38">
        <f t="shared" si="184"/>
        <v>0</v>
      </c>
      <c r="K486" s="38">
        <f t="shared" si="184"/>
        <v>0</v>
      </c>
      <c r="L486" s="38">
        <f t="shared" si="184"/>
        <v>0</v>
      </c>
      <c r="M486" s="38">
        <f t="shared" si="184"/>
        <v>0</v>
      </c>
      <c r="N486" s="38">
        <f t="shared" si="184"/>
        <v>0</v>
      </c>
      <c r="O486" s="38">
        <f t="shared" si="184"/>
        <v>0</v>
      </c>
      <c r="P486" s="38">
        <f t="shared" si="184"/>
        <v>158307933.99000001</v>
      </c>
      <c r="Q486" s="32">
        <v>28666014.620000001</v>
      </c>
      <c r="R486" s="39">
        <f t="shared" si="164"/>
        <v>75.244918247142692</v>
      </c>
      <c r="S486" s="37"/>
    </row>
    <row r="487" spans="1:21">
      <c r="A487" s="27"/>
      <c r="B487" s="36" t="s">
        <v>10</v>
      </c>
      <c r="C487" s="31"/>
      <c r="D487" s="31"/>
      <c r="E487" s="31"/>
      <c r="F487" s="31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32"/>
      <c r="R487" s="23"/>
      <c r="S487" s="37"/>
    </row>
    <row r="488" spans="1:21">
      <c r="A488" s="27"/>
      <c r="B488" s="36" t="s">
        <v>11</v>
      </c>
      <c r="C488" s="31"/>
      <c r="D488" s="31"/>
      <c r="E488" s="31"/>
      <c r="F488" s="31"/>
      <c r="G488" s="38"/>
      <c r="H488" s="38">
        <f>H493</f>
        <v>181226000</v>
      </c>
      <c r="I488" s="38">
        <f t="shared" ref="I488:P490" si="185">I493</f>
        <v>0</v>
      </c>
      <c r="J488" s="38">
        <f t="shared" si="185"/>
        <v>0</v>
      </c>
      <c r="K488" s="38">
        <f t="shared" si="185"/>
        <v>0</v>
      </c>
      <c r="L488" s="38">
        <f t="shared" si="185"/>
        <v>0</v>
      </c>
      <c r="M488" s="38">
        <f t="shared" si="185"/>
        <v>0</v>
      </c>
      <c r="N488" s="38">
        <f t="shared" si="185"/>
        <v>0</v>
      </c>
      <c r="O488" s="38">
        <f t="shared" si="185"/>
        <v>0</v>
      </c>
      <c r="P488" s="38">
        <f t="shared" si="185"/>
        <v>129331839.81</v>
      </c>
      <c r="Q488" s="38"/>
      <c r="R488" s="40">
        <f t="shared" si="164"/>
        <v>71.36494752960391</v>
      </c>
      <c r="S488" s="37"/>
    </row>
    <row r="489" spans="1:21">
      <c r="A489" s="27"/>
      <c r="B489" s="36" t="s">
        <v>12</v>
      </c>
      <c r="C489" s="31"/>
      <c r="D489" s="31"/>
      <c r="E489" s="31"/>
      <c r="F489" s="31"/>
      <c r="G489" s="38"/>
      <c r="H489" s="38">
        <f t="shared" ref="H489" si="186">H494</f>
        <v>10000000</v>
      </c>
      <c r="I489" s="38"/>
      <c r="J489" s="38"/>
      <c r="K489" s="38"/>
      <c r="L489" s="38"/>
      <c r="M489" s="38"/>
      <c r="N489" s="38"/>
      <c r="O489" s="38"/>
      <c r="P489" s="38">
        <f t="shared" si="185"/>
        <v>10000000</v>
      </c>
      <c r="Q489" s="38"/>
      <c r="R489" s="40">
        <f t="shared" si="164"/>
        <v>100</v>
      </c>
      <c r="S489" s="37"/>
    </row>
    <row r="490" spans="1:21">
      <c r="A490" s="27"/>
      <c r="B490" s="36" t="s">
        <v>13</v>
      </c>
      <c r="C490" s="31"/>
      <c r="D490" s="31"/>
      <c r="E490" s="31"/>
      <c r="F490" s="31"/>
      <c r="G490" s="38"/>
      <c r="H490" s="38">
        <f>H495</f>
        <v>19164200</v>
      </c>
      <c r="I490" s="38"/>
      <c r="J490" s="38"/>
      <c r="K490" s="38"/>
      <c r="L490" s="38"/>
      <c r="M490" s="38"/>
      <c r="N490" s="38"/>
      <c r="O490" s="38"/>
      <c r="P490" s="38">
        <f t="shared" si="185"/>
        <v>18976094.18</v>
      </c>
      <c r="Q490" s="38"/>
      <c r="R490" s="40">
        <f t="shared" si="164"/>
        <v>99.018452009475993</v>
      </c>
      <c r="S490" s="37"/>
    </row>
    <row r="491" spans="1:21" ht="47.25">
      <c r="A491" s="27"/>
      <c r="B491" s="52" t="s">
        <v>143</v>
      </c>
      <c r="C491" s="31"/>
      <c r="D491" s="31"/>
      <c r="E491" s="31"/>
      <c r="F491" s="31"/>
      <c r="G491" s="38"/>
      <c r="H491" s="38">
        <f>H493+H494+H495</f>
        <v>210390200</v>
      </c>
      <c r="I491" s="38">
        <f t="shared" ref="I491:O491" si="187">I493+I494+I495</f>
        <v>0</v>
      </c>
      <c r="J491" s="38">
        <f t="shared" si="187"/>
        <v>0</v>
      </c>
      <c r="K491" s="38">
        <f t="shared" si="187"/>
        <v>0</v>
      </c>
      <c r="L491" s="38">
        <f t="shared" si="187"/>
        <v>0</v>
      </c>
      <c r="M491" s="38">
        <f t="shared" si="187"/>
        <v>0</v>
      </c>
      <c r="N491" s="38">
        <f t="shared" si="187"/>
        <v>0</v>
      </c>
      <c r="O491" s="38">
        <f t="shared" si="187"/>
        <v>0</v>
      </c>
      <c r="P491" s="38">
        <f>P493+P494+P495</f>
        <v>158307933.99000001</v>
      </c>
      <c r="Q491" s="32">
        <v>41189.14</v>
      </c>
      <c r="R491" s="39">
        <f t="shared" si="164"/>
        <v>75.244918247142692</v>
      </c>
      <c r="S491" s="37"/>
    </row>
    <row r="492" spans="1:21">
      <c r="A492" s="27"/>
      <c r="B492" s="36" t="s">
        <v>10</v>
      </c>
      <c r="C492" s="31"/>
      <c r="D492" s="31"/>
      <c r="E492" s="31"/>
      <c r="F492" s="31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40"/>
      <c r="S492" s="37"/>
    </row>
    <row r="493" spans="1:21">
      <c r="A493" s="27"/>
      <c r="B493" s="36" t="s">
        <v>11</v>
      </c>
      <c r="C493" s="31"/>
      <c r="D493" s="31"/>
      <c r="E493" s="31"/>
      <c r="F493" s="31"/>
      <c r="G493" s="38"/>
      <c r="H493" s="38">
        <v>181226000</v>
      </c>
      <c r="I493" s="32"/>
      <c r="J493" s="32"/>
      <c r="K493" s="32"/>
      <c r="L493" s="32"/>
      <c r="M493" s="32"/>
      <c r="N493" s="32"/>
      <c r="O493" s="32"/>
      <c r="P493" s="38">
        <v>129331839.81</v>
      </c>
      <c r="Q493" s="32"/>
      <c r="R493" s="40">
        <f t="shared" si="164"/>
        <v>71.36494752960391</v>
      </c>
      <c r="S493" s="37"/>
      <c r="T493" s="24"/>
    </row>
    <row r="494" spans="1:21">
      <c r="A494" s="27"/>
      <c r="B494" s="36" t="s">
        <v>12</v>
      </c>
      <c r="C494" s="31"/>
      <c r="D494" s="31"/>
      <c r="E494" s="31"/>
      <c r="F494" s="31"/>
      <c r="G494" s="38"/>
      <c r="H494" s="38">
        <v>10000000</v>
      </c>
      <c r="I494" s="32"/>
      <c r="J494" s="32"/>
      <c r="K494" s="32"/>
      <c r="L494" s="32"/>
      <c r="M494" s="32"/>
      <c r="N494" s="32"/>
      <c r="O494" s="32"/>
      <c r="P494" s="38">
        <v>10000000</v>
      </c>
      <c r="Q494" s="32"/>
      <c r="R494" s="40">
        <f t="shared" si="164"/>
        <v>100</v>
      </c>
      <c r="S494" s="37"/>
    </row>
    <row r="495" spans="1:21">
      <c r="A495" s="27"/>
      <c r="B495" s="36" t="s">
        <v>13</v>
      </c>
      <c r="C495" s="31"/>
      <c r="D495" s="31"/>
      <c r="E495" s="31"/>
      <c r="F495" s="31"/>
      <c r="G495" s="38"/>
      <c r="H495" s="38">
        <v>19164200</v>
      </c>
      <c r="I495" s="32"/>
      <c r="J495" s="32"/>
      <c r="K495" s="32"/>
      <c r="L495" s="32"/>
      <c r="M495" s="32"/>
      <c r="N495" s="32"/>
      <c r="O495" s="32"/>
      <c r="P495" s="38">
        <v>18976094.18</v>
      </c>
      <c r="Q495" s="32"/>
      <c r="R495" s="40">
        <f t="shared" si="164"/>
        <v>99.018452009475993</v>
      </c>
      <c r="S495" s="37"/>
    </row>
    <row r="496" spans="1:21" ht="47.25" customHeight="1" outlineLevel="1">
      <c r="A496" s="27" t="s">
        <v>144</v>
      </c>
      <c r="B496" s="36" t="s">
        <v>145</v>
      </c>
      <c r="C496" s="31"/>
      <c r="D496" s="31"/>
      <c r="E496" s="31"/>
      <c r="F496" s="31"/>
      <c r="G496" s="38">
        <v>0</v>
      </c>
      <c r="H496" s="38">
        <f>H498+H499+H500</f>
        <v>74055412.099999994</v>
      </c>
      <c r="I496" s="38">
        <f t="shared" ref="I496:P496" si="188">I498+I499+I500</f>
        <v>0</v>
      </c>
      <c r="J496" s="38">
        <f t="shared" si="188"/>
        <v>0</v>
      </c>
      <c r="K496" s="38">
        <f t="shared" si="188"/>
        <v>0</v>
      </c>
      <c r="L496" s="38">
        <f t="shared" si="188"/>
        <v>0</v>
      </c>
      <c r="M496" s="38">
        <f t="shared" si="188"/>
        <v>0</v>
      </c>
      <c r="N496" s="38">
        <f t="shared" si="188"/>
        <v>0</v>
      </c>
      <c r="O496" s="38">
        <f t="shared" si="188"/>
        <v>0</v>
      </c>
      <c r="P496" s="38">
        <f t="shared" si="188"/>
        <v>74055412.099999994</v>
      </c>
      <c r="Q496" s="32">
        <v>28666014.620000001</v>
      </c>
      <c r="R496" s="39">
        <f t="shared" si="164"/>
        <v>100</v>
      </c>
      <c r="S496" s="37">
        <v>0</v>
      </c>
    </row>
    <row r="497" spans="1:21" outlineLevel="1">
      <c r="A497" s="27"/>
      <c r="B497" s="36" t="s">
        <v>10</v>
      </c>
      <c r="C497" s="31"/>
      <c r="D497" s="31"/>
      <c r="E497" s="31"/>
      <c r="F497" s="31"/>
      <c r="G497" s="38"/>
      <c r="H497" s="38"/>
      <c r="I497" s="38"/>
      <c r="J497" s="38"/>
      <c r="K497" s="38"/>
      <c r="L497" s="38"/>
      <c r="M497" s="38"/>
      <c r="N497" s="38"/>
      <c r="O497" s="38"/>
      <c r="P497" s="38"/>
      <c r="Q497" s="32"/>
      <c r="R497" s="23"/>
      <c r="S497" s="37"/>
    </row>
    <row r="498" spans="1:21" outlineLevel="1">
      <c r="A498" s="27"/>
      <c r="B498" s="36" t="s">
        <v>11</v>
      </c>
      <c r="C498" s="31"/>
      <c r="D498" s="31"/>
      <c r="E498" s="31"/>
      <c r="F498" s="31"/>
      <c r="G498" s="38"/>
      <c r="H498" s="38">
        <f>H503</f>
        <v>0</v>
      </c>
      <c r="I498" s="38">
        <f t="shared" ref="I498:P500" si="189">I503</f>
        <v>0</v>
      </c>
      <c r="J498" s="38">
        <f t="shared" si="189"/>
        <v>0</v>
      </c>
      <c r="K498" s="38">
        <f t="shared" si="189"/>
        <v>0</v>
      </c>
      <c r="L498" s="38">
        <f t="shared" si="189"/>
        <v>0</v>
      </c>
      <c r="M498" s="38">
        <f t="shared" si="189"/>
        <v>0</v>
      </c>
      <c r="N498" s="38">
        <f t="shared" si="189"/>
        <v>0</v>
      </c>
      <c r="O498" s="38">
        <f t="shared" si="189"/>
        <v>0</v>
      </c>
      <c r="P498" s="38">
        <f t="shared" si="189"/>
        <v>0</v>
      </c>
      <c r="Q498" s="38"/>
      <c r="R498" s="40">
        <v>0</v>
      </c>
      <c r="S498" s="37"/>
      <c r="T498" s="24"/>
      <c r="U498" s="24"/>
    </row>
    <row r="499" spans="1:21" outlineLevel="1">
      <c r="A499" s="27"/>
      <c r="B499" s="36" t="s">
        <v>12</v>
      </c>
      <c r="C499" s="31"/>
      <c r="D499" s="31"/>
      <c r="E499" s="31"/>
      <c r="F499" s="31"/>
      <c r="G499" s="38"/>
      <c r="H499" s="38">
        <f t="shared" ref="H499" si="190">H504</f>
        <v>0</v>
      </c>
      <c r="I499" s="38"/>
      <c r="J499" s="38"/>
      <c r="K499" s="38"/>
      <c r="L499" s="38"/>
      <c r="M499" s="38"/>
      <c r="N499" s="38"/>
      <c r="O499" s="38"/>
      <c r="P499" s="38">
        <f t="shared" si="189"/>
        <v>0</v>
      </c>
      <c r="Q499" s="38"/>
      <c r="R499" s="40">
        <v>0</v>
      </c>
      <c r="S499" s="37"/>
    </row>
    <row r="500" spans="1:21" outlineLevel="1">
      <c r="A500" s="27"/>
      <c r="B500" s="36" t="s">
        <v>13</v>
      </c>
      <c r="C500" s="31"/>
      <c r="D500" s="31"/>
      <c r="E500" s="31"/>
      <c r="F500" s="31"/>
      <c r="G500" s="38"/>
      <c r="H500" s="38">
        <f>H505</f>
        <v>74055412.099999994</v>
      </c>
      <c r="I500" s="38"/>
      <c r="J500" s="38"/>
      <c r="K500" s="38"/>
      <c r="L500" s="38"/>
      <c r="M500" s="38"/>
      <c r="N500" s="38"/>
      <c r="O500" s="38"/>
      <c r="P500" s="38">
        <f t="shared" si="189"/>
        <v>74055412.099999994</v>
      </c>
      <c r="Q500" s="38"/>
      <c r="R500" s="40">
        <f t="shared" si="164"/>
        <v>100</v>
      </c>
      <c r="S500" s="37"/>
    </row>
    <row r="501" spans="1:21" ht="47.25" outlineLevel="1">
      <c r="A501" s="27"/>
      <c r="B501" s="49" t="s">
        <v>146</v>
      </c>
      <c r="C501" s="31"/>
      <c r="D501" s="31"/>
      <c r="E501" s="31"/>
      <c r="F501" s="31"/>
      <c r="G501" s="38"/>
      <c r="H501" s="38">
        <f>H503+H504+H505</f>
        <v>74055412.099999994</v>
      </c>
      <c r="I501" s="38">
        <f t="shared" ref="I501:O501" si="191">I503+I504+I505</f>
        <v>0</v>
      </c>
      <c r="J501" s="38">
        <f t="shared" si="191"/>
        <v>0</v>
      </c>
      <c r="K501" s="38">
        <f t="shared" si="191"/>
        <v>0</v>
      </c>
      <c r="L501" s="38">
        <f t="shared" si="191"/>
        <v>0</v>
      </c>
      <c r="M501" s="38">
        <f t="shared" si="191"/>
        <v>0</v>
      </c>
      <c r="N501" s="38">
        <f t="shared" si="191"/>
        <v>0</v>
      </c>
      <c r="O501" s="38">
        <f t="shared" si="191"/>
        <v>0</v>
      </c>
      <c r="P501" s="38">
        <f>P503+P504+P505</f>
        <v>74055412.099999994</v>
      </c>
      <c r="Q501" s="32">
        <v>41189.14</v>
      </c>
      <c r="R501" s="39">
        <f t="shared" si="164"/>
        <v>100</v>
      </c>
      <c r="S501" s="37"/>
    </row>
    <row r="502" spans="1:21" outlineLevel="1">
      <c r="A502" s="27"/>
      <c r="B502" s="36" t="s">
        <v>10</v>
      </c>
      <c r="C502" s="31"/>
      <c r="D502" s="31"/>
      <c r="E502" s="31"/>
      <c r="F502" s="31"/>
      <c r="G502" s="38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40"/>
      <c r="S502" s="37"/>
    </row>
    <row r="503" spans="1:21" outlineLevel="1">
      <c r="A503" s="27"/>
      <c r="B503" s="36" t="s">
        <v>11</v>
      </c>
      <c r="C503" s="31"/>
      <c r="D503" s="31"/>
      <c r="E503" s="31"/>
      <c r="F503" s="31"/>
      <c r="G503" s="38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40"/>
      <c r="S503" s="37"/>
    </row>
    <row r="504" spans="1:21" outlineLevel="1">
      <c r="A504" s="27"/>
      <c r="B504" s="36" t="s">
        <v>12</v>
      </c>
      <c r="C504" s="31"/>
      <c r="D504" s="31"/>
      <c r="E504" s="31"/>
      <c r="F504" s="31"/>
      <c r="G504" s="38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40"/>
      <c r="S504" s="37"/>
    </row>
    <row r="505" spans="1:21" outlineLevel="1">
      <c r="A505" s="27"/>
      <c r="B505" s="36" t="s">
        <v>13</v>
      </c>
      <c r="C505" s="31"/>
      <c r="D505" s="31"/>
      <c r="E505" s="31"/>
      <c r="F505" s="31"/>
      <c r="G505" s="38"/>
      <c r="H505" s="38">
        <v>74055412.099999994</v>
      </c>
      <c r="I505" s="38"/>
      <c r="J505" s="38"/>
      <c r="K505" s="38"/>
      <c r="L505" s="38"/>
      <c r="M505" s="38"/>
      <c r="N505" s="38"/>
      <c r="O505" s="38"/>
      <c r="P505" s="38">
        <v>74055412.099999994</v>
      </c>
      <c r="Q505" s="32"/>
      <c r="R505" s="40">
        <f t="shared" si="164"/>
        <v>100</v>
      </c>
      <c r="S505" s="37"/>
    </row>
    <row r="506" spans="1:21" s="35" customFormat="1" ht="47.25">
      <c r="A506" s="44" t="s">
        <v>147</v>
      </c>
      <c r="B506" s="30" t="s">
        <v>148</v>
      </c>
      <c r="C506" s="31"/>
      <c r="D506" s="31"/>
      <c r="E506" s="31"/>
      <c r="F506" s="31"/>
      <c r="G506" s="32">
        <v>0</v>
      </c>
      <c r="H506" s="32">
        <f>H508+H509+H510</f>
        <v>1547946354.8600001</v>
      </c>
      <c r="I506" s="32">
        <f t="shared" ref="I506:P506" si="192">I508+I509+I510</f>
        <v>0</v>
      </c>
      <c r="J506" s="32">
        <f t="shared" si="192"/>
        <v>0</v>
      </c>
      <c r="K506" s="32">
        <f t="shared" si="192"/>
        <v>0</v>
      </c>
      <c r="L506" s="32">
        <f t="shared" si="192"/>
        <v>0</v>
      </c>
      <c r="M506" s="32">
        <f t="shared" si="192"/>
        <v>0</v>
      </c>
      <c r="N506" s="32">
        <f t="shared" si="192"/>
        <v>0</v>
      </c>
      <c r="O506" s="32">
        <f t="shared" si="192"/>
        <v>0</v>
      </c>
      <c r="P506" s="32">
        <f t="shared" si="192"/>
        <v>1450498170.99</v>
      </c>
      <c r="Q506" s="32">
        <v>333547070.06</v>
      </c>
      <c r="R506" s="33">
        <f t="shared" si="164"/>
        <v>93.704679521738754</v>
      </c>
      <c r="S506" s="34">
        <v>0</v>
      </c>
    </row>
    <row r="507" spans="1:21">
      <c r="A507" s="44"/>
      <c r="B507" s="36" t="s">
        <v>10</v>
      </c>
      <c r="C507" s="31"/>
      <c r="D507" s="31"/>
      <c r="E507" s="31"/>
      <c r="F507" s="31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23"/>
      <c r="S507" s="37"/>
      <c r="T507" s="24"/>
    </row>
    <row r="508" spans="1:21">
      <c r="A508" s="44"/>
      <c r="B508" s="30" t="s">
        <v>11</v>
      </c>
      <c r="C508" s="31"/>
      <c r="D508" s="31"/>
      <c r="E508" s="31"/>
      <c r="F508" s="31"/>
      <c r="G508" s="32"/>
      <c r="H508" s="32">
        <f>H513+H528+H543</f>
        <v>610620000</v>
      </c>
      <c r="I508" s="32">
        <f t="shared" ref="I508:P510" si="193">I513+I528+I543</f>
        <v>0</v>
      </c>
      <c r="J508" s="32">
        <f t="shared" si="193"/>
        <v>0</v>
      </c>
      <c r="K508" s="32">
        <f t="shared" si="193"/>
        <v>0</v>
      </c>
      <c r="L508" s="32">
        <f t="shared" si="193"/>
        <v>0</v>
      </c>
      <c r="M508" s="32">
        <f t="shared" si="193"/>
        <v>0</v>
      </c>
      <c r="N508" s="32">
        <f t="shared" si="193"/>
        <v>0</v>
      </c>
      <c r="O508" s="32">
        <f t="shared" si="193"/>
        <v>0</v>
      </c>
      <c r="P508" s="32">
        <f t="shared" si="193"/>
        <v>610620000</v>
      </c>
      <c r="Q508" s="32"/>
      <c r="R508" s="23">
        <f t="shared" si="164"/>
        <v>100</v>
      </c>
      <c r="S508" s="37"/>
      <c r="T508" s="24"/>
      <c r="U508" s="24"/>
    </row>
    <row r="509" spans="1:21">
      <c r="A509" s="44"/>
      <c r="B509" s="30" t="s">
        <v>12</v>
      </c>
      <c r="C509" s="31"/>
      <c r="D509" s="31"/>
      <c r="E509" s="31"/>
      <c r="F509" s="31"/>
      <c r="G509" s="32"/>
      <c r="H509" s="32">
        <f>H514+H529+H544</f>
        <v>290025136</v>
      </c>
      <c r="I509" s="32">
        <f t="shared" si="193"/>
        <v>0</v>
      </c>
      <c r="J509" s="32">
        <f t="shared" si="193"/>
        <v>0</v>
      </c>
      <c r="K509" s="32">
        <f t="shared" si="193"/>
        <v>0</v>
      </c>
      <c r="L509" s="32">
        <f t="shared" si="193"/>
        <v>0</v>
      </c>
      <c r="M509" s="32">
        <f t="shared" si="193"/>
        <v>0</v>
      </c>
      <c r="N509" s="32">
        <f t="shared" si="193"/>
        <v>0</v>
      </c>
      <c r="O509" s="32">
        <f t="shared" si="193"/>
        <v>0</v>
      </c>
      <c r="P509" s="32">
        <f t="shared" si="193"/>
        <v>200597154</v>
      </c>
      <c r="Q509" s="32"/>
      <c r="R509" s="23">
        <f t="shared" si="164"/>
        <v>69.165437439877621</v>
      </c>
      <c r="S509" s="37"/>
    </row>
    <row r="510" spans="1:21">
      <c r="A510" s="44"/>
      <c r="B510" s="30" t="s">
        <v>13</v>
      </c>
      <c r="C510" s="31"/>
      <c r="D510" s="31"/>
      <c r="E510" s="31"/>
      <c r="F510" s="31"/>
      <c r="G510" s="32"/>
      <c r="H510" s="32">
        <f>H515+H530+H545</f>
        <v>647301218.86000001</v>
      </c>
      <c r="I510" s="32">
        <f t="shared" si="193"/>
        <v>0</v>
      </c>
      <c r="J510" s="32">
        <f t="shared" si="193"/>
        <v>0</v>
      </c>
      <c r="K510" s="32">
        <f t="shared" si="193"/>
        <v>0</v>
      </c>
      <c r="L510" s="32">
        <f t="shared" si="193"/>
        <v>0</v>
      </c>
      <c r="M510" s="32">
        <f t="shared" si="193"/>
        <v>0</v>
      </c>
      <c r="N510" s="32">
        <f t="shared" si="193"/>
        <v>0</v>
      </c>
      <c r="O510" s="32">
        <f t="shared" si="193"/>
        <v>0</v>
      </c>
      <c r="P510" s="32">
        <f t="shared" si="193"/>
        <v>639281016.99000001</v>
      </c>
      <c r="Q510" s="32"/>
      <c r="R510" s="23">
        <f t="shared" si="164"/>
        <v>98.760978407529521</v>
      </c>
      <c r="S510" s="37"/>
    </row>
    <row r="511" spans="1:21" outlineLevel="1">
      <c r="A511" s="27" t="s">
        <v>149</v>
      </c>
      <c r="B511" s="36" t="s">
        <v>150</v>
      </c>
      <c r="C511" s="31"/>
      <c r="D511" s="31"/>
      <c r="E511" s="31"/>
      <c r="F511" s="31"/>
      <c r="G511" s="38">
        <v>0</v>
      </c>
      <c r="H511" s="38">
        <f>H513+H514+H515</f>
        <v>1517958376.46</v>
      </c>
      <c r="I511" s="38">
        <f t="shared" ref="I511:P511" si="194">I513+I514+I515</f>
        <v>0</v>
      </c>
      <c r="J511" s="38">
        <f t="shared" si="194"/>
        <v>0</v>
      </c>
      <c r="K511" s="38">
        <f t="shared" si="194"/>
        <v>0</v>
      </c>
      <c r="L511" s="38">
        <f t="shared" si="194"/>
        <v>0</v>
      </c>
      <c r="M511" s="38">
        <f t="shared" si="194"/>
        <v>0</v>
      </c>
      <c r="N511" s="38">
        <f t="shared" si="194"/>
        <v>0</v>
      </c>
      <c r="O511" s="38">
        <f t="shared" si="194"/>
        <v>0</v>
      </c>
      <c r="P511" s="38">
        <f t="shared" si="194"/>
        <v>1420542793.1199999</v>
      </c>
      <c r="Q511" s="32">
        <v>314707023.25</v>
      </c>
      <c r="R511" s="40">
        <f t="shared" si="164"/>
        <v>93.582460174752541</v>
      </c>
      <c r="S511" s="37">
        <v>0</v>
      </c>
    </row>
    <row r="512" spans="1:21" outlineLevel="1">
      <c r="A512" s="27"/>
      <c r="B512" s="36" t="s">
        <v>10</v>
      </c>
      <c r="C512" s="31"/>
      <c r="D512" s="31"/>
      <c r="E512" s="31"/>
      <c r="F512" s="31"/>
      <c r="G512" s="38"/>
      <c r="H512" s="38"/>
      <c r="I512" s="38"/>
      <c r="J512" s="38"/>
      <c r="K512" s="38"/>
      <c r="L512" s="38"/>
      <c r="M512" s="38"/>
      <c r="N512" s="38"/>
      <c r="O512" s="38"/>
      <c r="P512" s="38"/>
      <c r="Q512" s="32"/>
      <c r="R512" s="23"/>
      <c r="S512" s="37"/>
    </row>
    <row r="513" spans="1:21" outlineLevel="1">
      <c r="A513" s="27"/>
      <c r="B513" s="36" t="s">
        <v>11</v>
      </c>
      <c r="C513" s="31"/>
      <c r="D513" s="31"/>
      <c r="E513" s="31"/>
      <c r="F513" s="31"/>
      <c r="G513" s="38"/>
      <c r="H513" s="38">
        <f>H523+H518</f>
        <v>610620000</v>
      </c>
      <c r="I513" s="38">
        <f t="shared" ref="I513:P515" si="195">I523+I518</f>
        <v>0</v>
      </c>
      <c r="J513" s="38">
        <f t="shared" si="195"/>
        <v>0</v>
      </c>
      <c r="K513" s="38">
        <f t="shared" si="195"/>
        <v>0</v>
      </c>
      <c r="L513" s="38">
        <f t="shared" si="195"/>
        <v>0</v>
      </c>
      <c r="M513" s="38">
        <f t="shared" si="195"/>
        <v>0</v>
      </c>
      <c r="N513" s="38">
        <f t="shared" si="195"/>
        <v>0</v>
      </c>
      <c r="O513" s="38">
        <f t="shared" si="195"/>
        <v>0</v>
      </c>
      <c r="P513" s="38">
        <f t="shared" si="195"/>
        <v>610620000</v>
      </c>
      <c r="Q513" s="32"/>
      <c r="R513" s="40">
        <f t="shared" si="164"/>
        <v>100</v>
      </c>
      <c r="S513" s="37"/>
      <c r="T513" s="24"/>
      <c r="U513" s="24"/>
    </row>
    <row r="514" spans="1:21" outlineLevel="1">
      <c r="A514" s="27"/>
      <c r="B514" s="36" t="s">
        <v>12</v>
      </c>
      <c r="C514" s="31"/>
      <c r="D514" s="31"/>
      <c r="E514" s="31"/>
      <c r="F514" s="31"/>
      <c r="G514" s="38"/>
      <c r="H514" s="38">
        <f t="shared" ref="H514:H515" si="196">H524+H519</f>
        <v>290025136</v>
      </c>
      <c r="I514" s="38">
        <f t="shared" ref="I514:O515" si="197">I524</f>
        <v>0</v>
      </c>
      <c r="J514" s="38">
        <f t="shared" si="197"/>
        <v>0</v>
      </c>
      <c r="K514" s="38">
        <f t="shared" si="197"/>
        <v>0</v>
      </c>
      <c r="L514" s="38">
        <f t="shared" si="197"/>
        <v>0</v>
      </c>
      <c r="M514" s="38">
        <f t="shared" si="197"/>
        <v>0</v>
      </c>
      <c r="N514" s="38">
        <f t="shared" si="197"/>
        <v>0</v>
      </c>
      <c r="O514" s="38">
        <f t="shared" si="197"/>
        <v>0</v>
      </c>
      <c r="P514" s="38">
        <f t="shared" si="195"/>
        <v>200597154</v>
      </c>
      <c r="Q514" s="32"/>
      <c r="R514" s="40">
        <f t="shared" si="164"/>
        <v>69.165437439877621</v>
      </c>
      <c r="S514" s="37"/>
      <c r="U514" s="24"/>
    </row>
    <row r="515" spans="1:21" outlineLevel="1">
      <c r="A515" s="27"/>
      <c r="B515" s="36" t="s">
        <v>13</v>
      </c>
      <c r="C515" s="31"/>
      <c r="D515" s="31"/>
      <c r="E515" s="31"/>
      <c r="F515" s="31"/>
      <c r="G515" s="38"/>
      <c r="H515" s="38">
        <f t="shared" si="196"/>
        <v>617313240.46000004</v>
      </c>
      <c r="I515" s="38">
        <f t="shared" si="197"/>
        <v>0</v>
      </c>
      <c r="J515" s="38">
        <f t="shared" si="197"/>
        <v>0</v>
      </c>
      <c r="K515" s="38">
        <f t="shared" si="197"/>
        <v>0</v>
      </c>
      <c r="L515" s="38">
        <f t="shared" si="197"/>
        <v>0</v>
      </c>
      <c r="M515" s="38">
        <f t="shared" si="197"/>
        <v>0</v>
      </c>
      <c r="N515" s="38">
        <f t="shared" si="197"/>
        <v>0</v>
      </c>
      <c r="O515" s="38">
        <f t="shared" si="197"/>
        <v>0</v>
      </c>
      <c r="P515" s="38">
        <f t="shared" si="195"/>
        <v>609325639.12</v>
      </c>
      <c r="Q515" s="32"/>
      <c r="R515" s="40">
        <f t="shared" si="164"/>
        <v>98.706069979310996</v>
      </c>
      <c r="S515" s="37"/>
    </row>
    <row r="516" spans="1:21" ht="47.25" outlineLevel="1">
      <c r="A516" s="27"/>
      <c r="B516" s="41" t="s">
        <v>151</v>
      </c>
      <c r="C516" s="31"/>
      <c r="D516" s="31"/>
      <c r="E516" s="31"/>
      <c r="F516" s="31"/>
      <c r="G516" s="38"/>
      <c r="H516" s="38">
        <f>H518+H519+H520</f>
        <v>610620000</v>
      </c>
      <c r="I516" s="38">
        <f t="shared" ref="I516:O516" si="198">I518+I519+I520</f>
        <v>0</v>
      </c>
      <c r="J516" s="38">
        <f t="shared" si="198"/>
        <v>0</v>
      </c>
      <c r="K516" s="38">
        <f t="shared" si="198"/>
        <v>0</v>
      </c>
      <c r="L516" s="38">
        <f t="shared" si="198"/>
        <v>0</v>
      </c>
      <c r="M516" s="38">
        <f t="shared" si="198"/>
        <v>0</v>
      </c>
      <c r="N516" s="38">
        <f t="shared" si="198"/>
        <v>0</v>
      </c>
      <c r="O516" s="38">
        <f t="shared" si="198"/>
        <v>0</v>
      </c>
      <c r="P516" s="38">
        <f>P518+P519+P520</f>
        <v>610620000</v>
      </c>
      <c r="Q516" s="32">
        <v>41189.14</v>
      </c>
      <c r="R516" s="39">
        <f t="shared" si="164"/>
        <v>100</v>
      </c>
      <c r="S516" s="37"/>
    </row>
    <row r="517" spans="1:21" outlineLevel="1">
      <c r="A517" s="27"/>
      <c r="B517" s="36" t="s">
        <v>10</v>
      </c>
      <c r="C517" s="31"/>
      <c r="D517" s="31"/>
      <c r="E517" s="31"/>
      <c r="F517" s="31"/>
      <c r="G517" s="38"/>
      <c r="H517" s="38"/>
      <c r="I517" s="38"/>
      <c r="J517" s="38"/>
      <c r="K517" s="38"/>
      <c r="L517" s="38"/>
      <c r="M517" s="38"/>
      <c r="N517" s="38"/>
      <c r="O517" s="38"/>
      <c r="P517" s="38"/>
      <c r="Q517" s="32"/>
      <c r="R517" s="23"/>
      <c r="S517" s="37"/>
    </row>
    <row r="518" spans="1:21" outlineLevel="1">
      <c r="A518" s="27"/>
      <c r="B518" s="36" t="s">
        <v>11</v>
      </c>
      <c r="C518" s="31"/>
      <c r="D518" s="31"/>
      <c r="E518" s="31"/>
      <c r="F518" s="31"/>
      <c r="G518" s="38"/>
      <c r="H518" s="38">
        <v>610620000</v>
      </c>
      <c r="I518" s="38"/>
      <c r="J518" s="38"/>
      <c r="K518" s="38"/>
      <c r="L518" s="38"/>
      <c r="M518" s="38"/>
      <c r="N518" s="38"/>
      <c r="O518" s="38"/>
      <c r="P518" s="38">
        <v>610620000</v>
      </c>
      <c r="Q518" s="32"/>
      <c r="R518" s="40">
        <f t="shared" si="164"/>
        <v>100</v>
      </c>
      <c r="S518" s="37"/>
    </row>
    <row r="519" spans="1:21" outlineLevel="1">
      <c r="A519" s="27"/>
      <c r="B519" s="36" t="s">
        <v>12</v>
      </c>
      <c r="C519" s="31"/>
      <c r="D519" s="31"/>
      <c r="E519" s="31"/>
      <c r="F519" s="31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Q519" s="32"/>
      <c r="R519" s="23"/>
      <c r="S519" s="37"/>
    </row>
    <row r="520" spans="1:21" outlineLevel="1">
      <c r="A520" s="27"/>
      <c r="B520" s="36" t="s">
        <v>13</v>
      </c>
      <c r="C520" s="31"/>
      <c r="D520" s="31"/>
      <c r="E520" s="31"/>
      <c r="F520" s="31"/>
      <c r="G520" s="38"/>
      <c r="H520" s="38"/>
      <c r="I520" s="38"/>
      <c r="J520" s="38"/>
      <c r="K520" s="38"/>
      <c r="L520" s="38"/>
      <c r="M520" s="38"/>
      <c r="N520" s="38"/>
      <c r="O520" s="38"/>
      <c r="P520" s="38"/>
      <c r="Q520" s="32"/>
      <c r="R520" s="23"/>
      <c r="S520" s="37"/>
    </row>
    <row r="521" spans="1:21" ht="47.25" outlineLevel="1">
      <c r="A521" s="27"/>
      <c r="B521" s="49" t="s">
        <v>152</v>
      </c>
      <c r="C521" s="31"/>
      <c r="D521" s="31"/>
      <c r="E521" s="31"/>
      <c r="F521" s="31"/>
      <c r="G521" s="38"/>
      <c r="H521" s="38">
        <f>H523+H524+H525</f>
        <v>907338376.46000004</v>
      </c>
      <c r="I521" s="38">
        <f t="shared" ref="I521:O521" si="199">I523+I524+I525</f>
        <v>0</v>
      </c>
      <c r="J521" s="38">
        <f t="shared" si="199"/>
        <v>0</v>
      </c>
      <c r="K521" s="38">
        <f t="shared" si="199"/>
        <v>0</v>
      </c>
      <c r="L521" s="38">
        <f t="shared" si="199"/>
        <v>0</v>
      </c>
      <c r="M521" s="38">
        <f t="shared" si="199"/>
        <v>0</v>
      </c>
      <c r="N521" s="38">
        <f t="shared" si="199"/>
        <v>0</v>
      </c>
      <c r="O521" s="38">
        <f t="shared" si="199"/>
        <v>0</v>
      </c>
      <c r="P521" s="38">
        <f>P523+P524+P525</f>
        <v>809922793.12</v>
      </c>
      <c r="Q521" s="32">
        <v>41189.14</v>
      </c>
      <c r="R521" s="39">
        <f t="shared" ref="R521:R581" si="200">P521/H521*100</f>
        <v>89.263588329629684</v>
      </c>
      <c r="S521" s="37"/>
    </row>
    <row r="522" spans="1:21" outlineLevel="1">
      <c r="A522" s="27"/>
      <c r="B522" s="36" t="s">
        <v>10</v>
      </c>
      <c r="C522" s="31"/>
      <c r="D522" s="31"/>
      <c r="E522" s="31"/>
      <c r="F522" s="31"/>
      <c r="G522" s="38"/>
      <c r="H522" s="38"/>
      <c r="I522" s="38"/>
      <c r="J522" s="38"/>
      <c r="K522" s="38"/>
      <c r="L522" s="38"/>
      <c r="M522" s="38"/>
      <c r="N522" s="38"/>
      <c r="O522" s="38"/>
      <c r="P522" s="38"/>
      <c r="Q522" s="32"/>
      <c r="R522" s="23"/>
      <c r="S522" s="37"/>
    </row>
    <row r="523" spans="1:21" outlineLevel="1">
      <c r="A523" s="27"/>
      <c r="B523" s="36" t="s">
        <v>11</v>
      </c>
      <c r="C523" s="31"/>
      <c r="D523" s="31"/>
      <c r="E523" s="31"/>
      <c r="F523" s="31"/>
      <c r="G523" s="38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23"/>
      <c r="S523" s="37"/>
    </row>
    <row r="524" spans="1:21" outlineLevel="1">
      <c r="A524" s="27"/>
      <c r="B524" s="36" t="s">
        <v>12</v>
      </c>
      <c r="C524" s="31"/>
      <c r="D524" s="31"/>
      <c r="E524" s="31"/>
      <c r="F524" s="31"/>
      <c r="G524" s="38"/>
      <c r="H524" s="38">
        <v>290025136</v>
      </c>
      <c r="I524" s="32"/>
      <c r="J524" s="32"/>
      <c r="K524" s="32"/>
      <c r="L524" s="32"/>
      <c r="M524" s="32"/>
      <c r="N524" s="32"/>
      <c r="O524" s="32"/>
      <c r="P524" s="38">
        <v>200597154</v>
      </c>
      <c r="Q524" s="32"/>
      <c r="R524" s="40">
        <f t="shared" si="200"/>
        <v>69.165437439877621</v>
      </c>
      <c r="S524" s="37"/>
    </row>
    <row r="525" spans="1:21" outlineLevel="1">
      <c r="A525" s="27"/>
      <c r="B525" s="36" t="s">
        <v>13</v>
      </c>
      <c r="C525" s="31"/>
      <c r="D525" s="31"/>
      <c r="E525" s="31"/>
      <c r="F525" s="31"/>
      <c r="G525" s="38"/>
      <c r="H525" s="38">
        <v>617313240.46000004</v>
      </c>
      <c r="I525" s="32"/>
      <c r="J525" s="32"/>
      <c r="K525" s="32"/>
      <c r="L525" s="32"/>
      <c r="M525" s="32"/>
      <c r="N525" s="32"/>
      <c r="O525" s="32"/>
      <c r="P525" s="38">
        <v>609325639.12</v>
      </c>
      <c r="Q525" s="32"/>
      <c r="R525" s="40">
        <f t="shared" si="200"/>
        <v>98.706069979310996</v>
      </c>
      <c r="S525" s="37"/>
    </row>
    <row r="526" spans="1:21" ht="15" customHeight="1" outlineLevel="1">
      <c r="A526" s="27" t="s">
        <v>153</v>
      </c>
      <c r="B526" s="36" t="s">
        <v>154</v>
      </c>
      <c r="C526" s="31"/>
      <c r="D526" s="31"/>
      <c r="E526" s="31"/>
      <c r="F526" s="31"/>
      <c r="G526" s="38">
        <v>0</v>
      </c>
      <c r="H526" s="38">
        <f>H528+H529+H530</f>
        <v>10472326.4</v>
      </c>
      <c r="I526" s="38">
        <f t="shared" ref="I526:O526" si="201">I528+I529+I530</f>
        <v>0</v>
      </c>
      <c r="J526" s="38">
        <f t="shared" si="201"/>
        <v>0</v>
      </c>
      <c r="K526" s="38">
        <f t="shared" si="201"/>
        <v>0</v>
      </c>
      <c r="L526" s="38">
        <f t="shared" si="201"/>
        <v>0</v>
      </c>
      <c r="M526" s="38">
        <f t="shared" si="201"/>
        <v>0</v>
      </c>
      <c r="N526" s="38">
        <f t="shared" si="201"/>
        <v>0</v>
      </c>
      <c r="O526" s="38">
        <f t="shared" si="201"/>
        <v>0</v>
      </c>
      <c r="P526" s="38">
        <f>P528+P529+P530</f>
        <v>10472326.4</v>
      </c>
      <c r="Q526" s="32">
        <v>7738156.4900000002</v>
      </c>
      <c r="R526" s="40">
        <f t="shared" si="200"/>
        <v>100</v>
      </c>
      <c r="S526" s="37">
        <v>0</v>
      </c>
    </row>
    <row r="527" spans="1:21" outlineLevel="1">
      <c r="A527" s="27"/>
      <c r="B527" s="36" t="s">
        <v>10</v>
      </c>
      <c r="C527" s="31"/>
      <c r="D527" s="31"/>
      <c r="E527" s="31"/>
      <c r="F527" s="31"/>
      <c r="G527" s="38"/>
      <c r="H527" s="38"/>
      <c r="I527" s="38"/>
      <c r="J527" s="38"/>
      <c r="K527" s="38"/>
      <c r="L527" s="38"/>
      <c r="M527" s="38"/>
      <c r="N527" s="38"/>
      <c r="O527" s="38"/>
      <c r="P527" s="38"/>
      <c r="Q527" s="32"/>
      <c r="R527" s="23"/>
      <c r="S527" s="37"/>
    </row>
    <row r="528" spans="1:21" outlineLevel="1">
      <c r="A528" s="27"/>
      <c r="B528" s="36" t="s">
        <v>11</v>
      </c>
      <c r="C528" s="31"/>
      <c r="D528" s="31"/>
      <c r="E528" s="31"/>
      <c r="F528" s="31"/>
      <c r="G528" s="38"/>
      <c r="H528" s="38">
        <f>H533+H538</f>
        <v>0</v>
      </c>
      <c r="I528" s="38">
        <f t="shared" ref="I528:P529" si="202">I533+I538</f>
        <v>0</v>
      </c>
      <c r="J528" s="38">
        <f t="shared" si="202"/>
        <v>0</v>
      </c>
      <c r="K528" s="38">
        <f t="shared" si="202"/>
        <v>0</v>
      </c>
      <c r="L528" s="38">
        <f t="shared" si="202"/>
        <v>0</v>
      </c>
      <c r="M528" s="38">
        <f t="shared" si="202"/>
        <v>0</v>
      </c>
      <c r="N528" s="38">
        <f t="shared" si="202"/>
        <v>0</v>
      </c>
      <c r="O528" s="38">
        <f t="shared" si="202"/>
        <v>0</v>
      </c>
      <c r="P528" s="38">
        <f t="shared" si="202"/>
        <v>0</v>
      </c>
      <c r="Q528" s="32"/>
      <c r="R528" s="40">
        <v>0</v>
      </c>
      <c r="S528" s="37"/>
    </row>
    <row r="529" spans="1:19" outlineLevel="1">
      <c r="A529" s="27"/>
      <c r="B529" s="36" t="s">
        <v>12</v>
      </c>
      <c r="C529" s="31"/>
      <c r="D529" s="31"/>
      <c r="E529" s="31"/>
      <c r="F529" s="31"/>
      <c r="G529" s="38"/>
      <c r="H529" s="38">
        <f>H534+H539</f>
        <v>0</v>
      </c>
      <c r="I529" s="38"/>
      <c r="J529" s="38"/>
      <c r="K529" s="38"/>
      <c r="L529" s="38"/>
      <c r="M529" s="38"/>
      <c r="N529" s="38"/>
      <c r="O529" s="38"/>
      <c r="P529" s="38">
        <f t="shared" si="202"/>
        <v>0</v>
      </c>
      <c r="Q529" s="32"/>
      <c r="R529" s="40">
        <v>0</v>
      </c>
      <c r="S529" s="37"/>
    </row>
    <row r="530" spans="1:19" outlineLevel="1">
      <c r="A530" s="27"/>
      <c r="B530" s="36" t="s">
        <v>13</v>
      </c>
      <c r="C530" s="31"/>
      <c r="D530" s="31"/>
      <c r="E530" s="31"/>
      <c r="F530" s="31"/>
      <c r="G530" s="38"/>
      <c r="H530" s="38">
        <f>H535+H540</f>
        <v>10472326.4</v>
      </c>
      <c r="I530" s="38">
        <f t="shared" ref="I530:P530" si="203">I535+I540</f>
        <v>0</v>
      </c>
      <c r="J530" s="38">
        <f t="shared" si="203"/>
        <v>0</v>
      </c>
      <c r="K530" s="38">
        <f t="shared" si="203"/>
        <v>0</v>
      </c>
      <c r="L530" s="38">
        <f t="shared" si="203"/>
        <v>0</v>
      </c>
      <c r="M530" s="38">
        <f t="shared" si="203"/>
        <v>0</v>
      </c>
      <c r="N530" s="38">
        <f t="shared" si="203"/>
        <v>0</v>
      </c>
      <c r="O530" s="38">
        <f t="shared" si="203"/>
        <v>0</v>
      </c>
      <c r="P530" s="38">
        <f t="shared" si="203"/>
        <v>10472326.4</v>
      </c>
      <c r="Q530" s="32"/>
      <c r="R530" s="40">
        <f t="shared" si="200"/>
        <v>100</v>
      </c>
      <c r="S530" s="37"/>
    </row>
    <row r="531" spans="1:19" ht="31.5" customHeight="1" outlineLevel="1">
      <c r="A531" s="27"/>
      <c r="B531" s="49" t="s">
        <v>155</v>
      </c>
      <c r="C531" s="31"/>
      <c r="D531" s="31"/>
      <c r="E531" s="31"/>
      <c r="F531" s="31"/>
      <c r="G531" s="38"/>
      <c r="H531" s="38">
        <f>H533+H534+H535</f>
        <v>8767326.4000000004</v>
      </c>
      <c r="I531" s="38">
        <f t="shared" ref="I531:O531" si="204">I533+I534+I535</f>
        <v>0</v>
      </c>
      <c r="J531" s="38">
        <f t="shared" si="204"/>
        <v>0</v>
      </c>
      <c r="K531" s="38">
        <f t="shared" si="204"/>
        <v>0</v>
      </c>
      <c r="L531" s="38">
        <f t="shared" si="204"/>
        <v>0</v>
      </c>
      <c r="M531" s="38">
        <f t="shared" si="204"/>
        <v>0</v>
      </c>
      <c r="N531" s="38">
        <f t="shared" si="204"/>
        <v>0</v>
      </c>
      <c r="O531" s="38">
        <f t="shared" si="204"/>
        <v>0</v>
      </c>
      <c r="P531" s="38">
        <f>P533+P534+P535</f>
        <v>8767326.4000000004</v>
      </c>
      <c r="Q531" s="32">
        <v>41189.14</v>
      </c>
      <c r="R531" s="39">
        <f t="shared" si="200"/>
        <v>100</v>
      </c>
      <c r="S531" s="37"/>
    </row>
    <row r="532" spans="1:19" outlineLevel="1">
      <c r="A532" s="27"/>
      <c r="B532" s="36" t="s">
        <v>10</v>
      </c>
      <c r="C532" s="31"/>
      <c r="D532" s="31"/>
      <c r="E532" s="31"/>
      <c r="F532" s="31"/>
      <c r="G532" s="38"/>
      <c r="H532" s="38"/>
      <c r="I532" s="38"/>
      <c r="J532" s="38"/>
      <c r="K532" s="38"/>
      <c r="L532" s="38"/>
      <c r="M532" s="38"/>
      <c r="N532" s="38"/>
      <c r="O532" s="38"/>
      <c r="P532" s="38"/>
      <c r="Q532" s="32"/>
      <c r="R532" s="23"/>
      <c r="S532" s="37"/>
    </row>
    <row r="533" spans="1:19" outlineLevel="1">
      <c r="A533" s="27"/>
      <c r="B533" s="36" t="s">
        <v>11</v>
      </c>
      <c r="C533" s="31"/>
      <c r="D533" s="31"/>
      <c r="E533" s="31"/>
      <c r="F533" s="31"/>
      <c r="G533" s="38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23"/>
      <c r="S533" s="37"/>
    </row>
    <row r="534" spans="1:19" outlineLevel="1">
      <c r="A534" s="27"/>
      <c r="B534" s="36" t="s">
        <v>12</v>
      </c>
      <c r="C534" s="31"/>
      <c r="D534" s="31"/>
      <c r="E534" s="31"/>
      <c r="F534" s="31"/>
      <c r="G534" s="38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23"/>
      <c r="S534" s="37"/>
    </row>
    <row r="535" spans="1:19" outlineLevel="1">
      <c r="A535" s="27"/>
      <c r="B535" s="36" t="s">
        <v>13</v>
      </c>
      <c r="C535" s="31"/>
      <c r="D535" s="31"/>
      <c r="E535" s="31"/>
      <c r="F535" s="31"/>
      <c r="G535" s="38"/>
      <c r="H535" s="38">
        <v>8767326.4000000004</v>
      </c>
      <c r="I535" s="32"/>
      <c r="J535" s="32"/>
      <c r="K535" s="32"/>
      <c r="L535" s="32"/>
      <c r="M535" s="32"/>
      <c r="N535" s="32"/>
      <c r="O535" s="32"/>
      <c r="P535" s="38">
        <v>8767326.4000000004</v>
      </c>
      <c r="Q535" s="32"/>
      <c r="R535" s="40">
        <f t="shared" si="200"/>
        <v>100</v>
      </c>
      <c r="S535" s="37"/>
    </row>
    <row r="536" spans="1:19" outlineLevel="1">
      <c r="A536" s="27"/>
      <c r="B536" s="49" t="s">
        <v>156</v>
      </c>
      <c r="C536" s="31"/>
      <c r="D536" s="31"/>
      <c r="E536" s="31"/>
      <c r="F536" s="31"/>
      <c r="G536" s="38"/>
      <c r="H536" s="38">
        <f>H538+H539+H540</f>
        <v>1705000</v>
      </c>
      <c r="I536" s="38">
        <f t="shared" ref="I536:O536" si="205">I538+I539+I540</f>
        <v>0</v>
      </c>
      <c r="J536" s="38">
        <f t="shared" si="205"/>
        <v>0</v>
      </c>
      <c r="K536" s="38">
        <f t="shared" si="205"/>
        <v>0</v>
      </c>
      <c r="L536" s="38">
        <f t="shared" si="205"/>
        <v>0</v>
      </c>
      <c r="M536" s="38">
        <f t="shared" si="205"/>
        <v>0</v>
      </c>
      <c r="N536" s="38">
        <f t="shared" si="205"/>
        <v>0</v>
      </c>
      <c r="O536" s="38">
        <f t="shared" si="205"/>
        <v>0</v>
      </c>
      <c r="P536" s="38">
        <f>P538+P539+P540</f>
        <v>1705000</v>
      </c>
      <c r="Q536" s="32">
        <v>41189.14</v>
      </c>
      <c r="R536" s="39">
        <f t="shared" si="200"/>
        <v>100</v>
      </c>
      <c r="S536" s="37"/>
    </row>
    <row r="537" spans="1:19" outlineLevel="1">
      <c r="A537" s="27"/>
      <c r="B537" s="36" t="s">
        <v>10</v>
      </c>
      <c r="C537" s="31"/>
      <c r="D537" s="31"/>
      <c r="E537" s="31"/>
      <c r="F537" s="31"/>
      <c r="G537" s="38"/>
      <c r="H537" s="38"/>
      <c r="I537" s="38"/>
      <c r="J537" s="38"/>
      <c r="K537" s="38"/>
      <c r="L537" s="38"/>
      <c r="M537" s="38"/>
      <c r="N537" s="38"/>
      <c r="O537" s="38"/>
      <c r="P537" s="38"/>
      <c r="Q537" s="32"/>
      <c r="R537" s="23"/>
      <c r="S537" s="37"/>
    </row>
    <row r="538" spans="1:19" outlineLevel="1">
      <c r="A538" s="27"/>
      <c r="B538" s="36" t="s">
        <v>11</v>
      </c>
      <c r="C538" s="31"/>
      <c r="D538" s="31"/>
      <c r="E538" s="31"/>
      <c r="F538" s="31"/>
      <c r="G538" s="38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23"/>
      <c r="S538" s="37"/>
    </row>
    <row r="539" spans="1:19" outlineLevel="1">
      <c r="A539" s="27"/>
      <c r="B539" s="36" t="s">
        <v>12</v>
      </c>
      <c r="C539" s="31"/>
      <c r="D539" s="31"/>
      <c r="E539" s="31"/>
      <c r="F539" s="31"/>
      <c r="G539" s="38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23"/>
      <c r="S539" s="37"/>
    </row>
    <row r="540" spans="1:19" outlineLevel="1">
      <c r="A540" s="27"/>
      <c r="B540" s="36" t="s">
        <v>13</v>
      </c>
      <c r="C540" s="31"/>
      <c r="D540" s="31"/>
      <c r="E540" s="31"/>
      <c r="F540" s="31"/>
      <c r="G540" s="38"/>
      <c r="H540" s="38">
        <v>1705000</v>
      </c>
      <c r="I540" s="32"/>
      <c r="J540" s="32"/>
      <c r="K540" s="32"/>
      <c r="L540" s="32"/>
      <c r="M540" s="32"/>
      <c r="N540" s="32"/>
      <c r="O540" s="32"/>
      <c r="P540" s="38">
        <v>1705000</v>
      </c>
      <c r="Q540" s="32"/>
      <c r="R540" s="40">
        <f t="shared" si="200"/>
        <v>100</v>
      </c>
      <c r="S540" s="37"/>
    </row>
    <row r="541" spans="1:19" ht="31.5" outlineLevel="1">
      <c r="A541" s="27" t="s">
        <v>157</v>
      </c>
      <c r="B541" s="36" t="s">
        <v>158</v>
      </c>
      <c r="C541" s="31"/>
      <c r="D541" s="31"/>
      <c r="E541" s="31"/>
      <c r="F541" s="31"/>
      <c r="G541" s="38">
        <v>0</v>
      </c>
      <c r="H541" s="38">
        <f>H543+H544+H545</f>
        <v>19515652</v>
      </c>
      <c r="I541" s="38">
        <f t="shared" ref="I541:O541" si="206">I543+I544+I545</f>
        <v>0</v>
      </c>
      <c r="J541" s="38">
        <f t="shared" si="206"/>
        <v>0</v>
      </c>
      <c r="K541" s="38">
        <f t="shared" si="206"/>
        <v>0</v>
      </c>
      <c r="L541" s="38">
        <f t="shared" si="206"/>
        <v>0</v>
      </c>
      <c r="M541" s="38">
        <f t="shared" si="206"/>
        <v>0</v>
      </c>
      <c r="N541" s="38">
        <f t="shared" si="206"/>
        <v>0</v>
      </c>
      <c r="O541" s="38">
        <f t="shared" si="206"/>
        <v>0</v>
      </c>
      <c r="P541" s="38">
        <f>P543+P544+P545</f>
        <v>19483051.469999999</v>
      </c>
      <c r="Q541" s="32">
        <v>11101890.32</v>
      </c>
      <c r="R541" s="39">
        <f t="shared" si="200"/>
        <v>99.832951878830372</v>
      </c>
      <c r="S541" s="37">
        <v>0</v>
      </c>
    </row>
    <row r="542" spans="1:19" outlineLevel="1">
      <c r="A542" s="27"/>
      <c r="B542" s="36" t="s">
        <v>10</v>
      </c>
      <c r="C542" s="31"/>
      <c r="D542" s="31"/>
      <c r="E542" s="31"/>
      <c r="F542" s="31"/>
      <c r="G542" s="38"/>
      <c r="H542" s="38"/>
      <c r="I542" s="38"/>
      <c r="J542" s="38"/>
      <c r="K542" s="38"/>
      <c r="L542" s="38"/>
      <c r="M542" s="38"/>
      <c r="N542" s="38"/>
      <c r="O542" s="38"/>
      <c r="P542" s="38"/>
      <c r="Q542" s="32"/>
      <c r="R542" s="23"/>
      <c r="S542" s="37"/>
    </row>
    <row r="543" spans="1:19" outlineLevel="1">
      <c r="A543" s="27"/>
      <c r="B543" s="36" t="s">
        <v>11</v>
      </c>
      <c r="C543" s="31"/>
      <c r="D543" s="31"/>
      <c r="E543" s="31"/>
      <c r="F543" s="31"/>
      <c r="G543" s="38"/>
      <c r="H543" s="38">
        <f>H548</f>
        <v>0</v>
      </c>
      <c r="I543" s="38">
        <f t="shared" ref="I543:P545" si="207">I548</f>
        <v>0</v>
      </c>
      <c r="J543" s="38">
        <f t="shared" si="207"/>
        <v>0</v>
      </c>
      <c r="K543" s="38">
        <f t="shared" si="207"/>
        <v>0</v>
      </c>
      <c r="L543" s="38">
        <f t="shared" si="207"/>
        <v>0</v>
      </c>
      <c r="M543" s="38">
        <f t="shared" si="207"/>
        <v>0</v>
      </c>
      <c r="N543" s="38">
        <f t="shared" si="207"/>
        <v>0</v>
      </c>
      <c r="O543" s="38">
        <f t="shared" si="207"/>
        <v>0</v>
      </c>
      <c r="P543" s="38">
        <f t="shared" si="207"/>
        <v>0</v>
      </c>
      <c r="Q543" s="32"/>
      <c r="R543" s="40">
        <v>0</v>
      </c>
      <c r="S543" s="37"/>
    </row>
    <row r="544" spans="1:19" outlineLevel="1">
      <c r="A544" s="27"/>
      <c r="B544" s="36" t="s">
        <v>12</v>
      </c>
      <c r="C544" s="31"/>
      <c r="D544" s="31"/>
      <c r="E544" s="31"/>
      <c r="F544" s="31"/>
      <c r="G544" s="38"/>
      <c r="H544" s="38">
        <f>H549</f>
        <v>0</v>
      </c>
      <c r="I544" s="38"/>
      <c r="J544" s="38"/>
      <c r="K544" s="38"/>
      <c r="L544" s="38"/>
      <c r="M544" s="38"/>
      <c r="N544" s="38"/>
      <c r="O544" s="38"/>
      <c r="P544" s="38">
        <f t="shared" si="207"/>
        <v>0</v>
      </c>
      <c r="Q544" s="32"/>
      <c r="R544" s="40">
        <v>0</v>
      </c>
      <c r="S544" s="37"/>
    </row>
    <row r="545" spans="1:19" outlineLevel="1">
      <c r="A545" s="27"/>
      <c r="B545" s="36" t="s">
        <v>13</v>
      </c>
      <c r="C545" s="31"/>
      <c r="D545" s="31"/>
      <c r="E545" s="31"/>
      <c r="F545" s="31"/>
      <c r="G545" s="38"/>
      <c r="H545" s="38">
        <f>H550</f>
        <v>19515652</v>
      </c>
      <c r="I545" s="38"/>
      <c r="J545" s="38"/>
      <c r="K545" s="38"/>
      <c r="L545" s="38"/>
      <c r="M545" s="38"/>
      <c r="N545" s="38"/>
      <c r="O545" s="38"/>
      <c r="P545" s="38">
        <f t="shared" si="207"/>
        <v>19483051.469999999</v>
      </c>
      <c r="Q545" s="32"/>
      <c r="R545" s="40">
        <f t="shared" si="200"/>
        <v>99.832951878830372</v>
      </c>
      <c r="S545" s="37"/>
    </row>
    <row r="546" spans="1:19" ht="47.25" outlineLevel="1">
      <c r="A546" s="27"/>
      <c r="B546" s="49" t="s">
        <v>159</v>
      </c>
      <c r="C546" s="31"/>
      <c r="D546" s="31"/>
      <c r="E546" s="31"/>
      <c r="F546" s="31"/>
      <c r="G546" s="38"/>
      <c r="H546" s="38">
        <f>H548+H549+H550</f>
        <v>19515652</v>
      </c>
      <c r="I546" s="38">
        <f t="shared" ref="I546:O546" si="208">I548+I549+I550</f>
        <v>0</v>
      </c>
      <c r="J546" s="38">
        <f t="shared" si="208"/>
        <v>0</v>
      </c>
      <c r="K546" s="38">
        <f t="shared" si="208"/>
        <v>0</v>
      </c>
      <c r="L546" s="38">
        <f t="shared" si="208"/>
        <v>0</v>
      </c>
      <c r="M546" s="38">
        <f t="shared" si="208"/>
        <v>0</v>
      </c>
      <c r="N546" s="38">
        <f t="shared" si="208"/>
        <v>0</v>
      </c>
      <c r="O546" s="38">
        <f t="shared" si="208"/>
        <v>0</v>
      </c>
      <c r="P546" s="38">
        <f>P548+P549+P550</f>
        <v>19483051.469999999</v>
      </c>
      <c r="Q546" s="32">
        <v>41189.14</v>
      </c>
      <c r="R546" s="39">
        <f t="shared" si="200"/>
        <v>99.832951878830372</v>
      </c>
      <c r="S546" s="37"/>
    </row>
    <row r="547" spans="1:19" outlineLevel="1">
      <c r="A547" s="27"/>
      <c r="B547" s="36" t="s">
        <v>10</v>
      </c>
      <c r="C547" s="31"/>
      <c r="D547" s="31"/>
      <c r="E547" s="31"/>
      <c r="F547" s="31"/>
      <c r="G547" s="38"/>
      <c r="H547" s="38"/>
      <c r="I547" s="38"/>
      <c r="J547" s="38"/>
      <c r="K547" s="38"/>
      <c r="L547" s="38"/>
      <c r="M547" s="38"/>
      <c r="N547" s="38"/>
      <c r="O547" s="38"/>
      <c r="P547" s="38"/>
      <c r="Q547" s="32"/>
      <c r="R547" s="23"/>
      <c r="S547" s="37"/>
    </row>
    <row r="548" spans="1:19" outlineLevel="1">
      <c r="A548" s="27"/>
      <c r="B548" s="36" t="s">
        <v>11</v>
      </c>
      <c r="C548" s="31"/>
      <c r="D548" s="31"/>
      <c r="E548" s="31"/>
      <c r="F548" s="31"/>
      <c r="G548" s="38"/>
      <c r="H548" s="32"/>
      <c r="I548" s="32"/>
      <c r="J548" s="32"/>
      <c r="K548" s="32"/>
      <c r="L548" s="32"/>
      <c r="M548" s="32"/>
      <c r="N548" s="32"/>
      <c r="O548" s="32"/>
      <c r="P548" s="32"/>
      <c r="Q548" s="32"/>
      <c r="R548" s="23"/>
      <c r="S548" s="37"/>
    </row>
    <row r="549" spans="1:19" outlineLevel="1">
      <c r="A549" s="27"/>
      <c r="B549" s="36" t="s">
        <v>12</v>
      </c>
      <c r="C549" s="31"/>
      <c r="D549" s="31"/>
      <c r="E549" s="31"/>
      <c r="F549" s="31"/>
      <c r="G549" s="38"/>
      <c r="H549" s="32"/>
      <c r="I549" s="32"/>
      <c r="J549" s="32"/>
      <c r="K549" s="32"/>
      <c r="L549" s="32"/>
      <c r="M549" s="32"/>
      <c r="N549" s="32"/>
      <c r="O549" s="32"/>
      <c r="P549" s="32"/>
      <c r="Q549" s="32"/>
      <c r="R549" s="23"/>
      <c r="S549" s="37"/>
    </row>
    <row r="550" spans="1:19" outlineLevel="1">
      <c r="A550" s="27"/>
      <c r="B550" s="36" t="s">
        <v>13</v>
      </c>
      <c r="C550" s="31"/>
      <c r="D550" s="31"/>
      <c r="E550" s="31"/>
      <c r="F550" s="31"/>
      <c r="G550" s="38"/>
      <c r="H550" s="38">
        <v>19515652</v>
      </c>
      <c r="I550" s="38"/>
      <c r="J550" s="38"/>
      <c r="K550" s="38"/>
      <c r="L550" s="38"/>
      <c r="M550" s="38"/>
      <c r="N550" s="38"/>
      <c r="O550" s="38"/>
      <c r="P550" s="38">
        <v>19483051.469999999</v>
      </c>
      <c r="Q550" s="32"/>
      <c r="R550" s="40">
        <f t="shared" si="200"/>
        <v>99.832951878830372</v>
      </c>
      <c r="S550" s="37"/>
    </row>
    <row r="551" spans="1:19" s="35" customFormat="1" ht="63">
      <c r="A551" s="44" t="s">
        <v>160</v>
      </c>
      <c r="B551" s="30" t="s">
        <v>161</v>
      </c>
      <c r="C551" s="31"/>
      <c r="D551" s="31"/>
      <c r="E551" s="31"/>
      <c r="F551" s="31"/>
      <c r="G551" s="32">
        <v>0</v>
      </c>
      <c r="H551" s="32">
        <f>H553+H554+H555</f>
        <v>20135700</v>
      </c>
      <c r="I551" s="32">
        <f t="shared" ref="I551:P551" si="209">I553+I554+I555</f>
        <v>7585800</v>
      </c>
      <c r="J551" s="32">
        <f t="shared" si="209"/>
        <v>7585800</v>
      </c>
      <c r="K551" s="32">
        <f t="shared" si="209"/>
        <v>7585800</v>
      </c>
      <c r="L551" s="32">
        <f t="shared" si="209"/>
        <v>7585800</v>
      </c>
      <c r="M551" s="32">
        <f t="shared" si="209"/>
        <v>7585800</v>
      </c>
      <c r="N551" s="32">
        <f t="shared" si="209"/>
        <v>7585800</v>
      </c>
      <c r="O551" s="32">
        <f t="shared" si="209"/>
        <v>7585800</v>
      </c>
      <c r="P551" s="32">
        <f t="shared" si="209"/>
        <v>20026990.939999998</v>
      </c>
      <c r="Q551" s="32">
        <v>5843741.7000000002</v>
      </c>
      <c r="R551" s="33">
        <f t="shared" si="200"/>
        <v>99.460117800722088</v>
      </c>
      <c r="S551" s="34">
        <v>0</v>
      </c>
    </row>
    <row r="552" spans="1:19">
      <c r="A552" s="44"/>
      <c r="B552" s="36" t="s">
        <v>10</v>
      </c>
      <c r="C552" s="31"/>
      <c r="D552" s="31"/>
      <c r="E552" s="31"/>
      <c r="F552" s="31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23"/>
      <c r="S552" s="37"/>
    </row>
    <row r="553" spans="1:19">
      <c r="A553" s="44"/>
      <c r="B553" s="30" t="s">
        <v>11</v>
      </c>
      <c r="C553" s="31"/>
      <c r="D553" s="31"/>
      <c r="E553" s="31"/>
      <c r="F553" s="31"/>
      <c r="G553" s="32"/>
      <c r="H553" s="32">
        <f>H558+H583+H593</f>
        <v>0</v>
      </c>
      <c r="I553" s="32">
        <f t="shared" ref="I553:P553" si="210">I558+I583+I593</f>
        <v>0</v>
      </c>
      <c r="J553" s="32">
        <f t="shared" si="210"/>
        <v>0</v>
      </c>
      <c r="K553" s="32">
        <f t="shared" si="210"/>
        <v>0</v>
      </c>
      <c r="L553" s="32">
        <f t="shared" si="210"/>
        <v>0</v>
      </c>
      <c r="M553" s="32">
        <f t="shared" si="210"/>
        <v>0</v>
      </c>
      <c r="N553" s="32">
        <f t="shared" si="210"/>
        <v>0</v>
      </c>
      <c r="O553" s="32">
        <f t="shared" si="210"/>
        <v>0</v>
      </c>
      <c r="P553" s="32">
        <f t="shared" si="210"/>
        <v>0</v>
      </c>
      <c r="Q553" s="32"/>
      <c r="R553" s="23">
        <v>0</v>
      </c>
      <c r="S553" s="37"/>
    </row>
    <row r="554" spans="1:19">
      <c r="A554" s="44"/>
      <c r="B554" s="30" t="s">
        <v>12</v>
      </c>
      <c r="C554" s="31"/>
      <c r="D554" s="31"/>
      <c r="E554" s="31"/>
      <c r="F554" s="31"/>
      <c r="G554" s="32"/>
      <c r="H554" s="32">
        <f t="shared" ref="H554:P555" si="211">H559+H584+H594</f>
        <v>0</v>
      </c>
      <c r="I554" s="32">
        <f t="shared" si="211"/>
        <v>7585800</v>
      </c>
      <c r="J554" s="32">
        <f t="shared" si="211"/>
        <v>7585800</v>
      </c>
      <c r="K554" s="32">
        <f t="shared" si="211"/>
        <v>7585800</v>
      </c>
      <c r="L554" s="32">
        <f t="shared" si="211"/>
        <v>7585800</v>
      </c>
      <c r="M554" s="32">
        <f t="shared" si="211"/>
        <v>7585800</v>
      </c>
      <c r="N554" s="32">
        <f t="shared" si="211"/>
        <v>7585800</v>
      </c>
      <c r="O554" s="32">
        <f t="shared" si="211"/>
        <v>7585800</v>
      </c>
      <c r="P554" s="32">
        <f t="shared" si="211"/>
        <v>0</v>
      </c>
      <c r="Q554" s="32"/>
      <c r="R554" s="23">
        <v>0</v>
      </c>
      <c r="S554" s="37"/>
    </row>
    <row r="555" spans="1:19">
      <c r="A555" s="44"/>
      <c r="B555" s="30" t="s">
        <v>13</v>
      </c>
      <c r="C555" s="31"/>
      <c r="D555" s="31"/>
      <c r="E555" s="31"/>
      <c r="F555" s="31"/>
      <c r="G555" s="32"/>
      <c r="H555" s="32">
        <f>H560+H585+H595</f>
        <v>20135700</v>
      </c>
      <c r="I555" s="32">
        <f t="shared" si="211"/>
        <v>0</v>
      </c>
      <c r="J555" s="32">
        <f t="shared" si="211"/>
        <v>0</v>
      </c>
      <c r="K555" s="32">
        <f t="shared" si="211"/>
        <v>0</v>
      </c>
      <c r="L555" s="32">
        <f t="shared" si="211"/>
        <v>0</v>
      </c>
      <c r="M555" s="32">
        <f t="shared" si="211"/>
        <v>0</v>
      </c>
      <c r="N555" s="32">
        <f t="shared" si="211"/>
        <v>0</v>
      </c>
      <c r="O555" s="32">
        <f t="shared" si="211"/>
        <v>0</v>
      </c>
      <c r="P555" s="32">
        <f t="shared" si="211"/>
        <v>20026990.939999998</v>
      </c>
      <c r="Q555" s="32"/>
      <c r="R555" s="23">
        <f t="shared" si="200"/>
        <v>99.460117800722088</v>
      </c>
      <c r="S555" s="37"/>
    </row>
    <row r="556" spans="1:19" outlineLevel="1">
      <c r="A556" s="27" t="s">
        <v>162</v>
      </c>
      <c r="B556" s="36" t="s">
        <v>163</v>
      </c>
      <c r="C556" s="31"/>
      <c r="D556" s="31"/>
      <c r="E556" s="31"/>
      <c r="F556" s="31"/>
      <c r="G556" s="38">
        <v>0</v>
      </c>
      <c r="H556" s="38">
        <f>H558+H559+H560</f>
        <v>11262700</v>
      </c>
      <c r="I556" s="38">
        <f t="shared" ref="I556:P556" si="212">I558+I559+I560</f>
        <v>3792900</v>
      </c>
      <c r="J556" s="38">
        <f t="shared" si="212"/>
        <v>3792900</v>
      </c>
      <c r="K556" s="38">
        <f t="shared" si="212"/>
        <v>3792900</v>
      </c>
      <c r="L556" s="38">
        <f t="shared" si="212"/>
        <v>3792900</v>
      </c>
      <c r="M556" s="38">
        <f t="shared" si="212"/>
        <v>3792900</v>
      </c>
      <c r="N556" s="38">
        <f t="shared" si="212"/>
        <v>3792900</v>
      </c>
      <c r="O556" s="38">
        <f t="shared" si="212"/>
        <v>3792900</v>
      </c>
      <c r="P556" s="38">
        <f t="shared" si="212"/>
        <v>11260479.289999999</v>
      </c>
      <c r="Q556" s="32">
        <v>2416250.0299999998</v>
      </c>
      <c r="R556" s="39">
        <f t="shared" si="200"/>
        <v>99.980282614293188</v>
      </c>
      <c r="S556" s="37">
        <v>0</v>
      </c>
    </row>
    <row r="557" spans="1:19" outlineLevel="1">
      <c r="A557" s="27"/>
      <c r="B557" s="36" t="s">
        <v>10</v>
      </c>
      <c r="C557" s="31"/>
      <c r="D557" s="31"/>
      <c r="E557" s="31"/>
      <c r="F557" s="31"/>
      <c r="G557" s="38"/>
      <c r="H557" s="38"/>
      <c r="I557" s="38"/>
      <c r="J557" s="38"/>
      <c r="K557" s="38"/>
      <c r="L557" s="38"/>
      <c r="M557" s="38"/>
      <c r="N557" s="38"/>
      <c r="O557" s="38"/>
      <c r="P557" s="38"/>
      <c r="Q557" s="32"/>
      <c r="R557" s="23"/>
      <c r="S557" s="37"/>
    </row>
    <row r="558" spans="1:19" outlineLevel="1">
      <c r="A558" s="27"/>
      <c r="B558" s="36" t="s">
        <v>11</v>
      </c>
      <c r="C558" s="31"/>
      <c r="D558" s="31"/>
      <c r="E558" s="31"/>
      <c r="F558" s="31"/>
      <c r="G558" s="38"/>
      <c r="H558" s="38">
        <f>H563+H568+H573+H578</f>
        <v>0</v>
      </c>
      <c r="I558" s="38">
        <f t="shared" ref="I558:P560" si="213">I563+I568+I573+I578</f>
        <v>0</v>
      </c>
      <c r="J558" s="38">
        <f t="shared" si="213"/>
        <v>0</v>
      </c>
      <c r="K558" s="38">
        <f t="shared" si="213"/>
        <v>0</v>
      </c>
      <c r="L558" s="38">
        <f t="shared" si="213"/>
        <v>0</v>
      </c>
      <c r="M558" s="38">
        <f t="shared" si="213"/>
        <v>0</v>
      </c>
      <c r="N558" s="38">
        <f t="shared" si="213"/>
        <v>0</v>
      </c>
      <c r="O558" s="38">
        <f t="shared" si="213"/>
        <v>0</v>
      </c>
      <c r="P558" s="38">
        <f t="shared" si="213"/>
        <v>0</v>
      </c>
      <c r="Q558" s="32"/>
      <c r="R558" s="40">
        <v>0</v>
      </c>
      <c r="S558" s="37"/>
    </row>
    <row r="559" spans="1:19" outlineLevel="1">
      <c r="A559" s="27"/>
      <c r="B559" s="36" t="s">
        <v>12</v>
      </c>
      <c r="C559" s="31"/>
      <c r="D559" s="31"/>
      <c r="E559" s="31"/>
      <c r="F559" s="31"/>
      <c r="G559" s="38"/>
      <c r="H559" s="38">
        <f t="shared" ref="H559" si="214">H564+H569+H574+H579</f>
        <v>0</v>
      </c>
      <c r="I559" s="38">
        <v>3792900</v>
      </c>
      <c r="J559" s="38">
        <v>3792900</v>
      </c>
      <c r="K559" s="38">
        <v>3792900</v>
      </c>
      <c r="L559" s="38">
        <v>3792900</v>
      </c>
      <c r="M559" s="38">
        <v>3792900</v>
      </c>
      <c r="N559" s="38">
        <v>3792900</v>
      </c>
      <c r="O559" s="38">
        <v>3792900</v>
      </c>
      <c r="P559" s="38">
        <f t="shared" si="213"/>
        <v>0</v>
      </c>
      <c r="Q559" s="32"/>
      <c r="R559" s="40">
        <v>0</v>
      </c>
      <c r="S559" s="37"/>
    </row>
    <row r="560" spans="1:19" outlineLevel="1">
      <c r="A560" s="27"/>
      <c r="B560" s="36" t="s">
        <v>13</v>
      </c>
      <c r="C560" s="31"/>
      <c r="D560" s="31"/>
      <c r="E560" s="31"/>
      <c r="F560" s="31"/>
      <c r="G560" s="38"/>
      <c r="H560" s="38">
        <f>H565+H570+H575+H580</f>
        <v>11262700</v>
      </c>
      <c r="I560" s="38"/>
      <c r="J560" s="38"/>
      <c r="K560" s="38"/>
      <c r="L560" s="38"/>
      <c r="M560" s="38"/>
      <c r="N560" s="38"/>
      <c r="O560" s="38"/>
      <c r="P560" s="38">
        <f t="shared" si="213"/>
        <v>11260479.289999999</v>
      </c>
      <c r="Q560" s="32"/>
      <c r="R560" s="40">
        <f t="shared" si="200"/>
        <v>99.980282614293188</v>
      </c>
      <c r="S560" s="37"/>
    </row>
    <row r="561" spans="1:19" ht="45.75" customHeight="1" outlineLevel="1">
      <c r="A561" s="27"/>
      <c r="B561" s="49" t="s">
        <v>164</v>
      </c>
      <c r="C561" s="31"/>
      <c r="D561" s="31"/>
      <c r="E561" s="31"/>
      <c r="F561" s="31"/>
      <c r="G561" s="38"/>
      <c r="H561" s="38">
        <f>H563+H564+H565</f>
        <v>200000</v>
      </c>
      <c r="I561" s="38">
        <f t="shared" ref="I561:O561" si="215">I563+I564+I565</f>
        <v>0</v>
      </c>
      <c r="J561" s="38">
        <f t="shared" si="215"/>
        <v>0</v>
      </c>
      <c r="K561" s="38">
        <f t="shared" si="215"/>
        <v>0</v>
      </c>
      <c r="L561" s="38">
        <f t="shared" si="215"/>
        <v>0</v>
      </c>
      <c r="M561" s="38">
        <f t="shared" si="215"/>
        <v>0</v>
      </c>
      <c r="N561" s="38">
        <f t="shared" si="215"/>
        <v>0</v>
      </c>
      <c r="O561" s="38">
        <f t="shared" si="215"/>
        <v>0</v>
      </c>
      <c r="P561" s="38">
        <f>P563+P564+P565</f>
        <v>200000</v>
      </c>
      <c r="Q561" s="32">
        <v>41189.14</v>
      </c>
      <c r="R561" s="39">
        <f t="shared" si="200"/>
        <v>100</v>
      </c>
      <c r="S561" s="37"/>
    </row>
    <row r="562" spans="1:19" outlineLevel="1">
      <c r="A562" s="27"/>
      <c r="B562" s="36" t="s">
        <v>10</v>
      </c>
      <c r="C562" s="31"/>
      <c r="D562" s="31"/>
      <c r="E562" s="31"/>
      <c r="F562" s="31"/>
      <c r="G562" s="38"/>
      <c r="H562" s="38"/>
      <c r="I562" s="38"/>
      <c r="J562" s="38"/>
      <c r="K562" s="38"/>
      <c r="L562" s="38"/>
      <c r="M562" s="38"/>
      <c r="N562" s="38"/>
      <c r="O562" s="38"/>
      <c r="P562" s="38"/>
      <c r="Q562" s="32"/>
      <c r="R562" s="23"/>
      <c r="S562" s="37"/>
    </row>
    <row r="563" spans="1:19" outlineLevel="1">
      <c r="A563" s="27"/>
      <c r="B563" s="36" t="s">
        <v>11</v>
      </c>
      <c r="C563" s="31"/>
      <c r="D563" s="31"/>
      <c r="E563" s="31"/>
      <c r="F563" s="31"/>
      <c r="G563" s="38"/>
      <c r="H563" s="38"/>
      <c r="I563" s="38"/>
      <c r="J563" s="38"/>
      <c r="K563" s="38"/>
      <c r="L563" s="38"/>
      <c r="M563" s="38"/>
      <c r="N563" s="38"/>
      <c r="O563" s="38"/>
      <c r="P563" s="38"/>
      <c r="Q563" s="32"/>
      <c r="R563" s="23"/>
      <c r="S563" s="37"/>
    </row>
    <row r="564" spans="1:19" outlineLevel="1">
      <c r="A564" s="27"/>
      <c r="B564" s="36" t="s">
        <v>12</v>
      </c>
      <c r="C564" s="31"/>
      <c r="D564" s="31"/>
      <c r="E564" s="31"/>
      <c r="F564" s="31"/>
      <c r="G564" s="38"/>
      <c r="H564" s="38"/>
      <c r="I564" s="38"/>
      <c r="J564" s="38"/>
      <c r="K564" s="38"/>
      <c r="L564" s="38"/>
      <c r="M564" s="38"/>
      <c r="N564" s="38"/>
      <c r="O564" s="38"/>
      <c r="P564" s="38"/>
      <c r="Q564" s="32"/>
      <c r="R564" s="23"/>
      <c r="S564" s="37"/>
    </row>
    <row r="565" spans="1:19" outlineLevel="1">
      <c r="A565" s="27"/>
      <c r="B565" s="36" t="s">
        <v>13</v>
      </c>
      <c r="C565" s="31"/>
      <c r="D565" s="31"/>
      <c r="E565" s="31"/>
      <c r="F565" s="31"/>
      <c r="G565" s="38"/>
      <c r="H565" s="38">
        <v>200000</v>
      </c>
      <c r="I565" s="38"/>
      <c r="J565" s="38"/>
      <c r="K565" s="38"/>
      <c r="L565" s="38"/>
      <c r="M565" s="38"/>
      <c r="N565" s="38"/>
      <c r="O565" s="38"/>
      <c r="P565" s="38">
        <v>200000</v>
      </c>
      <c r="Q565" s="32"/>
      <c r="R565" s="40">
        <f t="shared" si="200"/>
        <v>100</v>
      </c>
      <c r="S565" s="37"/>
    </row>
    <row r="566" spans="1:19" ht="63" outlineLevel="1">
      <c r="A566" s="27"/>
      <c r="B566" s="43" t="s">
        <v>165</v>
      </c>
      <c r="C566" s="31"/>
      <c r="D566" s="31"/>
      <c r="E566" s="31"/>
      <c r="F566" s="31"/>
      <c r="G566" s="38"/>
      <c r="H566" s="38">
        <f>H568+H569+H570</f>
        <v>210000</v>
      </c>
      <c r="I566" s="38">
        <f t="shared" ref="I566:P566" si="216">I568+I569+I570</f>
        <v>0</v>
      </c>
      <c r="J566" s="38">
        <f t="shared" si="216"/>
        <v>0</v>
      </c>
      <c r="K566" s="38">
        <f t="shared" si="216"/>
        <v>0</v>
      </c>
      <c r="L566" s="38">
        <f t="shared" si="216"/>
        <v>0</v>
      </c>
      <c r="M566" s="38">
        <f t="shared" si="216"/>
        <v>0</v>
      </c>
      <c r="N566" s="38">
        <f t="shared" si="216"/>
        <v>0</v>
      </c>
      <c r="O566" s="38">
        <f t="shared" si="216"/>
        <v>0</v>
      </c>
      <c r="P566" s="38">
        <f t="shared" si="216"/>
        <v>210000</v>
      </c>
      <c r="Q566" s="38"/>
      <c r="R566" s="39">
        <f t="shared" si="200"/>
        <v>100</v>
      </c>
      <c r="S566" s="37"/>
    </row>
    <row r="567" spans="1:19" outlineLevel="1">
      <c r="A567" s="27"/>
      <c r="B567" s="36" t="s">
        <v>10</v>
      </c>
      <c r="C567" s="31"/>
      <c r="D567" s="31"/>
      <c r="E567" s="31"/>
      <c r="F567" s="31"/>
      <c r="G567" s="38"/>
      <c r="H567" s="38"/>
      <c r="I567" s="38"/>
      <c r="J567" s="38"/>
      <c r="K567" s="38"/>
      <c r="L567" s="38"/>
      <c r="M567" s="38"/>
      <c r="N567" s="38"/>
      <c r="O567" s="38"/>
      <c r="P567" s="38"/>
      <c r="Q567" s="32"/>
      <c r="R567" s="23"/>
      <c r="S567" s="37"/>
    </row>
    <row r="568" spans="1:19" outlineLevel="1">
      <c r="A568" s="27"/>
      <c r="B568" s="36" t="s">
        <v>11</v>
      </c>
      <c r="C568" s="31"/>
      <c r="D568" s="31"/>
      <c r="E568" s="31"/>
      <c r="F568" s="31"/>
      <c r="G568" s="38"/>
      <c r="H568" s="38"/>
      <c r="I568" s="38"/>
      <c r="J568" s="38"/>
      <c r="K568" s="38"/>
      <c r="L568" s="38"/>
      <c r="M568" s="38"/>
      <c r="N568" s="38"/>
      <c r="O568" s="38"/>
      <c r="P568" s="38"/>
      <c r="Q568" s="32"/>
      <c r="R568" s="23"/>
      <c r="S568" s="37"/>
    </row>
    <row r="569" spans="1:19" outlineLevel="1">
      <c r="A569" s="27"/>
      <c r="B569" s="36" t="s">
        <v>12</v>
      </c>
      <c r="C569" s="31"/>
      <c r="D569" s="31"/>
      <c r="E569" s="31"/>
      <c r="F569" s="31"/>
      <c r="G569" s="38"/>
      <c r="H569" s="38"/>
      <c r="I569" s="38"/>
      <c r="J569" s="38"/>
      <c r="K569" s="38"/>
      <c r="L569" s="38"/>
      <c r="M569" s="38"/>
      <c r="N569" s="38"/>
      <c r="O569" s="38"/>
      <c r="P569" s="38"/>
      <c r="Q569" s="32"/>
      <c r="R569" s="23"/>
      <c r="S569" s="37"/>
    </row>
    <row r="570" spans="1:19" outlineLevel="1">
      <c r="A570" s="27"/>
      <c r="B570" s="36" t="s">
        <v>13</v>
      </c>
      <c r="C570" s="31"/>
      <c r="D570" s="31"/>
      <c r="E570" s="31"/>
      <c r="F570" s="31"/>
      <c r="G570" s="38"/>
      <c r="H570" s="38">
        <v>210000</v>
      </c>
      <c r="I570" s="38"/>
      <c r="J570" s="38"/>
      <c r="K570" s="38"/>
      <c r="L570" s="38"/>
      <c r="M570" s="38"/>
      <c r="N570" s="38"/>
      <c r="O570" s="38"/>
      <c r="P570" s="38">
        <v>210000</v>
      </c>
      <c r="Q570" s="32"/>
      <c r="R570" s="40">
        <f t="shared" si="200"/>
        <v>100</v>
      </c>
      <c r="S570" s="37"/>
    </row>
    <row r="571" spans="1:19" ht="47.25" outlineLevel="1">
      <c r="A571" s="27"/>
      <c r="B571" s="49" t="s">
        <v>166</v>
      </c>
      <c r="C571" s="31"/>
      <c r="D571" s="31"/>
      <c r="E571" s="31"/>
      <c r="F571" s="31"/>
      <c r="G571" s="38"/>
      <c r="H571" s="38">
        <f>H573+H574+H575</f>
        <v>10677700</v>
      </c>
      <c r="I571" s="38">
        <f t="shared" ref="I571:O571" si="217">I573+I574+I575</f>
        <v>0</v>
      </c>
      <c r="J571" s="38">
        <f t="shared" si="217"/>
        <v>0</v>
      </c>
      <c r="K571" s="38">
        <f t="shared" si="217"/>
        <v>0</v>
      </c>
      <c r="L571" s="38">
        <f t="shared" si="217"/>
        <v>0</v>
      </c>
      <c r="M571" s="38">
        <f t="shared" si="217"/>
        <v>0</v>
      </c>
      <c r="N571" s="38">
        <f t="shared" si="217"/>
        <v>0</v>
      </c>
      <c r="O571" s="38">
        <f t="shared" si="217"/>
        <v>0</v>
      </c>
      <c r="P571" s="38">
        <f>P573+P574+P575</f>
        <v>10675479.439999999</v>
      </c>
      <c r="Q571" s="32">
        <v>41189.14</v>
      </c>
      <c r="R571" s="39">
        <f t="shared" si="200"/>
        <v>99.979203761109588</v>
      </c>
      <c r="S571" s="37"/>
    </row>
    <row r="572" spans="1:19" outlineLevel="1">
      <c r="A572" s="27"/>
      <c r="B572" s="36" t="s">
        <v>10</v>
      </c>
      <c r="C572" s="31"/>
      <c r="D572" s="31"/>
      <c r="E572" s="31"/>
      <c r="F572" s="31"/>
      <c r="G572" s="38"/>
      <c r="H572" s="38"/>
      <c r="I572" s="38"/>
      <c r="J572" s="38"/>
      <c r="K572" s="38"/>
      <c r="L572" s="38"/>
      <c r="M572" s="38"/>
      <c r="N572" s="38"/>
      <c r="O572" s="38"/>
      <c r="P572" s="38"/>
      <c r="Q572" s="32"/>
      <c r="R572" s="23"/>
      <c r="S572" s="37"/>
    </row>
    <row r="573" spans="1:19" outlineLevel="1">
      <c r="A573" s="27"/>
      <c r="B573" s="36" t="s">
        <v>11</v>
      </c>
      <c r="C573" s="31"/>
      <c r="D573" s="31"/>
      <c r="E573" s="31"/>
      <c r="F573" s="31"/>
      <c r="G573" s="38"/>
      <c r="H573" s="38"/>
      <c r="I573" s="38"/>
      <c r="J573" s="38"/>
      <c r="K573" s="38"/>
      <c r="L573" s="38"/>
      <c r="M573" s="38"/>
      <c r="N573" s="38"/>
      <c r="O573" s="38"/>
      <c r="P573" s="38"/>
      <c r="Q573" s="32"/>
      <c r="R573" s="23"/>
      <c r="S573" s="37"/>
    </row>
    <row r="574" spans="1:19" outlineLevel="1">
      <c r="A574" s="27"/>
      <c r="B574" s="36" t="s">
        <v>12</v>
      </c>
      <c r="C574" s="31"/>
      <c r="D574" s="31"/>
      <c r="E574" s="31"/>
      <c r="F574" s="31"/>
      <c r="G574" s="38"/>
      <c r="H574" s="38"/>
      <c r="I574" s="38"/>
      <c r="J574" s="38"/>
      <c r="K574" s="38"/>
      <c r="L574" s="38"/>
      <c r="M574" s="38"/>
      <c r="N574" s="38"/>
      <c r="O574" s="38"/>
      <c r="P574" s="38"/>
      <c r="Q574" s="32"/>
      <c r="R574" s="23"/>
      <c r="S574" s="37"/>
    </row>
    <row r="575" spans="1:19" outlineLevel="1">
      <c r="A575" s="27"/>
      <c r="B575" s="36" t="s">
        <v>13</v>
      </c>
      <c r="C575" s="31"/>
      <c r="D575" s="31"/>
      <c r="E575" s="31"/>
      <c r="F575" s="31"/>
      <c r="G575" s="38"/>
      <c r="H575" s="38">
        <v>10677700</v>
      </c>
      <c r="I575" s="38"/>
      <c r="J575" s="38"/>
      <c r="K575" s="38"/>
      <c r="L575" s="38"/>
      <c r="M575" s="38"/>
      <c r="N575" s="38"/>
      <c r="O575" s="38"/>
      <c r="P575" s="38">
        <v>10675479.439999999</v>
      </c>
      <c r="Q575" s="32"/>
      <c r="R575" s="40">
        <f t="shared" si="200"/>
        <v>99.979203761109588</v>
      </c>
      <c r="S575" s="37"/>
    </row>
    <row r="576" spans="1:19" ht="31.5" outlineLevel="1">
      <c r="A576" s="27"/>
      <c r="B576" s="49" t="s">
        <v>167</v>
      </c>
      <c r="C576" s="31"/>
      <c r="D576" s="31"/>
      <c r="E576" s="31"/>
      <c r="F576" s="31"/>
      <c r="G576" s="38"/>
      <c r="H576" s="38">
        <f>H578+H579+H580</f>
        <v>175000</v>
      </c>
      <c r="I576" s="38">
        <f t="shared" ref="I576:O576" si="218">I578+I579+I580</f>
        <v>0</v>
      </c>
      <c r="J576" s="38">
        <f t="shared" si="218"/>
        <v>0</v>
      </c>
      <c r="K576" s="38">
        <f t="shared" si="218"/>
        <v>0</v>
      </c>
      <c r="L576" s="38">
        <f t="shared" si="218"/>
        <v>0</v>
      </c>
      <c r="M576" s="38">
        <f t="shared" si="218"/>
        <v>0</v>
      </c>
      <c r="N576" s="38">
        <f t="shared" si="218"/>
        <v>0</v>
      </c>
      <c r="O576" s="38">
        <f t="shared" si="218"/>
        <v>0</v>
      </c>
      <c r="P576" s="38">
        <f>P578+P579+P580</f>
        <v>174999.85</v>
      </c>
      <c r="Q576" s="32">
        <v>41189.14</v>
      </c>
      <c r="R576" s="39">
        <f t="shared" si="200"/>
        <v>99.999914285714283</v>
      </c>
      <c r="S576" s="37"/>
    </row>
    <row r="577" spans="1:21" outlineLevel="1">
      <c r="A577" s="27"/>
      <c r="B577" s="36" t="s">
        <v>10</v>
      </c>
      <c r="C577" s="31"/>
      <c r="D577" s="31"/>
      <c r="E577" s="31"/>
      <c r="F577" s="31"/>
      <c r="G577" s="38"/>
      <c r="H577" s="38"/>
      <c r="I577" s="38"/>
      <c r="J577" s="38"/>
      <c r="K577" s="38"/>
      <c r="L577" s="38"/>
      <c r="M577" s="38"/>
      <c r="N577" s="38"/>
      <c r="O577" s="38"/>
      <c r="P577" s="38"/>
      <c r="Q577" s="32"/>
      <c r="R577" s="23"/>
      <c r="S577" s="37"/>
    </row>
    <row r="578" spans="1:21" outlineLevel="1">
      <c r="A578" s="27"/>
      <c r="B578" s="36" t="s">
        <v>11</v>
      </c>
      <c r="C578" s="31"/>
      <c r="D578" s="31"/>
      <c r="E578" s="31"/>
      <c r="F578" s="31"/>
      <c r="G578" s="38"/>
      <c r="H578" s="38"/>
      <c r="I578" s="38"/>
      <c r="J578" s="38"/>
      <c r="K578" s="38"/>
      <c r="L578" s="38"/>
      <c r="M578" s="38"/>
      <c r="N578" s="38"/>
      <c r="O578" s="38"/>
      <c r="P578" s="38"/>
      <c r="Q578" s="32"/>
      <c r="R578" s="23"/>
      <c r="S578" s="37"/>
    </row>
    <row r="579" spans="1:21" outlineLevel="1">
      <c r="A579" s="27"/>
      <c r="B579" s="36" t="s">
        <v>12</v>
      </c>
      <c r="C579" s="31"/>
      <c r="D579" s="31"/>
      <c r="E579" s="31"/>
      <c r="F579" s="31"/>
      <c r="G579" s="38"/>
      <c r="H579" s="38"/>
      <c r="I579" s="38"/>
      <c r="J579" s="38"/>
      <c r="K579" s="38"/>
      <c r="L579" s="38"/>
      <c r="M579" s="38"/>
      <c r="N579" s="38"/>
      <c r="O579" s="38"/>
      <c r="P579" s="38"/>
      <c r="Q579" s="32"/>
      <c r="R579" s="23"/>
      <c r="S579" s="37"/>
    </row>
    <row r="580" spans="1:21" outlineLevel="1">
      <c r="A580" s="27"/>
      <c r="B580" s="36" t="s">
        <v>13</v>
      </c>
      <c r="C580" s="31"/>
      <c r="D580" s="31"/>
      <c r="E580" s="31"/>
      <c r="F580" s="31"/>
      <c r="G580" s="38"/>
      <c r="H580" s="38">
        <v>175000</v>
      </c>
      <c r="I580" s="38"/>
      <c r="J580" s="38"/>
      <c r="K580" s="38"/>
      <c r="L580" s="38"/>
      <c r="M580" s="38"/>
      <c r="N580" s="38"/>
      <c r="O580" s="38"/>
      <c r="P580" s="38">
        <v>174999.85</v>
      </c>
      <c r="Q580" s="32"/>
      <c r="R580" s="40">
        <f t="shared" si="200"/>
        <v>99.999914285714283</v>
      </c>
      <c r="S580" s="37"/>
    </row>
    <row r="581" spans="1:21" ht="31.5" outlineLevel="1">
      <c r="A581" s="27" t="s">
        <v>168</v>
      </c>
      <c r="B581" s="36" t="s">
        <v>169</v>
      </c>
      <c r="C581" s="31"/>
      <c r="D581" s="31"/>
      <c r="E581" s="31"/>
      <c r="F581" s="31"/>
      <c r="G581" s="38">
        <v>0</v>
      </c>
      <c r="H581" s="38">
        <f>H583+H584+H585</f>
        <v>820000</v>
      </c>
      <c r="I581" s="38">
        <f t="shared" ref="I581:P581" si="219">I583+I584+I585</f>
        <v>3792900</v>
      </c>
      <c r="J581" s="38">
        <f t="shared" si="219"/>
        <v>3792900</v>
      </c>
      <c r="K581" s="38">
        <f t="shared" si="219"/>
        <v>3792900</v>
      </c>
      <c r="L581" s="38">
        <f t="shared" si="219"/>
        <v>3792900</v>
      </c>
      <c r="M581" s="38">
        <f t="shared" si="219"/>
        <v>3792900</v>
      </c>
      <c r="N581" s="38">
        <f t="shared" si="219"/>
        <v>3792900</v>
      </c>
      <c r="O581" s="38">
        <f t="shared" si="219"/>
        <v>3792900</v>
      </c>
      <c r="P581" s="38">
        <f t="shared" si="219"/>
        <v>820000</v>
      </c>
      <c r="Q581" s="32">
        <v>300666.68</v>
      </c>
      <c r="R581" s="39">
        <f t="shared" si="200"/>
        <v>100</v>
      </c>
      <c r="S581" s="37">
        <v>0</v>
      </c>
    </row>
    <row r="582" spans="1:21" outlineLevel="1">
      <c r="A582" s="27"/>
      <c r="B582" s="36" t="s">
        <v>10</v>
      </c>
      <c r="C582" s="31"/>
      <c r="D582" s="31"/>
      <c r="E582" s="31"/>
      <c r="F582" s="31"/>
      <c r="G582" s="38"/>
      <c r="H582" s="38"/>
      <c r="I582" s="38"/>
      <c r="J582" s="38"/>
      <c r="K582" s="38"/>
      <c r="L582" s="38"/>
      <c r="M582" s="38"/>
      <c r="N582" s="38"/>
      <c r="O582" s="38"/>
      <c r="P582" s="38"/>
      <c r="Q582" s="32"/>
      <c r="R582" s="40"/>
      <c r="S582" s="37"/>
    </row>
    <row r="583" spans="1:21" outlineLevel="1">
      <c r="A583" s="27"/>
      <c r="B583" s="36" t="s">
        <v>11</v>
      </c>
      <c r="C583" s="31"/>
      <c r="D583" s="31"/>
      <c r="E583" s="31"/>
      <c r="F583" s="31"/>
      <c r="G583" s="38"/>
      <c r="H583" s="38">
        <f>H588</f>
        <v>0</v>
      </c>
      <c r="I583" s="38">
        <f t="shared" ref="I583:P585" si="220">I588</f>
        <v>0</v>
      </c>
      <c r="J583" s="38">
        <f t="shared" si="220"/>
        <v>0</v>
      </c>
      <c r="K583" s="38">
        <f t="shared" si="220"/>
        <v>0</v>
      </c>
      <c r="L583" s="38">
        <f t="shared" si="220"/>
        <v>0</v>
      </c>
      <c r="M583" s="38">
        <f t="shared" si="220"/>
        <v>0</v>
      </c>
      <c r="N583" s="38">
        <f t="shared" si="220"/>
        <v>0</v>
      </c>
      <c r="O583" s="38">
        <f t="shared" si="220"/>
        <v>0</v>
      </c>
      <c r="P583" s="38">
        <f t="shared" si="220"/>
        <v>0</v>
      </c>
      <c r="Q583" s="32"/>
      <c r="R583" s="40">
        <v>0</v>
      </c>
      <c r="S583" s="37"/>
    </row>
    <row r="584" spans="1:21" outlineLevel="1">
      <c r="A584" s="27"/>
      <c r="B584" s="36" t="s">
        <v>12</v>
      </c>
      <c r="C584" s="31"/>
      <c r="D584" s="31"/>
      <c r="E584" s="31"/>
      <c r="F584" s="31"/>
      <c r="G584" s="38"/>
      <c r="H584" s="38">
        <f>H589</f>
        <v>0</v>
      </c>
      <c r="I584" s="38">
        <v>3792900</v>
      </c>
      <c r="J584" s="38">
        <v>3792900</v>
      </c>
      <c r="K584" s="38">
        <v>3792900</v>
      </c>
      <c r="L584" s="38">
        <v>3792900</v>
      </c>
      <c r="M584" s="38">
        <v>3792900</v>
      </c>
      <c r="N584" s="38">
        <v>3792900</v>
      </c>
      <c r="O584" s="38">
        <v>3792900</v>
      </c>
      <c r="P584" s="38">
        <f t="shared" si="220"/>
        <v>0</v>
      </c>
      <c r="Q584" s="32"/>
      <c r="R584" s="40">
        <v>0</v>
      </c>
      <c r="S584" s="37"/>
    </row>
    <row r="585" spans="1:21" outlineLevel="1">
      <c r="A585" s="27"/>
      <c r="B585" s="36" t="s">
        <v>13</v>
      </c>
      <c r="C585" s="31"/>
      <c r="D585" s="31"/>
      <c r="E585" s="31"/>
      <c r="F585" s="31"/>
      <c r="G585" s="38"/>
      <c r="H585" s="38">
        <f>H590</f>
        <v>820000</v>
      </c>
      <c r="I585" s="38"/>
      <c r="J585" s="38"/>
      <c r="K585" s="38"/>
      <c r="L585" s="38"/>
      <c r="M585" s="38"/>
      <c r="N585" s="38"/>
      <c r="O585" s="38"/>
      <c r="P585" s="38">
        <f t="shared" si="220"/>
        <v>820000</v>
      </c>
      <c r="Q585" s="32"/>
      <c r="R585" s="40">
        <f t="shared" ref="R585:R646" si="221">P585/H585*100</f>
        <v>100</v>
      </c>
      <c r="S585" s="37"/>
    </row>
    <row r="586" spans="1:21" ht="48" customHeight="1" outlineLevel="1">
      <c r="A586" s="27"/>
      <c r="B586" s="49" t="s">
        <v>170</v>
      </c>
      <c r="C586" s="31"/>
      <c r="D586" s="31"/>
      <c r="E586" s="31"/>
      <c r="F586" s="31"/>
      <c r="G586" s="38"/>
      <c r="H586" s="38">
        <f>H588+H589+H590</f>
        <v>820000</v>
      </c>
      <c r="I586" s="38">
        <f t="shared" ref="I586:O586" si="222">I588+I589+I590</f>
        <v>0</v>
      </c>
      <c r="J586" s="38">
        <f t="shared" si="222"/>
        <v>0</v>
      </c>
      <c r="K586" s="38">
        <f t="shared" si="222"/>
        <v>0</v>
      </c>
      <c r="L586" s="38">
        <f t="shared" si="222"/>
        <v>0</v>
      </c>
      <c r="M586" s="38">
        <f t="shared" si="222"/>
        <v>0</v>
      </c>
      <c r="N586" s="38">
        <f t="shared" si="222"/>
        <v>0</v>
      </c>
      <c r="O586" s="38">
        <f t="shared" si="222"/>
        <v>0</v>
      </c>
      <c r="P586" s="38">
        <f>P588+P589+P590</f>
        <v>820000</v>
      </c>
      <c r="Q586" s="32">
        <v>41189.14</v>
      </c>
      <c r="R586" s="39">
        <f t="shared" si="221"/>
        <v>100</v>
      </c>
      <c r="S586" s="37"/>
    </row>
    <row r="587" spans="1:21" outlineLevel="1">
      <c r="A587" s="27"/>
      <c r="B587" s="36" t="s">
        <v>10</v>
      </c>
      <c r="C587" s="31"/>
      <c r="D587" s="31"/>
      <c r="E587" s="31"/>
      <c r="F587" s="31"/>
      <c r="G587" s="38"/>
      <c r="H587" s="38"/>
      <c r="I587" s="38"/>
      <c r="J587" s="38"/>
      <c r="K587" s="38"/>
      <c r="L587" s="38"/>
      <c r="M587" s="38"/>
      <c r="N587" s="38"/>
      <c r="O587" s="38"/>
      <c r="P587" s="38"/>
      <c r="Q587" s="32"/>
      <c r="R587" s="23"/>
      <c r="S587" s="37"/>
    </row>
    <row r="588" spans="1:21" outlineLevel="1">
      <c r="A588" s="27"/>
      <c r="B588" s="36" t="s">
        <v>11</v>
      </c>
      <c r="C588" s="31"/>
      <c r="D588" s="31"/>
      <c r="E588" s="31"/>
      <c r="F588" s="31"/>
      <c r="G588" s="38"/>
      <c r="H588" s="38"/>
      <c r="I588" s="38"/>
      <c r="J588" s="38"/>
      <c r="K588" s="38"/>
      <c r="L588" s="38"/>
      <c r="M588" s="38"/>
      <c r="N588" s="38"/>
      <c r="O588" s="38"/>
      <c r="P588" s="38"/>
      <c r="Q588" s="32"/>
      <c r="R588" s="23"/>
      <c r="S588" s="37"/>
    </row>
    <row r="589" spans="1:21" outlineLevel="1">
      <c r="A589" s="27"/>
      <c r="B589" s="36" t="s">
        <v>12</v>
      </c>
      <c r="C589" s="31"/>
      <c r="D589" s="31"/>
      <c r="E589" s="31"/>
      <c r="F589" s="31"/>
      <c r="G589" s="38"/>
      <c r="H589" s="38"/>
      <c r="I589" s="38"/>
      <c r="J589" s="38"/>
      <c r="K589" s="38"/>
      <c r="L589" s="38"/>
      <c r="M589" s="38"/>
      <c r="N589" s="38"/>
      <c r="O589" s="38"/>
      <c r="P589" s="38"/>
      <c r="Q589" s="32"/>
      <c r="R589" s="23"/>
      <c r="S589" s="37"/>
    </row>
    <row r="590" spans="1:21" outlineLevel="1">
      <c r="A590" s="27"/>
      <c r="B590" s="36" t="s">
        <v>13</v>
      </c>
      <c r="C590" s="31"/>
      <c r="D590" s="31"/>
      <c r="E590" s="31"/>
      <c r="F590" s="31"/>
      <c r="G590" s="38"/>
      <c r="H590" s="38">
        <v>820000</v>
      </c>
      <c r="I590" s="38"/>
      <c r="J590" s="38"/>
      <c r="K590" s="38"/>
      <c r="L590" s="38"/>
      <c r="M590" s="38"/>
      <c r="N590" s="38"/>
      <c r="O590" s="38"/>
      <c r="P590" s="38">
        <v>820000</v>
      </c>
      <c r="Q590" s="32"/>
      <c r="R590" s="40">
        <f t="shared" si="221"/>
        <v>100</v>
      </c>
      <c r="S590" s="37"/>
    </row>
    <row r="591" spans="1:21" ht="61.5" customHeight="1" outlineLevel="1">
      <c r="A591" s="27" t="s">
        <v>171</v>
      </c>
      <c r="B591" s="36" t="s">
        <v>172</v>
      </c>
      <c r="C591" s="31"/>
      <c r="D591" s="31"/>
      <c r="E591" s="31"/>
      <c r="F591" s="31"/>
      <c r="G591" s="38">
        <v>0</v>
      </c>
      <c r="H591" s="38">
        <f t="shared" ref="H591:P591" si="223">H593+H594+H595</f>
        <v>8053000</v>
      </c>
      <c r="I591" s="38">
        <f t="shared" si="223"/>
        <v>0</v>
      </c>
      <c r="J591" s="38">
        <f t="shared" si="223"/>
        <v>0</v>
      </c>
      <c r="K591" s="38">
        <f t="shared" si="223"/>
        <v>0</v>
      </c>
      <c r="L591" s="38">
        <f t="shared" si="223"/>
        <v>0</v>
      </c>
      <c r="M591" s="38">
        <f t="shared" si="223"/>
        <v>0</v>
      </c>
      <c r="N591" s="38">
        <f t="shared" si="223"/>
        <v>0</v>
      </c>
      <c r="O591" s="38">
        <f t="shared" si="223"/>
        <v>0</v>
      </c>
      <c r="P591" s="38">
        <f t="shared" si="223"/>
        <v>7946511.6500000004</v>
      </c>
      <c r="Q591" s="32">
        <v>3126824.99</v>
      </c>
      <c r="R591" s="39">
        <f t="shared" si="221"/>
        <v>98.677656152986472</v>
      </c>
      <c r="S591" s="47">
        <v>0</v>
      </c>
      <c r="T591" s="53"/>
      <c r="U591" s="54"/>
    </row>
    <row r="592" spans="1:21" outlineLevel="1">
      <c r="A592" s="27"/>
      <c r="B592" s="36" t="s">
        <v>10</v>
      </c>
      <c r="C592" s="31"/>
      <c r="D592" s="31"/>
      <c r="E592" s="31"/>
      <c r="F592" s="31"/>
      <c r="G592" s="38"/>
      <c r="H592" s="38"/>
      <c r="I592" s="38"/>
      <c r="J592" s="38"/>
      <c r="K592" s="38"/>
      <c r="L592" s="38"/>
      <c r="M592" s="38"/>
      <c r="N592" s="38"/>
      <c r="O592" s="38"/>
      <c r="P592" s="38"/>
      <c r="Q592" s="32"/>
      <c r="R592" s="23"/>
      <c r="S592" s="37"/>
    </row>
    <row r="593" spans="1:19" outlineLevel="1">
      <c r="A593" s="27"/>
      <c r="B593" s="36" t="s">
        <v>11</v>
      </c>
      <c r="C593" s="31"/>
      <c r="D593" s="31"/>
      <c r="E593" s="31"/>
      <c r="F593" s="31"/>
      <c r="G593" s="38"/>
      <c r="H593" s="38">
        <f>H598</f>
        <v>0</v>
      </c>
      <c r="I593" s="38">
        <f t="shared" ref="I593:P595" si="224">I598</f>
        <v>0</v>
      </c>
      <c r="J593" s="38">
        <f t="shared" si="224"/>
        <v>0</v>
      </c>
      <c r="K593" s="38">
        <f t="shared" si="224"/>
        <v>0</v>
      </c>
      <c r="L593" s="38">
        <f t="shared" si="224"/>
        <v>0</v>
      </c>
      <c r="M593" s="38">
        <f t="shared" si="224"/>
        <v>0</v>
      </c>
      <c r="N593" s="38">
        <f t="shared" si="224"/>
        <v>0</v>
      </c>
      <c r="O593" s="38">
        <f t="shared" si="224"/>
        <v>0</v>
      </c>
      <c r="P593" s="38">
        <f t="shared" si="224"/>
        <v>0</v>
      </c>
      <c r="Q593" s="32"/>
      <c r="R593" s="40">
        <v>0</v>
      </c>
      <c r="S593" s="37"/>
    </row>
    <row r="594" spans="1:19" outlineLevel="1">
      <c r="A594" s="27"/>
      <c r="B594" s="36" t="s">
        <v>12</v>
      </c>
      <c r="C594" s="31"/>
      <c r="D594" s="31"/>
      <c r="E594" s="31"/>
      <c r="F594" s="31"/>
      <c r="G594" s="38"/>
      <c r="H594" s="38">
        <f t="shared" ref="H594" si="225">H599</f>
        <v>0</v>
      </c>
      <c r="I594" s="38"/>
      <c r="J594" s="38"/>
      <c r="K594" s="38"/>
      <c r="L594" s="38"/>
      <c r="M594" s="38"/>
      <c r="N594" s="38"/>
      <c r="O594" s="38"/>
      <c r="P594" s="38">
        <f t="shared" si="224"/>
        <v>0</v>
      </c>
      <c r="Q594" s="32"/>
      <c r="R594" s="40">
        <v>0</v>
      </c>
      <c r="S594" s="37"/>
    </row>
    <row r="595" spans="1:19" outlineLevel="1">
      <c r="A595" s="27"/>
      <c r="B595" s="36" t="s">
        <v>13</v>
      </c>
      <c r="C595" s="31"/>
      <c r="D595" s="31"/>
      <c r="E595" s="31"/>
      <c r="F595" s="31"/>
      <c r="G595" s="38"/>
      <c r="H595" s="38">
        <f>H600</f>
        <v>8053000</v>
      </c>
      <c r="I595" s="38"/>
      <c r="J595" s="38"/>
      <c r="K595" s="38"/>
      <c r="L595" s="38"/>
      <c r="M595" s="38"/>
      <c r="N595" s="38"/>
      <c r="O595" s="38"/>
      <c r="P595" s="38">
        <f t="shared" si="224"/>
        <v>7946511.6500000004</v>
      </c>
      <c r="Q595" s="32"/>
      <c r="R595" s="40">
        <f t="shared" si="221"/>
        <v>98.677656152986472</v>
      </c>
      <c r="S595" s="37"/>
    </row>
    <row r="596" spans="1:19" outlineLevel="1">
      <c r="A596" s="27"/>
      <c r="B596" s="49" t="s">
        <v>42</v>
      </c>
      <c r="C596" s="31"/>
      <c r="D596" s="31"/>
      <c r="E596" s="31"/>
      <c r="F596" s="31"/>
      <c r="G596" s="38"/>
      <c r="H596" s="38">
        <f>H598+H599+H600</f>
        <v>8053000</v>
      </c>
      <c r="I596" s="38">
        <f t="shared" ref="I596:O596" si="226">I598+I599+I600</f>
        <v>0</v>
      </c>
      <c r="J596" s="38">
        <f t="shared" si="226"/>
        <v>0</v>
      </c>
      <c r="K596" s="38">
        <f t="shared" si="226"/>
        <v>0</v>
      </c>
      <c r="L596" s="38">
        <f t="shared" si="226"/>
        <v>0</v>
      </c>
      <c r="M596" s="38">
        <f t="shared" si="226"/>
        <v>0</v>
      </c>
      <c r="N596" s="38">
        <f t="shared" si="226"/>
        <v>0</v>
      </c>
      <c r="O596" s="38">
        <f t="shared" si="226"/>
        <v>0</v>
      </c>
      <c r="P596" s="38">
        <f>P598+P599+P600</f>
        <v>7946511.6500000004</v>
      </c>
      <c r="Q596" s="32">
        <v>41189.14</v>
      </c>
      <c r="R596" s="39">
        <f t="shared" si="221"/>
        <v>98.677656152986472</v>
      </c>
      <c r="S596" s="37"/>
    </row>
    <row r="597" spans="1:19" outlineLevel="1">
      <c r="A597" s="27"/>
      <c r="B597" s="36" t="s">
        <v>10</v>
      </c>
      <c r="C597" s="31"/>
      <c r="D597" s="31"/>
      <c r="E597" s="31"/>
      <c r="F597" s="31"/>
      <c r="G597" s="38"/>
      <c r="H597" s="38"/>
      <c r="I597" s="38"/>
      <c r="J597" s="38"/>
      <c r="K597" s="38"/>
      <c r="L597" s="38"/>
      <c r="M597" s="38"/>
      <c r="N597" s="38"/>
      <c r="O597" s="38"/>
      <c r="P597" s="38"/>
      <c r="Q597" s="32"/>
      <c r="R597" s="40"/>
      <c r="S597" s="37"/>
    </row>
    <row r="598" spans="1:19" outlineLevel="1">
      <c r="A598" s="27"/>
      <c r="B598" s="36" t="s">
        <v>11</v>
      </c>
      <c r="C598" s="31"/>
      <c r="D598" s="31"/>
      <c r="E598" s="31"/>
      <c r="F598" s="31"/>
      <c r="G598" s="38"/>
      <c r="H598" s="38"/>
      <c r="I598" s="38"/>
      <c r="J598" s="38"/>
      <c r="K598" s="38"/>
      <c r="L598" s="38"/>
      <c r="M598" s="38"/>
      <c r="N598" s="38"/>
      <c r="O598" s="38"/>
      <c r="P598" s="38"/>
      <c r="Q598" s="32"/>
      <c r="R598" s="40"/>
      <c r="S598" s="37"/>
    </row>
    <row r="599" spans="1:19" outlineLevel="1">
      <c r="A599" s="27"/>
      <c r="B599" s="36" t="s">
        <v>12</v>
      </c>
      <c r="C599" s="31"/>
      <c r="D599" s="31"/>
      <c r="E599" s="31"/>
      <c r="F599" s="31"/>
      <c r="G599" s="38"/>
      <c r="H599" s="38"/>
      <c r="I599" s="38"/>
      <c r="J599" s="38"/>
      <c r="K599" s="38"/>
      <c r="L599" s="38"/>
      <c r="M599" s="38"/>
      <c r="N599" s="38"/>
      <c r="O599" s="38"/>
      <c r="P599" s="38"/>
      <c r="Q599" s="32"/>
      <c r="R599" s="40"/>
      <c r="S599" s="37"/>
    </row>
    <row r="600" spans="1:19" outlineLevel="1">
      <c r="A600" s="27"/>
      <c r="B600" s="36" t="s">
        <v>13</v>
      </c>
      <c r="C600" s="31"/>
      <c r="D600" s="31"/>
      <c r="E600" s="31"/>
      <c r="F600" s="31"/>
      <c r="G600" s="38"/>
      <c r="H600" s="38">
        <v>8053000</v>
      </c>
      <c r="I600" s="38"/>
      <c r="J600" s="38"/>
      <c r="K600" s="38"/>
      <c r="L600" s="38"/>
      <c r="M600" s="38"/>
      <c r="N600" s="38"/>
      <c r="O600" s="38"/>
      <c r="P600" s="38">
        <v>7946511.6500000004</v>
      </c>
      <c r="Q600" s="32"/>
      <c r="R600" s="40">
        <f t="shared" si="221"/>
        <v>98.677656152986472</v>
      </c>
      <c r="S600" s="37"/>
    </row>
    <row r="601" spans="1:19" s="35" customFormat="1" ht="60.75" customHeight="1">
      <c r="A601" s="44" t="s">
        <v>173</v>
      </c>
      <c r="B601" s="30" t="s">
        <v>174</v>
      </c>
      <c r="C601" s="55"/>
      <c r="D601" s="55"/>
      <c r="E601" s="55"/>
      <c r="F601" s="55"/>
      <c r="G601" s="32">
        <v>0</v>
      </c>
      <c r="H601" s="32">
        <f>H603+H604+H605</f>
        <v>316912629.06</v>
      </c>
      <c r="I601" s="32" t="e">
        <f t="shared" ref="I601:P601" si="227">I603+I604+I605</f>
        <v>#REF!</v>
      </c>
      <c r="J601" s="32" t="e">
        <f t="shared" si="227"/>
        <v>#REF!</v>
      </c>
      <c r="K601" s="32" t="e">
        <f t="shared" si="227"/>
        <v>#REF!</v>
      </c>
      <c r="L601" s="32" t="e">
        <f t="shared" si="227"/>
        <v>#REF!</v>
      </c>
      <c r="M601" s="32" t="e">
        <f t="shared" si="227"/>
        <v>#REF!</v>
      </c>
      <c r="N601" s="32" t="e">
        <f t="shared" si="227"/>
        <v>#REF!</v>
      </c>
      <c r="O601" s="32" t="e">
        <f t="shared" si="227"/>
        <v>#REF!</v>
      </c>
      <c r="P601" s="32">
        <f t="shared" si="227"/>
        <v>315678231.46000004</v>
      </c>
      <c r="Q601" s="32">
        <v>102433970.14</v>
      </c>
      <c r="R601" s="33">
        <f t="shared" si="221"/>
        <v>99.610492770937739</v>
      </c>
      <c r="S601" s="34">
        <v>0</v>
      </c>
    </row>
    <row r="602" spans="1:19">
      <c r="A602" s="44"/>
      <c r="B602" s="36" t="s">
        <v>10</v>
      </c>
      <c r="C602" s="55"/>
      <c r="D602" s="55"/>
      <c r="E602" s="55"/>
      <c r="F602" s="55"/>
      <c r="G602" s="32"/>
      <c r="H602" s="32"/>
      <c r="I602" s="32"/>
      <c r="J602" s="32"/>
      <c r="K602" s="32"/>
      <c r="L602" s="32"/>
      <c r="M602" s="32"/>
      <c r="N602" s="32"/>
      <c r="O602" s="32"/>
      <c r="P602" s="32"/>
      <c r="Q602" s="32"/>
      <c r="R602" s="23"/>
      <c r="S602" s="37"/>
    </row>
    <row r="603" spans="1:19">
      <c r="A603" s="44"/>
      <c r="B603" s="30" t="s">
        <v>11</v>
      </c>
      <c r="C603" s="55"/>
      <c r="D603" s="55"/>
      <c r="E603" s="55"/>
      <c r="F603" s="55"/>
      <c r="G603" s="32"/>
      <c r="H603" s="32">
        <f t="shared" ref="H603:P603" si="228">H608+H623+H643</f>
        <v>0</v>
      </c>
      <c r="I603" s="32">
        <f t="shared" si="228"/>
        <v>0</v>
      </c>
      <c r="J603" s="32">
        <f t="shared" si="228"/>
        <v>0</v>
      </c>
      <c r="K603" s="32">
        <f t="shared" si="228"/>
        <v>0</v>
      </c>
      <c r="L603" s="32">
        <f t="shared" si="228"/>
        <v>0</v>
      </c>
      <c r="M603" s="32">
        <f t="shared" si="228"/>
        <v>0</v>
      </c>
      <c r="N603" s="32">
        <f t="shared" si="228"/>
        <v>0</v>
      </c>
      <c r="O603" s="32">
        <f t="shared" si="228"/>
        <v>0</v>
      </c>
      <c r="P603" s="32">
        <f t="shared" si="228"/>
        <v>0</v>
      </c>
      <c r="Q603" s="32"/>
      <c r="R603" s="23">
        <v>0</v>
      </c>
      <c r="S603" s="37"/>
    </row>
    <row r="604" spans="1:19">
      <c r="A604" s="44"/>
      <c r="B604" s="30" t="s">
        <v>12</v>
      </c>
      <c r="C604" s="55"/>
      <c r="D604" s="55"/>
      <c r="E604" s="55"/>
      <c r="F604" s="55"/>
      <c r="G604" s="32"/>
      <c r="H604" s="32">
        <f>H609+H624+H644</f>
        <v>0</v>
      </c>
      <c r="I604" s="32" t="e">
        <f>I609+I624+I644+#REF!</f>
        <v>#REF!</v>
      </c>
      <c r="J604" s="32" t="e">
        <f>J609+J624+J644+#REF!</f>
        <v>#REF!</v>
      </c>
      <c r="K604" s="32" t="e">
        <f>K609+K624+K644+#REF!</f>
        <v>#REF!</v>
      </c>
      <c r="L604" s="32" t="e">
        <f>L609+L624+L644+#REF!</f>
        <v>#REF!</v>
      </c>
      <c r="M604" s="32" t="e">
        <f>M609+M624+M644+#REF!</f>
        <v>#REF!</v>
      </c>
      <c r="N604" s="32" t="e">
        <f>N609+N624+N644+#REF!</f>
        <v>#REF!</v>
      </c>
      <c r="O604" s="32" t="e">
        <f>O609+O624+O644+#REF!</f>
        <v>#REF!</v>
      </c>
      <c r="P604" s="32">
        <f>P609+P624+P644</f>
        <v>0</v>
      </c>
      <c r="Q604" s="32"/>
      <c r="R604" s="23">
        <v>0</v>
      </c>
      <c r="S604" s="37"/>
    </row>
    <row r="605" spans="1:19">
      <c r="A605" s="44"/>
      <c r="B605" s="30" t="s">
        <v>13</v>
      </c>
      <c r="C605" s="55"/>
      <c r="D605" s="55"/>
      <c r="E605" s="55"/>
      <c r="F605" s="55"/>
      <c r="G605" s="32"/>
      <c r="H605" s="32">
        <f>H610+H625+H645</f>
        <v>316912629.06</v>
      </c>
      <c r="I605" s="32">
        <f t="shared" ref="I605:P605" si="229">I610+I625+I645</f>
        <v>0</v>
      </c>
      <c r="J605" s="32">
        <f t="shared" si="229"/>
        <v>0</v>
      </c>
      <c r="K605" s="32">
        <f t="shared" si="229"/>
        <v>0</v>
      </c>
      <c r="L605" s="32">
        <f t="shared" si="229"/>
        <v>0</v>
      </c>
      <c r="M605" s="32">
        <f t="shared" si="229"/>
        <v>0</v>
      </c>
      <c r="N605" s="32">
        <f t="shared" si="229"/>
        <v>0</v>
      </c>
      <c r="O605" s="32">
        <f t="shared" si="229"/>
        <v>0</v>
      </c>
      <c r="P605" s="32">
        <f t="shared" si="229"/>
        <v>315678231.46000004</v>
      </c>
      <c r="Q605" s="32"/>
      <c r="R605" s="23">
        <f t="shared" si="221"/>
        <v>99.610492770937739</v>
      </c>
      <c r="S605" s="37"/>
    </row>
    <row r="606" spans="1:19" ht="47.25" outlineLevel="1">
      <c r="A606" s="27" t="s">
        <v>175</v>
      </c>
      <c r="B606" s="36" t="s">
        <v>176</v>
      </c>
      <c r="C606" s="31"/>
      <c r="D606" s="31"/>
      <c r="E606" s="31"/>
      <c r="F606" s="31"/>
      <c r="G606" s="38">
        <v>0</v>
      </c>
      <c r="H606" s="38">
        <f>H608+H609+H610</f>
        <v>194323100</v>
      </c>
      <c r="I606" s="38">
        <f t="shared" ref="I606:P606" si="230">I608+I609+I610</f>
        <v>0</v>
      </c>
      <c r="J606" s="38">
        <f t="shared" si="230"/>
        <v>0</v>
      </c>
      <c r="K606" s="38">
        <f t="shared" si="230"/>
        <v>0</v>
      </c>
      <c r="L606" s="38">
        <f t="shared" si="230"/>
        <v>0</v>
      </c>
      <c r="M606" s="38">
        <f t="shared" si="230"/>
        <v>0</v>
      </c>
      <c r="N606" s="38">
        <f t="shared" si="230"/>
        <v>0</v>
      </c>
      <c r="O606" s="38">
        <f t="shared" si="230"/>
        <v>0</v>
      </c>
      <c r="P606" s="38">
        <f t="shared" si="230"/>
        <v>193647339.06</v>
      </c>
      <c r="Q606" s="32">
        <v>59508608.299999997</v>
      </c>
      <c r="R606" s="39">
        <f t="shared" si="221"/>
        <v>99.652248785656468</v>
      </c>
      <c r="S606" s="37">
        <v>0</v>
      </c>
    </row>
    <row r="607" spans="1:19" outlineLevel="1">
      <c r="A607" s="27"/>
      <c r="B607" s="36" t="s">
        <v>10</v>
      </c>
      <c r="C607" s="31"/>
      <c r="D607" s="31"/>
      <c r="E607" s="31"/>
      <c r="F607" s="31"/>
      <c r="G607" s="38"/>
      <c r="H607" s="38"/>
      <c r="I607" s="38"/>
      <c r="J607" s="38"/>
      <c r="K607" s="38"/>
      <c r="L607" s="38"/>
      <c r="M607" s="38"/>
      <c r="N607" s="38"/>
      <c r="O607" s="38"/>
      <c r="P607" s="38"/>
      <c r="Q607" s="32"/>
      <c r="R607" s="23"/>
      <c r="S607" s="37"/>
    </row>
    <row r="608" spans="1:19" outlineLevel="1">
      <c r="A608" s="27"/>
      <c r="B608" s="36" t="s">
        <v>11</v>
      </c>
      <c r="C608" s="31"/>
      <c r="D608" s="31"/>
      <c r="E608" s="31"/>
      <c r="F608" s="31"/>
      <c r="G608" s="38"/>
      <c r="H608" s="38">
        <f>H613+H618</f>
        <v>0</v>
      </c>
      <c r="I608" s="38">
        <f t="shared" ref="I608:P609" si="231">I613+I618</f>
        <v>0</v>
      </c>
      <c r="J608" s="38">
        <f t="shared" si="231"/>
        <v>0</v>
      </c>
      <c r="K608" s="38">
        <f t="shared" si="231"/>
        <v>0</v>
      </c>
      <c r="L608" s="38">
        <f t="shared" si="231"/>
        <v>0</v>
      </c>
      <c r="M608" s="38">
        <f t="shared" si="231"/>
        <v>0</v>
      </c>
      <c r="N608" s="38">
        <f t="shared" si="231"/>
        <v>0</v>
      </c>
      <c r="O608" s="38">
        <f t="shared" si="231"/>
        <v>0</v>
      </c>
      <c r="P608" s="38">
        <f t="shared" si="231"/>
        <v>0</v>
      </c>
      <c r="Q608" s="32"/>
      <c r="R608" s="40">
        <v>0</v>
      </c>
      <c r="S608" s="37"/>
    </row>
    <row r="609" spans="1:19" outlineLevel="1">
      <c r="A609" s="27"/>
      <c r="B609" s="36" t="s">
        <v>12</v>
      </c>
      <c r="C609" s="31"/>
      <c r="D609" s="31"/>
      <c r="E609" s="31"/>
      <c r="F609" s="31"/>
      <c r="G609" s="38"/>
      <c r="H609" s="38">
        <f t="shared" ref="H609" si="232">H614+H619</f>
        <v>0</v>
      </c>
      <c r="I609" s="38"/>
      <c r="J609" s="38"/>
      <c r="K609" s="38"/>
      <c r="L609" s="38"/>
      <c r="M609" s="38"/>
      <c r="N609" s="38"/>
      <c r="O609" s="38"/>
      <c r="P609" s="38">
        <f t="shared" si="231"/>
        <v>0</v>
      </c>
      <c r="Q609" s="32"/>
      <c r="R609" s="40">
        <v>0</v>
      </c>
      <c r="S609" s="37"/>
    </row>
    <row r="610" spans="1:19" outlineLevel="1">
      <c r="A610" s="27"/>
      <c r="B610" s="36" t="s">
        <v>13</v>
      </c>
      <c r="C610" s="31"/>
      <c r="D610" s="31"/>
      <c r="E610" s="31"/>
      <c r="F610" s="31"/>
      <c r="G610" s="38"/>
      <c r="H610" s="38">
        <f>H615+H620</f>
        <v>194323100</v>
      </c>
      <c r="I610" s="38">
        <f t="shared" ref="I610:O610" si="233">I615+I620</f>
        <v>0</v>
      </c>
      <c r="J610" s="38">
        <f t="shared" si="233"/>
        <v>0</v>
      </c>
      <c r="K610" s="38">
        <f t="shared" si="233"/>
        <v>0</v>
      </c>
      <c r="L610" s="38">
        <f t="shared" si="233"/>
        <v>0</v>
      </c>
      <c r="M610" s="38">
        <f t="shared" si="233"/>
        <v>0</v>
      </c>
      <c r="N610" s="38">
        <f t="shared" si="233"/>
        <v>0</v>
      </c>
      <c r="O610" s="38">
        <f t="shared" si="233"/>
        <v>0</v>
      </c>
      <c r="P610" s="38">
        <f>P615+P620</f>
        <v>193647339.06</v>
      </c>
      <c r="Q610" s="32"/>
      <c r="R610" s="40">
        <f t="shared" si="221"/>
        <v>99.652248785656468</v>
      </c>
      <c r="S610" s="37"/>
    </row>
    <row r="611" spans="1:19" ht="49.5" customHeight="1" outlineLevel="1">
      <c r="A611" s="27"/>
      <c r="B611" s="49" t="s">
        <v>177</v>
      </c>
      <c r="C611" s="31"/>
      <c r="D611" s="31"/>
      <c r="E611" s="31"/>
      <c r="F611" s="31"/>
      <c r="G611" s="38"/>
      <c r="H611" s="38">
        <f>H613+H614+H615</f>
        <v>17573100</v>
      </c>
      <c r="I611" s="38">
        <f t="shared" ref="I611:O611" si="234">I613+I614+I615</f>
        <v>0</v>
      </c>
      <c r="J611" s="38">
        <f t="shared" si="234"/>
        <v>0</v>
      </c>
      <c r="K611" s="38">
        <f t="shared" si="234"/>
        <v>0</v>
      </c>
      <c r="L611" s="38">
        <f t="shared" si="234"/>
        <v>0</v>
      </c>
      <c r="M611" s="38">
        <f t="shared" si="234"/>
        <v>0</v>
      </c>
      <c r="N611" s="38">
        <f t="shared" si="234"/>
        <v>0</v>
      </c>
      <c r="O611" s="38">
        <f t="shared" si="234"/>
        <v>0</v>
      </c>
      <c r="P611" s="38">
        <f>P613+P614+P615</f>
        <v>16926496.100000001</v>
      </c>
      <c r="Q611" s="32">
        <v>41189.14</v>
      </c>
      <c r="R611" s="39">
        <f t="shared" si="221"/>
        <v>96.320490408635933</v>
      </c>
      <c r="S611" s="37"/>
    </row>
    <row r="612" spans="1:19" outlineLevel="1">
      <c r="A612" s="27"/>
      <c r="B612" s="36" t="s">
        <v>10</v>
      </c>
      <c r="C612" s="31"/>
      <c r="D612" s="31"/>
      <c r="E612" s="31"/>
      <c r="F612" s="31"/>
      <c r="G612" s="38"/>
      <c r="H612" s="38"/>
      <c r="I612" s="38"/>
      <c r="J612" s="38"/>
      <c r="K612" s="38"/>
      <c r="L612" s="38"/>
      <c r="M612" s="38"/>
      <c r="N612" s="38"/>
      <c r="O612" s="38"/>
      <c r="P612" s="38"/>
      <c r="Q612" s="32"/>
      <c r="R612" s="23"/>
      <c r="S612" s="37"/>
    </row>
    <row r="613" spans="1:19" outlineLevel="1">
      <c r="A613" s="27"/>
      <c r="B613" s="36" t="s">
        <v>11</v>
      </c>
      <c r="C613" s="31"/>
      <c r="D613" s="31"/>
      <c r="E613" s="31"/>
      <c r="F613" s="31"/>
      <c r="G613" s="38"/>
      <c r="H613" s="38"/>
      <c r="I613" s="38"/>
      <c r="J613" s="38"/>
      <c r="K613" s="38"/>
      <c r="L613" s="38"/>
      <c r="M613" s="38"/>
      <c r="N613" s="38"/>
      <c r="O613" s="38"/>
      <c r="P613" s="38"/>
      <c r="Q613" s="32"/>
      <c r="R613" s="23"/>
      <c r="S613" s="37"/>
    </row>
    <row r="614" spans="1:19" outlineLevel="1">
      <c r="A614" s="27"/>
      <c r="B614" s="36" t="s">
        <v>12</v>
      </c>
      <c r="C614" s="31"/>
      <c r="D614" s="31"/>
      <c r="E614" s="31"/>
      <c r="F614" s="31"/>
      <c r="G614" s="38"/>
      <c r="H614" s="38"/>
      <c r="I614" s="38"/>
      <c r="J614" s="38"/>
      <c r="K614" s="38"/>
      <c r="L614" s="38"/>
      <c r="M614" s="38"/>
      <c r="N614" s="38"/>
      <c r="O614" s="38"/>
      <c r="P614" s="38"/>
      <c r="Q614" s="32"/>
      <c r="R614" s="23"/>
      <c r="S614" s="37"/>
    </row>
    <row r="615" spans="1:19" outlineLevel="1">
      <c r="A615" s="27"/>
      <c r="B615" s="36" t="s">
        <v>13</v>
      </c>
      <c r="C615" s="31"/>
      <c r="D615" s="31"/>
      <c r="E615" s="31"/>
      <c r="F615" s="31"/>
      <c r="G615" s="38"/>
      <c r="H615" s="38">
        <v>17573100</v>
      </c>
      <c r="I615" s="38"/>
      <c r="J615" s="38"/>
      <c r="K615" s="38"/>
      <c r="L615" s="38"/>
      <c r="M615" s="38"/>
      <c r="N615" s="38"/>
      <c r="O615" s="38"/>
      <c r="P615" s="38">
        <v>16926496.100000001</v>
      </c>
      <c r="Q615" s="32"/>
      <c r="R615" s="40">
        <f t="shared" si="221"/>
        <v>96.320490408635933</v>
      </c>
      <c r="S615" s="37"/>
    </row>
    <row r="616" spans="1:19" ht="47.25" outlineLevel="1">
      <c r="A616" s="27"/>
      <c r="B616" s="52" t="s">
        <v>178</v>
      </c>
      <c r="C616" s="31"/>
      <c r="D616" s="31"/>
      <c r="E616" s="31"/>
      <c r="F616" s="31"/>
      <c r="G616" s="38"/>
      <c r="H616" s="38">
        <f>H618+H619+H620</f>
        <v>176750000</v>
      </c>
      <c r="I616" s="38">
        <f t="shared" ref="I616:O616" si="235">I618+I619+I620</f>
        <v>0</v>
      </c>
      <c r="J616" s="38">
        <f t="shared" si="235"/>
        <v>0</v>
      </c>
      <c r="K616" s="38">
        <f t="shared" si="235"/>
        <v>0</v>
      </c>
      <c r="L616" s="38">
        <f t="shared" si="235"/>
        <v>0</v>
      </c>
      <c r="M616" s="38">
        <f t="shared" si="235"/>
        <v>0</v>
      </c>
      <c r="N616" s="38">
        <f t="shared" si="235"/>
        <v>0</v>
      </c>
      <c r="O616" s="38">
        <f t="shared" si="235"/>
        <v>0</v>
      </c>
      <c r="P616" s="38">
        <f>P618+P619+P620</f>
        <v>176720842.96000001</v>
      </c>
      <c r="Q616" s="32">
        <v>41189.14</v>
      </c>
      <c r="R616" s="39">
        <f t="shared" si="221"/>
        <v>99.983503796322495</v>
      </c>
      <c r="S616" s="37"/>
    </row>
    <row r="617" spans="1:19" outlineLevel="1">
      <c r="A617" s="27"/>
      <c r="B617" s="36" t="s">
        <v>10</v>
      </c>
      <c r="C617" s="31"/>
      <c r="D617" s="31"/>
      <c r="E617" s="31"/>
      <c r="F617" s="31"/>
      <c r="G617" s="38"/>
      <c r="H617" s="38"/>
      <c r="I617" s="38"/>
      <c r="J617" s="38"/>
      <c r="K617" s="38"/>
      <c r="L617" s="38"/>
      <c r="M617" s="38"/>
      <c r="N617" s="38"/>
      <c r="O617" s="38"/>
      <c r="P617" s="38"/>
      <c r="Q617" s="32"/>
      <c r="R617" s="23"/>
      <c r="S617" s="37"/>
    </row>
    <row r="618" spans="1:19" outlineLevel="1">
      <c r="A618" s="27"/>
      <c r="B618" s="36" t="s">
        <v>11</v>
      </c>
      <c r="C618" s="31"/>
      <c r="D618" s="31"/>
      <c r="E618" s="31"/>
      <c r="F618" s="31"/>
      <c r="G618" s="38"/>
      <c r="H618" s="38"/>
      <c r="I618" s="38"/>
      <c r="J618" s="38"/>
      <c r="K618" s="38"/>
      <c r="L618" s="38"/>
      <c r="M618" s="38"/>
      <c r="N618" s="38"/>
      <c r="O618" s="38"/>
      <c r="P618" s="38"/>
      <c r="Q618" s="32"/>
      <c r="R618" s="23"/>
      <c r="S618" s="37"/>
    </row>
    <row r="619" spans="1:19" outlineLevel="1">
      <c r="A619" s="27"/>
      <c r="B619" s="36" t="s">
        <v>12</v>
      </c>
      <c r="C619" s="31"/>
      <c r="D619" s="31"/>
      <c r="E619" s="31"/>
      <c r="F619" s="31"/>
      <c r="G619" s="38"/>
      <c r="H619" s="38"/>
      <c r="I619" s="38"/>
      <c r="J619" s="38"/>
      <c r="K619" s="38"/>
      <c r="L619" s="38"/>
      <c r="M619" s="38"/>
      <c r="N619" s="38"/>
      <c r="O619" s="38"/>
      <c r="P619" s="38"/>
      <c r="Q619" s="32"/>
      <c r="R619" s="23"/>
      <c r="S619" s="37"/>
    </row>
    <row r="620" spans="1:19" outlineLevel="1">
      <c r="A620" s="27"/>
      <c r="B620" s="36" t="s">
        <v>13</v>
      </c>
      <c r="C620" s="31"/>
      <c r="D620" s="31"/>
      <c r="E620" s="31"/>
      <c r="F620" s="31"/>
      <c r="G620" s="38"/>
      <c r="H620" s="38">
        <v>176750000</v>
      </c>
      <c r="I620" s="38"/>
      <c r="J620" s="38"/>
      <c r="K620" s="38"/>
      <c r="L620" s="38"/>
      <c r="M620" s="38"/>
      <c r="N620" s="38"/>
      <c r="O620" s="38"/>
      <c r="P620" s="38">
        <v>176720842.96000001</v>
      </c>
      <c r="Q620" s="32"/>
      <c r="R620" s="40">
        <f t="shared" si="221"/>
        <v>99.983503796322495</v>
      </c>
      <c r="S620" s="37"/>
    </row>
    <row r="621" spans="1:19" ht="31.5" outlineLevel="1">
      <c r="A621" s="27" t="s">
        <v>179</v>
      </c>
      <c r="B621" s="36" t="s">
        <v>180</v>
      </c>
      <c r="C621" s="31"/>
      <c r="D621" s="31"/>
      <c r="E621" s="31"/>
      <c r="F621" s="31"/>
      <c r="G621" s="38">
        <v>0</v>
      </c>
      <c r="H621" s="38">
        <f>H623+H624+H625</f>
        <v>33729597.159999996</v>
      </c>
      <c r="I621" s="38">
        <f t="shared" ref="I621:P621" si="236">I623+I624+I625</f>
        <v>0</v>
      </c>
      <c r="J621" s="38">
        <f t="shared" si="236"/>
        <v>0</v>
      </c>
      <c r="K621" s="38">
        <f t="shared" si="236"/>
        <v>0</v>
      </c>
      <c r="L621" s="38">
        <f t="shared" si="236"/>
        <v>0</v>
      </c>
      <c r="M621" s="38">
        <f t="shared" si="236"/>
        <v>0</v>
      </c>
      <c r="N621" s="38">
        <f t="shared" si="236"/>
        <v>0</v>
      </c>
      <c r="O621" s="38">
        <f t="shared" si="236"/>
        <v>0</v>
      </c>
      <c r="P621" s="38">
        <f t="shared" si="236"/>
        <v>33654802.5</v>
      </c>
      <c r="Q621" s="32">
        <v>3832130.09</v>
      </c>
      <c r="R621" s="39">
        <f t="shared" si="221"/>
        <v>99.778252139670684</v>
      </c>
      <c r="S621" s="37">
        <v>0</v>
      </c>
    </row>
    <row r="622" spans="1:19" outlineLevel="1">
      <c r="A622" s="27"/>
      <c r="B622" s="36" t="s">
        <v>10</v>
      </c>
      <c r="C622" s="31"/>
      <c r="D622" s="31"/>
      <c r="E622" s="31"/>
      <c r="F622" s="31"/>
      <c r="G622" s="38"/>
      <c r="H622" s="38"/>
      <c r="I622" s="38"/>
      <c r="J622" s="38"/>
      <c r="K622" s="38"/>
      <c r="L622" s="38"/>
      <c r="M622" s="38"/>
      <c r="N622" s="38"/>
      <c r="O622" s="38"/>
      <c r="P622" s="38"/>
      <c r="Q622" s="32"/>
      <c r="R622" s="23"/>
      <c r="S622" s="37"/>
    </row>
    <row r="623" spans="1:19" outlineLevel="1">
      <c r="A623" s="27"/>
      <c r="B623" s="36" t="s">
        <v>11</v>
      </c>
      <c r="C623" s="31"/>
      <c r="D623" s="31"/>
      <c r="E623" s="31"/>
      <c r="F623" s="31"/>
      <c r="G623" s="38"/>
      <c r="H623" s="38">
        <f>H628+H633+H638</f>
        <v>0</v>
      </c>
      <c r="I623" s="38">
        <f t="shared" ref="I623:P624" si="237">I628+I633+I638</f>
        <v>0</v>
      </c>
      <c r="J623" s="38">
        <f t="shared" si="237"/>
        <v>0</v>
      </c>
      <c r="K623" s="38">
        <f t="shared" si="237"/>
        <v>0</v>
      </c>
      <c r="L623" s="38">
        <f t="shared" si="237"/>
        <v>0</v>
      </c>
      <c r="M623" s="38">
        <f t="shared" si="237"/>
        <v>0</v>
      </c>
      <c r="N623" s="38">
        <f t="shared" si="237"/>
        <v>0</v>
      </c>
      <c r="O623" s="38">
        <f t="shared" si="237"/>
        <v>0</v>
      </c>
      <c r="P623" s="38">
        <f t="shared" si="237"/>
        <v>0</v>
      </c>
      <c r="Q623" s="32"/>
      <c r="R623" s="40">
        <v>0</v>
      </c>
      <c r="S623" s="37"/>
    </row>
    <row r="624" spans="1:19" outlineLevel="1">
      <c r="A624" s="27"/>
      <c r="B624" s="36" t="s">
        <v>12</v>
      </c>
      <c r="C624" s="31"/>
      <c r="D624" s="31"/>
      <c r="E624" s="31"/>
      <c r="F624" s="31"/>
      <c r="G624" s="38"/>
      <c r="H624" s="38">
        <f t="shared" ref="H624" si="238">H629+H634+H639</f>
        <v>0</v>
      </c>
      <c r="I624" s="38"/>
      <c r="J624" s="38"/>
      <c r="K624" s="38"/>
      <c r="L624" s="38"/>
      <c r="M624" s="38"/>
      <c r="N624" s="38"/>
      <c r="O624" s="38"/>
      <c r="P624" s="38">
        <f t="shared" si="237"/>
        <v>0</v>
      </c>
      <c r="Q624" s="32"/>
      <c r="R624" s="40">
        <v>0</v>
      </c>
      <c r="S624" s="37"/>
    </row>
    <row r="625" spans="1:19" outlineLevel="1">
      <c r="A625" s="27"/>
      <c r="B625" s="36" t="s">
        <v>13</v>
      </c>
      <c r="C625" s="31"/>
      <c r="D625" s="31"/>
      <c r="E625" s="31"/>
      <c r="F625" s="31"/>
      <c r="G625" s="38"/>
      <c r="H625" s="38">
        <f>H630+H635+H640</f>
        <v>33729597.159999996</v>
      </c>
      <c r="I625" s="38">
        <f t="shared" ref="I625:O625" si="239">I630+I635+I640</f>
        <v>0</v>
      </c>
      <c r="J625" s="38">
        <f t="shared" si="239"/>
        <v>0</v>
      </c>
      <c r="K625" s="38">
        <f t="shared" si="239"/>
        <v>0</v>
      </c>
      <c r="L625" s="38">
        <f t="shared" si="239"/>
        <v>0</v>
      </c>
      <c r="M625" s="38">
        <f t="shared" si="239"/>
        <v>0</v>
      </c>
      <c r="N625" s="38">
        <f t="shared" si="239"/>
        <v>0</v>
      </c>
      <c r="O625" s="38">
        <f t="shared" si="239"/>
        <v>0</v>
      </c>
      <c r="P625" s="38">
        <f>P630+P635+P640</f>
        <v>33654802.5</v>
      </c>
      <c r="Q625" s="32"/>
      <c r="R625" s="40">
        <f t="shared" si="221"/>
        <v>99.778252139670684</v>
      </c>
      <c r="S625" s="37"/>
    </row>
    <row r="626" spans="1:19" ht="47.25" outlineLevel="1">
      <c r="A626" s="27"/>
      <c r="B626" s="49" t="s">
        <v>181</v>
      </c>
      <c r="C626" s="31"/>
      <c r="D626" s="31"/>
      <c r="E626" s="31"/>
      <c r="F626" s="31"/>
      <c r="G626" s="38"/>
      <c r="H626" s="38">
        <f>H628+H629+H630</f>
        <v>1597079.27</v>
      </c>
      <c r="I626" s="38">
        <f t="shared" ref="I626:O626" si="240">I628+I629+I630</f>
        <v>0</v>
      </c>
      <c r="J626" s="38">
        <f t="shared" si="240"/>
        <v>0</v>
      </c>
      <c r="K626" s="38">
        <f t="shared" si="240"/>
        <v>0</v>
      </c>
      <c r="L626" s="38">
        <f t="shared" si="240"/>
        <v>0</v>
      </c>
      <c r="M626" s="38">
        <f t="shared" si="240"/>
        <v>0</v>
      </c>
      <c r="N626" s="38">
        <f t="shared" si="240"/>
        <v>0</v>
      </c>
      <c r="O626" s="38">
        <f t="shared" si="240"/>
        <v>0</v>
      </c>
      <c r="P626" s="38">
        <f>P628+P629+P630</f>
        <v>1586909.27</v>
      </c>
      <c r="Q626" s="32">
        <v>41189.14</v>
      </c>
      <c r="R626" s="39">
        <f t="shared" si="221"/>
        <v>99.36321257241039</v>
      </c>
      <c r="S626" s="37"/>
    </row>
    <row r="627" spans="1:19" outlineLevel="1">
      <c r="A627" s="27"/>
      <c r="B627" s="36" t="s">
        <v>10</v>
      </c>
      <c r="C627" s="31"/>
      <c r="D627" s="31"/>
      <c r="E627" s="31"/>
      <c r="F627" s="31"/>
      <c r="G627" s="38"/>
      <c r="H627" s="38"/>
      <c r="I627" s="38"/>
      <c r="J627" s="38"/>
      <c r="K627" s="38"/>
      <c r="L627" s="38"/>
      <c r="M627" s="38"/>
      <c r="N627" s="38"/>
      <c r="O627" s="38"/>
      <c r="P627" s="38"/>
      <c r="Q627" s="32"/>
      <c r="R627" s="23"/>
      <c r="S627" s="37"/>
    </row>
    <row r="628" spans="1:19" outlineLevel="1">
      <c r="A628" s="27"/>
      <c r="B628" s="36" t="s">
        <v>11</v>
      </c>
      <c r="C628" s="31"/>
      <c r="D628" s="31"/>
      <c r="E628" s="31"/>
      <c r="F628" s="31"/>
      <c r="G628" s="38"/>
      <c r="H628" s="38"/>
      <c r="I628" s="38"/>
      <c r="J628" s="38"/>
      <c r="K628" s="38"/>
      <c r="L628" s="38"/>
      <c r="M628" s="38"/>
      <c r="N628" s="38"/>
      <c r="O628" s="38"/>
      <c r="P628" s="38"/>
      <c r="Q628" s="32"/>
      <c r="R628" s="23"/>
      <c r="S628" s="37"/>
    </row>
    <row r="629" spans="1:19" outlineLevel="1">
      <c r="A629" s="27"/>
      <c r="B629" s="36" t="s">
        <v>12</v>
      </c>
      <c r="C629" s="31"/>
      <c r="D629" s="31"/>
      <c r="E629" s="31"/>
      <c r="F629" s="31"/>
      <c r="G629" s="38"/>
      <c r="H629" s="38"/>
      <c r="I629" s="38"/>
      <c r="J629" s="38"/>
      <c r="K629" s="38"/>
      <c r="L629" s="38"/>
      <c r="M629" s="38"/>
      <c r="N629" s="38"/>
      <c r="O629" s="38"/>
      <c r="P629" s="38"/>
      <c r="Q629" s="32"/>
      <c r="R629" s="23"/>
      <c r="S629" s="37"/>
    </row>
    <row r="630" spans="1:19" outlineLevel="1">
      <c r="A630" s="27"/>
      <c r="B630" s="36" t="s">
        <v>13</v>
      </c>
      <c r="C630" s="31"/>
      <c r="D630" s="31"/>
      <c r="E630" s="31"/>
      <c r="F630" s="31"/>
      <c r="G630" s="38"/>
      <c r="H630" s="38">
        <v>1597079.27</v>
      </c>
      <c r="I630" s="38"/>
      <c r="J630" s="38"/>
      <c r="K630" s="38"/>
      <c r="L630" s="38"/>
      <c r="M630" s="38"/>
      <c r="N630" s="38"/>
      <c r="O630" s="38"/>
      <c r="P630" s="38">
        <v>1586909.27</v>
      </c>
      <c r="Q630" s="32"/>
      <c r="R630" s="40">
        <f t="shared" si="221"/>
        <v>99.36321257241039</v>
      </c>
      <c r="S630" s="37"/>
    </row>
    <row r="631" spans="1:19" ht="63" outlineLevel="1">
      <c r="A631" s="27"/>
      <c r="B631" s="49" t="s">
        <v>182</v>
      </c>
      <c r="C631" s="31"/>
      <c r="D631" s="31"/>
      <c r="E631" s="31"/>
      <c r="F631" s="31"/>
      <c r="G631" s="38"/>
      <c r="H631" s="38">
        <f>H633+H634+H635</f>
        <v>11201843.08</v>
      </c>
      <c r="I631" s="38">
        <f t="shared" ref="I631:O631" si="241">I633+I634+I635</f>
        <v>0</v>
      </c>
      <c r="J631" s="38">
        <f t="shared" si="241"/>
        <v>0</v>
      </c>
      <c r="K631" s="38">
        <f t="shared" si="241"/>
        <v>0</v>
      </c>
      <c r="L631" s="38">
        <f t="shared" si="241"/>
        <v>0</v>
      </c>
      <c r="M631" s="38">
        <f t="shared" si="241"/>
        <v>0</v>
      </c>
      <c r="N631" s="38">
        <f t="shared" si="241"/>
        <v>0</v>
      </c>
      <c r="O631" s="38">
        <f t="shared" si="241"/>
        <v>0</v>
      </c>
      <c r="P631" s="38">
        <f>P633+P634+P635</f>
        <v>11139500.17</v>
      </c>
      <c r="Q631" s="32">
        <v>41189.14</v>
      </c>
      <c r="R631" s="39">
        <f t="shared" si="221"/>
        <v>99.443458459873369</v>
      </c>
      <c r="S631" s="37"/>
    </row>
    <row r="632" spans="1:19" outlineLevel="1">
      <c r="A632" s="27"/>
      <c r="B632" s="36" t="s">
        <v>10</v>
      </c>
      <c r="C632" s="31"/>
      <c r="D632" s="31"/>
      <c r="E632" s="31"/>
      <c r="F632" s="31"/>
      <c r="G632" s="38"/>
      <c r="H632" s="38"/>
      <c r="I632" s="38"/>
      <c r="J632" s="38"/>
      <c r="K632" s="38"/>
      <c r="L632" s="38"/>
      <c r="M632" s="38"/>
      <c r="N632" s="38"/>
      <c r="O632" s="38"/>
      <c r="P632" s="38"/>
      <c r="Q632" s="32"/>
      <c r="R632" s="23"/>
      <c r="S632" s="37"/>
    </row>
    <row r="633" spans="1:19" outlineLevel="1">
      <c r="A633" s="27"/>
      <c r="B633" s="36" t="s">
        <v>11</v>
      </c>
      <c r="C633" s="31"/>
      <c r="D633" s="31"/>
      <c r="E633" s="31"/>
      <c r="F633" s="31"/>
      <c r="G633" s="38"/>
      <c r="H633" s="38"/>
      <c r="I633" s="38"/>
      <c r="J633" s="38"/>
      <c r="K633" s="38"/>
      <c r="L633" s="38"/>
      <c r="M633" s="38"/>
      <c r="N633" s="38"/>
      <c r="O633" s="38"/>
      <c r="P633" s="38"/>
      <c r="Q633" s="32"/>
      <c r="R633" s="23"/>
      <c r="S633" s="37"/>
    </row>
    <row r="634" spans="1:19" outlineLevel="1">
      <c r="A634" s="27"/>
      <c r="B634" s="36" t="s">
        <v>12</v>
      </c>
      <c r="C634" s="31"/>
      <c r="D634" s="31"/>
      <c r="E634" s="31"/>
      <c r="F634" s="31"/>
      <c r="G634" s="38"/>
      <c r="H634" s="38"/>
      <c r="I634" s="38"/>
      <c r="J634" s="38"/>
      <c r="K634" s="38"/>
      <c r="L634" s="38"/>
      <c r="M634" s="38"/>
      <c r="N634" s="38"/>
      <c r="O634" s="38"/>
      <c r="P634" s="38"/>
      <c r="Q634" s="32"/>
      <c r="R634" s="23"/>
      <c r="S634" s="37"/>
    </row>
    <row r="635" spans="1:19" outlineLevel="1">
      <c r="A635" s="27"/>
      <c r="B635" s="36" t="s">
        <v>13</v>
      </c>
      <c r="C635" s="31"/>
      <c r="D635" s="31"/>
      <c r="E635" s="31"/>
      <c r="F635" s="31"/>
      <c r="G635" s="38"/>
      <c r="H635" s="38">
        <v>11201843.08</v>
      </c>
      <c r="I635" s="38"/>
      <c r="J635" s="38"/>
      <c r="K635" s="38"/>
      <c r="L635" s="38"/>
      <c r="M635" s="38"/>
      <c r="N635" s="38"/>
      <c r="O635" s="38"/>
      <c r="P635" s="38">
        <v>11139500.17</v>
      </c>
      <c r="Q635" s="32"/>
      <c r="R635" s="40">
        <f t="shared" si="221"/>
        <v>99.443458459873369</v>
      </c>
      <c r="S635" s="37"/>
    </row>
    <row r="636" spans="1:19" ht="31.5" outlineLevel="1">
      <c r="A636" s="27"/>
      <c r="B636" s="49" t="s">
        <v>183</v>
      </c>
      <c r="C636" s="31"/>
      <c r="D636" s="31"/>
      <c r="E636" s="31"/>
      <c r="F636" s="31"/>
      <c r="G636" s="38"/>
      <c r="H636" s="38">
        <f>H638+H639+H640</f>
        <v>20930674.809999999</v>
      </c>
      <c r="I636" s="38">
        <f t="shared" ref="I636:O636" si="242">I638+I639+I640</f>
        <v>0</v>
      </c>
      <c r="J636" s="38">
        <f t="shared" si="242"/>
        <v>0</v>
      </c>
      <c r="K636" s="38">
        <f t="shared" si="242"/>
        <v>0</v>
      </c>
      <c r="L636" s="38">
        <f t="shared" si="242"/>
        <v>0</v>
      </c>
      <c r="M636" s="38">
        <f t="shared" si="242"/>
        <v>0</v>
      </c>
      <c r="N636" s="38">
        <f t="shared" si="242"/>
        <v>0</v>
      </c>
      <c r="O636" s="38">
        <f t="shared" si="242"/>
        <v>0</v>
      </c>
      <c r="P636" s="38">
        <f>P638+P639+P640</f>
        <v>20928393.059999999</v>
      </c>
      <c r="Q636" s="32">
        <v>41189.14</v>
      </c>
      <c r="R636" s="39">
        <f t="shared" si="221"/>
        <v>99.989098535901434</v>
      </c>
      <c r="S636" s="37"/>
    </row>
    <row r="637" spans="1:19" outlineLevel="1">
      <c r="A637" s="27"/>
      <c r="B637" s="36" t="s">
        <v>10</v>
      </c>
      <c r="C637" s="31"/>
      <c r="D637" s="31"/>
      <c r="E637" s="31"/>
      <c r="F637" s="31"/>
      <c r="G637" s="38"/>
      <c r="H637" s="38"/>
      <c r="I637" s="38"/>
      <c r="J637" s="38"/>
      <c r="K637" s="38"/>
      <c r="L637" s="38"/>
      <c r="M637" s="38"/>
      <c r="N637" s="38"/>
      <c r="O637" s="38"/>
      <c r="P637" s="38"/>
      <c r="Q637" s="32"/>
      <c r="R637" s="40"/>
      <c r="S637" s="37"/>
    </row>
    <row r="638" spans="1:19" outlineLevel="1">
      <c r="A638" s="27"/>
      <c r="B638" s="36" t="s">
        <v>11</v>
      </c>
      <c r="C638" s="31"/>
      <c r="D638" s="31"/>
      <c r="E638" s="31"/>
      <c r="F638" s="31"/>
      <c r="G638" s="38"/>
      <c r="H638" s="38"/>
      <c r="I638" s="38"/>
      <c r="J638" s="38"/>
      <c r="K638" s="38"/>
      <c r="L638" s="38"/>
      <c r="M638" s="38"/>
      <c r="N638" s="38"/>
      <c r="O638" s="38"/>
      <c r="P638" s="38"/>
      <c r="Q638" s="32"/>
      <c r="R638" s="40"/>
      <c r="S638" s="37"/>
    </row>
    <row r="639" spans="1:19" outlineLevel="1">
      <c r="A639" s="27"/>
      <c r="B639" s="36" t="s">
        <v>12</v>
      </c>
      <c r="C639" s="31"/>
      <c r="D639" s="31"/>
      <c r="E639" s="31"/>
      <c r="F639" s="31"/>
      <c r="G639" s="38"/>
      <c r="H639" s="38"/>
      <c r="I639" s="38"/>
      <c r="J639" s="38"/>
      <c r="K639" s="38"/>
      <c r="L639" s="38"/>
      <c r="M639" s="38"/>
      <c r="N639" s="38"/>
      <c r="O639" s="38"/>
      <c r="P639" s="38"/>
      <c r="Q639" s="32"/>
      <c r="R639" s="40"/>
      <c r="S639" s="37"/>
    </row>
    <row r="640" spans="1:19" outlineLevel="1">
      <c r="A640" s="27"/>
      <c r="B640" s="36" t="s">
        <v>13</v>
      </c>
      <c r="C640" s="31"/>
      <c r="D640" s="31"/>
      <c r="E640" s="31"/>
      <c r="F640" s="31"/>
      <c r="G640" s="38"/>
      <c r="H640" s="38">
        <v>20930674.809999999</v>
      </c>
      <c r="I640" s="38"/>
      <c r="J640" s="38"/>
      <c r="K640" s="38"/>
      <c r="L640" s="38"/>
      <c r="M640" s="38"/>
      <c r="N640" s="38"/>
      <c r="O640" s="38"/>
      <c r="P640" s="38">
        <v>20928393.059999999</v>
      </c>
      <c r="Q640" s="32"/>
      <c r="R640" s="40">
        <f t="shared" si="221"/>
        <v>99.989098535901434</v>
      </c>
      <c r="S640" s="37"/>
    </row>
    <row r="641" spans="1:22" ht="61.5" customHeight="1" outlineLevel="1">
      <c r="A641" s="27" t="s">
        <v>184</v>
      </c>
      <c r="B641" s="36" t="s">
        <v>185</v>
      </c>
      <c r="C641" s="31"/>
      <c r="D641" s="31"/>
      <c r="E641" s="31"/>
      <c r="F641" s="31"/>
      <c r="G641" s="38">
        <v>0</v>
      </c>
      <c r="H641" s="38">
        <f>H643+H644+H645</f>
        <v>88859931.900000006</v>
      </c>
      <c r="I641" s="38">
        <f t="shared" ref="I641:P641" si="243">I643+I644+I645</f>
        <v>0</v>
      </c>
      <c r="J641" s="38">
        <f t="shared" si="243"/>
        <v>0</v>
      </c>
      <c r="K641" s="38">
        <f t="shared" si="243"/>
        <v>0</v>
      </c>
      <c r="L641" s="38">
        <f t="shared" si="243"/>
        <v>0</v>
      </c>
      <c r="M641" s="38">
        <f t="shared" si="243"/>
        <v>0</v>
      </c>
      <c r="N641" s="38">
        <f t="shared" si="243"/>
        <v>0</v>
      </c>
      <c r="O641" s="38">
        <f t="shared" si="243"/>
        <v>0</v>
      </c>
      <c r="P641" s="38">
        <f t="shared" si="243"/>
        <v>88376089.900000006</v>
      </c>
      <c r="Q641" s="32">
        <v>39093231.75</v>
      </c>
      <c r="R641" s="39">
        <f t="shared" si="221"/>
        <v>99.455500370465614</v>
      </c>
      <c r="S641" s="37">
        <v>0</v>
      </c>
    </row>
    <row r="642" spans="1:22" outlineLevel="1">
      <c r="A642" s="27"/>
      <c r="B642" s="36" t="s">
        <v>10</v>
      </c>
      <c r="C642" s="31"/>
      <c r="D642" s="31"/>
      <c r="E642" s="31"/>
      <c r="F642" s="31"/>
      <c r="G642" s="38"/>
      <c r="H642" s="38"/>
      <c r="I642" s="38"/>
      <c r="J642" s="38"/>
      <c r="K642" s="38"/>
      <c r="L642" s="38"/>
      <c r="M642" s="38"/>
      <c r="N642" s="38"/>
      <c r="O642" s="38"/>
      <c r="P642" s="38"/>
      <c r="Q642" s="32"/>
      <c r="R642" s="23"/>
      <c r="S642" s="37"/>
    </row>
    <row r="643" spans="1:22" outlineLevel="1">
      <c r="A643" s="27"/>
      <c r="B643" s="36" t="s">
        <v>11</v>
      </c>
      <c r="C643" s="31"/>
      <c r="D643" s="31"/>
      <c r="E643" s="31"/>
      <c r="F643" s="31"/>
      <c r="G643" s="38"/>
      <c r="H643" s="38"/>
      <c r="I643" s="38"/>
      <c r="J643" s="38"/>
      <c r="K643" s="38"/>
      <c r="L643" s="38"/>
      <c r="M643" s="38"/>
      <c r="N643" s="38"/>
      <c r="O643" s="38"/>
      <c r="P643" s="38"/>
      <c r="Q643" s="32"/>
      <c r="R643" s="23"/>
      <c r="S643" s="37"/>
    </row>
    <row r="644" spans="1:22" outlineLevel="1">
      <c r="A644" s="27"/>
      <c r="B644" s="36" t="s">
        <v>12</v>
      </c>
      <c r="C644" s="31"/>
      <c r="D644" s="31"/>
      <c r="E644" s="31"/>
      <c r="F644" s="31"/>
      <c r="G644" s="38"/>
      <c r="H644" s="38"/>
      <c r="I644" s="38"/>
      <c r="J644" s="38"/>
      <c r="K644" s="38"/>
      <c r="L644" s="38"/>
      <c r="M644" s="38"/>
      <c r="N644" s="38"/>
      <c r="O644" s="38"/>
      <c r="P644" s="38"/>
      <c r="Q644" s="32"/>
      <c r="R644" s="23"/>
      <c r="S644" s="37"/>
    </row>
    <row r="645" spans="1:22" outlineLevel="1">
      <c r="A645" s="27"/>
      <c r="B645" s="36" t="s">
        <v>13</v>
      </c>
      <c r="C645" s="31"/>
      <c r="D645" s="31"/>
      <c r="E645" s="31"/>
      <c r="F645" s="31"/>
      <c r="G645" s="38"/>
      <c r="H645" s="38">
        <f>H650</f>
        <v>88859931.900000006</v>
      </c>
      <c r="I645" s="38">
        <f t="shared" ref="I645:P645" si="244">I650</f>
        <v>0</v>
      </c>
      <c r="J645" s="38">
        <f t="shared" si="244"/>
        <v>0</v>
      </c>
      <c r="K645" s="38">
        <f t="shared" si="244"/>
        <v>0</v>
      </c>
      <c r="L645" s="38">
        <f t="shared" si="244"/>
        <v>0</v>
      </c>
      <c r="M645" s="38">
        <f t="shared" si="244"/>
        <v>0</v>
      </c>
      <c r="N645" s="38">
        <f t="shared" si="244"/>
        <v>0</v>
      </c>
      <c r="O645" s="38">
        <f t="shared" si="244"/>
        <v>0</v>
      </c>
      <c r="P645" s="38">
        <f t="shared" si="244"/>
        <v>88376089.900000006</v>
      </c>
      <c r="Q645" s="32"/>
      <c r="R645" s="40">
        <f t="shared" si="221"/>
        <v>99.455500370465614</v>
      </c>
      <c r="S645" s="37"/>
    </row>
    <row r="646" spans="1:22" outlineLevel="1">
      <c r="A646" s="27"/>
      <c r="B646" s="49" t="s">
        <v>42</v>
      </c>
      <c r="C646" s="31"/>
      <c r="D646" s="31"/>
      <c r="E646" s="31"/>
      <c r="F646" s="31"/>
      <c r="G646" s="38"/>
      <c r="H646" s="38">
        <f>H648+H649+H650</f>
        <v>88859931.900000006</v>
      </c>
      <c r="I646" s="38">
        <f t="shared" ref="I646:O646" si="245">I648+I649+I650</f>
        <v>0</v>
      </c>
      <c r="J646" s="38">
        <f t="shared" si="245"/>
        <v>0</v>
      </c>
      <c r="K646" s="38">
        <f t="shared" si="245"/>
        <v>0</v>
      </c>
      <c r="L646" s="38">
        <f t="shared" si="245"/>
        <v>0</v>
      </c>
      <c r="M646" s="38">
        <f t="shared" si="245"/>
        <v>0</v>
      </c>
      <c r="N646" s="38">
        <f t="shared" si="245"/>
        <v>0</v>
      </c>
      <c r="O646" s="38">
        <f t="shared" si="245"/>
        <v>0</v>
      </c>
      <c r="P646" s="38">
        <f>P648+P649+P650</f>
        <v>88376089.900000006</v>
      </c>
      <c r="Q646" s="32">
        <v>41189.14</v>
      </c>
      <c r="R646" s="39">
        <f t="shared" si="221"/>
        <v>99.455500370465614</v>
      </c>
      <c r="S646" s="37"/>
    </row>
    <row r="647" spans="1:22" outlineLevel="1">
      <c r="A647" s="27"/>
      <c r="B647" s="36" t="s">
        <v>10</v>
      </c>
      <c r="C647" s="31"/>
      <c r="D647" s="31"/>
      <c r="E647" s="31"/>
      <c r="F647" s="31"/>
      <c r="G647" s="38"/>
      <c r="H647" s="38"/>
      <c r="I647" s="38"/>
      <c r="J647" s="38"/>
      <c r="K647" s="38"/>
      <c r="L647" s="38"/>
      <c r="M647" s="38"/>
      <c r="N647" s="38"/>
      <c r="O647" s="38"/>
      <c r="P647" s="38"/>
      <c r="Q647" s="32"/>
      <c r="R647" s="23"/>
      <c r="S647" s="37"/>
    </row>
    <row r="648" spans="1:22" outlineLevel="1">
      <c r="A648" s="27"/>
      <c r="B648" s="36" t="s">
        <v>11</v>
      </c>
      <c r="C648" s="31"/>
      <c r="D648" s="31"/>
      <c r="E648" s="31"/>
      <c r="F648" s="31"/>
      <c r="G648" s="38"/>
      <c r="H648" s="38"/>
      <c r="I648" s="38"/>
      <c r="J648" s="38"/>
      <c r="K648" s="38"/>
      <c r="L648" s="38"/>
      <c r="M648" s="38"/>
      <c r="N648" s="38"/>
      <c r="O648" s="38"/>
      <c r="P648" s="38"/>
      <c r="Q648" s="32"/>
      <c r="R648" s="23"/>
      <c r="S648" s="37"/>
    </row>
    <row r="649" spans="1:22" outlineLevel="1">
      <c r="A649" s="27"/>
      <c r="B649" s="36" t="s">
        <v>12</v>
      </c>
      <c r="C649" s="31"/>
      <c r="D649" s="31"/>
      <c r="E649" s="31"/>
      <c r="F649" s="31"/>
      <c r="G649" s="38"/>
      <c r="H649" s="38"/>
      <c r="I649" s="38"/>
      <c r="J649" s="38"/>
      <c r="K649" s="38"/>
      <c r="L649" s="38"/>
      <c r="M649" s="38"/>
      <c r="N649" s="38"/>
      <c r="O649" s="38"/>
      <c r="P649" s="38"/>
      <c r="Q649" s="32"/>
      <c r="R649" s="23"/>
      <c r="S649" s="37"/>
    </row>
    <row r="650" spans="1:22" outlineLevel="1">
      <c r="A650" s="27"/>
      <c r="B650" s="36" t="s">
        <v>13</v>
      </c>
      <c r="C650" s="31"/>
      <c r="D650" s="31"/>
      <c r="E650" s="31"/>
      <c r="F650" s="31"/>
      <c r="G650" s="38"/>
      <c r="H650" s="38">
        <v>88859931.900000006</v>
      </c>
      <c r="I650" s="38"/>
      <c r="J650" s="38"/>
      <c r="K650" s="38"/>
      <c r="L650" s="38"/>
      <c r="M650" s="38"/>
      <c r="N650" s="38"/>
      <c r="O650" s="38"/>
      <c r="P650" s="38">
        <v>88376089.900000006</v>
      </c>
      <c r="Q650" s="32"/>
      <c r="R650" s="40">
        <f t="shared" ref="R650:R711" si="246">P650/H650*100</f>
        <v>99.455500370465614</v>
      </c>
      <c r="S650" s="37"/>
    </row>
    <row r="651" spans="1:22" ht="47.25" customHeight="1" outlineLevel="1">
      <c r="A651" s="44" t="s">
        <v>186</v>
      </c>
      <c r="B651" s="30" t="s">
        <v>187</v>
      </c>
      <c r="C651" s="31"/>
      <c r="D651" s="31"/>
      <c r="E651" s="31"/>
      <c r="F651" s="31"/>
      <c r="G651" s="38"/>
      <c r="H651" s="32">
        <f>H653+H654+H655</f>
        <v>12116600</v>
      </c>
      <c r="I651" s="32">
        <f t="shared" ref="I651:P651" si="247">I653+I654+I655</f>
        <v>0</v>
      </c>
      <c r="J651" s="32">
        <f t="shared" si="247"/>
        <v>0</v>
      </c>
      <c r="K651" s="32">
        <f t="shared" si="247"/>
        <v>0</v>
      </c>
      <c r="L651" s="32">
        <f t="shared" si="247"/>
        <v>0</v>
      </c>
      <c r="M651" s="32">
        <f t="shared" si="247"/>
        <v>0</v>
      </c>
      <c r="N651" s="32">
        <f t="shared" si="247"/>
        <v>0</v>
      </c>
      <c r="O651" s="32">
        <f t="shared" si="247"/>
        <v>0</v>
      </c>
      <c r="P651" s="32">
        <f t="shared" si="247"/>
        <v>12116600</v>
      </c>
      <c r="Q651" s="32"/>
      <c r="R651" s="33">
        <f t="shared" si="246"/>
        <v>100</v>
      </c>
      <c r="S651" s="37"/>
      <c r="T651" s="24"/>
      <c r="U651" s="24"/>
      <c r="V651" s="24"/>
    </row>
    <row r="652" spans="1:22" outlineLevel="1">
      <c r="A652" s="27"/>
      <c r="B652" s="36" t="s">
        <v>10</v>
      </c>
      <c r="C652" s="31"/>
      <c r="D652" s="31"/>
      <c r="E652" s="31"/>
      <c r="F652" s="31"/>
      <c r="G652" s="38"/>
      <c r="H652" s="38"/>
      <c r="I652" s="38"/>
      <c r="J652" s="38"/>
      <c r="K652" s="38"/>
      <c r="L652" s="38"/>
      <c r="M652" s="38"/>
      <c r="N652" s="38"/>
      <c r="O652" s="38"/>
      <c r="P652" s="38"/>
      <c r="Q652" s="32"/>
      <c r="R652" s="23"/>
      <c r="S652" s="37"/>
    </row>
    <row r="653" spans="1:22" outlineLevel="1">
      <c r="A653" s="27"/>
      <c r="B653" s="30" t="s">
        <v>11</v>
      </c>
      <c r="C653" s="31"/>
      <c r="D653" s="31"/>
      <c r="E653" s="31"/>
      <c r="F653" s="31"/>
      <c r="G653" s="38"/>
      <c r="H653" s="32">
        <f>H658</f>
        <v>12116600</v>
      </c>
      <c r="I653" s="32">
        <f t="shared" ref="I653:P655" si="248">I658</f>
        <v>0</v>
      </c>
      <c r="J653" s="32">
        <f t="shared" si="248"/>
        <v>0</v>
      </c>
      <c r="K653" s="32">
        <f t="shared" si="248"/>
        <v>0</v>
      </c>
      <c r="L653" s="32">
        <f t="shared" si="248"/>
        <v>0</v>
      </c>
      <c r="M653" s="32">
        <f t="shared" si="248"/>
        <v>0</v>
      </c>
      <c r="N653" s="32">
        <f t="shared" si="248"/>
        <v>0</v>
      </c>
      <c r="O653" s="32">
        <f t="shared" si="248"/>
        <v>0</v>
      </c>
      <c r="P653" s="32">
        <f>P658</f>
        <v>12116600</v>
      </c>
      <c r="Q653" s="32"/>
      <c r="R653" s="23">
        <f t="shared" si="246"/>
        <v>100</v>
      </c>
      <c r="S653" s="37"/>
      <c r="T653" s="24"/>
      <c r="U653" s="24"/>
    </row>
    <row r="654" spans="1:22" outlineLevel="1">
      <c r="A654" s="27"/>
      <c r="B654" s="30" t="s">
        <v>12</v>
      </c>
      <c r="C654" s="31"/>
      <c r="D654" s="31"/>
      <c r="E654" s="31"/>
      <c r="F654" s="31"/>
      <c r="G654" s="38"/>
      <c r="H654" s="32">
        <f>H659</f>
        <v>0</v>
      </c>
      <c r="I654" s="32">
        <f t="shared" si="248"/>
        <v>0</v>
      </c>
      <c r="J654" s="32">
        <f t="shared" si="248"/>
        <v>0</v>
      </c>
      <c r="K654" s="32">
        <f t="shared" si="248"/>
        <v>0</v>
      </c>
      <c r="L654" s="32">
        <f t="shared" si="248"/>
        <v>0</v>
      </c>
      <c r="M654" s="32">
        <f t="shared" si="248"/>
        <v>0</v>
      </c>
      <c r="N654" s="32">
        <f t="shared" si="248"/>
        <v>0</v>
      </c>
      <c r="O654" s="32">
        <f t="shared" si="248"/>
        <v>0</v>
      </c>
      <c r="P654" s="32">
        <f t="shared" si="248"/>
        <v>0</v>
      </c>
      <c r="Q654" s="32"/>
      <c r="R654" s="23">
        <v>0</v>
      </c>
      <c r="S654" s="37"/>
    </row>
    <row r="655" spans="1:22" outlineLevel="1">
      <c r="A655" s="27"/>
      <c r="B655" s="30" t="s">
        <v>13</v>
      </c>
      <c r="C655" s="31"/>
      <c r="D655" s="31"/>
      <c r="E655" s="31"/>
      <c r="F655" s="31"/>
      <c r="G655" s="38"/>
      <c r="H655" s="32">
        <f>H660</f>
        <v>0</v>
      </c>
      <c r="I655" s="32">
        <f t="shared" si="248"/>
        <v>0</v>
      </c>
      <c r="J655" s="32">
        <f t="shared" si="248"/>
        <v>0</v>
      </c>
      <c r="K655" s="32">
        <f t="shared" si="248"/>
        <v>0</v>
      </c>
      <c r="L655" s="32">
        <f t="shared" si="248"/>
        <v>0</v>
      </c>
      <c r="M655" s="32">
        <f t="shared" si="248"/>
        <v>0</v>
      </c>
      <c r="N655" s="32">
        <f t="shared" si="248"/>
        <v>0</v>
      </c>
      <c r="O655" s="32">
        <f t="shared" si="248"/>
        <v>0</v>
      </c>
      <c r="P655" s="32">
        <f t="shared" si="248"/>
        <v>0</v>
      </c>
      <c r="Q655" s="32"/>
      <c r="R655" s="23">
        <v>0</v>
      </c>
      <c r="S655" s="37"/>
      <c r="U655" s="24"/>
    </row>
    <row r="656" spans="1:22" ht="31.5" customHeight="1" outlineLevel="1">
      <c r="A656" s="27" t="s">
        <v>188</v>
      </c>
      <c r="B656" s="36" t="s">
        <v>189</v>
      </c>
      <c r="C656" s="31"/>
      <c r="D656" s="31"/>
      <c r="E656" s="31"/>
      <c r="F656" s="31"/>
      <c r="G656" s="38"/>
      <c r="H656" s="38">
        <f>H658+H659+H660</f>
        <v>12116600</v>
      </c>
      <c r="I656" s="38">
        <f t="shared" ref="I656:O656" si="249">I658+I659+I660</f>
        <v>0</v>
      </c>
      <c r="J656" s="38">
        <f t="shared" si="249"/>
        <v>0</v>
      </c>
      <c r="K656" s="38">
        <f t="shared" si="249"/>
        <v>0</v>
      </c>
      <c r="L656" s="38">
        <f t="shared" si="249"/>
        <v>0</v>
      </c>
      <c r="M656" s="38">
        <f t="shared" si="249"/>
        <v>0</v>
      </c>
      <c r="N656" s="38">
        <f t="shared" si="249"/>
        <v>0</v>
      </c>
      <c r="O656" s="38">
        <f t="shared" si="249"/>
        <v>0</v>
      </c>
      <c r="P656" s="38">
        <f>P658+P659+P660</f>
        <v>12116600</v>
      </c>
      <c r="Q656" s="32"/>
      <c r="R656" s="39">
        <f t="shared" si="246"/>
        <v>100</v>
      </c>
      <c r="S656" s="37"/>
    </row>
    <row r="657" spans="1:19" outlineLevel="1">
      <c r="A657" s="27"/>
      <c r="B657" s="36" t="s">
        <v>10</v>
      </c>
      <c r="C657" s="31"/>
      <c r="D657" s="31"/>
      <c r="E657" s="31"/>
      <c r="F657" s="31"/>
      <c r="G657" s="38"/>
      <c r="H657" s="38"/>
      <c r="I657" s="38"/>
      <c r="J657" s="38"/>
      <c r="K657" s="38"/>
      <c r="L657" s="38"/>
      <c r="M657" s="38"/>
      <c r="N657" s="38"/>
      <c r="O657" s="38"/>
      <c r="P657" s="38"/>
      <c r="Q657" s="32"/>
      <c r="R657" s="23"/>
      <c r="S657" s="37"/>
    </row>
    <row r="658" spans="1:19" outlineLevel="1">
      <c r="A658" s="27"/>
      <c r="B658" s="36" t="s">
        <v>11</v>
      </c>
      <c r="C658" s="31"/>
      <c r="D658" s="31"/>
      <c r="E658" s="31"/>
      <c r="F658" s="31"/>
      <c r="G658" s="38"/>
      <c r="H658" s="38">
        <f>H663+H668</f>
        <v>12116600</v>
      </c>
      <c r="I658" s="38">
        <f t="shared" ref="I658:P660" si="250">I663+I668</f>
        <v>0</v>
      </c>
      <c r="J658" s="38">
        <f t="shared" si="250"/>
        <v>0</v>
      </c>
      <c r="K658" s="38">
        <f t="shared" si="250"/>
        <v>0</v>
      </c>
      <c r="L658" s="38">
        <f t="shared" si="250"/>
        <v>0</v>
      </c>
      <c r="M658" s="38">
        <f t="shared" si="250"/>
        <v>0</v>
      </c>
      <c r="N658" s="38">
        <f t="shared" si="250"/>
        <v>0</v>
      </c>
      <c r="O658" s="38">
        <f t="shared" si="250"/>
        <v>0</v>
      </c>
      <c r="P658" s="38">
        <f t="shared" si="250"/>
        <v>12116600</v>
      </c>
      <c r="Q658" s="32"/>
      <c r="R658" s="40">
        <f t="shared" si="246"/>
        <v>100</v>
      </c>
      <c r="S658" s="37"/>
    </row>
    <row r="659" spans="1:19" outlineLevel="1">
      <c r="A659" s="27"/>
      <c r="B659" s="36" t="s">
        <v>12</v>
      </c>
      <c r="C659" s="31"/>
      <c r="D659" s="31"/>
      <c r="E659" s="31"/>
      <c r="F659" s="31"/>
      <c r="G659" s="38"/>
      <c r="H659" s="38">
        <f t="shared" ref="H659" si="251">H664+H669</f>
        <v>0</v>
      </c>
      <c r="I659" s="38"/>
      <c r="J659" s="38"/>
      <c r="K659" s="38"/>
      <c r="L659" s="38"/>
      <c r="M659" s="38"/>
      <c r="N659" s="38"/>
      <c r="O659" s="38"/>
      <c r="P659" s="38">
        <f t="shared" si="250"/>
        <v>0</v>
      </c>
      <c r="Q659" s="32"/>
      <c r="R659" s="40">
        <v>0</v>
      </c>
      <c r="S659" s="37"/>
    </row>
    <row r="660" spans="1:19" outlineLevel="1">
      <c r="A660" s="27"/>
      <c r="B660" s="36" t="s">
        <v>13</v>
      </c>
      <c r="C660" s="31"/>
      <c r="D660" s="31"/>
      <c r="E660" s="31"/>
      <c r="F660" s="31"/>
      <c r="G660" s="38"/>
      <c r="H660" s="38">
        <f>H665+H670</f>
        <v>0</v>
      </c>
      <c r="I660" s="38"/>
      <c r="J660" s="38"/>
      <c r="K660" s="38"/>
      <c r="L660" s="38"/>
      <c r="M660" s="38"/>
      <c r="N660" s="38"/>
      <c r="O660" s="38"/>
      <c r="P660" s="38">
        <f t="shared" si="250"/>
        <v>0</v>
      </c>
      <c r="Q660" s="32"/>
      <c r="R660" s="40">
        <v>0</v>
      </c>
      <c r="S660" s="37"/>
    </row>
    <row r="661" spans="1:19" ht="64.5" customHeight="1" outlineLevel="1">
      <c r="A661" s="27"/>
      <c r="B661" s="49" t="s">
        <v>190</v>
      </c>
      <c r="C661" s="31"/>
      <c r="D661" s="31"/>
      <c r="E661" s="31"/>
      <c r="F661" s="31"/>
      <c r="G661" s="38"/>
      <c r="H661" s="38">
        <f>H663+H664+H665</f>
        <v>991100</v>
      </c>
      <c r="I661" s="38">
        <f t="shared" ref="I661:O661" si="252">I663+I664+I665</f>
        <v>0</v>
      </c>
      <c r="J661" s="38">
        <f t="shared" si="252"/>
        <v>0</v>
      </c>
      <c r="K661" s="38">
        <f t="shared" si="252"/>
        <v>0</v>
      </c>
      <c r="L661" s="38">
        <f t="shared" si="252"/>
        <v>0</v>
      </c>
      <c r="M661" s="38">
        <f t="shared" si="252"/>
        <v>0</v>
      </c>
      <c r="N661" s="38">
        <f t="shared" si="252"/>
        <v>0</v>
      </c>
      <c r="O661" s="38">
        <f t="shared" si="252"/>
        <v>0</v>
      </c>
      <c r="P661" s="38">
        <f>P663+P664+P665</f>
        <v>991100</v>
      </c>
      <c r="Q661" s="32">
        <v>41189.14</v>
      </c>
      <c r="R661" s="39">
        <f t="shared" si="246"/>
        <v>100</v>
      </c>
      <c r="S661" s="37"/>
    </row>
    <row r="662" spans="1:19" outlineLevel="1">
      <c r="A662" s="27"/>
      <c r="B662" s="36" t="s">
        <v>10</v>
      </c>
      <c r="C662" s="31"/>
      <c r="D662" s="31"/>
      <c r="E662" s="31"/>
      <c r="F662" s="31"/>
      <c r="G662" s="38"/>
      <c r="H662" s="38"/>
      <c r="I662" s="38"/>
      <c r="J662" s="38"/>
      <c r="K662" s="38"/>
      <c r="L662" s="38"/>
      <c r="M662" s="38"/>
      <c r="N662" s="38"/>
      <c r="O662" s="38"/>
      <c r="P662" s="38"/>
      <c r="Q662" s="32"/>
      <c r="R662" s="23"/>
      <c r="S662" s="37"/>
    </row>
    <row r="663" spans="1:19" outlineLevel="1">
      <c r="A663" s="27"/>
      <c r="B663" s="36" t="s">
        <v>11</v>
      </c>
      <c r="C663" s="31"/>
      <c r="D663" s="31"/>
      <c r="E663" s="31"/>
      <c r="F663" s="31"/>
      <c r="G663" s="38"/>
      <c r="H663" s="38">
        <v>991100</v>
      </c>
      <c r="I663" s="38"/>
      <c r="J663" s="38"/>
      <c r="K663" s="38"/>
      <c r="L663" s="38"/>
      <c r="M663" s="38"/>
      <c r="N663" s="38"/>
      <c r="O663" s="38"/>
      <c r="P663" s="38">
        <v>991100</v>
      </c>
      <c r="Q663" s="32"/>
      <c r="R663" s="40">
        <f t="shared" si="246"/>
        <v>100</v>
      </c>
      <c r="S663" s="37"/>
    </row>
    <row r="664" spans="1:19" outlineLevel="1">
      <c r="A664" s="27"/>
      <c r="B664" s="36" t="s">
        <v>12</v>
      </c>
      <c r="C664" s="31"/>
      <c r="D664" s="31"/>
      <c r="E664" s="31"/>
      <c r="F664" s="31"/>
      <c r="G664" s="38"/>
      <c r="H664" s="38"/>
      <c r="I664" s="38"/>
      <c r="J664" s="38"/>
      <c r="K664" s="38"/>
      <c r="L664" s="38"/>
      <c r="M664" s="38"/>
      <c r="N664" s="38"/>
      <c r="O664" s="38"/>
      <c r="P664" s="38"/>
      <c r="Q664" s="32"/>
      <c r="R664" s="23"/>
      <c r="S664" s="37"/>
    </row>
    <row r="665" spans="1:19" outlineLevel="1">
      <c r="A665" s="27"/>
      <c r="B665" s="36" t="s">
        <v>13</v>
      </c>
      <c r="C665" s="31"/>
      <c r="D665" s="31"/>
      <c r="E665" s="31"/>
      <c r="F665" s="31"/>
      <c r="G665" s="38"/>
      <c r="H665" s="38"/>
      <c r="I665" s="38"/>
      <c r="J665" s="38"/>
      <c r="K665" s="38"/>
      <c r="L665" s="38"/>
      <c r="M665" s="38"/>
      <c r="N665" s="38"/>
      <c r="O665" s="38"/>
      <c r="P665" s="38"/>
      <c r="Q665" s="32"/>
      <c r="R665" s="23"/>
      <c r="S665" s="37"/>
    </row>
    <row r="666" spans="1:19" ht="63" outlineLevel="1">
      <c r="A666" s="27"/>
      <c r="B666" s="49" t="s">
        <v>191</v>
      </c>
      <c r="C666" s="31"/>
      <c r="D666" s="31"/>
      <c r="E666" s="31"/>
      <c r="F666" s="31"/>
      <c r="G666" s="38"/>
      <c r="H666" s="38">
        <f>H668+H669+H670</f>
        <v>11125500</v>
      </c>
      <c r="I666" s="38">
        <f t="shared" ref="I666:O666" si="253">I668+I669+I670</f>
        <v>0</v>
      </c>
      <c r="J666" s="38">
        <f t="shared" si="253"/>
        <v>0</v>
      </c>
      <c r="K666" s="38">
        <f t="shared" si="253"/>
        <v>0</v>
      </c>
      <c r="L666" s="38">
        <f t="shared" si="253"/>
        <v>0</v>
      </c>
      <c r="M666" s="38">
        <f t="shared" si="253"/>
        <v>0</v>
      </c>
      <c r="N666" s="38">
        <f t="shared" si="253"/>
        <v>0</v>
      </c>
      <c r="O666" s="38">
        <f t="shared" si="253"/>
        <v>0</v>
      </c>
      <c r="P666" s="38">
        <f>P668+P669+P670</f>
        <v>11125500</v>
      </c>
      <c r="Q666" s="32">
        <v>41189.14</v>
      </c>
      <c r="R666" s="39">
        <f t="shared" si="246"/>
        <v>100</v>
      </c>
      <c r="S666" s="37"/>
    </row>
    <row r="667" spans="1:19" outlineLevel="1">
      <c r="A667" s="27"/>
      <c r="B667" s="36" t="s">
        <v>10</v>
      </c>
      <c r="C667" s="31"/>
      <c r="D667" s="31"/>
      <c r="E667" s="31"/>
      <c r="F667" s="31"/>
      <c r="G667" s="38"/>
      <c r="H667" s="38"/>
      <c r="I667" s="38"/>
      <c r="J667" s="38"/>
      <c r="K667" s="38"/>
      <c r="L667" s="38"/>
      <c r="M667" s="38"/>
      <c r="N667" s="38"/>
      <c r="O667" s="38"/>
      <c r="P667" s="38"/>
      <c r="Q667" s="32"/>
      <c r="R667" s="23"/>
      <c r="S667" s="37"/>
    </row>
    <row r="668" spans="1:19" outlineLevel="1">
      <c r="A668" s="27"/>
      <c r="B668" s="36" t="s">
        <v>11</v>
      </c>
      <c r="C668" s="31"/>
      <c r="D668" s="31"/>
      <c r="E668" s="31"/>
      <c r="F668" s="31"/>
      <c r="G668" s="38"/>
      <c r="H668" s="38">
        <v>11125500</v>
      </c>
      <c r="I668" s="38"/>
      <c r="J668" s="38"/>
      <c r="K668" s="38"/>
      <c r="L668" s="38"/>
      <c r="M668" s="38"/>
      <c r="N668" s="38"/>
      <c r="O668" s="38"/>
      <c r="P668" s="38">
        <v>11125500</v>
      </c>
      <c r="Q668" s="32"/>
      <c r="R668" s="40">
        <f t="shared" si="246"/>
        <v>100</v>
      </c>
      <c r="S668" s="37"/>
    </row>
    <row r="669" spans="1:19" outlineLevel="1">
      <c r="A669" s="27"/>
      <c r="B669" s="36" t="s">
        <v>12</v>
      </c>
      <c r="C669" s="31"/>
      <c r="D669" s="31"/>
      <c r="E669" s="31"/>
      <c r="F669" s="31"/>
      <c r="G669" s="38"/>
      <c r="H669" s="38"/>
      <c r="I669" s="38"/>
      <c r="J669" s="38"/>
      <c r="K669" s="38"/>
      <c r="L669" s="38"/>
      <c r="M669" s="38"/>
      <c r="N669" s="38"/>
      <c r="O669" s="38"/>
      <c r="P669" s="38"/>
      <c r="Q669" s="32"/>
      <c r="R669" s="23"/>
      <c r="S669" s="37"/>
    </row>
    <row r="670" spans="1:19" outlineLevel="1">
      <c r="A670" s="27"/>
      <c r="B670" s="36" t="s">
        <v>13</v>
      </c>
      <c r="C670" s="31"/>
      <c r="D670" s="31"/>
      <c r="E670" s="31"/>
      <c r="F670" s="31"/>
      <c r="G670" s="38"/>
      <c r="H670" s="38"/>
      <c r="I670" s="38"/>
      <c r="J670" s="38"/>
      <c r="K670" s="38"/>
      <c r="L670" s="38"/>
      <c r="M670" s="38"/>
      <c r="N670" s="38"/>
      <c r="O670" s="38"/>
      <c r="P670" s="38"/>
      <c r="Q670" s="32"/>
      <c r="R670" s="23"/>
      <c r="S670" s="37"/>
    </row>
    <row r="671" spans="1:19" s="35" customFormat="1" ht="47.25">
      <c r="A671" s="44" t="s">
        <v>192</v>
      </c>
      <c r="B671" s="30" t="s">
        <v>193</v>
      </c>
      <c r="C671" s="31"/>
      <c r="D671" s="31"/>
      <c r="E671" s="31"/>
      <c r="F671" s="31"/>
      <c r="G671" s="32">
        <v>0</v>
      </c>
      <c r="H671" s="32">
        <f>H673+H674+H675</f>
        <v>192979130.86000001</v>
      </c>
      <c r="I671" s="32" t="e">
        <f t="shared" ref="I671:P671" si="254">I673+I674+I675</f>
        <v>#REF!</v>
      </c>
      <c r="J671" s="32" t="e">
        <f t="shared" si="254"/>
        <v>#REF!</v>
      </c>
      <c r="K671" s="32" t="e">
        <f t="shared" si="254"/>
        <v>#REF!</v>
      </c>
      <c r="L671" s="32" t="e">
        <f t="shared" si="254"/>
        <v>#REF!</v>
      </c>
      <c r="M671" s="32" t="e">
        <f t="shared" si="254"/>
        <v>#REF!</v>
      </c>
      <c r="N671" s="32" t="e">
        <f t="shared" si="254"/>
        <v>#REF!</v>
      </c>
      <c r="O671" s="32" t="e">
        <f t="shared" si="254"/>
        <v>#REF!</v>
      </c>
      <c r="P671" s="32">
        <f t="shared" si="254"/>
        <v>190941708.36000001</v>
      </c>
      <c r="Q671" s="32">
        <v>4834383.22</v>
      </c>
      <c r="R671" s="33">
        <f t="shared" si="246"/>
        <v>98.944226512514405</v>
      </c>
      <c r="S671" s="34">
        <v>0</v>
      </c>
    </row>
    <row r="672" spans="1:19">
      <c r="A672" s="44"/>
      <c r="B672" s="36" t="s">
        <v>10</v>
      </c>
      <c r="C672" s="31"/>
      <c r="D672" s="31"/>
      <c r="E672" s="31"/>
      <c r="F672" s="31"/>
      <c r="G672" s="32"/>
      <c r="H672" s="32"/>
      <c r="I672" s="32" t="e">
        <f t="shared" ref="I672:O672" si="255">I673+I674+I675</f>
        <v>#REF!</v>
      </c>
      <c r="J672" s="32" t="e">
        <f t="shared" si="255"/>
        <v>#REF!</v>
      </c>
      <c r="K672" s="32" t="e">
        <f t="shared" si="255"/>
        <v>#REF!</v>
      </c>
      <c r="L672" s="32" t="e">
        <f t="shared" si="255"/>
        <v>#REF!</v>
      </c>
      <c r="M672" s="32" t="e">
        <f t="shared" si="255"/>
        <v>#REF!</v>
      </c>
      <c r="N672" s="32" t="e">
        <f t="shared" si="255"/>
        <v>#REF!</v>
      </c>
      <c r="O672" s="32" t="e">
        <f t="shared" si="255"/>
        <v>#REF!</v>
      </c>
      <c r="P672" s="32"/>
      <c r="Q672" s="32"/>
      <c r="R672" s="23"/>
      <c r="S672" s="37"/>
    </row>
    <row r="673" spans="1:20">
      <c r="A673" s="44"/>
      <c r="B673" s="30" t="s">
        <v>11</v>
      </c>
      <c r="C673" s="31"/>
      <c r="D673" s="31"/>
      <c r="E673" s="31"/>
      <c r="F673" s="31"/>
      <c r="G673" s="32"/>
      <c r="H673" s="32">
        <f>H678+H688</f>
        <v>0</v>
      </c>
      <c r="I673" s="32">
        <f t="shared" ref="I673:P675" si="256">I678+I688</f>
        <v>0</v>
      </c>
      <c r="J673" s="32">
        <f t="shared" si="256"/>
        <v>0</v>
      </c>
      <c r="K673" s="32">
        <f t="shared" si="256"/>
        <v>0</v>
      </c>
      <c r="L673" s="32">
        <f t="shared" si="256"/>
        <v>0</v>
      </c>
      <c r="M673" s="32">
        <f t="shared" si="256"/>
        <v>0</v>
      </c>
      <c r="N673" s="32">
        <f t="shared" si="256"/>
        <v>0</v>
      </c>
      <c r="O673" s="32">
        <f t="shared" si="256"/>
        <v>0</v>
      </c>
      <c r="P673" s="32">
        <f t="shared" si="256"/>
        <v>0</v>
      </c>
      <c r="Q673" s="32"/>
      <c r="R673" s="23">
        <v>0</v>
      </c>
      <c r="S673" s="37"/>
    </row>
    <row r="674" spans="1:20">
      <c r="A674" s="44"/>
      <c r="B674" s="30" t="s">
        <v>12</v>
      </c>
      <c r="C674" s="31"/>
      <c r="D674" s="31"/>
      <c r="E674" s="31"/>
      <c r="F674" s="31"/>
      <c r="G674" s="32"/>
      <c r="H674" s="32">
        <f t="shared" ref="H674" si="257">H679+H689</f>
        <v>149300</v>
      </c>
      <c r="I674" s="32" t="e">
        <f>I679+#REF!+I689</f>
        <v>#REF!</v>
      </c>
      <c r="J674" s="32" t="e">
        <f>J679+#REF!+J689</f>
        <v>#REF!</v>
      </c>
      <c r="K674" s="32" t="e">
        <f>K679+#REF!+K689</f>
        <v>#REF!</v>
      </c>
      <c r="L674" s="32" t="e">
        <f>L679+#REF!+L689</f>
        <v>#REF!</v>
      </c>
      <c r="M674" s="32" t="e">
        <f>M679+#REF!+M689</f>
        <v>#REF!</v>
      </c>
      <c r="N674" s="32" t="e">
        <f>N679+#REF!+N689</f>
        <v>#REF!</v>
      </c>
      <c r="O674" s="32" t="e">
        <f>O679+#REF!+O689</f>
        <v>#REF!</v>
      </c>
      <c r="P674" s="32">
        <f t="shared" si="256"/>
        <v>149300</v>
      </c>
      <c r="Q674" s="32"/>
      <c r="R674" s="23">
        <f t="shared" si="246"/>
        <v>100</v>
      </c>
      <c r="S674" s="37"/>
      <c r="T674" s="24"/>
    </row>
    <row r="675" spans="1:20">
      <c r="A675" s="44"/>
      <c r="B675" s="30" t="s">
        <v>13</v>
      </c>
      <c r="C675" s="31"/>
      <c r="D675" s="31"/>
      <c r="E675" s="31"/>
      <c r="F675" s="31"/>
      <c r="G675" s="32"/>
      <c r="H675" s="32">
        <f>H680+H690</f>
        <v>192829830.86000001</v>
      </c>
      <c r="I675" s="32">
        <f t="shared" ref="I675:O675" si="258">I680+I690</f>
        <v>0</v>
      </c>
      <c r="J675" s="32">
        <f t="shared" si="258"/>
        <v>0</v>
      </c>
      <c r="K675" s="32">
        <f t="shared" si="258"/>
        <v>0</v>
      </c>
      <c r="L675" s="32">
        <f t="shared" si="258"/>
        <v>0</v>
      </c>
      <c r="M675" s="32">
        <f t="shared" si="258"/>
        <v>0</v>
      </c>
      <c r="N675" s="32">
        <f t="shared" si="258"/>
        <v>0</v>
      </c>
      <c r="O675" s="32">
        <f t="shared" si="258"/>
        <v>0</v>
      </c>
      <c r="P675" s="32">
        <f t="shared" si="256"/>
        <v>190792408.36000001</v>
      </c>
      <c r="Q675" s="32"/>
      <c r="R675" s="23">
        <f t="shared" si="246"/>
        <v>98.943409071660056</v>
      </c>
      <c r="S675" s="37"/>
    </row>
    <row r="676" spans="1:20" ht="31.5" outlineLevel="1">
      <c r="A676" s="27" t="s">
        <v>194</v>
      </c>
      <c r="B676" s="36" t="s">
        <v>195</v>
      </c>
      <c r="C676" s="31"/>
      <c r="D676" s="31"/>
      <c r="E676" s="31"/>
      <c r="F676" s="31"/>
      <c r="G676" s="38">
        <v>0</v>
      </c>
      <c r="H676" s="38">
        <f>H678+H679+H680</f>
        <v>600000</v>
      </c>
      <c r="I676" s="38">
        <f t="shared" ref="I676:P676" si="259">I678+I679+I680</f>
        <v>0</v>
      </c>
      <c r="J676" s="38">
        <f t="shared" si="259"/>
        <v>0</v>
      </c>
      <c r="K676" s="38">
        <f t="shared" si="259"/>
        <v>0</v>
      </c>
      <c r="L676" s="38">
        <f t="shared" si="259"/>
        <v>0</v>
      </c>
      <c r="M676" s="38">
        <f t="shared" si="259"/>
        <v>0</v>
      </c>
      <c r="N676" s="38">
        <f t="shared" si="259"/>
        <v>0</v>
      </c>
      <c r="O676" s="38">
        <f t="shared" si="259"/>
        <v>0</v>
      </c>
      <c r="P676" s="38">
        <f t="shared" si="259"/>
        <v>491072</v>
      </c>
      <c r="Q676" s="32">
        <v>0</v>
      </c>
      <c r="R676" s="39">
        <f t="shared" si="246"/>
        <v>81.845333333333343</v>
      </c>
      <c r="S676" s="37">
        <v>0</v>
      </c>
    </row>
    <row r="677" spans="1:20" outlineLevel="1">
      <c r="A677" s="27"/>
      <c r="B677" s="36" t="s">
        <v>10</v>
      </c>
      <c r="C677" s="31"/>
      <c r="D677" s="31"/>
      <c r="E677" s="31"/>
      <c r="F677" s="31"/>
      <c r="G677" s="38"/>
      <c r="H677" s="38"/>
      <c r="I677" s="38"/>
      <c r="J677" s="38"/>
      <c r="K677" s="38"/>
      <c r="L677" s="38"/>
      <c r="M677" s="38"/>
      <c r="N677" s="38"/>
      <c r="O677" s="38"/>
      <c r="P677" s="38"/>
      <c r="Q677" s="32"/>
      <c r="R677" s="23"/>
      <c r="S677" s="37"/>
    </row>
    <row r="678" spans="1:20" outlineLevel="1">
      <c r="A678" s="27"/>
      <c r="B678" s="36" t="s">
        <v>11</v>
      </c>
      <c r="C678" s="31"/>
      <c r="D678" s="31"/>
      <c r="E678" s="31"/>
      <c r="F678" s="31"/>
      <c r="G678" s="38"/>
      <c r="H678" s="38">
        <f>H683</f>
        <v>0</v>
      </c>
      <c r="I678" s="38">
        <f t="shared" ref="I678:P680" si="260">I683</f>
        <v>0</v>
      </c>
      <c r="J678" s="38">
        <f t="shared" si="260"/>
        <v>0</v>
      </c>
      <c r="K678" s="38">
        <f t="shared" si="260"/>
        <v>0</v>
      </c>
      <c r="L678" s="38">
        <f t="shared" si="260"/>
        <v>0</v>
      </c>
      <c r="M678" s="38">
        <f t="shared" si="260"/>
        <v>0</v>
      </c>
      <c r="N678" s="38">
        <f t="shared" si="260"/>
        <v>0</v>
      </c>
      <c r="O678" s="38">
        <f t="shared" si="260"/>
        <v>0</v>
      </c>
      <c r="P678" s="38">
        <f t="shared" si="260"/>
        <v>0</v>
      </c>
      <c r="Q678" s="32"/>
      <c r="R678" s="40">
        <v>0</v>
      </c>
      <c r="S678" s="37"/>
    </row>
    <row r="679" spans="1:20" outlineLevel="1">
      <c r="A679" s="27"/>
      <c r="B679" s="36" t="s">
        <v>12</v>
      </c>
      <c r="C679" s="31"/>
      <c r="D679" s="31"/>
      <c r="E679" s="31"/>
      <c r="F679" s="31"/>
      <c r="G679" s="38"/>
      <c r="H679" s="38">
        <f t="shared" ref="H679" si="261">H684</f>
        <v>0</v>
      </c>
      <c r="I679" s="38"/>
      <c r="J679" s="38"/>
      <c r="K679" s="38"/>
      <c r="L679" s="38"/>
      <c r="M679" s="38"/>
      <c r="N679" s="38"/>
      <c r="O679" s="38"/>
      <c r="P679" s="38">
        <f t="shared" si="260"/>
        <v>0</v>
      </c>
      <c r="Q679" s="32"/>
      <c r="R679" s="40">
        <v>0</v>
      </c>
      <c r="S679" s="37"/>
    </row>
    <row r="680" spans="1:20" ht="20.25" customHeight="1" outlineLevel="1">
      <c r="A680" s="27"/>
      <c r="B680" s="36" t="s">
        <v>13</v>
      </c>
      <c r="C680" s="31"/>
      <c r="D680" s="31"/>
      <c r="E680" s="31"/>
      <c r="F680" s="31"/>
      <c r="G680" s="38"/>
      <c r="H680" s="38">
        <f>H685</f>
        <v>600000</v>
      </c>
      <c r="I680" s="38"/>
      <c r="J680" s="38"/>
      <c r="K680" s="38"/>
      <c r="L680" s="38"/>
      <c r="M680" s="38"/>
      <c r="N680" s="38"/>
      <c r="O680" s="38"/>
      <c r="P680" s="38">
        <f t="shared" si="260"/>
        <v>491072</v>
      </c>
      <c r="Q680" s="32"/>
      <c r="R680" s="40">
        <f t="shared" si="246"/>
        <v>81.845333333333343</v>
      </c>
      <c r="S680" s="37"/>
    </row>
    <row r="681" spans="1:20" ht="234.75" customHeight="1" outlineLevel="1">
      <c r="A681" s="27"/>
      <c r="B681" s="49" t="s">
        <v>196</v>
      </c>
      <c r="C681" s="31"/>
      <c r="D681" s="31"/>
      <c r="E681" s="31"/>
      <c r="F681" s="31"/>
      <c r="G681" s="38"/>
      <c r="H681" s="38">
        <f>H683+H684+H685</f>
        <v>600000</v>
      </c>
      <c r="I681" s="38">
        <f t="shared" ref="I681:O681" si="262">I683+I684+I685</f>
        <v>0</v>
      </c>
      <c r="J681" s="38">
        <f t="shared" si="262"/>
        <v>0</v>
      </c>
      <c r="K681" s="38">
        <f t="shared" si="262"/>
        <v>0</v>
      </c>
      <c r="L681" s="38">
        <f t="shared" si="262"/>
        <v>0</v>
      </c>
      <c r="M681" s="38">
        <f t="shared" si="262"/>
        <v>0</v>
      </c>
      <c r="N681" s="38">
        <f t="shared" si="262"/>
        <v>0</v>
      </c>
      <c r="O681" s="38">
        <f t="shared" si="262"/>
        <v>0</v>
      </c>
      <c r="P681" s="38">
        <f>P683+P684+P685</f>
        <v>491072</v>
      </c>
      <c r="Q681" s="32">
        <v>41189.14</v>
      </c>
      <c r="R681" s="39">
        <f t="shared" si="246"/>
        <v>81.845333333333343</v>
      </c>
      <c r="S681" s="37"/>
    </row>
    <row r="682" spans="1:20" outlineLevel="1">
      <c r="A682" s="27"/>
      <c r="B682" s="36" t="s">
        <v>10</v>
      </c>
      <c r="C682" s="31"/>
      <c r="D682" s="31"/>
      <c r="E682" s="31"/>
      <c r="F682" s="31"/>
      <c r="G682" s="38"/>
      <c r="H682" s="38"/>
      <c r="I682" s="38"/>
      <c r="J682" s="38"/>
      <c r="K682" s="38"/>
      <c r="L682" s="38"/>
      <c r="M682" s="38"/>
      <c r="N682" s="38"/>
      <c r="O682" s="38"/>
      <c r="P682" s="38"/>
      <c r="Q682" s="32"/>
      <c r="R682" s="23"/>
      <c r="S682" s="37"/>
    </row>
    <row r="683" spans="1:20" outlineLevel="1">
      <c r="A683" s="27"/>
      <c r="B683" s="36" t="s">
        <v>11</v>
      </c>
      <c r="C683" s="31"/>
      <c r="D683" s="31"/>
      <c r="E683" s="31"/>
      <c r="F683" s="31"/>
      <c r="G683" s="38"/>
      <c r="H683" s="38"/>
      <c r="I683" s="38"/>
      <c r="J683" s="38"/>
      <c r="K683" s="38"/>
      <c r="L683" s="38"/>
      <c r="M683" s="38"/>
      <c r="N683" s="38"/>
      <c r="O683" s="38"/>
      <c r="P683" s="38"/>
      <c r="Q683" s="32"/>
      <c r="R683" s="23"/>
      <c r="S683" s="37"/>
    </row>
    <row r="684" spans="1:20" outlineLevel="1">
      <c r="A684" s="27"/>
      <c r="B684" s="36" t="s">
        <v>12</v>
      </c>
      <c r="C684" s="31"/>
      <c r="D684" s="31"/>
      <c r="E684" s="31"/>
      <c r="F684" s="31"/>
      <c r="G684" s="38"/>
      <c r="H684" s="38"/>
      <c r="I684" s="38"/>
      <c r="J684" s="38"/>
      <c r="K684" s="38"/>
      <c r="L684" s="38"/>
      <c r="M684" s="38"/>
      <c r="N684" s="38"/>
      <c r="O684" s="38"/>
      <c r="P684" s="38"/>
      <c r="Q684" s="32"/>
      <c r="R684" s="23"/>
      <c r="S684" s="37"/>
    </row>
    <row r="685" spans="1:20" outlineLevel="1">
      <c r="A685" s="27"/>
      <c r="B685" s="36" t="s">
        <v>13</v>
      </c>
      <c r="C685" s="31"/>
      <c r="D685" s="31"/>
      <c r="E685" s="31"/>
      <c r="F685" s="31"/>
      <c r="G685" s="38"/>
      <c r="H685" s="38">
        <v>600000</v>
      </c>
      <c r="I685" s="38"/>
      <c r="J685" s="38"/>
      <c r="K685" s="38"/>
      <c r="L685" s="38"/>
      <c r="M685" s="38"/>
      <c r="N685" s="38"/>
      <c r="O685" s="38"/>
      <c r="P685" s="38">
        <v>491072</v>
      </c>
      <c r="Q685" s="32"/>
      <c r="R685" s="40">
        <f t="shared" si="246"/>
        <v>81.845333333333343</v>
      </c>
      <c r="S685" s="37"/>
    </row>
    <row r="686" spans="1:20" ht="47.25" outlineLevel="1">
      <c r="A686" s="27" t="s">
        <v>197</v>
      </c>
      <c r="B686" s="36" t="s">
        <v>198</v>
      </c>
      <c r="C686" s="31"/>
      <c r="D686" s="31"/>
      <c r="E686" s="31"/>
      <c r="F686" s="31"/>
      <c r="G686" s="38">
        <v>0</v>
      </c>
      <c r="H686" s="38">
        <f>H688+H689+H690</f>
        <v>192379130.86000001</v>
      </c>
      <c r="I686" s="38">
        <f t="shared" ref="I686:P686" si="263">I688+I689+I690</f>
        <v>0</v>
      </c>
      <c r="J686" s="38">
        <f t="shared" si="263"/>
        <v>0</v>
      </c>
      <c r="K686" s="38">
        <f t="shared" si="263"/>
        <v>0</v>
      </c>
      <c r="L686" s="38">
        <f t="shared" si="263"/>
        <v>0</v>
      </c>
      <c r="M686" s="38">
        <f t="shared" si="263"/>
        <v>0</v>
      </c>
      <c r="N686" s="38">
        <f t="shared" si="263"/>
        <v>0</v>
      </c>
      <c r="O686" s="38">
        <f t="shared" si="263"/>
        <v>0</v>
      </c>
      <c r="P686" s="38">
        <f t="shared" si="263"/>
        <v>190450636.36000001</v>
      </c>
      <c r="Q686" s="32">
        <v>71924.75</v>
      </c>
      <c r="R686" s="39">
        <f t="shared" si="246"/>
        <v>98.997555248649377</v>
      </c>
      <c r="S686" s="37">
        <v>0</v>
      </c>
    </row>
    <row r="687" spans="1:20" outlineLevel="1">
      <c r="A687" s="27"/>
      <c r="B687" s="36" t="s">
        <v>10</v>
      </c>
      <c r="C687" s="31"/>
      <c r="D687" s="31"/>
      <c r="E687" s="31"/>
      <c r="F687" s="31"/>
      <c r="G687" s="38"/>
      <c r="H687" s="38"/>
      <c r="I687" s="38"/>
      <c r="J687" s="38"/>
      <c r="K687" s="38"/>
      <c r="L687" s="38"/>
      <c r="M687" s="38"/>
      <c r="N687" s="38"/>
      <c r="O687" s="38"/>
      <c r="P687" s="38"/>
      <c r="Q687" s="32"/>
      <c r="R687" s="23"/>
      <c r="S687" s="37"/>
    </row>
    <row r="688" spans="1:20" outlineLevel="1">
      <c r="A688" s="27"/>
      <c r="B688" s="36" t="s">
        <v>11</v>
      </c>
      <c r="C688" s="31"/>
      <c r="D688" s="31"/>
      <c r="E688" s="31"/>
      <c r="F688" s="31"/>
      <c r="G688" s="38"/>
      <c r="H688" s="38">
        <f>H693</f>
        <v>0</v>
      </c>
      <c r="I688" s="38">
        <f t="shared" ref="I688:P690" si="264">I693</f>
        <v>0</v>
      </c>
      <c r="J688" s="38">
        <f t="shared" si="264"/>
        <v>0</v>
      </c>
      <c r="K688" s="38">
        <f t="shared" si="264"/>
        <v>0</v>
      </c>
      <c r="L688" s="38">
        <f t="shared" si="264"/>
        <v>0</v>
      </c>
      <c r="M688" s="38">
        <f t="shared" si="264"/>
        <v>0</v>
      </c>
      <c r="N688" s="38">
        <f t="shared" si="264"/>
        <v>0</v>
      </c>
      <c r="O688" s="38">
        <f t="shared" si="264"/>
        <v>0</v>
      </c>
      <c r="P688" s="38">
        <f t="shared" si="264"/>
        <v>0</v>
      </c>
      <c r="Q688" s="32"/>
      <c r="R688" s="40">
        <v>0</v>
      </c>
      <c r="S688" s="37"/>
    </row>
    <row r="689" spans="1:19" outlineLevel="1">
      <c r="A689" s="27"/>
      <c r="B689" s="36" t="s">
        <v>12</v>
      </c>
      <c r="C689" s="31"/>
      <c r="D689" s="31"/>
      <c r="E689" s="31"/>
      <c r="F689" s="31"/>
      <c r="G689" s="38"/>
      <c r="H689" s="38">
        <f t="shared" ref="H689" si="265">H694</f>
        <v>149300</v>
      </c>
      <c r="I689" s="38"/>
      <c r="J689" s="38"/>
      <c r="K689" s="38"/>
      <c r="L689" s="38"/>
      <c r="M689" s="38"/>
      <c r="N689" s="38"/>
      <c r="O689" s="38"/>
      <c r="P689" s="38">
        <f t="shared" si="264"/>
        <v>149300</v>
      </c>
      <c r="Q689" s="32"/>
      <c r="R689" s="40">
        <f t="shared" si="246"/>
        <v>100</v>
      </c>
      <c r="S689" s="37"/>
    </row>
    <row r="690" spans="1:19" outlineLevel="1">
      <c r="A690" s="27"/>
      <c r="B690" s="36" t="s">
        <v>13</v>
      </c>
      <c r="C690" s="31"/>
      <c r="D690" s="31"/>
      <c r="E690" s="31"/>
      <c r="F690" s="31"/>
      <c r="G690" s="38"/>
      <c r="H690" s="38">
        <f>H695</f>
        <v>192229830.86000001</v>
      </c>
      <c r="I690" s="38"/>
      <c r="J690" s="38"/>
      <c r="K690" s="38"/>
      <c r="L690" s="38"/>
      <c r="M690" s="38"/>
      <c r="N690" s="38"/>
      <c r="O690" s="38"/>
      <c r="P690" s="38">
        <f t="shared" si="264"/>
        <v>190301336.36000001</v>
      </c>
      <c r="Q690" s="32"/>
      <c r="R690" s="40">
        <f t="shared" si="246"/>
        <v>98.996776675413869</v>
      </c>
      <c r="S690" s="37"/>
    </row>
    <row r="691" spans="1:19" outlineLevel="1">
      <c r="A691" s="27"/>
      <c r="B691" s="43" t="s">
        <v>42</v>
      </c>
      <c r="C691" s="31"/>
      <c r="D691" s="31"/>
      <c r="E691" s="31"/>
      <c r="F691" s="31"/>
      <c r="G691" s="38"/>
      <c r="H691" s="38"/>
      <c r="I691" s="38"/>
      <c r="J691" s="38"/>
      <c r="K691" s="38"/>
      <c r="L691" s="38"/>
      <c r="M691" s="38"/>
      <c r="N691" s="38"/>
      <c r="O691" s="38"/>
      <c r="P691" s="38"/>
      <c r="Q691" s="32"/>
      <c r="R691" s="23"/>
      <c r="S691" s="37"/>
    </row>
    <row r="692" spans="1:19" outlineLevel="1">
      <c r="A692" s="27"/>
      <c r="B692" s="36" t="s">
        <v>10</v>
      </c>
      <c r="C692" s="31"/>
      <c r="D692" s="31"/>
      <c r="E692" s="31"/>
      <c r="F692" s="31"/>
      <c r="G692" s="38"/>
      <c r="H692" s="38"/>
      <c r="I692" s="38"/>
      <c r="J692" s="38"/>
      <c r="K692" s="38"/>
      <c r="L692" s="38"/>
      <c r="M692" s="38"/>
      <c r="N692" s="38"/>
      <c r="O692" s="38"/>
      <c r="P692" s="38"/>
      <c r="Q692" s="32"/>
      <c r="R692" s="23"/>
      <c r="S692" s="37"/>
    </row>
    <row r="693" spans="1:19" outlineLevel="1">
      <c r="A693" s="27"/>
      <c r="B693" s="36" t="s">
        <v>11</v>
      </c>
      <c r="C693" s="31"/>
      <c r="D693" s="31"/>
      <c r="E693" s="31"/>
      <c r="F693" s="31"/>
      <c r="G693" s="38"/>
      <c r="H693" s="38"/>
      <c r="I693" s="38"/>
      <c r="J693" s="38"/>
      <c r="K693" s="38"/>
      <c r="L693" s="38"/>
      <c r="M693" s="38"/>
      <c r="N693" s="38"/>
      <c r="O693" s="38"/>
      <c r="P693" s="38"/>
      <c r="Q693" s="32"/>
      <c r="R693" s="23"/>
      <c r="S693" s="37"/>
    </row>
    <row r="694" spans="1:19" outlineLevel="1">
      <c r="A694" s="27"/>
      <c r="B694" s="36" t="s">
        <v>12</v>
      </c>
      <c r="C694" s="31"/>
      <c r="D694" s="31"/>
      <c r="E694" s="31"/>
      <c r="F694" s="31"/>
      <c r="G694" s="38"/>
      <c r="H694" s="38">
        <v>149300</v>
      </c>
      <c r="I694" s="38"/>
      <c r="J694" s="38"/>
      <c r="K694" s="38"/>
      <c r="L694" s="38"/>
      <c r="M694" s="38"/>
      <c r="N694" s="38"/>
      <c r="O694" s="38"/>
      <c r="P694" s="38">
        <v>149300</v>
      </c>
      <c r="Q694" s="32"/>
      <c r="R694" s="40">
        <f t="shared" si="246"/>
        <v>100</v>
      </c>
      <c r="S694" s="37"/>
    </row>
    <row r="695" spans="1:19" outlineLevel="1">
      <c r="A695" s="27"/>
      <c r="B695" s="36" t="s">
        <v>13</v>
      </c>
      <c r="C695" s="31"/>
      <c r="D695" s="31"/>
      <c r="E695" s="31"/>
      <c r="F695" s="31"/>
      <c r="G695" s="38"/>
      <c r="H695" s="38">
        <v>192229830.86000001</v>
      </c>
      <c r="I695" s="38"/>
      <c r="J695" s="38"/>
      <c r="K695" s="38"/>
      <c r="L695" s="38"/>
      <c r="M695" s="38"/>
      <c r="N695" s="38"/>
      <c r="O695" s="38"/>
      <c r="P695" s="38">
        <v>190301336.36000001</v>
      </c>
      <c r="Q695" s="32"/>
      <c r="R695" s="40">
        <f t="shared" si="246"/>
        <v>98.996776675413869</v>
      </c>
      <c r="S695" s="37"/>
    </row>
    <row r="696" spans="1:19" s="35" customFormat="1" ht="47.25">
      <c r="A696" s="44" t="s">
        <v>199</v>
      </c>
      <c r="B696" s="30" t="s">
        <v>200</v>
      </c>
      <c r="C696" s="31"/>
      <c r="D696" s="31"/>
      <c r="E696" s="31"/>
      <c r="F696" s="31"/>
      <c r="G696" s="32">
        <v>0</v>
      </c>
      <c r="H696" s="32">
        <f>H698+H699+H700</f>
        <v>63627307.420000002</v>
      </c>
      <c r="I696" s="32">
        <f t="shared" ref="I696:P696" si="266">I698+I699+I700</f>
        <v>0</v>
      </c>
      <c r="J696" s="32">
        <f t="shared" si="266"/>
        <v>0</v>
      </c>
      <c r="K696" s="32">
        <f t="shared" si="266"/>
        <v>0</v>
      </c>
      <c r="L696" s="32">
        <f t="shared" si="266"/>
        <v>0</v>
      </c>
      <c r="M696" s="32">
        <f t="shared" si="266"/>
        <v>0</v>
      </c>
      <c r="N696" s="32">
        <f t="shared" si="266"/>
        <v>0</v>
      </c>
      <c r="O696" s="32">
        <f t="shared" si="266"/>
        <v>0</v>
      </c>
      <c r="P696" s="32">
        <f t="shared" si="266"/>
        <v>62752604.969999999</v>
      </c>
      <c r="Q696" s="32">
        <v>17588846.370000001</v>
      </c>
      <c r="R696" s="33">
        <f t="shared" si="246"/>
        <v>98.625271938310789</v>
      </c>
      <c r="S696" s="34">
        <v>0</v>
      </c>
    </row>
    <row r="697" spans="1:19">
      <c r="A697" s="44"/>
      <c r="B697" s="36" t="s">
        <v>10</v>
      </c>
      <c r="C697" s="31"/>
      <c r="D697" s="31"/>
      <c r="E697" s="31"/>
      <c r="F697" s="31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23"/>
      <c r="S697" s="37"/>
    </row>
    <row r="698" spans="1:19">
      <c r="A698" s="44"/>
      <c r="B698" s="30" t="s">
        <v>11</v>
      </c>
      <c r="C698" s="31"/>
      <c r="D698" s="31"/>
      <c r="E698" s="31"/>
      <c r="F698" s="31"/>
      <c r="G698" s="32"/>
      <c r="H698" s="32">
        <f>H703+H718+H728+H743</f>
        <v>0</v>
      </c>
      <c r="I698" s="32">
        <f t="shared" ref="I698:P698" si="267">I703+I718+I728</f>
        <v>0</v>
      </c>
      <c r="J698" s="32">
        <f t="shared" si="267"/>
        <v>0</v>
      </c>
      <c r="K698" s="32">
        <f t="shared" si="267"/>
        <v>0</v>
      </c>
      <c r="L698" s="32">
        <f t="shared" si="267"/>
        <v>0</v>
      </c>
      <c r="M698" s="32">
        <f t="shared" si="267"/>
        <v>0</v>
      </c>
      <c r="N698" s="32">
        <f t="shared" si="267"/>
        <v>0</v>
      </c>
      <c r="O698" s="32">
        <f t="shared" si="267"/>
        <v>0</v>
      </c>
      <c r="P698" s="32">
        <f t="shared" si="267"/>
        <v>0</v>
      </c>
      <c r="Q698" s="32"/>
      <c r="R698" s="23">
        <v>0</v>
      </c>
      <c r="S698" s="37"/>
    </row>
    <row r="699" spans="1:19">
      <c r="A699" s="44"/>
      <c r="B699" s="30" t="s">
        <v>12</v>
      </c>
      <c r="C699" s="31"/>
      <c r="D699" s="31"/>
      <c r="E699" s="31"/>
      <c r="F699" s="31"/>
      <c r="G699" s="32"/>
      <c r="H699" s="32">
        <f t="shared" ref="H699:P699" si="268">H704+H719+H729</f>
        <v>0</v>
      </c>
      <c r="I699" s="32">
        <f t="shared" si="268"/>
        <v>0</v>
      </c>
      <c r="J699" s="32">
        <f t="shared" si="268"/>
        <v>0</v>
      </c>
      <c r="K699" s="32">
        <f t="shared" si="268"/>
        <v>0</v>
      </c>
      <c r="L699" s="32">
        <f t="shared" si="268"/>
        <v>0</v>
      </c>
      <c r="M699" s="32">
        <f t="shared" si="268"/>
        <v>0</v>
      </c>
      <c r="N699" s="32">
        <f t="shared" si="268"/>
        <v>0</v>
      </c>
      <c r="O699" s="32">
        <f t="shared" si="268"/>
        <v>0</v>
      </c>
      <c r="P699" s="32">
        <f t="shared" si="268"/>
        <v>0</v>
      </c>
      <c r="Q699" s="32"/>
      <c r="R699" s="23">
        <v>0</v>
      </c>
      <c r="S699" s="37"/>
    </row>
    <row r="700" spans="1:19">
      <c r="A700" s="44"/>
      <c r="B700" s="30" t="s">
        <v>13</v>
      </c>
      <c r="C700" s="31"/>
      <c r="D700" s="31"/>
      <c r="E700" s="31"/>
      <c r="F700" s="31"/>
      <c r="G700" s="32"/>
      <c r="H700" s="32">
        <f>H705+H720+H730+H745</f>
        <v>63627307.420000002</v>
      </c>
      <c r="I700" s="32">
        <f t="shared" ref="I700:P700" si="269">I705+I720+I730+I745</f>
        <v>0</v>
      </c>
      <c r="J700" s="32">
        <f t="shared" si="269"/>
        <v>0</v>
      </c>
      <c r="K700" s="32">
        <f t="shared" si="269"/>
        <v>0</v>
      </c>
      <c r="L700" s="32">
        <f t="shared" si="269"/>
        <v>0</v>
      </c>
      <c r="M700" s="32">
        <f t="shared" si="269"/>
        <v>0</v>
      </c>
      <c r="N700" s="32">
        <f t="shared" si="269"/>
        <v>0</v>
      </c>
      <c r="O700" s="32">
        <f t="shared" si="269"/>
        <v>0</v>
      </c>
      <c r="P700" s="32">
        <f t="shared" si="269"/>
        <v>62752604.969999999</v>
      </c>
      <c r="Q700" s="32"/>
      <c r="R700" s="23">
        <f t="shared" si="246"/>
        <v>98.625271938310789</v>
      </c>
      <c r="S700" s="37"/>
    </row>
    <row r="701" spans="1:19" outlineLevel="1">
      <c r="A701" s="27" t="s">
        <v>201</v>
      </c>
      <c r="B701" s="36" t="s">
        <v>202</v>
      </c>
      <c r="C701" s="31"/>
      <c r="D701" s="31"/>
      <c r="E701" s="31"/>
      <c r="F701" s="31"/>
      <c r="G701" s="38">
        <v>0</v>
      </c>
      <c r="H701" s="38">
        <f>H704+H705+H703</f>
        <v>11853107.42</v>
      </c>
      <c r="I701" s="38">
        <f t="shared" ref="I701:P701" si="270">I704+I705+I703</f>
        <v>0</v>
      </c>
      <c r="J701" s="38">
        <f t="shared" si="270"/>
        <v>0</v>
      </c>
      <c r="K701" s="38">
        <f t="shared" si="270"/>
        <v>0</v>
      </c>
      <c r="L701" s="38">
        <f t="shared" si="270"/>
        <v>0</v>
      </c>
      <c r="M701" s="38">
        <f t="shared" si="270"/>
        <v>0</v>
      </c>
      <c r="N701" s="38">
        <f t="shared" si="270"/>
        <v>0</v>
      </c>
      <c r="O701" s="38">
        <f t="shared" si="270"/>
        <v>0</v>
      </c>
      <c r="P701" s="38">
        <f t="shared" si="270"/>
        <v>11601596.34</v>
      </c>
      <c r="Q701" s="32">
        <v>7529936.5999999996</v>
      </c>
      <c r="R701" s="39">
        <f t="shared" si="246"/>
        <v>97.87810005353009</v>
      </c>
      <c r="S701" s="37">
        <v>0</v>
      </c>
    </row>
    <row r="702" spans="1:19" outlineLevel="1">
      <c r="A702" s="27"/>
      <c r="B702" s="36" t="s">
        <v>10</v>
      </c>
      <c r="C702" s="31"/>
      <c r="D702" s="31"/>
      <c r="E702" s="31"/>
      <c r="F702" s="31"/>
      <c r="G702" s="38"/>
      <c r="H702" s="38"/>
      <c r="I702" s="38"/>
      <c r="J702" s="38"/>
      <c r="K702" s="38"/>
      <c r="L702" s="38"/>
      <c r="M702" s="38"/>
      <c r="N702" s="38"/>
      <c r="O702" s="38"/>
      <c r="P702" s="38"/>
      <c r="Q702" s="32"/>
      <c r="R702" s="23"/>
      <c r="S702" s="37"/>
    </row>
    <row r="703" spans="1:19" outlineLevel="1">
      <c r="A703" s="27"/>
      <c r="B703" s="36" t="s">
        <v>11</v>
      </c>
      <c r="C703" s="31"/>
      <c r="D703" s="31"/>
      <c r="E703" s="31"/>
      <c r="F703" s="31"/>
      <c r="G703" s="38"/>
      <c r="H703" s="38">
        <f>H708+H713</f>
        <v>0</v>
      </c>
      <c r="I703" s="38">
        <f t="shared" ref="I703:P705" si="271">I708+I713</f>
        <v>0</v>
      </c>
      <c r="J703" s="38">
        <f t="shared" si="271"/>
        <v>0</v>
      </c>
      <c r="K703" s="38">
        <f t="shared" si="271"/>
        <v>0</v>
      </c>
      <c r="L703" s="38">
        <f t="shared" si="271"/>
        <v>0</v>
      </c>
      <c r="M703" s="38">
        <f t="shared" si="271"/>
        <v>0</v>
      </c>
      <c r="N703" s="38">
        <f t="shared" si="271"/>
        <v>0</v>
      </c>
      <c r="O703" s="38">
        <f t="shared" si="271"/>
        <v>0</v>
      </c>
      <c r="P703" s="38">
        <f t="shared" si="271"/>
        <v>0</v>
      </c>
      <c r="Q703" s="32"/>
      <c r="R703" s="40">
        <v>0</v>
      </c>
      <c r="S703" s="37"/>
    </row>
    <row r="704" spans="1:19" outlineLevel="1">
      <c r="A704" s="27"/>
      <c r="B704" s="36" t="s">
        <v>12</v>
      </c>
      <c r="C704" s="31"/>
      <c r="D704" s="31"/>
      <c r="E704" s="31"/>
      <c r="F704" s="31"/>
      <c r="G704" s="38"/>
      <c r="H704" s="38">
        <f t="shared" ref="H704" si="272">H709+H714</f>
        <v>0</v>
      </c>
      <c r="I704" s="38"/>
      <c r="J704" s="38"/>
      <c r="K704" s="38"/>
      <c r="L704" s="38"/>
      <c r="M704" s="38"/>
      <c r="N704" s="38"/>
      <c r="O704" s="38"/>
      <c r="P704" s="38">
        <f t="shared" si="271"/>
        <v>0</v>
      </c>
      <c r="Q704" s="32"/>
      <c r="R704" s="40">
        <v>0</v>
      </c>
      <c r="S704" s="37"/>
    </row>
    <row r="705" spans="1:19" outlineLevel="1">
      <c r="A705" s="27"/>
      <c r="B705" s="36" t="s">
        <v>13</v>
      </c>
      <c r="C705" s="31"/>
      <c r="D705" s="31"/>
      <c r="E705" s="31"/>
      <c r="F705" s="31"/>
      <c r="G705" s="38"/>
      <c r="H705" s="38">
        <f>H710+H715</f>
        <v>11853107.42</v>
      </c>
      <c r="I705" s="38">
        <f t="shared" ref="I705:O705" si="273">I710+I715</f>
        <v>0</v>
      </c>
      <c r="J705" s="38">
        <f t="shared" si="273"/>
        <v>0</v>
      </c>
      <c r="K705" s="38">
        <f t="shared" si="273"/>
        <v>0</v>
      </c>
      <c r="L705" s="38">
        <f t="shared" si="273"/>
        <v>0</v>
      </c>
      <c r="M705" s="38">
        <f t="shared" si="273"/>
        <v>0</v>
      </c>
      <c r="N705" s="38">
        <f t="shared" si="273"/>
        <v>0</v>
      </c>
      <c r="O705" s="38">
        <f t="shared" si="273"/>
        <v>0</v>
      </c>
      <c r="P705" s="38">
        <f t="shared" si="271"/>
        <v>11601596.34</v>
      </c>
      <c r="Q705" s="32"/>
      <c r="R705" s="40">
        <f t="shared" si="246"/>
        <v>97.87810005353009</v>
      </c>
      <c r="S705" s="37"/>
    </row>
    <row r="706" spans="1:19" ht="63" outlineLevel="1">
      <c r="A706" s="27"/>
      <c r="B706" s="49" t="s">
        <v>203</v>
      </c>
      <c r="C706" s="31"/>
      <c r="D706" s="31"/>
      <c r="E706" s="31"/>
      <c r="F706" s="31"/>
      <c r="G706" s="38"/>
      <c r="H706" s="38">
        <f>H708+H709+H710</f>
        <v>1670200</v>
      </c>
      <c r="I706" s="38">
        <f t="shared" ref="I706:O706" si="274">I708+I709+I710</f>
        <v>0</v>
      </c>
      <c r="J706" s="38">
        <f t="shared" si="274"/>
        <v>0</v>
      </c>
      <c r="K706" s="38">
        <f t="shared" si="274"/>
        <v>0</v>
      </c>
      <c r="L706" s="38">
        <f t="shared" si="274"/>
        <v>0</v>
      </c>
      <c r="M706" s="38">
        <f t="shared" si="274"/>
        <v>0</v>
      </c>
      <c r="N706" s="38">
        <f t="shared" si="274"/>
        <v>0</v>
      </c>
      <c r="O706" s="38">
        <f t="shared" si="274"/>
        <v>0</v>
      </c>
      <c r="P706" s="38">
        <f>P708+P709+P710</f>
        <v>1581075.04</v>
      </c>
      <c r="Q706" s="32">
        <v>41189.14</v>
      </c>
      <c r="R706" s="39">
        <f t="shared" si="246"/>
        <v>94.663815111962649</v>
      </c>
      <c r="S706" s="37"/>
    </row>
    <row r="707" spans="1:19" outlineLevel="1">
      <c r="A707" s="27"/>
      <c r="B707" s="36" t="s">
        <v>10</v>
      </c>
      <c r="C707" s="31"/>
      <c r="D707" s="31"/>
      <c r="E707" s="31"/>
      <c r="F707" s="31"/>
      <c r="G707" s="38"/>
      <c r="H707" s="38"/>
      <c r="I707" s="38"/>
      <c r="J707" s="38"/>
      <c r="K707" s="38"/>
      <c r="L707" s="38"/>
      <c r="M707" s="38"/>
      <c r="N707" s="38"/>
      <c r="O707" s="38"/>
      <c r="P707" s="38"/>
      <c r="Q707" s="32"/>
      <c r="R707" s="23"/>
      <c r="S707" s="37"/>
    </row>
    <row r="708" spans="1:19" outlineLevel="1">
      <c r="A708" s="27"/>
      <c r="B708" s="36" t="s">
        <v>11</v>
      </c>
      <c r="C708" s="31"/>
      <c r="D708" s="31"/>
      <c r="E708" s="31"/>
      <c r="F708" s="31"/>
      <c r="G708" s="38"/>
      <c r="H708" s="38"/>
      <c r="I708" s="38"/>
      <c r="J708" s="38"/>
      <c r="K708" s="38"/>
      <c r="L708" s="38"/>
      <c r="M708" s="38"/>
      <c r="N708" s="38"/>
      <c r="O708" s="38"/>
      <c r="P708" s="38"/>
      <c r="Q708" s="32"/>
      <c r="R708" s="23"/>
      <c r="S708" s="37"/>
    </row>
    <row r="709" spans="1:19" outlineLevel="1">
      <c r="A709" s="27"/>
      <c r="B709" s="36" t="s">
        <v>12</v>
      </c>
      <c r="C709" s="31"/>
      <c r="D709" s="31"/>
      <c r="E709" s="31"/>
      <c r="F709" s="31"/>
      <c r="G709" s="38"/>
      <c r="H709" s="38"/>
      <c r="I709" s="38"/>
      <c r="J709" s="38"/>
      <c r="K709" s="38"/>
      <c r="L709" s="38"/>
      <c r="M709" s="38"/>
      <c r="N709" s="38"/>
      <c r="O709" s="38"/>
      <c r="P709" s="38"/>
      <c r="Q709" s="32"/>
      <c r="R709" s="23"/>
      <c r="S709" s="37"/>
    </row>
    <row r="710" spans="1:19" outlineLevel="1">
      <c r="A710" s="27"/>
      <c r="B710" s="36" t="s">
        <v>13</v>
      </c>
      <c r="C710" s="31"/>
      <c r="D710" s="31"/>
      <c r="E710" s="31"/>
      <c r="F710" s="31"/>
      <c r="G710" s="38"/>
      <c r="H710" s="38">
        <v>1670200</v>
      </c>
      <c r="I710" s="38"/>
      <c r="J710" s="38"/>
      <c r="K710" s="38"/>
      <c r="L710" s="38"/>
      <c r="M710" s="38"/>
      <c r="N710" s="38"/>
      <c r="O710" s="38"/>
      <c r="P710" s="38">
        <v>1581075.04</v>
      </c>
      <c r="Q710" s="32"/>
      <c r="R710" s="40">
        <f t="shared" si="246"/>
        <v>94.663815111962649</v>
      </c>
      <c r="S710" s="37"/>
    </row>
    <row r="711" spans="1:19" ht="31.5" outlineLevel="1">
      <c r="A711" s="27"/>
      <c r="B711" s="49" t="s">
        <v>204</v>
      </c>
      <c r="C711" s="31"/>
      <c r="D711" s="31"/>
      <c r="E711" s="31"/>
      <c r="F711" s="31"/>
      <c r="G711" s="38"/>
      <c r="H711" s="38">
        <f>H713+H714+H715</f>
        <v>10182907.42</v>
      </c>
      <c r="I711" s="38">
        <f t="shared" ref="I711:O711" si="275">I713+I714+I715</f>
        <v>0</v>
      </c>
      <c r="J711" s="38">
        <f t="shared" si="275"/>
        <v>0</v>
      </c>
      <c r="K711" s="38">
        <f t="shared" si="275"/>
        <v>0</v>
      </c>
      <c r="L711" s="38">
        <f t="shared" si="275"/>
        <v>0</v>
      </c>
      <c r="M711" s="38">
        <f t="shared" si="275"/>
        <v>0</v>
      </c>
      <c r="N711" s="38">
        <f t="shared" si="275"/>
        <v>0</v>
      </c>
      <c r="O711" s="38">
        <f t="shared" si="275"/>
        <v>0</v>
      </c>
      <c r="P711" s="38">
        <f>P713+P714+P715</f>
        <v>10020521.300000001</v>
      </c>
      <c r="Q711" s="32">
        <v>41189.14</v>
      </c>
      <c r="R711" s="39">
        <f t="shared" si="246"/>
        <v>98.405306919700948</v>
      </c>
      <c r="S711" s="37"/>
    </row>
    <row r="712" spans="1:19" outlineLevel="1">
      <c r="A712" s="27"/>
      <c r="B712" s="36" t="s">
        <v>10</v>
      </c>
      <c r="C712" s="31"/>
      <c r="D712" s="31"/>
      <c r="E712" s="31"/>
      <c r="F712" s="31"/>
      <c r="G712" s="38"/>
      <c r="H712" s="38"/>
      <c r="I712" s="38"/>
      <c r="J712" s="38"/>
      <c r="K712" s="38"/>
      <c r="L712" s="38"/>
      <c r="M712" s="38"/>
      <c r="N712" s="38"/>
      <c r="O712" s="38"/>
      <c r="P712" s="38"/>
      <c r="Q712" s="32"/>
      <c r="R712" s="23"/>
      <c r="S712" s="37"/>
    </row>
    <row r="713" spans="1:19" outlineLevel="1">
      <c r="A713" s="27"/>
      <c r="B713" s="36" t="s">
        <v>11</v>
      </c>
      <c r="C713" s="31"/>
      <c r="D713" s="31"/>
      <c r="E713" s="31"/>
      <c r="F713" s="31"/>
      <c r="G713" s="38"/>
      <c r="H713" s="38"/>
      <c r="I713" s="38"/>
      <c r="J713" s="38"/>
      <c r="K713" s="38"/>
      <c r="L713" s="38"/>
      <c r="M713" s="38"/>
      <c r="N713" s="38"/>
      <c r="O713" s="38"/>
      <c r="P713" s="38"/>
      <c r="Q713" s="32"/>
      <c r="R713" s="23"/>
      <c r="S713" s="37"/>
    </row>
    <row r="714" spans="1:19" outlineLevel="1">
      <c r="A714" s="27"/>
      <c r="B714" s="36" t="s">
        <v>12</v>
      </c>
      <c r="C714" s="31"/>
      <c r="D714" s="31"/>
      <c r="E714" s="31"/>
      <c r="F714" s="31"/>
      <c r="G714" s="38"/>
      <c r="H714" s="38"/>
      <c r="I714" s="38"/>
      <c r="J714" s="38"/>
      <c r="K714" s="38"/>
      <c r="L714" s="38"/>
      <c r="M714" s="38"/>
      <c r="N714" s="38"/>
      <c r="O714" s="38"/>
      <c r="P714" s="38"/>
      <c r="Q714" s="32"/>
      <c r="R714" s="23"/>
      <c r="S714" s="37"/>
    </row>
    <row r="715" spans="1:19" outlineLevel="1">
      <c r="A715" s="27"/>
      <c r="B715" s="36" t="s">
        <v>13</v>
      </c>
      <c r="C715" s="31"/>
      <c r="D715" s="31"/>
      <c r="E715" s="31"/>
      <c r="F715" s="31"/>
      <c r="G715" s="38"/>
      <c r="H715" s="38">
        <v>10182907.42</v>
      </c>
      <c r="I715" s="38"/>
      <c r="J715" s="38"/>
      <c r="K715" s="38"/>
      <c r="L715" s="38"/>
      <c r="M715" s="38"/>
      <c r="N715" s="38"/>
      <c r="O715" s="38"/>
      <c r="P715" s="38">
        <v>10020521.300000001</v>
      </c>
      <c r="Q715" s="32"/>
      <c r="R715" s="40">
        <f t="shared" ref="R715:R754" si="276">P715/H715*100</f>
        <v>98.405306919700948</v>
      </c>
      <c r="S715" s="37"/>
    </row>
    <row r="716" spans="1:19" outlineLevel="1">
      <c r="A716" s="27" t="s">
        <v>205</v>
      </c>
      <c r="B716" s="36" t="s">
        <v>206</v>
      </c>
      <c r="C716" s="31"/>
      <c r="D716" s="31"/>
      <c r="E716" s="31"/>
      <c r="F716" s="31"/>
      <c r="G716" s="38">
        <v>0</v>
      </c>
      <c r="H716" s="38">
        <f>H718+H719+H720</f>
        <v>11315200</v>
      </c>
      <c r="I716" s="38">
        <f t="shared" ref="I716:P716" si="277">I718+I719+I720</f>
        <v>0</v>
      </c>
      <c r="J716" s="38">
        <f t="shared" si="277"/>
        <v>0</v>
      </c>
      <c r="K716" s="38">
        <f t="shared" si="277"/>
        <v>0</v>
      </c>
      <c r="L716" s="38">
        <f t="shared" si="277"/>
        <v>0</v>
      </c>
      <c r="M716" s="38">
        <f t="shared" si="277"/>
        <v>0</v>
      </c>
      <c r="N716" s="38">
        <f t="shared" si="277"/>
        <v>0</v>
      </c>
      <c r="O716" s="38">
        <f t="shared" si="277"/>
        <v>0</v>
      </c>
      <c r="P716" s="38">
        <f t="shared" si="277"/>
        <v>11085304</v>
      </c>
      <c r="Q716" s="32">
        <v>10058909.77</v>
      </c>
      <c r="R716" s="40">
        <f t="shared" si="276"/>
        <v>97.968255090497735</v>
      </c>
      <c r="S716" s="37">
        <v>0</v>
      </c>
    </row>
    <row r="717" spans="1:19" outlineLevel="1">
      <c r="A717" s="27"/>
      <c r="B717" s="36" t="s">
        <v>10</v>
      </c>
      <c r="C717" s="31"/>
      <c r="D717" s="31"/>
      <c r="E717" s="31"/>
      <c r="F717" s="31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2"/>
      <c r="R717" s="23"/>
      <c r="S717" s="37"/>
    </row>
    <row r="718" spans="1:19" outlineLevel="1">
      <c r="A718" s="27"/>
      <c r="B718" s="36" t="s">
        <v>11</v>
      </c>
      <c r="C718" s="31"/>
      <c r="D718" s="31"/>
      <c r="E718" s="31"/>
      <c r="F718" s="31"/>
      <c r="G718" s="38"/>
      <c r="H718" s="38">
        <f>H723</f>
        <v>0</v>
      </c>
      <c r="I718" s="38">
        <f t="shared" ref="I718:P719" si="278">I723</f>
        <v>0</v>
      </c>
      <c r="J718" s="38">
        <f t="shared" si="278"/>
        <v>0</v>
      </c>
      <c r="K718" s="38">
        <f t="shared" si="278"/>
        <v>0</v>
      </c>
      <c r="L718" s="38">
        <f t="shared" si="278"/>
        <v>0</v>
      </c>
      <c r="M718" s="38">
        <f t="shared" si="278"/>
        <v>0</v>
      </c>
      <c r="N718" s="38">
        <f t="shared" si="278"/>
        <v>0</v>
      </c>
      <c r="O718" s="38">
        <f t="shared" si="278"/>
        <v>0</v>
      </c>
      <c r="P718" s="38">
        <f t="shared" si="278"/>
        <v>0</v>
      </c>
      <c r="Q718" s="32"/>
      <c r="R718" s="40">
        <v>0</v>
      </c>
      <c r="S718" s="37"/>
    </row>
    <row r="719" spans="1:19" outlineLevel="1">
      <c r="A719" s="27"/>
      <c r="B719" s="36" t="s">
        <v>12</v>
      </c>
      <c r="C719" s="31"/>
      <c r="D719" s="31"/>
      <c r="E719" s="31"/>
      <c r="F719" s="31"/>
      <c r="G719" s="38"/>
      <c r="H719" s="38">
        <f t="shared" ref="H719" si="279">H724</f>
        <v>0</v>
      </c>
      <c r="I719" s="38"/>
      <c r="J719" s="38"/>
      <c r="K719" s="38"/>
      <c r="L719" s="38"/>
      <c r="M719" s="38"/>
      <c r="N719" s="38"/>
      <c r="O719" s="38"/>
      <c r="P719" s="38">
        <f t="shared" si="278"/>
        <v>0</v>
      </c>
      <c r="Q719" s="32"/>
      <c r="R719" s="40">
        <v>0</v>
      </c>
      <c r="S719" s="37"/>
    </row>
    <row r="720" spans="1:19" outlineLevel="1">
      <c r="A720" s="27"/>
      <c r="B720" s="36" t="s">
        <v>13</v>
      </c>
      <c r="C720" s="31"/>
      <c r="D720" s="31"/>
      <c r="E720" s="31"/>
      <c r="F720" s="31"/>
      <c r="G720" s="38"/>
      <c r="H720" s="38">
        <f>H725</f>
        <v>11315200</v>
      </c>
      <c r="I720" s="38">
        <f t="shared" ref="I720:P720" si="280">I725</f>
        <v>0</v>
      </c>
      <c r="J720" s="38">
        <f t="shared" si="280"/>
        <v>0</v>
      </c>
      <c r="K720" s="38">
        <f t="shared" si="280"/>
        <v>0</v>
      </c>
      <c r="L720" s="38">
        <f t="shared" si="280"/>
        <v>0</v>
      </c>
      <c r="M720" s="38">
        <f t="shared" si="280"/>
        <v>0</v>
      </c>
      <c r="N720" s="38">
        <f t="shared" si="280"/>
        <v>0</v>
      </c>
      <c r="O720" s="38">
        <f t="shared" si="280"/>
        <v>0</v>
      </c>
      <c r="P720" s="38">
        <f t="shared" si="280"/>
        <v>11085304</v>
      </c>
      <c r="Q720" s="32"/>
      <c r="R720" s="40">
        <f t="shared" si="276"/>
        <v>97.968255090497735</v>
      </c>
      <c r="S720" s="37"/>
    </row>
    <row r="721" spans="1:19" ht="18.75" customHeight="1" outlineLevel="1">
      <c r="A721" s="27"/>
      <c r="B721" s="49" t="s">
        <v>207</v>
      </c>
      <c r="C721" s="31"/>
      <c r="D721" s="31"/>
      <c r="E721" s="31"/>
      <c r="F721" s="31"/>
      <c r="G721" s="38"/>
      <c r="H721" s="38">
        <f>H723+H724+H725</f>
        <v>11315200</v>
      </c>
      <c r="I721" s="38">
        <f t="shared" ref="I721:O721" si="281">I723+I724+I725</f>
        <v>0</v>
      </c>
      <c r="J721" s="38">
        <f t="shared" si="281"/>
        <v>0</v>
      </c>
      <c r="K721" s="38">
        <f t="shared" si="281"/>
        <v>0</v>
      </c>
      <c r="L721" s="38">
        <f t="shared" si="281"/>
        <v>0</v>
      </c>
      <c r="M721" s="38">
        <f t="shared" si="281"/>
        <v>0</v>
      </c>
      <c r="N721" s="38">
        <f t="shared" si="281"/>
        <v>0</v>
      </c>
      <c r="O721" s="38">
        <f t="shared" si="281"/>
        <v>0</v>
      </c>
      <c r="P721" s="38">
        <f>P723+P724+P725</f>
        <v>11085304</v>
      </c>
      <c r="Q721" s="32">
        <v>41189.14</v>
      </c>
      <c r="R721" s="39">
        <f t="shared" si="276"/>
        <v>97.968255090497735</v>
      </c>
      <c r="S721" s="37"/>
    </row>
    <row r="722" spans="1:19" outlineLevel="1">
      <c r="A722" s="27"/>
      <c r="B722" s="36" t="s">
        <v>10</v>
      </c>
      <c r="C722" s="31"/>
      <c r="D722" s="31"/>
      <c r="E722" s="31"/>
      <c r="F722" s="31"/>
      <c r="G722" s="38"/>
      <c r="H722" s="38"/>
      <c r="I722" s="38"/>
      <c r="J722" s="38"/>
      <c r="K722" s="38"/>
      <c r="L722" s="38"/>
      <c r="M722" s="38"/>
      <c r="N722" s="38"/>
      <c r="O722" s="38"/>
      <c r="P722" s="38"/>
      <c r="Q722" s="32"/>
      <c r="R722" s="23"/>
      <c r="S722" s="37"/>
    </row>
    <row r="723" spans="1:19" outlineLevel="1">
      <c r="A723" s="27"/>
      <c r="B723" s="36" t="s">
        <v>11</v>
      </c>
      <c r="C723" s="31"/>
      <c r="D723" s="31"/>
      <c r="E723" s="31"/>
      <c r="F723" s="31"/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Q723" s="32"/>
      <c r="R723" s="23"/>
      <c r="S723" s="37"/>
    </row>
    <row r="724" spans="1:19" outlineLevel="1">
      <c r="A724" s="27"/>
      <c r="B724" s="36" t="s">
        <v>12</v>
      </c>
      <c r="C724" s="31"/>
      <c r="D724" s="31"/>
      <c r="E724" s="31"/>
      <c r="F724" s="31"/>
      <c r="G724" s="38"/>
      <c r="H724" s="38"/>
      <c r="I724" s="38"/>
      <c r="J724" s="38"/>
      <c r="K724" s="38"/>
      <c r="L724" s="38"/>
      <c r="M724" s="38"/>
      <c r="N724" s="38"/>
      <c r="O724" s="38"/>
      <c r="P724" s="38"/>
      <c r="Q724" s="32"/>
      <c r="R724" s="23"/>
      <c r="S724" s="37"/>
    </row>
    <row r="725" spans="1:19" outlineLevel="1">
      <c r="A725" s="27"/>
      <c r="B725" s="36" t="s">
        <v>13</v>
      </c>
      <c r="C725" s="31"/>
      <c r="D725" s="31"/>
      <c r="E725" s="31"/>
      <c r="F725" s="31"/>
      <c r="G725" s="38"/>
      <c r="H725" s="38">
        <v>11315200</v>
      </c>
      <c r="I725" s="38"/>
      <c r="J725" s="38"/>
      <c r="K725" s="38"/>
      <c r="L725" s="38"/>
      <c r="M725" s="38"/>
      <c r="N725" s="38"/>
      <c r="O725" s="38"/>
      <c r="P725" s="38">
        <v>11085304</v>
      </c>
      <c r="Q725" s="32"/>
      <c r="R725" s="40">
        <f t="shared" si="276"/>
        <v>97.968255090497735</v>
      </c>
      <c r="S725" s="37"/>
    </row>
    <row r="726" spans="1:19" ht="30" customHeight="1" outlineLevel="1">
      <c r="A726" s="27" t="s">
        <v>208</v>
      </c>
      <c r="B726" s="36" t="s">
        <v>209</v>
      </c>
      <c r="C726" s="31"/>
      <c r="D726" s="31"/>
      <c r="E726" s="31"/>
      <c r="F726" s="31"/>
      <c r="G726" s="38">
        <v>0</v>
      </c>
      <c r="H726" s="38">
        <f>H728+H729+H730</f>
        <v>6822600</v>
      </c>
      <c r="I726" s="38">
        <f t="shared" ref="I726:P726" si="282">I728+I729+I730</f>
        <v>0</v>
      </c>
      <c r="J726" s="38">
        <f t="shared" si="282"/>
        <v>0</v>
      </c>
      <c r="K726" s="38">
        <f t="shared" si="282"/>
        <v>0</v>
      </c>
      <c r="L726" s="38">
        <f t="shared" si="282"/>
        <v>0</v>
      </c>
      <c r="M726" s="38">
        <f t="shared" si="282"/>
        <v>0</v>
      </c>
      <c r="N726" s="38">
        <f t="shared" si="282"/>
        <v>0</v>
      </c>
      <c r="O726" s="38">
        <f t="shared" si="282"/>
        <v>0</v>
      </c>
      <c r="P726" s="38">
        <f t="shared" si="282"/>
        <v>6609625.4900000002</v>
      </c>
      <c r="Q726" s="32">
        <v>0</v>
      </c>
      <c r="R726" s="39">
        <f t="shared" si="276"/>
        <v>96.878396652302641</v>
      </c>
      <c r="S726" s="37">
        <v>0</v>
      </c>
    </row>
    <row r="727" spans="1:19" outlineLevel="1">
      <c r="A727" s="27"/>
      <c r="B727" s="36" t="s">
        <v>10</v>
      </c>
      <c r="C727" s="31"/>
      <c r="D727" s="31"/>
      <c r="E727" s="31"/>
      <c r="F727" s="31"/>
      <c r="G727" s="38"/>
      <c r="H727" s="38"/>
      <c r="I727" s="38"/>
      <c r="J727" s="38"/>
      <c r="K727" s="38"/>
      <c r="L727" s="38"/>
      <c r="M727" s="38"/>
      <c r="N727" s="38"/>
      <c r="O727" s="38"/>
      <c r="P727" s="38"/>
      <c r="Q727" s="32"/>
      <c r="R727" s="23"/>
      <c r="S727" s="37"/>
    </row>
    <row r="728" spans="1:19" outlineLevel="1">
      <c r="A728" s="27"/>
      <c r="B728" s="36" t="s">
        <v>11</v>
      </c>
      <c r="C728" s="31"/>
      <c r="D728" s="31"/>
      <c r="E728" s="31"/>
      <c r="F728" s="31"/>
      <c r="G728" s="38"/>
      <c r="H728" s="38">
        <f>H733+H738</f>
        <v>0</v>
      </c>
      <c r="I728" s="38">
        <f t="shared" ref="I728:P730" si="283">I733+I738</f>
        <v>0</v>
      </c>
      <c r="J728" s="38">
        <f t="shared" si="283"/>
        <v>0</v>
      </c>
      <c r="K728" s="38">
        <f t="shared" si="283"/>
        <v>0</v>
      </c>
      <c r="L728" s="38">
        <f t="shared" si="283"/>
        <v>0</v>
      </c>
      <c r="M728" s="38">
        <f t="shared" si="283"/>
        <v>0</v>
      </c>
      <c r="N728" s="38">
        <f t="shared" si="283"/>
        <v>0</v>
      </c>
      <c r="O728" s="38">
        <f t="shared" si="283"/>
        <v>0</v>
      </c>
      <c r="P728" s="38">
        <f t="shared" si="283"/>
        <v>0</v>
      </c>
      <c r="Q728" s="32"/>
      <c r="R728" s="40">
        <v>0</v>
      </c>
      <c r="S728" s="37"/>
    </row>
    <row r="729" spans="1:19" outlineLevel="1">
      <c r="A729" s="27"/>
      <c r="B729" s="36" t="s">
        <v>12</v>
      </c>
      <c r="C729" s="31"/>
      <c r="D729" s="31"/>
      <c r="E729" s="31"/>
      <c r="F729" s="31"/>
      <c r="G729" s="38"/>
      <c r="H729" s="38">
        <f t="shared" ref="H729" si="284">H734+H739</f>
        <v>0</v>
      </c>
      <c r="I729" s="38"/>
      <c r="J729" s="38"/>
      <c r="K729" s="38"/>
      <c r="L729" s="38"/>
      <c r="M729" s="38"/>
      <c r="N729" s="38"/>
      <c r="O729" s="38"/>
      <c r="P729" s="38">
        <f t="shared" si="283"/>
        <v>0</v>
      </c>
      <c r="Q729" s="32"/>
      <c r="R729" s="40">
        <v>0</v>
      </c>
      <c r="S729" s="37"/>
    </row>
    <row r="730" spans="1:19" outlineLevel="1">
      <c r="A730" s="27"/>
      <c r="B730" s="36" t="s">
        <v>13</v>
      </c>
      <c r="C730" s="31"/>
      <c r="D730" s="31"/>
      <c r="E730" s="31"/>
      <c r="F730" s="31"/>
      <c r="G730" s="38"/>
      <c r="H730" s="38">
        <f>H735+H740</f>
        <v>6822600</v>
      </c>
      <c r="I730" s="38">
        <f t="shared" ref="I730:O730" si="285">I735+I740</f>
        <v>0</v>
      </c>
      <c r="J730" s="38">
        <f t="shared" si="285"/>
        <v>0</v>
      </c>
      <c r="K730" s="38">
        <f t="shared" si="285"/>
        <v>0</v>
      </c>
      <c r="L730" s="38">
        <f t="shared" si="285"/>
        <v>0</v>
      </c>
      <c r="M730" s="38">
        <f t="shared" si="285"/>
        <v>0</v>
      </c>
      <c r="N730" s="38">
        <f t="shared" si="285"/>
        <v>0</v>
      </c>
      <c r="O730" s="38">
        <f t="shared" si="285"/>
        <v>0</v>
      </c>
      <c r="P730" s="38">
        <f t="shared" si="283"/>
        <v>6609625.4900000002</v>
      </c>
      <c r="Q730" s="32"/>
      <c r="R730" s="40">
        <f t="shared" si="276"/>
        <v>96.878396652302641</v>
      </c>
      <c r="S730" s="37"/>
    </row>
    <row r="731" spans="1:19" ht="80.25" customHeight="1" outlineLevel="1">
      <c r="A731" s="27"/>
      <c r="B731" s="49" t="s">
        <v>210</v>
      </c>
      <c r="C731" s="31"/>
      <c r="D731" s="31"/>
      <c r="E731" s="31"/>
      <c r="F731" s="31"/>
      <c r="G731" s="38"/>
      <c r="H731" s="38">
        <f>H733+H734+H735</f>
        <v>1500000</v>
      </c>
      <c r="I731" s="38">
        <f t="shared" ref="I731:O731" si="286">I733+I734+I735</f>
        <v>0</v>
      </c>
      <c r="J731" s="38">
        <f t="shared" si="286"/>
        <v>0</v>
      </c>
      <c r="K731" s="38">
        <f t="shared" si="286"/>
        <v>0</v>
      </c>
      <c r="L731" s="38">
        <f t="shared" si="286"/>
        <v>0</v>
      </c>
      <c r="M731" s="38">
        <f t="shared" si="286"/>
        <v>0</v>
      </c>
      <c r="N731" s="38">
        <f t="shared" si="286"/>
        <v>0</v>
      </c>
      <c r="O731" s="38">
        <f t="shared" si="286"/>
        <v>0</v>
      </c>
      <c r="P731" s="38">
        <f>P733+P734+P735</f>
        <v>1492450.49</v>
      </c>
      <c r="Q731" s="32">
        <v>41189.14</v>
      </c>
      <c r="R731" s="39">
        <f t="shared" si="276"/>
        <v>99.496699333333325</v>
      </c>
      <c r="S731" s="56"/>
    </row>
    <row r="732" spans="1:19" outlineLevel="1">
      <c r="A732" s="27"/>
      <c r="B732" s="36" t="s">
        <v>10</v>
      </c>
      <c r="C732" s="31"/>
      <c r="D732" s="31"/>
      <c r="E732" s="31"/>
      <c r="F732" s="31"/>
      <c r="G732" s="38"/>
      <c r="H732" s="38"/>
      <c r="I732" s="38"/>
      <c r="J732" s="38"/>
      <c r="K732" s="38"/>
      <c r="L732" s="38"/>
      <c r="M732" s="38"/>
      <c r="N732" s="38"/>
      <c r="O732" s="38"/>
      <c r="P732" s="38"/>
      <c r="Q732" s="32"/>
      <c r="R732" s="23"/>
      <c r="S732" s="56"/>
    </row>
    <row r="733" spans="1:19" outlineLevel="1">
      <c r="A733" s="27"/>
      <c r="B733" s="36" t="s">
        <v>11</v>
      </c>
      <c r="C733" s="31"/>
      <c r="D733" s="31"/>
      <c r="E733" s="31"/>
      <c r="F733" s="31"/>
      <c r="G733" s="38"/>
      <c r="H733" s="38"/>
      <c r="I733" s="38"/>
      <c r="J733" s="38"/>
      <c r="K733" s="38"/>
      <c r="L733" s="38"/>
      <c r="M733" s="38"/>
      <c r="N733" s="38"/>
      <c r="O733" s="38"/>
      <c r="P733" s="38"/>
      <c r="Q733" s="32"/>
      <c r="R733" s="23"/>
      <c r="S733" s="56"/>
    </row>
    <row r="734" spans="1:19" outlineLevel="1">
      <c r="A734" s="27"/>
      <c r="B734" s="36" t="s">
        <v>12</v>
      </c>
      <c r="C734" s="31"/>
      <c r="D734" s="31"/>
      <c r="E734" s="31"/>
      <c r="F734" s="31"/>
      <c r="G734" s="38"/>
      <c r="H734" s="38"/>
      <c r="I734" s="38"/>
      <c r="J734" s="38"/>
      <c r="K734" s="38"/>
      <c r="L734" s="38"/>
      <c r="M734" s="38"/>
      <c r="N734" s="38"/>
      <c r="O734" s="38"/>
      <c r="P734" s="38"/>
      <c r="Q734" s="32"/>
      <c r="R734" s="23"/>
      <c r="S734" s="56"/>
    </row>
    <row r="735" spans="1:19" outlineLevel="1">
      <c r="A735" s="27"/>
      <c r="B735" s="36" t="s">
        <v>13</v>
      </c>
      <c r="C735" s="31"/>
      <c r="D735" s="31"/>
      <c r="E735" s="31"/>
      <c r="F735" s="31"/>
      <c r="G735" s="38"/>
      <c r="H735" s="38">
        <v>1500000</v>
      </c>
      <c r="I735" s="38"/>
      <c r="J735" s="38"/>
      <c r="K735" s="38"/>
      <c r="L735" s="38"/>
      <c r="M735" s="38"/>
      <c r="N735" s="38"/>
      <c r="O735" s="38"/>
      <c r="P735" s="38">
        <v>1492450.49</v>
      </c>
      <c r="Q735" s="32"/>
      <c r="R735" s="40">
        <f t="shared" si="276"/>
        <v>99.496699333333325</v>
      </c>
      <c r="S735" s="56"/>
    </row>
    <row r="736" spans="1:19" ht="32.25" customHeight="1" outlineLevel="1">
      <c r="A736" s="27"/>
      <c r="B736" s="49" t="s">
        <v>211</v>
      </c>
      <c r="C736" s="31"/>
      <c r="D736" s="31"/>
      <c r="E736" s="31"/>
      <c r="F736" s="31"/>
      <c r="G736" s="38"/>
      <c r="H736" s="38">
        <f>H738+H739+H740</f>
        <v>5322600</v>
      </c>
      <c r="I736" s="38">
        <f t="shared" ref="I736:P736" si="287">I738+I739+I740</f>
        <v>0</v>
      </c>
      <c r="J736" s="38">
        <f t="shared" si="287"/>
        <v>0</v>
      </c>
      <c r="K736" s="38">
        <f t="shared" si="287"/>
        <v>0</v>
      </c>
      <c r="L736" s="38">
        <f t="shared" si="287"/>
        <v>0</v>
      </c>
      <c r="M736" s="38">
        <f t="shared" si="287"/>
        <v>0</v>
      </c>
      <c r="N736" s="38">
        <f t="shared" si="287"/>
        <v>0</v>
      </c>
      <c r="O736" s="38">
        <f t="shared" si="287"/>
        <v>0</v>
      </c>
      <c r="P736" s="38">
        <f t="shared" si="287"/>
        <v>5117175</v>
      </c>
      <c r="Q736" s="32">
        <v>41189.14</v>
      </c>
      <c r="R736" s="39">
        <f t="shared" si="276"/>
        <v>96.140514034494416</v>
      </c>
      <c r="S736" s="56"/>
    </row>
    <row r="737" spans="1:19" outlineLevel="1">
      <c r="A737" s="27"/>
      <c r="B737" s="36" t="s">
        <v>10</v>
      </c>
      <c r="C737" s="31"/>
      <c r="D737" s="31"/>
      <c r="E737" s="31"/>
      <c r="F737" s="31"/>
      <c r="G737" s="38"/>
      <c r="H737" s="38"/>
      <c r="I737" s="38"/>
      <c r="J737" s="38"/>
      <c r="K737" s="38"/>
      <c r="L737" s="38"/>
      <c r="M737" s="38"/>
      <c r="N737" s="38"/>
      <c r="O737" s="38"/>
      <c r="P737" s="38"/>
      <c r="Q737" s="32"/>
      <c r="R737" s="23"/>
      <c r="S737" s="56"/>
    </row>
    <row r="738" spans="1:19" outlineLevel="1">
      <c r="A738" s="27"/>
      <c r="B738" s="36" t="s">
        <v>11</v>
      </c>
      <c r="C738" s="31"/>
      <c r="D738" s="31"/>
      <c r="E738" s="31"/>
      <c r="F738" s="31"/>
      <c r="G738" s="38"/>
      <c r="H738" s="38"/>
      <c r="I738" s="38"/>
      <c r="J738" s="38"/>
      <c r="K738" s="38"/>
      <c r="L738" s="38"/>
      <c r="M738" s="38"/>
      <c r="N738" s="38"/>
      <c r="O738" s="38"/>
      <c r="P738" s="38"/>
      <c r="Q738" s="32"/>
      <c r="R738" s="23"/>
      <c r="S738" s="56"/>
    </row>
    <row r="739" spans="1:19" outlineLevel="1">
      <c r="A739" s="27"/>
      <c r="B739" s="36" t="s">
        <v>12</v>
      </c>
      <c r="C739" s="31"/>
      <c r="D739" s="31"/>
      <c r="E739" s="31"/>
      <c r="F739" s="31"/>
      <c r="G739" s="38"/>
      <c r="H739" s="38"/>
      <c r="I739" s="38"/>
      <c r="J739" s="38"/>
      <c r="K739" s="38"/>
      <c r="L739" s="38"/>
      <c r="M739" s="38"/>
      <c r="N739" s="38"/>
      <c r="O739" s="38"/>
      <c r="P739" s="38"/>
      <c r="Q739" s="32"/>
      <c r="R739" s="23"/>
      <c r="S739" s="56"/>
    </row>
    <row r="740" spans="1:19" outlineLevel="1">
      <c r="A740" s="27"/>
      <c r="B740" s="36" t="s">
        <v>13</v>
      </c>
      <c r="C740" s="31"/>
      <c r="D740" s="31"/>
      <c r="E740" s="31"/>
      <c r="F740" s="31"/>
      <c r="G740" s="38"/>
      <c r="H740" s="38">
        <v>5322600</v>
      </c>
      <c r="I740" s="38"/>
      <c r="J740" s="38"/>
      <c r="K740" s="38"/>
      <c r="L740" s="38"/>
      <c r="M740" s="38"/>
      <c r="N740" s="38"/>
      <c r="O740" s="38"/>
      <c r="P740" s="38">
        <v>5117175</v>
      </c>
      <c r="Q740" s="32"/>
      <c r="R740" s="40">
        <f t="shared" si="276"/>
        <v>96.140514034494416</v>
      </c>
      <c r="S740" s="56"/>
    </row>
    <row r="741" spans="1:19" ht="47.25" outlineLevel="1">
      <c r="A741" s="57" t="s">
        <v>212</v>
      </c>
      <c r="B741" s="58" t="s">
        <v>213</v>
      </c>
      <c r="C741" s="31"/>
      <c r="D741" s="31"/>
      <c r="E741" s="31"/>
      <c r="F741" s="31"/>
      <c r="G741" s="38"/>
      <c r="H741" s="38">
        <f>H743+H744+H745</f>
        <v>33636400</v>
      </c>
      <c r="I741" s="38">
        <f t="shared" ref="I741:P741" si="288">I743+I744+I745</f>
        <v>0</v>
      </c>
      <c r="J741" s="38">
        <f t="shared" si="288"/>
        <v>0</v>
      </c>
      <c r="K741" s="38">
        <f t="shared" si="288"/>
        <v>0</v>
      </c>
      <c r="L741" s="38">
        <f t="shared" si="288"/>
        <v>0</v>
      </c>
      <c r="M741" s="38">
        <f t="shared" si="288"/>
        <v>0</v>
      </c>
      <c r="N741" s="38">
        <f t="shared" si="288"/>
        <v>0</v>
      </c>
      <c r="O741" s="38">
        <f t="shared" si="288"/>
        <v>0</v>
      </c>
      <c r="P741" s="38">
        <f t="shared" si="288"/>
        <v>33456079.140000001</v>
      </c>
      <c r="Q741" s="32"/>
      <c r="R741" s="39">
        <f t="shared" si="276"/>
        <v>99.463911536311855</v>
      </c>
      <c r="S741" s="56"/>
    </row>
    <row r="742" spans="1:19" outlineLevel="1">
      <c r="A742" s="27"/>
      <c r="B742" s="36" t="s">
        <v>10</v>
      </c>
      <c r="C742" s="31"/>
      <c r="D742" s="31"/>
      <c r="E742" s="31"/>
      <c r="F742" s="31"/>
      <c r="G742" s="38"/>
      <c r="H742" s="38"/>
      <c r="I742" s="38"/>
      <c r="J742" s="38"/>
      <c r="K742" s="38"/>
      <c r="L742" s="38"/>
      <c r="M742" s="38"/>
      <c r="N742" s="38"/>
      <c r="O742" s="38"/>
      <c r="P742" s="38"/>
      <c r="Q742" s="32"/>
      <c r="R742" s="23"/>
      <c r="S742" s="56"/>
    </row>
    <row r="743" spans="1:19" outlineLevel="1">
      <c r="A743" s="27"/>
      <c r="B743" s="36" t="s">
        <v>11</v>
      </c>
      <c r="C743" s="31"/>
      <c r="D743" s="31"/>
      <c r="E743" s="31"/>
      <c r="F743" s="31"/>
      <c r="G743" s="38"/>
      <c r="H743" s="38">
        <f>H748</f>
        <v>0</v>
      </c>
      <c r="I743" s="38">
        <f t="shared" ref="I743:P745" si="289">I748</f>
        <v>0</v>
      </c>
      <c r="J743" s="38">
        <f t="shared" si="289"/>
        <v>0</v>
      </c>
      <c r="K743" s="38">
        <f t="shared" si="289"/>
        <v>0</v>
      </c>
      <c r="L743" s="38">
        <f t="shared" si="289"/>
        <v>0</v>
      </c>
      <c r="M743" s="38">
        <f t="shared" si="289"/>
        <v>0</v>
      </c>
      <c r="N743" s="38">
        <f t="shared" si="289"/>
        <v>0</v>
      </c>
      <c r="O743" s="38">
        <f t="shared" si="289"/>
        <v>0</v>
      </c>
      <c r="P743" s="38">
        <f t="shared" si="289"/>
        <v>0</v>
      </c>
      <c r="Q743" s="32"/>
      <c r="R743" s="40">
        <v>0</v>
      </c>
      <c r="S743" s="56"/>
    </row>
    <row r="744" spans="1:19" outlineLevel="1">
      <c r="A744" s="27"/>
      <c r="B744" s="36" t="s">
        <v>12</v>
      </c>
      <c r="C744" s="31"/>
      <c r="D744" s="31"/>
      <c r="E744" s="31"/>
      <c r="F744" s="31"/>
      <c r="G744" s="38"/>
      <c r="H744" s="38">
        <f t="shared" ref="H744" si="290">H749</f>
        <v>0</v>
      </c>
      <c r="I744" s="38"/>
      <c r="J744" s="38"/>
      <c r="K744" s="38"/>
      <c r="L744" s="38"/>
      <c r="M744" s="38"/>
      <c r="N744" s="38"/>
      <c r="O744" s="38"/>
      <c r="P744" s="38">
        <f t="shared" si="289"/>
        <v>0</v>
      </c>
      <c r="Q744" s="32"/>
      <c r="R744" s="40">
        <v>0</v>
      </c>
      <c r="S744" s="56"/>
    </row>
    <row r="745" spans="1:19" outlineLevel="1">
      <c r="A745" s="27"/>
      <c r="B745" s="36" t="s">
        <v>13</v>
      </c>
      <c r="C745" s="31"/>
      <c r="D745" s="31"/>
      <c r="E745" s="31"/>
      <c r="F745" s="31"/>
      <c r="G745" s="38"/>
      <c r="H745" s="38">
        <f>H750</f>
        <v>33636400</v>
      </c>
      <c r="I745" s="38"/>
      <c r="J745" s="38"/>
      <c r="K745" s="38"/>
      <c r="L745" s="38"/>
      <c r="M745" s="38"/>
      <c r="N745" s="38"/>
      <c r="O745" s="38"/>
      <c r="P745" s="38">
        <f t="shared" si="289"/>
        <v>33456079.140000001</v>
      </c>
      <c r="Q745" s="32"/>
      <c r="R745" s="40">
        <f t="shared" si="276"/>
        <v>99.463911536311855</v>
      </c>
      <c r="S745" s="56"/>
    </row>
    <row r="746" spans="1:19" outlineLevel="1">
      <c r="A746" s="27"/>
      <c r="B746" s="49" t="s">
        <v>42</v>
      </c>
      <c r="C746" s="31"/>
      <c r="D746" s="31"/>
      <c r="E746" s="31"/>
      <c r="F746" s="31"/>
      <c r="G746" s="38"/>
      <c r="H746" s="38">
        <f>H748+H749+H750</f>
        <v>33636400</v>
      </c>
      <c r="I746" s="38">
        <f t="shared" ref="I746:O746" si="291">I748+I749+I750</f>
        <v>0</v>
      </c>
      <c r="J746" s="38">
        <f t="shared" si="291"/>
        <v>0</v>
      </c>
      <c r="K746" s="38">
        <f t="shared" si="291"/>
        <v>0</v>
      </c>
      <c r="L746" s="38">
        <f t="shared" si="291"/>
        <v>0</v>
      </c>
      <c r="M746" s="38">
        <f t="shared" si="291"/>
        <v>0</v>
      </c>
      <c r="N746" s="38">
        <f t="shared" si="291"/>
        <v>0</v>
      </c>
      <c r="O746" s="38">
        <f t="shared" si="291"/>
        <v>0</v>
      </c>
      <c r="P746" s="38">
        <f>P748+P749+P750</f>
        <v>33456079.140000001</v>
      </c>
      <c r="Q746" s="32">
        <v>41189.14</v>
      </c>
      <c r="R746" s="39">
        <f t="shared" si="276"/>
        <v>99.463911536311855</v>
      </c>
      <c r="S746" s="56"/>
    </row>
    <row r="747" spans="1:19" outlineLevel="1">
      <c r="A747" s="27"/>
      <c r="B747" s="36" t="s">
        <v>10</v>
      </c>
      <c r="C747" s="31"/>
      <c r="D747" s="31"/>
      <c r="E747" s="31"/>
      <c r="F747" s="31"/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Q747" s="32"/>
      <c r="R747" s="23"/>
      <c r="S747" s="56"/>
    </row>
    <row r="748" spans="1:19" outlineLevel="1">
      <c r="A748" s="27"/>
      <c r="B748" s="36" t="s">
        <v>11</v>
      </c>
      <c r="C748" s="31"/>
      <c r="D748" s="31"/>
      <c r="E748" s="31"/>
      <c r="F748" s="31"/>
      <c r="G748" s="38"/>
      <c r="H748" s="38"/>
      <c r="I748" s="38"/>
      <c r="J748" s="38"/>
      <c r="K748" s="38"/>
      <c r="L748" s="38"/>
      <c r="M748" s="38"/>
      <c r="N748" s="38"/>
      <c r="O748" s="38"/>
      <c r="P748" s="38"/>
      <c r="Q748" s="32"/>
      <c r="R748" s="23"/>
      <c r="S748" s="56"/>
    </row>
    <row r="749" spans="1:19" outlineLevel="1">
      <c r="A749" s="27"/>
      <c r="B749" s="36" t="s">
        <v>12</v>
      </c>
      <c r="C749" s="31"/>
      <c r="D749" s="31"/>
      <c r="E749" s="31"/>
      <c r="F749" s="31"/>
      <c r="G749" s="38"/>
      <c r="H749" s="38"/>
      <c r="I749" s="38"/>
      <c r="J749" s="38"/>
      <c r="K749" s="38"/>
      <c r="L749" s="38"/>
      <c r="M749" s="38"/>
      <c r="N749" s="38"/>
      <c r="O749" s="38"/>
      <c r="P749" s="38"/>
      <c r="Q749" s="32"/>
      <c r="R749" s="23"/>
      <c r="S749" s="56"/>
    </row>
    <row r="750" spans="1:19" outlineLevel="1">
      <c r="A750" s="27"/>
      <c r="B750" s="36" t="s">
        <v>13</v>
      </c>
      <c r="C750" s="31"/>
      <c r="D750" s="31"/>
      <c r="E750" s="31"/>
      <c r="F750" s="31"/>
      <c r="G750" s="38"/>
      <c r="H750" s="38">
        <v>33636400</v>
      </c>
      <c r="I750" s="38"/>
      <c r="J750" s="38"/>
      <c r="K750" s="38"/>
      <c r="L750" s="38"/>
      <c r="M750" s="38"/>
      <c r="N750" s="38"/>
      <c r="O750" s="38"/>
      <c r="P750" s="38">
        <v>33456079.140000001</v>
      </c>
      <c r="Q750" s="32"/>
      <c r="R750" s="40">
        <f t="shared" si="276"/>
        <v>99.463911536311855</v>
      </c>
      <c r="S750" s="56"/>
    </row>
    <row r="751" spans="1:19">
      <c r="A751" s="59"/>
      <c r="B751" s="60"/>
      <c r="C751" s="61"/>
      <c r="D751" s="61"/>
      <c r="E751" s="61"/>
      <c r="F751" s="61"/>
      <c r="G751" s="61"/>
      <c r="H751" s="61"/>
      <c r="I751" s="61"/>
      <c r="J751" s="61"/>
      <c r="K751" s="61"/>
      <c r="L751" s="61"/>
      <c r="M751" s="61"/>
      <c r="N751" s="61"/>
      <c r="O751" s="61"/>
      <c r="P751" s="61"/>
      <c r="Q751" s="61" t="s">
        <v>4</v>
      </c>
      <c r="R751" s="61"/>
      <c r="S751" s="3"/>
    </row>
    <row r="752" spans="1:19">
      <c r="B752" s="62"/>
      <c r="C752" s="62"/>
      <c r="D752" s="62"/>
      <c r="E752" s="62"/>
      <c r="F752" s="62"/>
      <c r="G752" s="62"/>
      <c r="H752" s="62"/>
      <c r="I752" s="62"/>
      <c r="J752" s="62"/>
      <c r="K752" s="62"/>
      <c r="L752" s="62"/>
      <c r="M752" s="62"/>
      <c r="N752" s="62"/>
      <c r="O752" s="62"/>
      <c r="P752" s="62"/>
      <c r="Q752" s="63"/>
      <c r="R752" s="63"/>
      <c r="S752" s="64"/>
    </row>
    <row r="753" spans="1:18">
      <c r="A753" s="65"/>
      <c r="B753" s="65"/>
    </row>
    <row r="754" spans="1:18">
      <c r="A754" s="65"/>
      <c r="B754" s="65"/>
    </row>
    <row r="755" spans="1:18">
      <c r="A755" s="66"/>
      <c r="B755" s="66"/>
    </row>
    <row r="756" spans="1:18">
      <c r="A756" s="66"/>
      <c r="B756" s="66"/>
      <c r="P756" s="67"/>
      <c r="Q756" s="67"/>
      <c r="R756" s="67"/>
    </row>
  </sheetData>
  <mergeCells count="26">
    <mergeCell ref="A754:B754"/>
    <mergeCell ref="A755:B755"/>
    <mergeCell ref="A756:B756"/>
    <mergeCell ref="P756:R756"/>
    <mergeCell ref="O3:O4"/>
    <mergeCell ref="P3:P4"/>
    <mergeCell ref="R3:R4"/>
    <mergeCell ref="S3:S4"/>
    <mergeCell ref="B752:P752"/>
    <mergeCell ref="A753:B753"/>
    <mergeCell ref="I3:I4"/>
    <mergeCell ref="J3:J4"/>
    <mergeCell ref="K3:K4"/>
    <mergeCell ref="L3:L4"/>
    <mergeCell ref="M3:M4"/>
    <mergeCell ref="N3:N4"/>
    <mergeCell ref="B1:R1"/>
    <mergeCell ref="B2:S2"/>
    <mergeCell ref="A3:A4"/>
    <mergeCell ref="B3:B4"/>
    <mergeCell ref="C3:C4"/>
    <mergeCell ref="D3:D4"/>
    <mergeCell ref="E3:E4"/>
    <mergeCell ref="F3:F4"/>
    <mergeCell ref="G3:G4"/>
    <mergeCell ref="H3:H4"/>
  </mergeCells>
  <pageMargins left="0.98425196850393704" right="0.39370078740157483" top="0.39370078740157483" bottom="0.39370078740157483" header="0" footer="0"/>
  <pageSetup paperSize="9" scale="68" fitToWidth="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01.01.2017</vt:lpstr>
      <vt:lpstr>'01.01.2017'!Заголовки_для_печати</vt:lpstr>
      <vt:lpstr>'01.01.2017'!Область_печати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Чумакова</dc:creator>
  <cp:lastModifiedBy>Чумакова</cp:lastModifiedBy>
  <dcterms:created xsi:type="dcterms:W3CDTF">2017-03-13T08:41:15Z</dcterms:created>
  <dcterms:modified xsi:type="dcterms:W3CDTF">2017-03-13T08:42:02Z</dcterms:modified>
</cp:coreProperties>
</file>