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520" windowHeight="9110" tabRatio="597" firstSheet="1" activeTab="1"/>
  </bookViews>
  <sheets>
    <sheet name="2020-2022 (2)" sheetId="3" r:id="rId1"/>
    <sheet name="01.07.2021" sheetId="6" r:id="rId2"/>
  </sheets>
  <definedNames>
    <definedName name="_xlnm._FilterDatabase" localSheetId="1" hidden="1">'01.07.2021'!$D$1:$D$354</definedName>
    <definedName name="_xlnm._FilterDatabase" localSheetId="0" hidden="1">'2020-2022 (2)'!$C$1:$C$286</definedName>
    <definedName name="_xlnm.Print_Area" localSheetId="1">'01.07.2021'!$A$1:$G$349</definedName>
    <definedName name="_xlnm.Print_Area" localSheetId="0">'2020-2022 (2)'!$A$1:$E$281</definedName>
  </definedNames>
  <calcPr calcId="145621"/>
</workbook>
</file>

<file path=xl/calcChain.xml><?xml version="1.0" encoding="utf-8"?>
<calcChain xmlns="http://schemas.openxmlformats.org/spreadsheetml/2006/main">
  <c r="E46" i="6" l="1"/>
  <c r="D46" i="6"/>
  <c r="D164" i="6" l="1"/>
  <c r="E164" i="6"/>
  <c r="D349" i="6"/>
  <c r="E349" i="6"/>
  <c r="C349" i="6" l="1"/>
  <c r="C348" i="6"/>
  <c r="C164" i="6"/>
  <c r="C63" i="6" l="1"/>
  <c r="C64" i="6" l="1"/>
  <c r="C247" i="6" l="1"/>
  <c r="C242" i="6"/>
  <c r="C267" i="6"/>
  <c r="F41" i="6" l="1"/>
  <c r="E38" i="6"/>
  <c r="D38" i="6"/>
  <c r="C38" i="6"/>
  <c r="F259" i="6"/>
  <c r="F254" i="6"/>
  <c r="F249" i="6"/>
  <c r="F244" i="6"/>
  <c r="D240" i="6"/>
  <c r="E240" i="6"/>
  <c r="D245" i="6"/>
  <c r="E245" i="6"/>
  <c r="D250" i="6"/>
  <c r="E250" i="6"/>
  <c r="D255" i="6"/>
  <c r="E255" i="6"/>
  <c r="D260" i="6"/>
  <c r="E260" i="6"/>
  <c r="C265" i="6"/>
  <c r="C260" i="6"/>
  <c r="C255" i="6"/>
  <c r="C250" i="6"/>
  <c r="C245" i="6"/>
  <c r="C240" i="6"/>
  <c r="F264" i="6"/>
  <c r="F267" i="6"/>
  <c r="F268" i="6"/>
  <c r="F269" i="6"/>
  <c r="D265" i="6"/>
  <c r="E265" i="6"/>
  <c r="F265" i="6"/>
  <c r="E239" i="6" l="1"/>
  <c r="D239" i="6"/>
  <c r="C239" i="6"/>
  <c r="F38" i="6"/>
  <c r="F206" i="6"/>
  <c r="E203" i="6"/>
  <c r="F203" i="6" s="1"/>
  <c r="D203" i="6"/>
  <c r="C203" i="6"/>
  <c r="F214" i="6" l="1"/>
  <c r="F218" i="6"/>
  <c r="F222" i="6"/>
  <c r="F226" i="6"/>
  <c r="F230" i="6"/>
  <c r="F234" i="6"/>
  <c r="F238" i="6"/>
  <c r="D235" i="6"/>
  <c r="E235" i="6"/>
  <c r="D231" i="6"/>
  <c r="E231" i="6"/>
  <c r="D227" i="6"/>
  <c r="E227" i="6"/>
  <c r="D223" i="6"/>
  <c r="E223" i="6"/>
  <c r="D219" i="6"/>
  <c r="E219" i="6"/>
  <c r="D215" i="6"/>
  <c r="E215" i="6"/>
  <c r="F215" i="6" s="1"/>
  <c r="D211" i="6"/>
  <c r="E211" i="6"/>
  <c r="F211" i="6" s="1"/>
  <c r="C235" i="6"/>
  <c r="C231" i="6"/>
  <c r="F231" i="6" s="1"/>
  <c r="C227" i="6"/>
  <c r="C223" i="6"/>
  <c r="C219" i="6"/>
  <c r="C215" i="6"/>
  <c r="C211" i="6"/>
  <c r="F341" i="6"/>
  <c r="F345" i="6"/>
  <c r="D342" i="6"/>
  <c r="D333" i="6" s="1"/>
  <c r="E342" i="6"/>
  <c r="E333" i="6" s="1"/>
  <c r="D338" i="6"/>
  <c r="E338" i="6"/>
  <c r="C342" i="6"/>
  <c r="C338" i="6"/>
  <c r="F338" i="6" s="1"/>
  <c r="F328" i="6"/>
  <c r="F332" i="6"/>
  <c r="D329" i="6"/>
  <c r="E329" i="6"/>
  <c r="D325" i="6"/>
  <c r="E325" i="6"/>
  <c r="C329" i="6"/>
  <c r="C325" i="6"/>
  <c r="F325" i="6" s="1"/>
  <c r="F286" i="6"/>
  <c r="D283" i="6"/>
  <c r="D274" i="6" s="1"/>
  <c r="E283" i="6"/>
  <c r="E274" i="6" s="1"/>
  <c r="C283" i="6"/>
  <c r="D174" i="6"/>
  <c r="E174" i="6"/>
  <c r="C174" i="6"/>
  <c r="F171" i="6"/>
  <c r="F172" i="6"/>
  <c r="F173" i="6"/>
  <c r="F174" i="6"/>
  <c r="F177" i="6"/>
  <c r="D169" i="6"/>
  <c r="E169" i="6"/>
  <c r="C169" i="6"/>
  <c r="F169" i="6" s="1"/>
  <c r="F155" i="6"/>
  <c r="F159" i="6"/>
  <c r="D156" i="6"/>
  <c r="E156" i="6"/>
  <c r="C156" i="6"/>
  <c r="F156" i="6" s="1"/>
  <c r="D152" i="6"/>
  <c r="E152" i="6"/>
  <c r="C152" i="6"/>
  <c r="F152" i="6" s="1"/>
  <c r="F163" i="6"/>
  <c r="D160" i="6"/>
  <c r="E160" i="6"/>
  <c r="C160" i="6"/>
  <c r="F160" i="6" s="1"/>
  <c r="F97" i="6"/>
  <c r="F101" i="6"/>
  <c r="D98" i="6"/>
  <c r="E98" i="6"/>
  <c r="C98" i="6"/>
  <c r="D94" i="6"/>
  <c r="E94" i="6"/>
  <c r="C94" i="6"/>
  <c r="D67" i="6"/>
  <c r="E67" i="6"/>
  <c r="D68" i="6"/>
  <c r="E68" i="6"/>
  <c r="C67" i="6"/>
  <c r="C68" i="6"/>
  <c r="F223" i="6" l="1"/>
  <c r="F227" i="6"/>
  <c r="F283" i="6"/>
  <c r="F98" i="6"/>
  <c r="F94" i="6"/>
  <c r="F219" i="6"/>
  <c r="F235" i="6"/>
  <c r="F329" i="6"/>
  <c r="F342" i="6"/>
  <c r="D292" i="6" l="1"/>
  <c r="E292" i="6"/>
  <c r="C89" i="6" l="1"/>
  <c r="C273" i="6"/>
  <c r="F76" i="6"/>
  <c r="F77" i="6"/>
  <c r="F80" i="6"/>
  <c r="F81" i="6"/>
  <c r="F84" i="6"/>
  <c r="F85" i="6"/>
  <c r="D74" i="6"/>
  <c r="E74" i="6"/>
  <c r="C74" i="6"/>
  <c r="D78" i="6"/>
  <c r="E78" i="6"/>
  <c r="C78" i="6"/>
  <c r="D82" i="6"/>
  <c r="E82" i="6"/>
  <c r="C82" i="6"/>
  <c r="F82" i="6" s="1"/>
  <c r="F142" i="6"/>
  <c r="F143" i="6"/>
  <c r="D140" i="6"/>
  <c r="E140" i="6"/>
  <c r="C140" i="6"/>
  <c r="F74" i="6" l="1"/>
  <c r="F140" i="6"/>
  <c r="F78" i="6"/>
  <c r="F11" i="6"/>
  <c r="F15" i="6"/>
  <c r="F19" i="6"/>
  <c r="F24" i="6"/>
  <c r="F27" i="6"/>
  <c r="F31" i="6"/>
  <c r="F36" i="6"/>
  <c r="F51" i="6"/>
  <c r="F55" i="6"/>
  <c r="F63" i="6"/>
  <c r="F64" i="6"/>
  <c r="F72" i="6"/>
  <c r="F73" i="6"/>
  <c r="F88" i="6"/>
  <c r="F89" i="6"/>
  <c r="F93" i="6"/>
  <c r="F106" i="6"/>
  <c r="F109" i="6"/>
  <c r="F110" i="6"/>
  <c r="F119" i="6"/>
  <c r="F123" i="6"/>
  <c r="F127" i="6"/>
  <c r="F131" i="6"/>
  <c r="F135" i="6"/>
  <c r="F139" i="6"/>
  <c r="F146" i="6"/>
  <c r="F147" i="6"/>
  <c r="F150" i="6"/>
  <c r="F151" i="6"/>
  <c r="F167" i="6"/>
  <c r="F168" i="6"/>
  <c r="F182" i="6"/>
  <c r="F186" i="6"/>
  <c r="F189" i="6"/>
  <c r="F190" i="6"/>
  <c r="F193" i="6"/>
  <c r="F194" i="6"/>
  <c r="F197" i="6"/>
  <c r="F202" i="6"/>
  <c r="F209" i="6"/>
  <c r="F210" i="6"/>
  <c r="F242" i="6"/>
  <c r="F243" i="6"/>
  <c r="F247" i="6"/>
  <c r="F248" i="6"/>
  <c r="F252" i="6"/>
  <c r="F253" i="6"/>
  <c r="F257" i="6"/>
  <c r="F258" i="6"/>
  <c r="F262" i="6"/>
  <c r="F263" i="6"/>
  <c r="F272" i="6"/>
  <c r="F278" i="6"/>
  <c r="F282" i="6"/>
  <c r="F291" i="6"/>
  <c r="F294" i="6"/>
  <c r="F295" i="6"/>
  <c r="F299" i="6"/>
  <c r="F303" i="6"/>
  <c r="F307" i="6"/>
  <c r="F310" i="6"/>
  <c r="F315" i="6"/>
  <c r="F318" i="6"/>
  <c r="F319" i="6"/>
  <c r="F320" i="6"/>
  <c r="F324" i="6"/>
  <c r="F337" i="6"/>
  <c r="E20" i="6" l="1"/>
  <c r="C23" i="6"/>
  <c r="F23" i="6" l="1"/>
  <c r="D20" i="6"/>
  <c r="C20" i="6"/>
  <c r="F20" i="6" s="1"/>
  <c r="F273" i="6" l="1"/>
  <c r="C107" i="6"/>
  <c r="C61" i="6" l="1"/>
  <c r="C59" i="6" l="1"/>
  <c r="C183" i="6"/>
  <c r="D8" i="6" l="1"/>
  <c r="E8" i="6"/>
  <c r="D12" i="6"/>
  <c r="E12" i="6"/>
  <c r="D16" i="6"/>
  <c r="E16" i="6"/>
  <c r="D25" i="6"/>
  <c r="E25" i="6"/>
  <c r="D29" i="6"/>
  <c r="E29" i="6"/>
  <c r="D34" i="6"/>
  <c r="D33" i="6" s="1"/>
  <c r="E34" i="6"/>
  <c r="E33" i="6" s="1"/>
  <c r="D43" i="6"/>
  <c r="E43" i="6"/>
  <c r="D48" i="6"/>
  <c r="E48" i="6"/>
  <c r="D52" i="6"/>
  <c r="E52" i="6"/>
  <c r="D61" i="6"/>
  <c r="E61" i="6"/>
  <c r="F61" i="6" s="1"/>
  <c r="F68" i="6"/>
  <c r="F67" i="6"/>
  <c r="D70" i="6"/>
  <c r="E70" i="6"/>
  <c r="D86" i="6"/>
  <c r="E86" i="6"/>
  <c r="D90" i="6"/>
  <c r="E90" i="6"/>
  <c r="D103" i="6"/>
  <c r="E103" i="6"/>
  <c r="D107" i="6"/>
  <c r="E107" i="6"/>
  <c r="F107" i="6" s="1"/>
  <c r="D111" i="6"/>
  <c r="E111" i="6"/>
  <c r="D116" i="6"/>
  <c r="E116" i="6"/>
  <c r="D120" i="6"/>
  <c r="E120" i="6"/>
  <c r="D124" i="6"/>
  <c r="E124" i="6"/>
  <c r="D128" i="6"/>
  <c r="E128" i="6"/>
  <c r="D132" i="6"/>
  <c r="E132" i="6"/>
  <c r="D136" i="6"/>
  <c r="E136" i="6"/>
  <c r="D144" i="6"/>
  <c r="E144" i="6"/>
  <c r="E102" i="6" s="1"/>
  <c r="D148" i="6"/>
  <c r="E148" i="6"/>
  <c r="D165" i="6"/>
  <c r="E165" i="6"/>
  <c r="D179" i="6"/>
  <c r="E179" i="6"/>
  <c r="D183" i="6"/>
  <c r="E183" i="6"/>
  <c r="F183" i="6" s="1"/>
  <c r="D187" i="6"/>
  <c r="E187" i="6"/>
  <c r="D191" i="6"/>
  <c r="E191" i="6"/>
  <c r="D195" i="6"/>
  <c r="E195" i="6"/>
  <c r="D199" i="6"/>
  <c r="E199" i="6"/>
  <c r="D207" i="6"/>
  <c r="E207" i="6"/>
  <c r="D270" i="6"/>
  <c r="E270" i="6"/>
  <c r="D275" i="6"/>
  <c r="E275" i="6"/>
  <c r="D279" i="6"/>
  <c r="E279" i="6"/>
  <c r="D288" i="6"/>
  <c r="E288" i="6"/>
  <c r="D296" i="6"/>
  <c r="E296" i="6"/>
  <c r="D300" i="6"/>
  <c r="E300" i="6"/>
  <c r="D304" i="6"/>
  <c r="E304" i="6"/>
  <c r="D308" i="6"/>
  <c r="E308" i="6"/>
  <c r="D312" i="6"/>
  <c r="E312" i="6"/>
  <c r="D316" i="6"/>
  <c r="E316" i="6"/>
  <c r="D321" i="6"/>
  <c r="E321" i="6"/>
  <c r="D334" i="6"/>
  <c r="E334" i="6"/>
  <c r="C114" i="6"/>
  <c r="F114" i="6" s="1"/>
  <c r="E287" i="6" l="1"/>
  <c r="D287" i="6"/>
  <c r="E178" i="6"/>
  <c r="D178" i="6"/>
  <c r="D102" i="6"/>
  <c r="E7" i="6"/>
  <c r="D7" i="6"/>
  <c r="C58" i="6"/>
  <c r="D58" i="6"/>
  <c r="D348" i="6" s="1"/>
  <c r="E59" i="6"/>
  <c r="E58" i="6"/>
  <c r="E348" i="6" s="1"/>
  <c r="D59" i="6"/>
  <c r="D65" i="6"/>
  <c r="E65" i="6"/>
  <c r="C207" i="6"/>
  <c r="F207" i="6" s="1"/>
  <c r="F348" i="6" l="1"/>
  <c r="F58" i="6"/>
  <c r="F59" i="6"/>
  <c r="E56" i="6"/>
  <c r="E42" i="6" s="1"/>
  <c r="D56" i="6"/>
  <c r="D42" i="6" s="1"/>
  <c r="C132" i="6"/>
  <c r="F132" i="6" s="1"/>
  <c r="C128" i="6"/>
  <c r="F128" i="6" s="1"/>
  <c r="C124" i="6"/>
  <c r="F124" i="6" s="1"/>
  <c r="C120" i="6"/>
  <c r="F120" i="6" s="1"/>
  <c r="C116" i="6"/>
  <c r="F116" i="6" s="1"/>
  <c r="D346" i="6" l="1"/>
  <c r="C111" i="6"/>
  <c r="F111" i="6" s="1"/>
  <c r="C148" i="6"/>
  <c r="F148" i="6" s="1"/>
  <c r="C334" i="6"/>
  <c r="C333" i="6" s="1"/>
  <c r="C321" i="6"/>
  <c r="F321" i="6" s="1"/>
  <c r="C316" i="6"/>
  <c r="F316" i="6" s="1"/>
  <c r="C312" i="6"/>
  <c r="F312" i="6" s="1"/>
  <c r="C308" i="6"/>
  <c r="F308" i="6" s="1"/>
  <c r="C304" i="6"/>
  <c r="F304" i="6" s="1"/>
  <c r="C300" i="6"/>
  <c r="F300" i="6" s="1"/>
  <c r="C296" i="6"/>
  <c r="F296" i="6" s="1"/>
  <c r="C292" i="6"/>
  <c r="F292" i="6" s="1"/>
  <c r="C288" i="6"/>
  <c r="C279" i="6"/>
  <c r="F279" i="6" s="1"/>
  <c r="C275" i="6"/>
  <c r="C270" i="6"/>
  <c r="F260" i="6"/>
  <c r="F255" i="6"/>
  <c r="F250" i="6"/>
  <c r="F245" i="6"/>
  <c r="F240" i="6"/>
  <c r="C199" i="6"/>
  <c r="F199" i="6" s="1"/>
  <c r="C195" i="6"/>
  <c r="F195" i="6" s="1"/>
  <c r="C191" i="6"/>
  <c r="F191" i="6" s="1"/>
  <c r="C187" i="6"/>
  <c r="F187" i="6" s="1"/>
  <c r="C179" i="6"/>
  <c r="C165" i="6"/>
  <c r="C144" i="6"/>
  <c r="F144" i="6" s="1"/>
  <c r="C136" i="6"/>
  <c r="F136" i="6" s="1"/>
  <c r="C103" i="6"/>
  <c r="C90" i="6"/>
  <c r="F90" i="6" s="1"/>
  <c r="C86" i="6"/>
  <c r="F86" i="6" s="1"/>
  <c r="C70" i="6"/>
  <c r="F70" i="6" s="1"/>
  <c r="C52" i="6"/>
  <c r="F52" i="6" s="1"/>
  <c r="C48" i="6"/>
  <c r="F48" i="6" s="1"/>
  <c r="C34" i="6"/>
  <c r="C33" i="6" s="1"/>
  <c r="C29" i="6"/>
  <c r="F29" i="6" s="1"/>
  <c r="C25" i="6"/>
  <c r="F25" i="6" s="1"/>
  <c r="C16" i="6"/>
  <c r="F16" i="6" s="1"/>
  <c r="C12" i="6"/>
  <c r="F12" i="6" s="1"/>
  <c r="C8" i="6"/>
  <c r="F275" i="6" l="1"/>
  <c r="C274" i="6"/>
  <c r="F274" i="6" s="1"/>
  <c r="F179" i="6"/>
  <c r="C178" i="6"/>
  <c r="F288" i="6"/>
  <c r="C287" i="6"/>
  <c r="F287" i="6" s="1"/>
  <c r="C102" i="6"/>
  <c r="F165" i="6"/>
  <c r="F270" i="6"/>
  <c r="F103" i="6"/>
  <c r="F8" i="6"/>
  <c r="C7" i="6"/>
  <c r="F333" i="6"/>
  <c r="F334" i="6"/>
  <c r="F33" i="6"/>
  <c r="F34" i="6"/>
  <c r="E346" i="6"/>
  <c r="F7" i="6"/>
  <c r="F102" i="6"/>
  <c r="F164" i="6"/>
  <c r="C56" i="6"/>
  <c r="C65" i="6"/>
  <c r="F65" i="6" s="1"/>
  <c r="C46" i="6"/>
  <c r="F56" i="6" l="1"/>
  <c r="F178" i="6"/>
  <c r="F239" i="6"/>
  <c r="F349" i="6"/>
  <c r="F46" i="6"/>
  <c r="C43" i="6"/>
  <c r="C42" i="6" s="1"/>
  <c r="F43" i="6" l="1"/>
  <c r="E274" i="3"/>
  <c r="D274" i="3"/>
  <c r="D272" i="3" s="1"/>
  <c r="D271" i="3" s="1"/>
  <c r="C274" i="3"/>
  <c r="C272" i="3" s="1"/>
  <c r="C271" i="3" s="1"/>
  <c r="E272" i="3"/>
  <c r="E271" i="3" s="1"/>
  <c r="E267" i="3"/>
  <c r="D267" i="3"/>
  <c r="C267" i="3"/>
  <c r="E262" i="3"/>
  <c r="D262" i="3"/>
  <c r="C262" i="3"/>
  <c r="E258" i="3"/>
  <c r="D258" i="3"/>
  <c r="C258" i="3"/>
  <c r="E254" i="3"/>
  <c r="D254" i="3"/>
  <c r="C254" i="3"/>
  <c r="E250" i="3"/>
  <c r="D250" i="3"/>
  <c r="C250" i="3"/>
  <c r="E246" i="3"/>
  <c r="D246" i="3"/>
  <c r="C246" i="3"/>
  <c r="E242" i="3"/>
  <c r="D242" i="3"/>
  <c r="C242" i="3"/>
  <c r="E238" i="3"/>
  <c r="D238" i="3"/>
  <c r="C238" i="3"/>
  <c r="E234" i="3"/>
  <c r="D234" i="3"/>
  <c r="C234" i="3"/>
  <c r="E229" i="3"/>
  <c r="D229" i="3"/>
  <c r="C229" i="3"/>
  <c r="E225" i="3"/>
  <c r="D225" i="3"/>
  <c r="C225" i="3"/>
  <c r="E221" i="3"/>
  <c r="D221" i="3"/>
  <c r="C221" i="3"/>
  <c r="E217" i="3"/>
  <c r="D217" i="3"/>
  <c r="C217" i="3"/>
  <c r="E212" i="3"/>
  <c r="D212" i="3"/>
  <c r="C212" i="3"/>
  <c r="E207" i="3"/>
  <c r="D207" i="3"/>
  <c r="C207" i="3"/>
  <c r="E203" i="3"/>
  <c r="D203" i="3"/>
  <c r="C203" i="3"/>
  <c r="E199" i="3"/>
  <c r="D199" i="3"/>
  <c r="C199" i="3"/>
  <c r="E195" i="3"/>
  <c r="D195" i="3"/>
  <c r="C195" i="3"/>
  <c r="E191" i="3"/>
  <c r="D191" i="3"/>
  <c r="C191" i="3"/>
  <c r="E187" i="3"/>
  <c r="D187" i="3"/>
  <c r="C187" i="3"/>
  <c r="E182" i="3"/>
  <c r="D182" i="3"/>
  <c r="C182" i="3"/>
  <c r="E178" i="3"/>
  <c r="D178" i="3"/>
  <c r="C178" i="3"/>
  <c r="E174" i="3"/>
  <c r="D174" i="3"/>
  <c r="C174" i="3"/>
  <c r="E170" i="3"/>
  <c r="D170" i="3"/>
  <c r="C170" i="3"/>
  <c r="E166" i="3"/>
  <c r="D166" i="3"/>
  <c r="C166" i="3"/>
  <c r="E162" i="3"/>
  <c r="D162" i="3"/>
  <c r="C162" i="3"/>
  <c r="E158" i="3"/>
  <c r="D158" i="3"/>
  <c r="C158" i="3"/>
  <c r="E154" i="3"/>
  <c r="D154" i="3"/>
  <c r="C154" i="3"/>
  <c r="E149" i="3"/>
  <c r="D149" i="3"/>
  <c r="C149" i="3"/>
  <c r="E145" i="3"/>
  <c r="D145" i="3"/>
  <c r="C145" i="3"/>
  <c r="E140" i="3"/>
  <c r="D140" i="3"/>
  <c r="C140" i="3"/>
  <c r="E136" i="3"/>
  <c r="D136" i="3"/>
  <c r="C136" i="3"/>
  <c r="E132" i="3"/>
  <c r="D132" i="3"/>
  <c r="C132" i="3"/>
  <c r="E128" i="3"/>
  <c r="D128" i="3"/>
  <c r="C128" i="3"/>
  <c r="E124" i="3"/>
  <c r="D124" i="3"/>
  <c r="C124" i="3"/>
  <c r="E120" i="3"/>
  <c r="D120" i="3"/>
  <c r="C120" i="3"/>
  <c r="E115" i="3"/>
  <c r="D115" i="3"/>
  <c r="C115" i="3"/>
  <c r="E111" i="3"/>
  <c r="D111" i="3"/>
  <c r="C111" i="3"/>
  <c r="E107" i="3"/>
  <c r="D107" i="3"/>
  <c r="C107" i="3"/>
  <c r="E103" i="3"/>
  <c r="D103" i="3"/>
  <c r="C103" i="3"/>
  <c r="E99" i="3"/>
  <c r="D99" i="3"/>
  <c r="C99" i="3"/>
  <c r="E95" i="3"/>
  <c r="D95" i="3"/>
  <c r="C95" i="3"/>
  <c r="E91" i="3"/>
  <c r="D91" i="3"/>
  <c r="C91" i="3"/>
  <c r="E87" i="3"/>
  <c r="D87" i="3"/>
  <c r="C87" i="3"/>
  <c r="E83" i="3"/>
  <c r="D83" i="3"/>
  <c r="C83" i="3"/>
  <c r="E79" i="3"/>
  <c r="D79" i="3"/>
  <c r="C79" i="3"/>
  <c r="E75" i="3"/>
  <c r="D75" i="3"/>
  <c r="C75" i="3"/>
  <c r="E71" i="3"/>
  <c r="D71" i="3"/>
  <c r="C71" i="3"/>
  <c r="E69" i="3"/>
  <c r="E60" i="3" s="1"/>
  <c r="E281" i="3" s="1"/>
  <c r="D69" i="3"/>
  <c r="C69" i="3"/>
  <c r="E68" i="3"/>
  <c r="E59" i="3" s="1"/>
  <c r="D68" i="3"/>
  <c r="C68" i="3"/>
  <c r="E62" i="3"/>
  <c r="D62" i="3"/>
  <c r="C62" i="3"/>
  <c r="D60" i="3"/>
  <c r="D281" i="3" s="1"/>
  <c r="D59" i="3"/>
  <c r="D280" i="3" s="1"/>
  <c r="C59" i="3"/>
  <c r="C280" i="3" s="1"/>
  <c r="E53" i="3"/>
  <c r="D53" i="3"/>
  <c r="C53" i="3"/>
  <c r="E47" i="3"/>
  <c r="E45" i="3" s="1"/>
  <c r="D47" i="3"/>
  <c r="D45" i="3" s="1"/>
  <c r="C47" i="3"/>
  <c r="C45" i="3" s="1"/>
  <c r="E40" i="3"/>
  <c r="E39" i="3" s="1"/>
  <c r="D40" i="3"/>
  <c r="D39" i="3" s="1"/>
  <c r="C40" i="3"/>
  <c r="C39" i="3" s="1"/>
  <c r="E35" i="3"/>
  <c r="D35" i="3"/>
  <c r="C35" i="3"/>
  <c r="E31" i="3"/>
  <c r="D31" i="3"/>
  <c r="C31" i="3"/>
  <c r="E27" i="3"/>
  <c r="D27" i="3"/>
  <c r="C27" i="3"/>
  <c r="E23" i="3"/>
  <c r="D23" i="3"/>
  <c r="C23" i="3"/>
  <c r="E19" i="3"/>
  <c r="D19" i="3"/>
  <c r="C19" i="3"/>
  <c r="E15" i="3"/>
  <c r="D15" i="3"/>
  <c r="C15" i="3"/>
  <c r="E11" i="3"/>
  <c r="D11" i="3"/>
  <c r="C11" i="3"/>
  <c r="E7" i="3"/>
  <c r="D7" i="3"/>
  <c r="C7" i="3"/>
  <c r="C346" i="6" l="1"/>
  <c r="F346" i="6" s="1"/>
  <c r="F42" i="6"/>
  <c r="C6" i="3"/>
  <c r="D6" i="3"/>
  <c r="E6" i="3"/>
  <c r="C233" i="3"/>
  <c r="C144" i="3"/>
  <c r="D233" i="3"/>
  <c r="D66" i="3"/>
  <c r="C119" i="3"/>
  <c r="D144" i="3"/>
  <c r="E144" i="3"/>
  <c r="E119" i="3"/>
  <c r="D216" i="3"/>
  <c r="E216" i="3"/>
  <c r="D57" i="3"/>
  <c r="D44" i="3" s="1"/>
  <c r="C66" i="3"/>
  <c r="C153" i="3"/>
  <c r="C186" i="3"/>
  <c r="E233" i="3"/>
  <c r="D119" i="3"/>
  <c r="D186" i="3"/>
  <c r="D153" i="3" s="1"/>
  <c r="E186" i="3"/>
  <c r="E153" i="3" s="1"/>
  <c r="C216" i="3"/>
  <c r="E57" i="3"/>
  <c r="E44" i="3" s="1"/>
  <c r="E278" i="3" s="1"/>
  <c r="E280" i="3"/>
  <c r="C60" i="3"/>
  <c r="E66" i="3"/>
  <c r="D278" i="3" l="1"/>
  <c r="C57" i="3"/>
  <c r="C44" i="3" s="1"/>
  <c r="C278" i="3" s="1"/>
  <c r="C281" i="3"/>
</calcChain>
</file>

<file path=xl/sharedStrings.xml><?xml version="1.0" encoding="utf-8"?>
<sst xmlns="http://schemas.openxmlformats.org/spreadsheetml/2006/main" count="730" uniqueCount="191">
  <si>
    <t>в том числе:</t>
  </si>
  <si>
    <t>3.</t>
  </si>
  <si>
    <t>2.</t>
  </si>
  <si>
    <t>1.</t>
  </si>
  <si>
    <t>№ п/п</t>
  </si>
  <si>
    <t>Наименование расходов</t>
  </si>
  <si>
    <t>1</t>
  </si>
  <si>
    <t>ОБЩЕГОСУДАРСТВЕННЫЕ  ВОПРОСЫ</t>
  </si>
  <si>
    <t>в том числе из:</t>
  </si>
  <si>
    <t xml:space="preserve"> - федерального бюджета</t>
  </si>
  <si>
    <t xml:space="preserve"> - республиканского бюджета</t>
  </si>
  <si>
    <t xml:space="preserve">Субвенции бюджетам муниципальных районов и бюджетам  городских округов для осуществления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 </t>
  </si>
  <si>
    <t xml:space="preserve"> - республиканского бюджета </t>
  </si>
  <si>
    <t>Субвенции бюджетам городских округов для осуществления 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за счет средств республиканского бюджета Чувашской Республики на строительство (приобретение) жилых помещений, регистрации и учету граждан, имеющих право на получение социальных выплат для приобретения жилья в связи с переселением из  районов Крайнего Севера и приравненных к ним местностей, а также  бюджетам муниципальных районов по расчету и предоставлению субвенций бюджетам поселений для  осуществления  указанных государственных полномочий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</si>
  <si>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организации и осуществлению деятельности по опеке и попечительству </t>
  </si>
  <si>
    <t xml:space="preserve"> - федерального бюджета </t>
  </si>
  <si>
    <t>НАЦИОНАЛЬНАЯ БЕЗОПАСНОСТЬ И ПРАВООХРАНИТЕЛЬНАЯ ДЕЯТЕЛЬНОСТЬ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</si>
  <si>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государственную регистрацию актов гражданского состояния </t>
  </si>
  <si>
    <t xml:space="preserve"> - республиканского бюджета  </t>
  </si>
  <si>
    <t>НАЦИОНАЛЬНАЯ ЭКОНОМИКА</t>
  </si>
  <si>
    <t>- федерального бюджета</t>
  </si>
  <si>
    <t>4.</t>
  </si>
  <si>
    <t>ЖИЛИЩНО-КОММУНАЛЬНОЕ ХОЗЯЙСТВО</t>
  </si>
  <si>
    <t xml:space="preserve">Субвенции бюджетам городских округов для осуществления государственных полномочий Чувашской Республики по проведению проверок при осуществлении лицензионного контроля в отношении юридических лиц или индивидуальных предпринимателей, осуществляющих предпринимательскую деятельность по управлению многоквартирными домами на основании лицензии </t>
  </si>
  <si>
    <r>
      <t xml:space="preserve"> - республиканского бюджета </t>
    </r>
    <r>
      <rPr>
        <b/>
        <sz val="11"/>
        <rFont val="Times New Roman"/>
        <family val="1"/>
        <charset val="204"/>
      </rPr>
      <t/>
    </r>
  </si>
  <si>
    <t>ОБРАЗОВАНИЕ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</si>
  <si>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</t>
  </si>
  <si>
    <t>- республиканского бюджета</t>
  </si>
  <si>
    <t>Субсидии бюджетам муниципальных районов и бюджетам городских округов на подготовку и проведение празднования на федеральном уровне памятных дат субъектов Российской Федерации</t>
  </si>
  <si>
    <t>7.</t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</si>
  <si>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/>
    </r>
  </si>
  <si>
    <t>СОЦИАЛЬНАЯ ПОЛИТИКА</t>
  </si>
  <si>
    <t>Иные межбюджетные трансферты бюджетам муниципальных районов и бюджетам городских округов на выплату социальных пособий  учащимся общеобразовательных организаций, расположенных на территории Чувашской Республики, из малоимущих семей, нуждающимся в приобретении проездных билетов для проезда между пунктами проживания и обучения на автомобильном транспорте общего пользования городского и (или) пригородного сообщения, и (или) городском наземном электрическом транспорте общего пользования, и (или) железнодорожном транспорте общего пользования в пригородном сообщении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</si>
  <si>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за исключением вопросов, решение которых отнесено к    ведению Российской Федерации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</si>
  <si>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(детей) на территории Чувашской Республики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</si>
  <si>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по назначению и выплате единовременного пособия при передаче ребенка на воспитание в семью 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</si>
  <si>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выплате компенсации платы, взимаемой с родителей 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</si>
  <si>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благоустроенными жилыми помещениями специализированного жилищного фонда по договорам найма специализированных жилых помещений детей-сирот и детей, оставшимся без попечения родителей, лиц из числа детей-сирот и детей, оставшихся без попечения родителей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</si>
  <si>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в сфере трудовых отношений </t>
  </si>
  <si>
    <t>ИТОГО</t>
  </si>
  <si>
    <t xml:space="preserve">Субвенции бюджетам муниципальных районов и бюджетам городских округов для финансового обеспечения переданных исполнительно-распорядительным органам муниципальных образований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
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</si>
  <si>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созданию и обеспечению деятельности административных комиссий для рассмотрения дел  об административных правонарушениях </t>
  </si>
  <si>
    <t>5.</t>
  </si>
  <si>
    <t>ОХРАНА ОКРУЖАЮЩЕЙ СРЕДЫ</t>
  </si>
  <si>
    <t>Строительство ДДУ - всего:</t>
  </si>
  <si>
    <t>Субвенции бюджетам городских округов для осуществления государственных полномочий Чувашской Республики по обеспечению жилыми помещениями по договорам социального найма категорий граждан, указанных в пунктах 3 и 6 части 1 статьи 11 Закона Чувашской Республики от 17 октября 2005 года № 42 "О регулировании жилищных отношений" и состоящих на учете в качестве нуждающихся в жилых помещениях, бюджетам муниципальных районов по расчету и предоставлению субвенций бюджетам поселений для осуществления указанных государственных полномочий Чувашской Республики</t>
  </si>
  <si>
    <t>Реконструкция автомобильной дороги по ул. Гражданская (от кольца по ул. Гражданская до ул. Социалистическая)</t>
  </si>
  <si>
    <t>Строительство автомобильной дороги ул.1-ая Южная до пересечения с ул. Р.Зорге</t>
  </si>
  <si>
    <t xml:space="preserve"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 </t>
  </si>
  <si>
    <t>ФИЗКУЛЬТУРА И СПОРТ</t>
  </si>
  <si>
    <t>Строительство крытого катка с искусственным льдом с трибуной на 250 мест в микрорайоне №1 жилого района "Новый город" г. Чебоксары, поз. 1.25</t>
  </si>
  <si>
    <t>Реконструкция 30-ой автодороги (от Президентского бульвара до ул. Богдана Хмельницкого)</t>
  </si>
  <si>
    <t>Строительство автомобильной дороги ул.Кооперативная (от ул. Ярославская до Президентского бульвара)</t>
  </si>
  <si>
    <t>КУЛЬТУРА, КИНЕМАТОГРАФИЯ</t>
  </si>
  <si>
    <t>Субсидии бюджетам муниципальных районов и бюджетам городских округов на комплектование книжных фондов библиотек муниципальных образований в рамках поддержки отрасли культуры</t>
  </si>
  <si>
    <t>Строительство участка автомобильной дороги по проезду Соляное с выходом на Марпосадское шоссе (после железнодорожного переезда)</t>
  </si>
  <si>
    <t>Объём средств вышестоящих бюджетов на 2020 - 2022 годы</t>
  </si>
  <si>
    <t>2020 год</t>
  </si>
  <si>
    <t>2021 год</t>
  </si>
  <si>
    <t>2022 год</t>
  </si>
  <si>
    <t>6.</t>
  </si>
  <si>
    <t>8.</t>
  </si>
  <si>
    <t>9.</t>
  </si>
  <si>
    <t>Субсидии  бюджетам муниципальных районов и бюджетам городских округов на проведение комплексных кадастровых работ на территории Чувашской Республики</t>
  </si>
  <si>
    <t>Строительство сетей наружного освещения (1-2 этапы строительства)</t>
  </si>
  <si>
    <t xml:space="preserve">Субсидии бюджетам муниципальных районов и бюджетам городских округов на подключение общедоступных библиотек к сети "Интернет" и развитие системы библиотечного дела с учетом задачи расширения информационных технологий и оцифровки 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</si>
  <si>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образовательных организаций)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</si>
  <si>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прочих муниципальных образовательных организаций) 
</t>
  </si>
  <si>
    <t>Субсидии бюджетам муниципальных районов и бюджетам городских округов на укрепление материально-технической базы муниципальных детских школ искусств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</si>
  <si>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
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</si>
  <si>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библиотек
</t>
  </si>
  <si>
    <t xml:space="preserve">Субсидии бюджетам муниципальных районов и бюджетам городских округов на реализацию программ формирования современной городской среды
</t>
  </si>
  <si>
    <t xml:space="preserve">Субсидии бюджетам городских округов на реализацию мероприятий в области информатизации
</t>
  </si>
  <si>
    <t>проектно-изыскательские работы</t>
  </si>
  <si>
    <t>Субсидии бюджетам муниципальных районов и бюджетам городских округов на реализацию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</si>
  <si>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t>Субсидии на ремонт, капитальный ремонт, разметку дорог, ремонт тротуаров и устройство освещения</t>
  </si>
  <si>
    <t xml:space="preserve">Субсидии бюджетам городских округов на проектирование, строительство и реконструкцию автомобильных дорог общего пользования местного значения в границах городского округа, на которых релизуются или планируются к реализации крупные, особо важные для социально-экономического развития Чувашской Республики проекты
</t>
  </si>
  <si>
    <t xml:space="preserve">Строительство третьего транспортного полукольца </t>
  </si>
  <si>
    <t xml:space="preserve">Субсидии бюджетам муниципальных районов и бюджетам городских округов на создание и модернизацию объектов спортивной инфраструктуры муниципальной собственности для занятий физической культурой и спортом 
</t>
  </si>
  <si>
    <t xml:space="preserve">Реконструкция ул. Пушкина (от ул. Ярославская до ул. Тукташа) </t>
  </si>
  <si>
    <t xml:space="preserve">Субсидии бюджетам муниципальных районов и бюджетам городских округов на 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
</t>
  </si>
  <si>
    <t xml:space="preserve">Субсидии бюджетам городских округов на укрепление материально-технической базы муниципальных образовательных организаций  в рамках реализации мероприятий по созданию новых мест в общеобразовательных организациях </t>
  </si>
  <si>
    <t>Реконструкция автомобильной дороги по просп. И.Яковлева от Канашского шоссе до кольца просп. 9-ой Пятилетки г. Чебоксары (Автомобильная дорога от ул. Кукшумская до ул. Ашмарина – 1 этап. Автомобильная дорога от ул. Ашмарина до примыкания к Канашскому шоссе – 2 этап. Автомобильная дорога от кольца просп. 9-ой Пятилетки до ул. Кукшумская – 3 этап)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</si>
  <si>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процентов и выше)
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</si>
  <si>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работникам культуры, искусства и кинематографии, за исключением работников, занимающих должности служащих и осуществляющих профессиональную деятельность по профессиям рабочих, муниципальных организаций культуры, за исключение вопросов, решение которых отнесено к ведению Российской Федерации</t>
  </si>
  <si>
    <t>Субвенции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дети,оставшиеся без попечения родителей,а также из числа детей-сирот и детей, оставшихся без попечения родителей в возрасте от 14 до 23 лет</t>
  </si>
  <si>
    <t xml:space="preserve">Субвенции бюджетам муниципальных районов и бюджетам городских округов для осуществления государственных полномочий Чувашской Республики по финансовому обеспечению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мунициципальных общеобразовательных организациях, обеспечение дополнительного образования детей в муниципальных общеобразовательных организациях </t>
  </si>
  <si>
    <t>Субвенции бюджетам муниципальных районов и бюджетам городских округов на осуществление государственных полномочий Чувашской Республики по организации на территории поселений и городских округов мероприятий по осуществлению деятельности по обращению с животными без владельцев, а также по расчету и предоставлению субвенций бюджетам поселений на осуществление указанных полномочий</t>
  </si>
  <si>
    <t xml:space="preserve">Субвенции бюджетам муниципальных районов и бюджетам городских округов для осуществления делегированных государственных полномочий Российской Федерации на подготовку и проведение Всероссийской переписи населения (в части проведения Всероссийской переписи населения 2020 года) </t>
  </si>
  <si>
    <t xml:space="preserve">Субсидии бюджетам муниципальных районов и бюджетам городских округов на строительство водопровода от повысительной насосной станции Северо-Западного района г. Чебоксары до д. Чандрово Чувашской Республики </t>
  </si>
  <si>
    <t>Субсидии на строительство сооружения очистки дождевых стоков центральной части города Чебоксары в рамках реализации мероприятий по сокращению доли загрязненных сточных вод</t>
  </si>
  <si>
    <t>Субсидии на строительство ливневых очистных сооружений в мкр. "Волжский-1,2" г. Чебоксары в рамках реализации мероприятий по сокращению доли загрязненных сточных вод</t>
  </si>
  <si>
    <t>Субсидии на строительство и реконструкцию автомобильных дорог</t>
  </si>
  <si>
    <t>Субсидии бюджетам муниципальных районов и бюджетам городских округов на капитальный ремонт и ремонт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</si>
  <si>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муниципальных районов и бюджетам городских округов  на строительство (реконструкции) объектов обеспечивающей инфраструктуры с длительным сроком окупаемости, входящих в состав инвестиционных проектов по созданию в субъектах Российской Федерации туристских кластеров</t>
  </si>
  <si>
    <t>Субсидии на строительство объекта "Дошкольное образовательное учреждение на 250 мест  поз.27 в мкрорайоне "Университетский-2" г.Чебоксары (II очередь)"</t>
  </si>
  <si>
    <t>Субсидии на строительство объекта "Дошкольное образовательное учреждение на 240 мест  поз.24 в мкр.5 по ул.Б.Хмельницкого г.Чебоксары"</t>
  </si>
  <si>
    <t>Субсидии на строительство объекта "Дошкольное образовательное учреждение на 240 мест  поз.39 в мкр.3 по ул.Б.Хмельницкого г.Чебоксары"</t>
  </si>
  <si>
    <t>Субсидии на строительство объекта "Детский сад на 110 мест в 14 мкр.  в НЮР г.Чебоксары"</t>
  </si>
  <si>
    <t>Субсидии на строительство объекта "Средняя общеобразовательная школа на 1600 ученических мест поз. 1.34 в микрорайоне № 1 жилого района "Новый город" г.Чебоксары</t>
  </si>
  <si>
    <t xml:space="preserve">Субсидии на строительство общеобразовательной школы поз. 37 в мкр. 3 района "Садовый" г.Чебоксары Чувашской Республики"
</t>
  </si>
  <si>
    <t>Субсидии на строительство объекта "Автомобильная дорога по улице Новогородская в микрорайоне № 2 жилого района "Новый город" г.Чебоксары"</t>
  </si>
  <si>
    <t>Субсидии на строительство объекта "Автомобильная дорога № 1 в микрорайоне № 2 жилого района "Новый город" г.Чебоксары"</t>
  </si>
  <si>
    <t>Субсидии бюджетам муниципальных районов и бюджетам городских округов  на предоставление социальных выплат молодым семьям на приобретение (строительство) жилья в рамках реализации мероприятий по обеспечению жильем молодых семей</t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</si>
  <si>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 xml:space="preserve"> </t>
    </r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</si>
  <si>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доме, проживающим и работающим в сельских населенных пунктах, рабочих поселках (поселках городского типа) педагогическим работникам и библиотекарям муниципальных образовательных организаций, руководителям структурных подразделений, заместителям руководителей структурных подразделений муниципальных образовательных организаций за исключением вопросов, решение которых отнесено к ведению Российской Федерации</t>
  </si>
  <si>
    <t>Иные межбюджетные трансферты бюджетам муниципальных районов и бюджетам городских округов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</si>
  <si>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бюджетам муниципальных районов и бюджетам городских округов на укрепление материально-технической базы муниципальных библиотек (в части комплектования книжных фондов муниципальных  библиотек)</t>
  </si>
  <si>
    <t xml:space="preserve">Субсидии бюджетам муниципальных районов и бюджетам городских округов на организацию бесплатного горячего питания обучающихся, получающих начальное общее образование в муниципальных образовательных организациях 
</t>
  </si>
  <si>
    <t>Субсидии бюджетам муниципальных районов и бюджетам городских округов  на строительство (реконструкцию) объектов обеспечивающей инфраструктуры с длительным сроком окупаемости, входящих в состав инвестиционных проектов по созданию туристских кластеров</t>
  </si>
  <si>
    <t xml:space="preserve">Субсидии бюджетам муниципальных районов и бюджетам городских округов на реализацию вопросов местного значения в сфере образования, культуры, физической культуры и спорта
</t>
  </si>
  <si>
    <t>Субсидии бюджетам городских округов на реализацию мероприятий по благоустройству зданий муниципальных общеобразовательных организаций в целях соблюдения требований к воздушно-тепловому режиму, водоснабжению и канализации</t>
  </si>
  <si>
    <t xml:space="preserve">Субсидии бюджетам муниципальных районов и бюджетам городских округов на реализацию мероприятий федеральной целевой программы "Увековечение памяти погибших при защите Отечества на 2019-2024 годы"
</t>
  </si>
  <si>
    <t xml:space="preserve">Субсидии на строительство общеобразовательной школы поз. 37 в мкр.3 района "Садовый" г.Чебоксары Чувашской Республики"
</t>
  </si>
  <si>
    <t xml:space="preserve">Субсидии бюджетам городских округов на организацию и проведение  официальных спортивных мероприятий, обеспечение участия спортсменов, спортсменов-инвалидов и сборных команд Чувашской Республики в окружных, всероссийских и международных соревнованиях </t>
  </si>
  <si>
    <t xml:space="preserve">Субсидии на строительство многофункционального центра культуры и досуга в Заволжье г. Чебоксары (в том числе: проектно-изыскательские работы)
</t>
  </si>
  <si>
    <t>из них: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</si>
  <si>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пос.Сосновка, ул. Санаторная</t>
  </si>
  <si>
    <t>Субсидии на строительство внутрипоселковых газораспределительных сетей в пос. Северный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</si>
  <si>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пос.Сосновка, мкр. Первомайский</t>
  </si>
  <si>
    <t>Субсидии на строительство внутрипоселковых газораспределительных сетей по адресу: Чувашская Республика, Чебоксарский городской округ, пос.Сосновка, мкр. Пролетарский</t>
  </si>
  <si>
    <t>Субсидии на строительство внутрипоселковых газораспределительных сетей в пос. Сосновка</t>
  </si>
  <si>
    <t>Субсидии на строительство объекта "Дошкольное образовательное учреждение на 250 мест с ясельными группами в I очереди 7 микрорайона центральной части г.Чебоксары"</t>
  </si>
  <si>
    <t xml:space="preserve">Субсидии на строительство объекта "Дошкольное образовательное учреждение на 240 мест мкр. "Благовещенский" г. Чебоксары"
</t>
  </si>
  <si>
    <t xml:space="preserve">Субсидии на строительство объекта "Дошкольное образовательное учреждение на 160 мест мкр. "Альгешево" г. Чебоксары"
</t>
  </si>
  <si>
    <t>Субсидии на строительство объекта "Дошкольное образовательное учреждение на 110 мест с ясельными группами поз. 29 в микрорайоне "Солнечный-4" (1 этап) г.Чебоксары"</t>
  </si>
  <si>
    <t xml:space="preserve">Строительство третьего транспортного полукольца (в том числе: проектно-изыскательские работы)
</t>
  </si>
  <si>
    <t>Субсидии на модернизацию муниципальных детских школ искусств по видам искусств путем их капитального ремонта в рамках поддержки отрасли культуры</t>
  </si>
  <si>
    <t xml:space="preserve">Субсидии на строительство объекта "Дошкольное образовательное учреждение на 250 мест поз. 27 в микрорайоне "Университетский-2" г.Чебоксары (II очередь)"
</t>
  </si>
  <si>
    <t>Субсидии бюджетам городских округов на газификацию Заволжской территории г. Чебоксары</t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</si>
  <si>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(иные межбюджетные трансферты)</t>
    </r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</si>
  <si>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>(субсидии)</t>
    </r>
  </si>
  <si>
    <t>(рублей)</t>
  </si>
  <si>
    <t>Субсидии на строительство водопровода от повысительной насосной станции Северо-Западного района г. Чебоксары до д.Чандрово Чувашской Республики</t>
  </si>
  <si>
    <t>Ремонт, капитальный ремонт, разметку дорог, ремонт тротуаров и устройство освещения</t>
  </si>
  <si>
    <t xml:space="preserve"> Строительство и реконструкцию автомобильных дорог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</si>
  <si>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и качественные дороги"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</si>
  <si>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(субсидии)</t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</si>
  <si>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>(иные межбюджетные трансферты)</t>
    </r>
  </si>
  <si>
    <t>% исполнения к уточненному плану</t>
  </si>
  <si>
    <t>Наименование получателя</t>
  </si>
  <si>
    <t>6=5/3*100</t>
  </si>
  <si>
    <r>
      <t xml:space="preserve"> - федерального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</si>
  <si>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rPr>
        <sz val="12"/>
        <rFont val="Times New Roman"/>
        <family val="1"/>
        <charset val="204"/>
      </rP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</si>
  <si>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</si>
  <si>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 xml:space="preserve"> - федерального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</si>
  <si>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республиканский бюджета</t>
    </r>
    <r>
      <rPr>
        <b/>
        <sz val="12"/>
        <rFont val="Times New Roman"/>
        <family val="1"/>
        <charset val="204"/>
      </rPr>
      <t/>
    </r>
  </si>
  <si>
    <t xml:space="preserve">- республиканского бюджета </t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</si>
  <si>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</si>
  <si>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</t>
    </r>
    <r>
      <rPr>
        <b/>
        <sz val="12"/>
        <rFont val="Times New Roman"/>
        <family val="1"/>
        <charset val="204"/>
      </rPr>
      <t/>
    </r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</si>
  <si>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/>
    </r>
  </si>
  <si>
    <t xml:space="preserve">Администрации районов г.Чебоксары </t>
  </si>
  <si>
    <t xml:space="preserve">Администрации районов г.Чебоксары,   Администрация г.Чебоксары  </t>
  </si>
  <si>
    <t>Управление ЖКХ, энергетики, транспорта и связи администрации г.Чебоксары</t>
  </si>
  <si>
    <t>Управление архитектуры и градостроительства администрации г.Чебоксары</t>
  </si>
  <si>
    <t>Администрация г.Чебоксары</t>
  </si>
  <si>
    <t>Управление образования администрации г.Чебоксары</t>
  </si>
  <si>
    <t>Управление культуры и развития туризма администрации г.Чебоксары</t>
  </si>
  <si>
    <t xml:space="preserve">Администрация г.Чебоксары </t>
  </si>
  <si>
    <t>Управление физической культуры и спорта администрации г.Чебоксары</t>
  </si>
  <si>
    <t>Строительство объекта "Магистральная дорога районного значений № 2 в границах микрорайонов №№ 4 и 5 жилого района "Новый город" г. Чебоксары"</t>
  </si>
  <si>
    <t>Строительство дороги № 2 в I очереди 7 микрорайона центральной части г.Чебоксары</t>
  </si>
  <si>
    <t>Строительство дорог (I этап) в микрорайоне "Олимп" по ул. З. Яковлевой, 58 г.Чебоксары"</t>
  </si>
  <si>
    <t>Субсидии на очистные сооружения поверхностного стока поз. 53. I очередь 7 микрорайона центральной части г.Чебоксары (Центр VII) в рамках реализации мероприятий по стимулированию программ развития жилищного строительства субъектов Российской Федерации</t>
  </si>
  <si>
    <t>Субвенция бюджетам муниципальных районов и городских округов для осуществления государственных полномочий Чувашской Республики по установлению регулируемых тарифов на перевозки пассажиров и багажа автомобильным транспортом, городским наземным электрическим транспортом по муниципальным маршрутам регулярных перевозок в границах муниципальных образований</t>
  </si>
  <si>
    <t>Субсидии бюджетам городских округов на реализацию проектов развития общественной инфраструктуры, основанных на местных инициативах</t>
  </si>
  <si>
    <t>Иные межбюджетные трансферты бюджетам городских округов на проведение капитального ремонта многоквартирных домов</t>
  </si>
  <si>
    <t>Субсидии бюджетам городских округов на реализацию мероприятий по благоустройству дворовых территорий</t>
  </si>
  <si>
    <t>Субвенции бюджетам муниципальных районов и бюджетам городских округов для осуществления государственных полномочий Чувашской Республики по обеспечению проведения ремонта жилых помещений, собственниками которых являются дети-сироты и дети, оставшиеся без попечения родителей, а также лица из числа детей-сирот и детей, оставшихся без попечения родителей, в возрасте от 14 до 23 лет, на 2021 год"</t>
  </si>
  <si>
    <t>Строительство сооружений очистки дождевых стоков центральной части города Чебоксары в рамках реализации мероприятий по сокращению доли загрязненных сточных вод</t>
  </si>
  <si>
    <r>
      <t xml:space="preserve"> - федерального бюджета </t>
    </r>
    <r>
      <rPr>
        <b/>
        <sz val="12"/>
        <rFont val="Times New Roman"/>
        <family val="1"/>
        <charset val="204"/>
      </rPr>
      <t xml:space="preserve"> </t>
    </r>
  </si>
  <si>
    <r>
      <t xml:space="preserve"> - республиканского бюджета </t>
    </r>
    <r>
      <rPr>
        <b/>
        <sz val="12"/>
        <rFont val="Times New Roman"/>
        <family val="1"/>
        <charset val="204"/>
      </rPr>
      <t xml:space="preserve"> </t>
    </r>
  </si>
  <si>
    <t>Строительство ливневых сооружений в районе Марпосадского шоссе (в том числе: проектно-изыскательские работы)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</si>
  <si>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культурно-досугового типа (в части проведения ремонта зданий муниципальных учреждений культурно-досугового типа) </t>
  </si>
  <si>
    <t xml:space="preserve">Субвенции бюджетам муниципальных районов и бюджетам городских округов на обеспечение бесплатным двухразовым питанием обучающихся с ограниченными возможностями здоровья, получающих образование вне организаций, осуществляющих образовательную деятельность, в форме семейного образования, которые проживают на территории Чувашской Республики </t>
  </si>
  <si>
    <t>Субвенции бюджетам муниципальных районов и бюджетам городских округов на выплату компенсации затрат на получение обучающимися начального общего, основного общего, среднего общего образования в форме семейного образования</t>
  </si>
  <si>
    <t>Реконструкция футбольного поля МБУДО "ДЮСШ "Энергия" в г. Чебоксары Чувашской Республики"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</si>
  <si>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учреждений в сфере физической культуры и спорта (в части проведения капитального и текущего ремонта) </t>
  </si>
  <si>
    <t xml:space="preserve">Субсидии бюджетам муниципальных районов и бюджетам городских округов на укрепление материально-технической базы муниципальных детских школ искусств 
</t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</si>
  <si>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дооснащения вводимых в эксплуатацию муниципальных дошкольных образовательных организаций, дошкольных групп в муниципальных образовательных организациях средствами обучения и воспитания)
</t>
    </r>
    <r>
      <rPr>
        <b/>
        <sz val="12"/>
        <rFont val="Times New Roman"/>
        <family val="1"/>
        <charset val="204"/>
      </rPr>
      <t>доукомлектование оборудованием 270 мест действующих 13 ДОУ и 1120 мест новых 6 ДОУ</t>
    </r>
    <r>
      <rPr>
        <sz val="12"/>
        <rFont val="Times New Roman"/>
        <family val="1"/>
        <charset val="204"/>
      </rPr>
      <t xml:space="preserve">
</t>
    </r>
  </si>
  <si>
    <r>
      <t xml:space="preserve">Субсидии бюджетам городских округов на укрепление материально-технической базы муниципальных образовательных организаций (в части приобретения оборудования (пищеблоков) для общеобразовательных организаций) </t>
    </r>
    <r>
      <rPr>
        <b/>
        <sz val="12"/>
        <rFont val="Times New Roman"/>
        <family val="1"/>
        <charset val="204"/>
      </rPr>
      <t>приобретение оборудования для 60 СОШ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</si>
  <si>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
</t>
    </r>
    <r>
      <rPr>
        <b/>
        <sz val="12"/>
        <rFont val="Times New Roman"/>
        <family val="1"/>
        <charset val="204"/>
      </rPr>
      <t>капитальный ремонт по 11 ДОУ (ДОУ №№ 19, 25, 41, 46, 48, 49, 61, 74, 75, 85, 88)</t>
    </r>
    <r>
      <rPr>
        <sz val="12"/>
        <rFont val="Times New Roman"/>
        <family val="1"/>
        <charset val="204"/>
      </rPr>
      <t xml:space="preserve">
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</si>
  <si>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
</t>
    </r>
    <r>
      <rPr>
        <b/>
        <sz val="12"/>
        <rFont val="Times New Roman"/>
        <family val="1"/>
        <charset val="204"/>
      </rPr>
      <t>капитальный ремонт по 7 СОШ (СОШ №№ 12, 24, 27, 28, 30, 31, 63)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</si>
  <si>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муниципальных образовательных организаций (в части модернизации инфраструктуры)
</t>
    </r>
    <r>
      <rPr>
        <b/>
        <sz val="12"/>
        <rFont val="Times New Roman"/>
        <family val="1"/>
        <charset val="204"/>
      </rPr>
      <t>капитальный ремонт по 2 лагерям (Березка, Бригантина)</t>
    </r>
  </si>
  <si>
    <r>
      <t xml:space="preserve">Субсидии бюджетам муниципальных районов и бюджетам городских округов на укрепление материально-технической базы муници-пальных образовательных организаций (в части приобретения учебной мебели для учащихся начального звена)
</t>
    </r>
    <r>
      <rPr>
        <b/>
        <sz val="12"/>
        <rFont val="Times New Roman"/>
        <family val="1"/>
        <charset val="204"/>
      </rPr>
      <t>приобретение мебели 7 СОШ (СОШ №№ 12, 24, 27, 28, 30, 31, 63)</t>
    </r>
  </si>
  <si>
    <t>Субсидии на строительство объекта "Детский сад на 110 мест в 14 мкр.в  НЮР г.Чебоксары"</t>
  </si>
  <si>
    <t xml:space="preserve"> - республиканский бюджета </t>
  </si>
  <si>
    <t xml:space="preserve">       Сведения о субсидиях, субвенциях, иных межбюджетных трансфертах по состоянию на 01.07.2021</t>
  </si>
  <si>
    <t>План на 01.07.2021</t>
  </si>
  <si>
    <t>Поступило из вышестоящего бюджета по состоянию на 01.07.2021</t>
  </si>
  <si>
    <t>Кассовые расходы на 01.07.2021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</si>
</sst>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"/>
    <numFmt numFmtId="165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/>
    <xf numFmtId="0" fontId="6" fillId="2" borderId="1" xfId="1" applyFont="1" applyFill="1" applyBorder="1" applyAlignment="1">
      <alignment horizontal="justify" vertical="center" wrapText="1"/>
    </xf>
    <xf numFmtId="164" fontId="6" fillId="2" borderId="1" xfId="1" applyNumberFormat="1" applyFont="1" applyFill="1" applyBorder="1" applyAlignment="1">
      <alignment horizontal="right" vertical="top" wrapText="1"/>
    </xf>
    <xf numFmtId="164" fontId="0" fillId="0" borderId="0" xfId="0" applyNumberFormat="1"/>
    <xf numFmtId="164" fontId="3" fillId="2" borderId="1" xfId="1" applyNumberFormat="1" applyFont="1" applyFill="1" applyBorder="1" applyAlignment="1">
      <alignment horizontal="right" vertical="top"/>
    </xf>
    <xf numFmtId="49" fontId="3" fillId="2" borderId="1" xfId="2" applyNumberFormat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justify" vertical="center" wrapText="1"/>
    </xf>
    <xf numFmtId="164" fontId="3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164" fontId="1" fillId="2" borderId="1" xfId="1" applyNumberFormat="1" applyFont="1" applyFill="1" applyBorder="1" applyAlignment="1">
      <alignment horizontal="right" vertical="top" wrapText="1"/>
    </xf>
    <xf numFmtId="0" fontId="3" fillId="2" borderId="1" xfId="2" applyNumberFormat="1" applyFont="1" applyFill="1" applyBorder="1" applyAlignment="1">
      <alignment horizontal="justify" vertical="top" wrapText="1"/>
    </xf>
    <xf numFmtId="164" fontId="2" fillId="2" borderId="1" xfId="2" applyNumberFormat="1" applyFont="1" applyFill="1" applyBorder="1" applyAlignment="1">
      <alignment horizontal="right" vertical="top" wrapText="1"/>
    </xf>
    <xf numFmtId="49" fontId="3" fillId="2" borderId="1" xfId="2" applyNumberFormat="1" applyFont="1" applyFill="1" applyBorder="1" applyAlignment="1">
      <alignment horizontal="left" vertical="center" wrapText="1" indent="2"/>
    </xf>
    <xf numFmtId="49" fontId="6" fillId="2" borderId="1" xfId="2" applyNumberFormat="1" applyFont="1" applyFill="1" applyBorder="1" applyAlignment="1">
      <alignment horizontal="justify" vertical="center" wrapText="1"/>
    </xf>
    <xf numFmtId="164" fontId="1" fillId="2" borderId="1" xfId="2" applyNumberFormat="1" applyFont="1" applyFill="1" applyBorder="1" applyAlignment="1">
      <alignment horizontal="right" vertical="top" wrapText="1"/>
    </xf>
    <xf numFmtId="164" fontId="2" fillId="2" borderId="1" xfId="1" applyNumberFormat="1" applyFont="1" applyFill="1" applyBorder="1" applyAlignment="1">
      <alignment horizontal="right" vertical="top" wrapText="1"/>
    </xf>
    <xf numFmtId="0" fontId="6" fillId="2" borderId="1" xfId="1" applyFont="1" applyFill="1" applyBorder="1" applyAlignment="1">
      <alignment horizontal="justify" vertical="center"/>
    </xf>
    <xf numFmtId="164" fontId="6" fillId="2" borderId="1" xfId="1" applyNumberFormat="1" applyFont="1" applyFill="1" applyBorder="1" applyAlignment="1">
      <alignment horizontal="right" vertical="top"/>
    </xf>
    <xf numFmtId="164" fontId="6" fillId="2" borderId="1" xfId="2" applyNumberFormat="1" applyFont="1" applyFill="1" applyBorder="1" applyAlignment="1">
      <alignment horizontal="right" vertical="top"/>
    </xf>
    <xf numFmtId="0" fontId="3" fillId="2" borderId="0" xfId="1" applyFont="1" applyFill="1"/>
    <xf numFmtId="164" fontId="7" fillId="2" borderId="1" xfId="0" applyNumberFormat="1" applyFont="1" applyFill="1" applyBorder="1"/>
    <xf numFmtId="0" fontId="7" fillId="0" borderId="0" xfId="0" applyFont="1"/>
    <xf numFmtId="0" fontId="7" fillId="2" borderId="0" xfId="0" applyFont="1" applyFill="1"/>
    <xf numFmtId="0" fontId="7" fillId="2" borderId="1" xfId="0" applyFont="1" applyFill="1" applyBorder="1"/>
    <xf numFmtId="49" fontId="6" fillId="2" borderId="1" xfId="1" applyNumberFormat="1" applyFont="1" applyFill="1" applyBorder="1" applyAlignment="1">
      <alignment horizontal="center" vertical="top"/>
    </xf>
    <xf numFmtId="164" fontId="2" fillId="2" borderId="1" xfId="0" applyNumberFormat="1" applyFont="1" applyFill="1" applyBorder="1"/>
    <xf numFmtId="49" fontId="3" fillId="2" borderId="3" xfId="1" applyNumberFormat="1" applyFont="1" applyFill="1" applyBorder="1" applyAlignment="1">
      <alignment horizontal="center" vertical="top"/>
    </xf>
    <xf numFmtId="49" fontId="3" fillId="2" borderId="1" xfId="1" applyNumberFormat="1" applyFont="1" applyFill="1" applyBorder="1" applyAlignment="1">
      <alignment horizontal="center" vertical="top"/>
    </xf>
    <xf numFmtId="49" fontId="3" fillId="2" borderId="1" xfId="2" applyNumberFormat="1" applyFont="1" applyFill="1" applyBorder="1" applyAlignment="1">
      <alignment horizontal="left" vertical="top" wrapText="1" indent="2"/>
    </xf>
    <xf numFmtId="49" fontId="3" fillId="2" borderId="1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 vertical="center" wrapText="1" indent="2"/>
    </xf>
    <xf numFmtId="49" fontId="6" fillId="2" borderId="3" xfId="1" applyNumberFormat="1" applyFont="1" applyFill="1" applyBorder="1" applyAlignment="1">
      <alignment horizontal="center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0" xfId="0" applyFont="1" applyFill="1" applyAlignment="1">
      <alignment horizontal="left" vertical="top" wrapText="1" indent="6"/>
    </xf>
    <xf numFmtId="49" fontId="3" fillId="2" borderId="1" xfId="2" applyNumberFormat="1" applyFont="1" applyFill="1" applyBorder="1" applyAlignment="1">
      <alignment horizontal="left" vertical="center" wrapText="1" indent="6"/>
    </xf>
    <xf numFmtId="49" fontId="3" fillId="2" borderId="1" xfId="3" applyNumberFormat="1" applyFont="1" applyFill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right" vertical="top" wrapText="1"/>
    </xf>
    <xf numFmtId="49" fontId="3" fillId="2" borderId="1" xfId="1" applyNumberFormat="1" applyFont="1" applyFill="1" applyBorder="1"/>
    <xf numFmtId="0" fontId="3" fillId="2" borderId="1" xfId="1" applyFont="1" applyFill="1" applyBorder="1" applyAlignment="1">
      <alignment horizontal="justify" vertical="top" wrapText="1"/>
    </xf>
    <xf numFmtId="0" fontId="3" fillId="2" borderId="1" xfId="2" applyNumberFormat="1" applyFont="1" applyFill="1" applyBorder="1" applyAlignment="1">
      <alignment horizontal="justify" vertical="center" wrapText="1"/>
    </xf>
    <xf numFmtId="4" fontId="0" fillId="0" borderId="0" xfId="0" applyNumberFormat="1"/>
    <xf numFmtId="0" fontId="6" fillId="2" borderId="1" xfId="1" applyFont="1" applyFill="1" applyBorder="1" applyAlignment="1">
      <alignment horizontal="justify" vertical="top" wrapText="1"/>
    </xf>
    <xf numFmtId="0" fontId="3" fillId="2" borderId="1" xfId="1" applyFont="1" applyFill="1" applyBorder="1" applyAlignment="1">
      <alignment horizontal="left" vertical="top" wrapText="1"/>
    </xf>
    <xf numFmtId="49" fontId="3" fillId="2" borderId="1" xfId="2" applyNumberFormat="1" applyFont="1" applyFill="1" applyBorder="1" applyAlignment="1">
      <alignment horizontal="left" vertical="top" wrapText="1"/>
    </xf>
    <xf numFmtId="49" fontId="6" fillId="2" borderId="1" xfId="2" applyNumberFormat="1" applyFont="1" applyFill="1" applyBorder="1" applyAlignment="1">
      <alignment horizontal="justify" vertical="top" wrapText="1"/>
    </xf>
    <xf numFmtId="49" fontId="6" fillId="2" borderId="1" xfId="1" applyNumberFormat="1" applyFont="1" applyFill="1" applyBorder="1" applyAlignment="1">
      <alignment horizontal="left" vertical="top" indent="2"/>
    </xf>
    <xf numFmtId="49" fontId="3" fillId="2" borderId="1" xfId="2" applyNumberFormat="1" applyFont="1" applyFill="1" applyBorder="1" applyAlignment="1">
      <alignment horizontal="left" vertical="top" wrapText="1" indent="4"/>
    </xf>
    <xf numFmtId="0" fontId="11" fillId="0" borderId="0" xfId="0" applyFont="1"/>
    <xf numFmtId="49" fontId="3" fillId="2" borderId="1" xfId="2" applyNumberFormat="1" applyFont="1" applyFill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right" wrapText="1"/>
    </xf>
    <xf numFmtId="4" fontId="6" fillId="2" borderId="1" xfId="1" applyNumberFormat="1" applyFont="1" applyFill="1" applyBorder="1" applyAlignment="1">
      <alignment horizontal="right" vertical="top" wrapText="1"/>
    </xf>
    <xf numFmtId="4" fontId="3" fillId="2" borderId="1" xfId="1" applyNumberFormat="1" applyFont="1" applyFill="1" applyBorder="1" applyAlignment="1">
      <alignment horizontal="right" vertical="top" wrapText="1"/>
    </xf>
    <xf numFmtId="4" fontId="7" fillId="2" borderId="1" xfId="0" applyNumberFormat="1" applyFont="1" applyFill="1" applyBorder="1" applyAlignment="1">
      <alignment vertical="top"/>
    </xf>
    <xf numFmtId="4" fontId="1" fillId="2" borderId="1" xfId="0" applyNumberFormat="1" applyFont="1" applyFill="1" applyBorder="1" applyAlignment="1">
      <alignment vertical="top"/>
    </xf>
    <xf numFmtId="4" fontId="3" fillId="2" borderId="1" xfId="2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 wrapText="1"/>
    </xf>
    <xf numFmtId="4" fontId="1" fillId="2" borderId="1" xfId="0" applyNumberFormat="1" applyFont="1" applyFill="1" applyBorder="1"/>
    <xf numFmtId="4" fontId="3" fillId="2" borderId="1" xfId="1" applyNumberFormat="1" applyFont="1" applyFill="1" applyBorder="1" applyAlignment="1">
      <alignment horizontal="right" vertical="top"/>
    </xf>
    <xf numFmtId="4" fontId="1" fillId="2" borderId="1" xfId="2" applyNumberFormat="1" applyFont="1" applyFill="1" applyBorder="1" applyAlignment="1">
      <alignment horizontal="right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/>
    <xf numFmtId="4" fontId="6" fillId="2" borderId="1" xfId="1" applyNumberFormat="1" applyFont="1" applyFill="1" applyBorder="1" applyAlignment="1">
      <alignment horizontal="right" wrapText="1"/>
    </xf>
    <xf numFmtId="4" fontId="7" fillId="2" borderId="1" xfId="0" applyNumberFormat="1" applyFont="1" applyFill="1" applyBorder="1"/>
    <xf numFmtId="4" fontId="3" fillId="2" borderId="1" xfId="2" applyNumberFormat="1" applyFont="1" applyFill="1" applyBorder="1" applyAlignment="1">
      <alignment horizontal="right" vertical="top"/>
    </xf>
    <xf numFmtId="49" fontId="3" fillId="2" borderId="1" xfId="3" applyNumberFormat="1" applyFont="1" applyFill="1" applyBorder="1" applyAlignment="1">
      <alignment horizontal="justify" vertical="top" wrapText="1"/>
    </xf>
    <xf numFmtId="164" fontId="6" fillId="2" borderId="1" xfId="1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center" vertical="top" wrapText="1"/>
    </xf>
    <xf numFmtId="4" fontId="6" fillId="2" borderId="1" xfId="1" applyNumberFormat="1" applyFont="1" applyFill="1" applyBorder="1" applyAlignment="1">
      <alignment horizontal="center" vertical="top" wrapText="1"/>
    </xf>
    <xf numFmtId="4" fontId="2" fillId="2" borderId="1" xfId="2" applyNumberFormat="1" applyFont="1" applyFill="1" applyBorder="1" applyAlignment="1">
      <alignment horizontal="center" vertical="top" wrapText="1"/>
    </xf>
    <xf numFmtId="4" fontId="3" fillId="2" borderId="1" xfId="2" applyNumberFormat="1" applyFont="1" applyFill="1" applyBorder="1" applyAlignment="1">
      <alignment horizontal="justify" vertical="top" wrapText="1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49" fontId="9" fillId="2" borderId="3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49" fontId="5" fillId="2" borderId="2" xfId="1" applyNumberFormat="1" applyFont="1" applyFill="1" applyBorder="1" applyAlignment="1">
      <alignment horizontal="center" vertical="center" wrapText="1"/>
    </xf>
    <xf numFmtId="49" fontId="5" fillId="2" borderId="3" xfId="1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Финансовый 2" xfId="2"/>
    <cellStyle name="Финансовый 2 2" xfId="4"/>
    <cellStyle name="Финансовый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view="pageBreakPreview" topLeftCell="A250" zoomScale="80" zoomScaleNormal="70" zoomScaleSheetLayoutView="80" workbookViewId="0">
      <selection activeCell="C282" sqref="C282"/>
    </sheetView>
  </sheetViews>
  <sheetFormatPr defaultColWidth="9.1796875" defaultRowHeight="14.5" x14ac:dyDescent="0.35"/>
  <cols>
    <col min="1" max="1" width="6" style="1" customWidth="1"/>
    <col min="2" max="2" width="73.54296875" style="1" customWidth="1"/>
    <col min="3" max="5" width="15" style="1" customWidth="1"/>
    <col min="6" max="6" width="10.453125" style="1" bestFit="1" customWidth="1"/>
    <col min="7" max="7" width="9.1796875" style="1"/>
    <col min="8" max="8" width="14.54296875" style="1" customWidth="1"/>
    <col min="9" max="16384" width="9.1796875" style="1"/>
  </cols>
  <sheetData>
    <row r="1" spans="1:5" ht="21" customHeight="1" x14ac:dyDescent="0.3">
      <c r="A1" s="82"/>
      <c r="B1" s="82"/>
      <c r="C1" s="82"/>
      <c r="D1" s="82"/>
      <c r="E1" s="82"/>
    </row>
    <row r="2" spans="1:5" ht="29.25" customHeight="1" x14ac:dyDescent="0.35">
      <c r="A2" s="83" t="s">
        <v>56</v>
      </c>
      <c r="B2" s="83"/>
      <c r="C2" s="83"/>
      <c r="D2" s="83"/>
      <c r="E2" s="83"/>
    </row>
    <row r="3" spans="1:5" ht="14.9" customHeight="1" x14ac:dyDescent="0.35">
      <c r="A3" s="84" t="s">
        <v>4</v>
      </c>
      <c r="B3" s="86" t="s">
        <v>5</v>
      </c>
      <c r="C3" s="86" t="s">
        <v>57</v>
      </c>
      <c r="D3" s="86" t="s">
        <v>58</v>
      </c>
      <c r="E3" s="86" t="s">
        <v>59</v>
      </c>
    </row>
    <row r="4" spans="1:5" ht="24.65" customHeight="1" x14ac:dyDescent="0.35">
      <c r="A4" s="85"/>
      <c r="B4" s="87"/>
      <c r="C4" s="87"/>
      <c r="D4" s="87"/>
      <c r="E4" s="87"/>
    </row>
    <row r="5" spans="1:5" ht="15.65" x14ac:dyDescent="0.3">
      <c r="A5" s="34" t="s">
        <v>6</v>
      </c>
      <c r="B5" s="7">
        <v>2</v>
      </c>
      <c r="C5" s="8">
        <v>3</v>
      </c>
      <c r="D5" s="8">
        <v>4</v>
      </c>
      <c r="E5" s="8">
        <v>5</v>
      </c>
    </row>
    <row r="6" spans="1:5" ht="15" x14ac:dyDescent="0.35">
      <c r="A6" s="29" t="s">
        <v>3</v>
      </c>
      <c r="B6" s="2" t="s">
        <v>7</v>
      </c>
      <c r="C6" s="3">
        <f>C7+C11+C15+C19+C23+C27+C31+C35</f>
        <v>74989.399999999994</v>
      </c>
      <c r="D6" s="3">
        <f t="shared" ref="D6:E6" si="0">D7+D11+D15+D19+D23+D27+D31</f>
        <v>16297.299999999997</v>
      </c>
      <c r="E6" s="3">
        <f t="shared" si="0"/>
        <v>17691.5</v>
      </c>
    </row>
    <row r="7" spans="1:5" ht="82.5" customHeight="1" x14ac:dyDescent="0.35">
      <c r="A7" s="29"/>
      <c r="B7" s="44" t="s">
        <v>41</v>
      </c>
      <c r="C7" s="10">
        <f t="shared" ref="C7:E7" si="1">C9+C10</f>
        <v>162</v>
      </c>
      <c r="D7" s="10">
        <f t="shared" si="1"/>
        <v>162</v>
      </c>
      <c r="E7" s="10">
        <f t="shared" si="1"/>
        <v>162</v>
      </c>
    </row>
    <row r="8" spans="1:5" ht="15.5" x14ac:dyDescent="0.35">
      <c r="A8" s="32"/>
      <c r="B8" s="11" t="s">
        <v>8</v>
      </c>
      <c r="C8" s="12"/>
      <c r="D8" s="12"/>
      <c r="E8" s="12"/>
    </row>
    <row r="9" spans="1:5" ht="15.5" x14ac:dyDescent="0.35">
      <c r="A9" s="32"/>
      <c r="B9" s="11" t="s">
        <v>9</v>
      </c>
      <c r="C9" s="42"/>
      <c r="D9" s="42"/>
      <c r="E9" s="42"/>
    </row>
    <row r="10" spans="1:5" ht="15.5" x14ac:dyDescent="0.35">
      <c r="A10" s="32"/>
      <c r="B10" s="11" t="s">
        <v>10</v>
      </c>
      <c r="C10" s="13">
        <v>162</v>
      </c>
      <c r="D10" s="13">
        <v>162</v>
      </c>
      <c r="E10" s="13">
        <v>162</v>
      </c>
    </row>
    <row r="11" spans="1:5" ht="66.650000000000006" customHeight="1" x14ac:dyDescent="0.35">
      <c r="A11" s="29"/>
      <c r="B11" s="44" t="s">
        <v>11</v>
      </c>
      <c r="C11" s="42">
        <f>C13+C14</f>
        <v>4335.8999999999996</v>
      </c>
      <c r="D11" s="42">
        <f>D13+D14</f>
        <v>4429.7</v>
      </c>
      <c r="E11" s="42">
        <f t="shared" ref="E11" si="2">E13+E14</f>
        <v>4429.7</v>
      </c>
    </row>
    <row r="12" spans="1:5" ht="15.5" x14ac:dyDescent="0.35">
      <c r="A12" s="32"/>
      <c r="B12" s="11" t="s">
        <v>8</v>
      </c>
      <c r="C12" s="42"/>
      <c r="D12" s="42"/>
      <c r="E12" s="42"/>
    </row>
    <row r="13" spans="1:5" ht="15.5" x14ac:dyDescent="0.35">
      <c r="A13" s="32"/>
      <c r="B13" s="11" t="s">
        <v>9</v>
      </c>
      <c r="C13" s="42"/>
      <c r="D13" s="42"/>
      <c r="E13" s="42"/>
    </row>
    <row r="14" spans="1:5" ht="15.5" x14ac:dyDescent="0.35">
      <c r="A14" s="35"/>
      <c r="B14" s="11" t="s">
        <v>12</v>
      </c>
      <c r="C14" s="42">
        <v>4335.8999999999996</v>
      </c>
      <c r="D14" s="42">
        <v>4429.7</v>
      </c>
      <c r="E14" s="42">
        <v>4429.7</v>
      </c>
    </row>
    <row r="15" spans="1:5" ht="179.25" customHeight="1" x14ac:dyDescent="0.35">
      <c r="A15" s="29"/>
      <c r="B15" s="44" t="s">
        <v>13</v>
      </c>
      <c r="C15" s="14">
        <f t="shared" ref="C15:E15" si="3">C17+C18</f>
        <v>52</v>
      </c>
      <c r="D15" s="14">
        <f t="shared" si="3"/>
        <v>52</v>
      </c>
      <c r="E15" s="14">
        <f t="shared" si="3"/>
        <v>52</v>
      </c>
    </row>
    <row r="16" spans="1:5" ht="15.5" x14ac:dyDescent="0.35">
      <c r="A16" s="32"/>
      <c r="B16" s="11" t="s">
        <v>8</v>
      </c>
      <c r="C16" s="42"/>
      <c r="D16" s="42"/>
      <c r="E16" s="42"/>
    </row>
    <row r="17" spans="1:5" ht="15.5" x14ac:dyDescent="0.35">
      <c r="A17" s="32"/>
      <c r="B17" s="11" t="s">
        <v>9</v>
      </c>
      <c r="C17" s="42"/>
      <c r="D17" s="42"/>
      <c r="E17" s="42"/>
    </row>
    <row r="18" spans="1:5" ht="15.5" x14ac:dyDescent="0.35">
      <c r="A18" s="35"/>
      <c r="B18" s="11" t="s">
        <v>12</v>
      </c>
      <c r="C18" s="42">
        <v>52</v>
      </c>
      <c r="D18" s="42">
        <v>52</v>
      </c>
      <c r="E18" s="42">
        <v>52</v>
      </c>
    </row>
    <row r="19" spans="1:5" ht="65.25" customHeight="1" x14ac:dyDescent="0.35">
      <c r="A19" s="29"/>
      <c r="B19" s="44" t="s">
        <v>14</v>
      </c>
      <c r="C19" s="14">
        <f>C21+C22</f>
        <v>10231.4</v>
      </c>
      <c r="D19" s="14">
        <f t="shared" ref="D19:E19" si="4">D21+D22</f>
        <v>10452.9</v>
      </c>
      <c r="E19" s="14">
        <f t="shared" si="4"/>
        <v>10452.9</v>
      </c>
    </row>
    <row r="20" spans="1:5" ht="15.5" x14ac:dyDescent="0.35">
      <c r="A20" s="32"/>
      <c r="B20" s="11" t="s">
        <v>8</v>
      </c>
      <c r="C20" s="42"/>
      <c r="D20" s="42"/>
      <c r="E20" s="42"/>
    </row>
    <row r="21" spans="1:5" ht="15.5" x14ac:dyDescent="0.35">
      <c r="A21" s="32"/>
      <c r="B21" s="11" t="s">
        <v>9</v>
      </c>
      <c r="C21" s="42"/>
      <c r="D21" s="42"/>
      <c r="E21" s="42"/>
    </row>
    <row r="22" spans="1:5" ht="15.5" x14ac:dyDescent="0.35">
      <c r="A22" s="35"/>
      <c r="B22" s="11" t="s">
        <v>12</v>
      </c>
      <c r="C22" s="42">
        <v>10231.4</v>
      </c>
      <c r="D22" s="42">
        <v>10452.9</v>
      </c>
      <c r="E22" s="42">
        <v>10452.9</v>
      </c>
    </row>
    <row r="23" spans="1:5" ht="99.75" customHeight="1" x14ac:dyDescent="0.35">
      <c r="A23" s="29"/>
      <c r="B23" s="15" t="s">
        <v>40</v>
      </c>
      <c r="C23" s="42">
        <f t="shared" ref="C23:E23" si="5">C25+C26</f>
        <v>169.5</v>
      </c>
      <c r="D23" s="42">
        <f t="shared" si="5"/>
        <v>180.8</v>
      </c>
      <c r="E23" s="42">
        <f t="shared" si="5"/>
        <v>1575</v>
      </c>
    </row>
    <row r="24" spans="1:5" ht="15.5" x14ac:dyDescent="0.35">
      <c r="A24" s="31"/>
      <c r="B24" s="11" t="s">
        <v>8</v>
      </c>
      <c r="C24" s="42"/>
      <c r="D24" s="42"/>
      <c r="E24" s="42"/>
    </row>
    <row r="25" spans="1:5" ht="15.5" x14ac:dyDescent="0.35">
      <c r="A25" s="31"/>
      <c r="B25" s="11" t="s">
        <v>15</v>
      </c>
      <c r="C25" s="42">
        <v>169.5</v>
      </c>
      <c r="D25" s="42">
        <v>180.8</v>
      </c>
      <c r="E25" s="42">
        <v>1575</v>
      </c>
    </row>
    <row r="26" spans="1:5" ht="15.5" x14ac:dyDescent="0.35">
      <c r="A26" s="31"/>
      <c r="B26" s="11" t="s">
        <v>12</v>
      </c>
      <c r="C26" s="42"/>
      <c r="D26" s="42"/>
      <c r="E26" s="42"/>
    </row>
    <row r="27" spans="1:5" ht="33.65" customHeight="1" x14ac:dyDescent="0.35">
      <c r="A27" s="32"/>
      <c r="B27" s="6" t="s">
        <v>72</v>
      </c>
      <c r="C27" s="42">
        <f>SUM(C29+C30)</f>
        <v>56866.1</v>
      </c>
      <c r="D27" s="42">
        <f t="shared" ref="D27:E27" si="6">SUM(D29+D30)</f>
        <v>0</v>
      </c>
      <c r="E27" s="42">
        <f t="shared" si="6"/>
        <v>0</v>
      </c>
    </row>
    <row r="28" spans="1:5" ht="15.5" x14ac:dyDescent="0.35">
      <c r="A28" s="32"/>
      <c r="B28" s="11" t="s">
        <v>8</v>
      </c>
      <c r="C28" s="42"/>
      <c r="D28" s="42"/>
      <c r="E28" s="42"/>
    </row>
    <row r="29" spans="1:5" ht="15.5" x14ac:dyDescent="0.35">
      <c r="A29" s="32"/>
      <c r="B29" s="11" t="s">
        <v>9</v>
      </c>
      <c r="C29" s="42"/>
      <c r="D29" s="42"/>
      <c r="E29" s="42"/>
    </row>
    <row r="30" spans="1:5" ht="15.5" x14ac:dyDescent="0.35">
      <c r="A30" s="32"/>
      <c r="B30" s="11" t="s">
        <v>18</v>
      </c>
      <c r="C30" s="42">
        <v>56866.1</v>
      </c>
      <c r="D30" s="42">
        <v>0</v>
      </c>
      <c r="E30" s="42">
        <v>0</v>
      </c>
    </row>
    <row r="31" spans="1:5" ht="53.9" customHeight="1" x14ac:dyDescent="0.35">
      <c r="A31" s="29"/>
      <c r="B31" s="44" t="s">
        <v>63</v>
      </c>
      <c r="C31" s="42">
        <f t="shared" ref="C31:E31" si="7">C33+C34</f>
        <v>0</v>
      </c>
      <c r="D31" s="42">
        <f t="shared" si="7"/>
        <v>1019.9</v>
      </c>
      <c r="E31" s="42">
        <f t="shared" si="7"/>
        <v>1019.9</v>
      </c>
    </row>
    <row r="32" spans="1:5" ht="15.5" x14ac:dyDescent="0.35">
      <c r="A32" s="29"/>
      <c r="B32" s="11" t="s">
        <v>8</v>
      </c>
      <c r="C32" s="42"/>
      <c r="D32" s="42"/>
      <c r="E32" s="42"/>
    </row>
    <row r="33" spans="1:5" ht="15.5" x14ac:dyDescent="0.35">
      <c r="A33" s="32"/>
      <c r="B33" s="11" t="s">
        <v>9</v>
      </c>
      <c r="C33" s="42"/>
      <c r="D33" s="42"/>
      <c r="E33" s="42"/>
    </row>
    <row r="34" spans="1:5" ht="15.5" x14ac:dyDescent="0.35">
      <c r="A34" s="32"/>
      <c r="B34" s="11" t="s">
        <v>18</v>
      </c>
      <c r="C34" s="42">
        <v>0</v>
      </c>
      <c r="D34" s="42">
        <v>1019.9</v>
      </c>
      <c r="E34" s="42">
        <v>1019.9</v>
      </c>
    </row>
    <row r="35" spans="1:5" ht="77.5" x14ac:dyDescent="0.35">
      <c r="A35" s="32"/>
      <c r="B35" s="44" t="s">
        <v>88</v>
      </c>
      <c r="C35" s="42">
        <f>C37+C38</f>
        <v>3172.5</v>
      </c>
      <c r="D35" s="42">
        <f t="shared" ref="D35:E35" si="8">D37+D38</f>
        <v>0</v>
      </c>
      <c r="E35" s="42">
        <f t="shared" si="8"/>
        <v>0</v>
      </c>
    </row>
    <row r="36" spans="1:5" ht="15.5" x14ac:dyDescent="0.35">
      <c r="A36" s="32"/>
      <c r="B36" s="41" t="s">
        <v>8</v>
      </c>
      <c r="C36" s="42"/>
      <c r="D36" s="42"/>
      <c r="E36" s="42"/>
    </row>
    <row r="37" spans="1:5" ht="15.5" x14ac:dyDescent="0.35">
      <c r="A37" s="32"/>
      <c r="B37" s="41" t="s">
        <v>9</v>
      </c>
      <c r="C37" s="42">
        <v>3172.5</v>
      </c>
      <c r="D37" s="42"/>
      <c r="E37" s="42"/>
    </row>
    <row r="38" spans="1:5" ht="15.5" x14ac:dyDescent="0.35">
      <c r="A38" s="32"/>
      <c r="B38" s="41" t="s">
        <v>18</v>
      </c>
      <c r="C38" s="42"/>
      <c r="D38" s="42"/>
      <c r="E38" s="42"/>
    </row>
    <row r="39" spans="1:5" ht="30" x14ac:dyDescent="0.35">
      <c r="A39" s="29" t="s">
        <v>2</v>
      </c>
      <c r="B39" s="2" t="s">
        <v>16</v>
      </c>
      <c r="C39" s="16">
        <f t="shared" ref="C39:E39" si="9">C40</f>
        <v>14236.9</v>
      </c>
      <c r="D39" s="16">
        <f t="shared" si="9"/>
        <v>12881.4</v>
      </c>
      <c r="E39" s="16">
        <f t="shared" si="9"/>
        <v>12881.4</v>
      </c>
    </row>
    <row r="40" spans="1:5" ht="69" customHeight="1" x14ac:dyDescent="0.35">
      <c r="A40" s="29"/>
      <c r="B40" s="44" t="s">
        <v>17</v>
      </c>
      <c r="C40" s="42">
        <f t="shared" ref="C40:E40" si="10">C42+C43</f>
        <v>14236.9</v>
      </c>
      <c r="D40" s="42">
        <f t="shared" si="10"/>
        <v>12881.4</v>
      </c>
      <c r="E40" s="42">
        <f t="shared" si="10"/>
        <v>12881.4</v>
      </c>
    </row>
    <row r="41" spans="1:5" ht="15.5" x14ac:dyDescent="0.35">
      <c r="A41" s="29"/>
      <c r="B41" s="11" t="s">
        <v>8</v>
      </c>
      <c r="C41" s="42"/>
      <c r="D41" s="42"/>
      <c r="E41" s="42"/>
    </row>
    <row r="42" spans="1:5" ht="15.5" x14ac:dyDescent="0.35">
      <c r="A42" s="32"/>
      <c r="B42" s="11" t="s">
        <v>9</v>
      </c>
      <c r="C42" s="42">
        <v>14236.9</v>
      </c>
      <c r="D42" s="42">
        <v>12881.4</v>
      </c>
      <c r="E42" s="42">
        <v>12881.4</v>
      </c>
    </row>
    <row r="43" spans="1:5" ht="15.5" x14ac:dyDescent="0.35">
      <c r="A43" s="32"/>
      <c r="B43" s="11" t="s">
        <v>18</v>
      </c>
      <c r="C43" s="42"/>
      <c r="D43" s="42"/>
      <c r="E43" s="42"/>
    </row>
    <row r="44" spans="1:5" ht="15" x14ac:dyDescent="0.35">
      <c r="A44" s="29" t="s">
        <v>1</v>
      </c>
      <c r="B44" s="2" t="s">
        <v>19</v>
      </c>
      <c r="C44" s="3">
        <f>C45+C53+C57+C103+C107+C111+C115</f>
        <v>1779264.7999999998</v>
      </c>
      <c r="D44" s="3">
        <f t="shared" ref="D44:E44" si="11">D45+D53+D57+D103+D107+D111+D115</f>
        <v>1990785.2000000002</v>
      </c>
      <c r="E44" s="3">
        <f t="shared" si="11"/>
        <v>1149934.1000000001</v>
      </c>
    </row>
    <row r="45" spans="1:5" ht="101.25" customHeight="1" x14ac:dyDescent="0.35">
      <c r="A45" s="29"/>
      <c r="B45" s="44" t="s">
        <v>76</v>
      </c>
      <c r="C45" s="42">
        <f>C47</f>
        <v>62680.9</v>
      </c>
      <c r="D45" s="42">
        <f t="shared" ref="D45:E45" si="12">D47</f>
        <v>40000</v>
      </c>
      <c r="E45" s="42">
        <f t="shared" si="12"/>
        <v>40000</v>
      </c>
    </row>
    <row r="46" spans="1:5" ht="15.5" x14ac:dyDescent="0.35">
      <c r="A46" s="29"/>
      <c r="B46" s="36" t="s">
        <v>0</v>
      </c>
      <c r="C46" s="3"/>
      <c r="D46" s="3"/>
      <c r="E46" s="3"/>
    </row>
    <row r="47" spans="1:5" ht="23.9" customHeight="1" x14ac:dyDescent="0.35">
      <c r="A47" s="29"/>
      <c r="B47" s="33" t="s">
        <v>77</v>
      </c>
      <c r="C47" s="42">
        <f>C49+C50</f>
        <v>62680.9</v>
      </c>
      <c r="D47" s="42">
        <f t="shared" ref="D47:E47" si="13">D49+D50</f>
        <v>40000</v>
      </c>
      <c r="E47" s="42">
        <f t="shared" si="13"/>
        <v>40000</v>
      </c>
    </row>
    <row r="48" spans="1:5" ht="15.5" x14ac:dyDescent="0.35">
      <c r="A48" s="29"/>
      <c r="B48" s="36" t="s">
        <v>0</v>
      </c>
      <c r="C48" s="42"/>
      <c r="D48" s="42"/>
      <c r="E48" s="42"/>
    </row>
    <row r="49" spans="1:8" ht="15.5" x14ac:dyDescent="0.35">
      <c r="A49" s="29"/>
      <c r="B49" s="17" t="s">
        <v>9</v>
      </c>
      <c r="C49" s="42"/>
      <c r="D49" s="42"/>
      <c r="E49" s="42"/>
    </row>
    <row r="50" spans="1:8" ht="15.5" x14ac:dyDescent="0.35">
      <c r="A50" s="29"/>
      <c r="B50" s="17" t="s">
        <v>12</v>
      </c>
      <c r="C50" s="42">
        <v>62680.9</v>
      </c>
      <c r="D50" s="42">
        <v>40000</v>
      </c>
      <c r="E50" s="42">
        <v>40000</v>
      </c>
    </row>
    <row r="51" spans="1:8" ht="15.5" x14ac:dyDescent="0.35">
      <c r="A51" s="29"/>
      <c r="B51" s="36" t="s">
        <v>0</v>
      </c>
      <c r="C51" s="42"/>
      <c r="D51" s="42"/>
      <c r="E51" s="42"/>
    </row>
    <row r="52" spans="1:8" ht="15.5" x14ac:dyDescent="0.35">
      <c r="A52" s="29"/>
      <c r="B52" s="17" t="s">
        <v>73</v>
      </c>
      <c r="C52" s="42">
        <v>62680.9</v>
      </c>
      <c r="D52" s="42"/>
      <c r="E52" s="42"/>
    </row>
    <row r="53" spans="1:8" ht="69.75" customHeight="1" x14ac:dyDescent="0.35">
      <c r="A53" s="29"/>
      <c r="B53" s="6" t="s">
        <v>93</v>
      </c>
      <c r="C53" s="5">
        <f t="shared" ref="C53:E53" si="14">C55+C56</f>
        <v>29995.5</v>
      </c>
      <c r="D53" s="5">
        <f t="shared" si="14"/>
        <v>29995.5</v>
      </c>
      <c r="E53" s="5">
        <f t="shared" si="14"/>
        <v>29995.5</v>
      </c>
    </row>
    <row r="54" spans="1:8" ht="15.5" x14ac:dyDescent="0.35">
      <c r="A54" s="29"/>
      <c r="B54" s="11" t="s">
        <v>8</v>
      </c>
      <c r="C54" s="42"/>
      <c r="D54" s="42"/>
      <c r="E54" s="42"/>
    </row>
    <row r="55" spans="1:8" ht="15.5" x14ac:dyDescent="0.35">
      <c r="A55" s="29"/>
      <c r="B55" s="11" t="s">
        <v>9</v>
      </c>
      <c r="C55" s="42"/>
      <c r="D55" s="42"/>
      <c r="E55" s="42"/>
    </row>
    <row r="56" spans="1:8" ht="15.5" x14ac:dyDescent="0.35">
      <c r="A56" s="29"/>
      <c r="B56" s="11" t="s">
        <v>12</v>
      </c>
      <c r="C56" s="42">
        <v>29995.5</v>
      </c>
      <c r="D56" s="42">
        <v>29995.5</v>
      </c>
      <c r="E56" s="42">
        <v>29995.5</v>
      </c>
    </row>
    <row r="57" spans="1:8" ht="80.25" customHeight="1" x14ac:dyDescent="0.35">
      <c r="A57" s="29"/>
      <c r="B57" s="15" t="s">
        <v>74</v>
      </c>
      <c r="C57" s="5">
        <f>C59+C60</f>
        <v>1082520</v>
      </c>
      <c r="D57" s="5">
        <f t="shared" ref="D57:E57" si="15">D59+D60</f>
        <v>1078110</v>
      </c>
      <c r="E57" s="5">
        <f t="shared" si="15"/>
        <v>1078110</v>
      </c>
    </row>
    <row r="58" spans="1:8" ht="15.5" x14ac:dyDescent="0.35">
      <c r="A58" s="29"/>
      <c r="B58" s="11" t="s">
        <v>8</v>
      </c>
      <c r="C58" s="42"/>
      <c r="D58" s="42"/>
      <c r="E58" s="42"/>
    </row>
    <row r="59" spans="1:8" ht="15.5" x14ac:dyDescent="0.35">
      <c r="A59" s="29"/>
      <c r="B59" s="11" t="s">
        <v>9</v>
      </c>
      <c r="C59" s="42">
        <f>C64+C68</f>
        <v>601400</v>
      </c>
      <c r="D59" s="42">
        <f t="shared" ref="D59:E60" si="16">D64+D68</f>
        <v>598950</v>
      </c>
      <c r="E59" s="42">
        <f t="shared" si="16"/>
        <v>598950</v>
      </c>
      <c r="H59" s="4"/>
    </row>
    <row r="60" spans="1:8" ht="15.5" x14ac:dyDescent="0.35">
      <c r="A60" s="29"/>
      <c r="B60" s="11" t="s">
        <v>12</v>
      </c>
      <c r="C60" s="42">
        <f>C65+C69</f>
        <v>481120</v>
      </c>
      <c r="D60" s="42">
        <f t="shared" si="16"/>
        <v>479160</v>
      </c>
      <c r="E60" s="42">
        <f t="shared" si="16"/>
        <v>479160</v>
      </c>
      <c r="H60" s="4"/>
    </row>
    <row r="61" spans="1:8" ht="15.5" x14ac:dyDescent="0.35">
      <c r="A61" s="29"/>
      <c r="B61" s="17" t="s">
        <v>0</v>
      </c>
      <c r="C61" s="42"/>
      <c r="D61" s="42"/>
      <c r="E61" s="42"/>
    </row>
    <row r="62" spans="1:8" ht="36.65" customHeight="1" x14ac:dyDescent="0.35">
      <c r="A62" s="29"/>
      <c r="B62" s="33" t="s">
        <v>75</v>
      </c>
      <c r="C62" s="5">
        <f>C64+C65</f>
        <v>501056.3</v>
      </c>
      <c r="D62" s="5">
        <f t="shared" ref="D62:E62" si="17">D64+D65</f>
        <v>200628.9</v>
      </c>
      <c r="E62" s="5">
        <f t="shared" si="17"/>
        <v>200628.9</v>
      </c>
    </row>
    <row r="63" spans="1:8" ht="15.5" x14ac:dyDescent="0.35">
      <c r="A63" s="29"/>
      <c r="B63" s="17" t="s">
        <v>8</v>
      </c>
      <c r="C63" s="42"/>
      <c r="D63" s="42"/>
      <c r="E63" s="42"/>
    </row>
    <row r="64" spans="1:8" ht="15.5" x14ac:dyDescent="0.35">
      <c r="A64" s="29"/>
      <c r="B64" s="17" t="s">
        <v>9</v>
      </c>
      <c r="C64" s="42">
        <v>278364.59999999998</v>
      </c>
      <c r="D64" s="42">
        <v>111460.5</v>
      </c>
      <c r="E64" s="42">
        <v>111460.5</v>
      </c>
    </row>
    <row r="65" spans="1:5" ht="15.5" x14ac:dyDescent="0.35">
      <c r="A65" s="29"/>
      <c r="B65" s="17" t="s">
        <v>12</v>
      </c>
      <c r="C65" s="42">
        <v>222691.7</v>
      </c>
      <c r="D65" s="42">
        <v>89168.4</v>
      </c>
      <c r="E65" s="42">
        <v>89168.4</v>
      </c>
    </row>
    <row r="66" spans="1:5" ht="20.25" customHeight="1" x14ac:dyDescent="0.35">
      <c r="A66" s="29"/>
      <c r="B66" s="33" t="s">
        <v>92</v>
      </c>
      <c r="C66" s="42">
        <f>C68+C69</f>
        <v>581463.69999999995</v>
      </c>
      <c r="D66" s="42">
        <f t="shared" ref="D66:E66" si="18">D68+D69</f>
        <v>877481.1</v>
      </c>
      <c r="E66" s="42">
        <f t="shared" si="18"/>
        <v>877481.1</v>
      </c>
    </row>
    <row r="67" spans="1:5" ht="15.5" x14ac:dyDescent="0.35">
      <c r="A67" s="29"/>
      <c r="B67" s="17" t="s">
        <v>8</v>
      </c>
      <c r="C67" s="42"/>
      <c r="D67" s="42"/>
      <c r="E67" s="42"/>
    </row>
    <row r="68" spans="1:5" ht="15.5" x14ac:dyDescent="0.35">
      <c r="A68" s="29"/>
      <c r="B68" s="17" t="s">
        <v>9</v>
      </c>
      <c r="C68" s="42">
        <f>C73+C77+C81+C85+C89+C93+C97+C101</f>
        <v>323035.40000000002</v>
      </c>
      <c r="D68" s="42">
        <f t="shared" ref="D68:E69" si="19">D73+D77+D81+D85+D89+D93+D97+D101</f>
        <v>487489.5</v>
      </c>
      <c r="E68" s="42">
        <f t="shared" si="19"/>
        <v>487489.5</v>
      </c>
    </row>
    <row r="69" spans="1:5" ht="15.5" x14ac:dyDescent="0.35">
      <c r="A69" s="29"/>
      <c r="B69" s="17" t="s">
        <v>12</v>
      </c>
      <c r="C69" s="42">
        <f>C74+C78+C82+C86+C90+C94+C98+C102</f>
        <v>258428.3</v>
      </c>
      <c r="D69" s="42">
        <f t="shared" si="19"/>
        <v>389991.6</v>
      </c>
      <c r="E69" s="42">
        <f t="shared" si="19"/>
        <v>389991.6</v>
      </c>
    </row>
    <row r="70" spans="1:5" ht="15.5" x14ac:dyDescent="0.35">
      <c r="A70" s="29"/>
      <c r="B70" s="40" t="s">
        <v>8</v>
      </c>
      <c r="C70" s="42"/>
      <c r="D70" s="42"/>
      <c r="E70" s="42"/>
    </row>
    <row r="71" spans="1:5" ht="117" customHeight="1" x14ac:dyDescent="0.35">
      <c r="A71" s="29"/>
      <c r="B71" s="39" t="s">
        <v>82</v>
      </c>
      <c r="C71" s="42">
        <f>C73+C74</f>
        <v>337157.1</v>
      </c>
      <c r="D71" s="42">
        <f t="shared" ref="D71:E71" si="20">D73+D74</f>
        <v>0</v>
      </c>
      <c r="E71" s="42">
        <f t="shared" si="20"/>
        <v>0</v>
      </c>
    </row>
    <row r="72" spans="1:5" ht="15.5" x14ac:dyDescent="0.35">
      <c r="A72" s="29"/>
      <c r="B72" s="40" t="s">
        <v>8</v>
      </c>
      <c r="C72" s="42"/>
      <c r="D72" s="42"/>
      <c r="E72" s="42"/>
    </row>
    <row r="73" spans="1:5" ht="15.5" x14ac:dyDescent="0.35">
      <c r="A73" s="29"/>
      <c r="B73" s="40" t="s">
        <v>9</v>
      </c>
      <c r="C73" s="42">
        <v>187309.5</v>
      </c>
      <c r="D73" s="42"/>
      <c r="E73" s="42"/>
    </row>
    <row r="74" spans="1:5" ht="15.5" x14ac:dyDescent="0.35">
      <c r="A74" s="29"/>
      <c r="B74" s="40" t="s">
        <v>12</v>
      </c>
      <c r="C74" s="42">
        <v>149847.6</v>
      </c>
      <c r="D74" s="42"/>
      <c r="E74" s="42"/>
    </row>
    <row r="75" spans="1:5" ht="46.5" x14ac:dyDescent="0.35">
      <c r="A75" s="29"/>
      <c r="B75" s="39" t="s">
        <v>55</v>
      </c>
      <c r="C75" s="42">
        <f>C77+C78</f>
        <v>57811</v>
      </c>
      <c r="D75" s="42">
        <f t="shared" ref="D75:E75" si="21">D77+D78</f>
        <v>0</v>
      </c>
      <c r="E75" s="42">
        <f t="shared" si="21"/>
        <v>0</v>
      </c>
    </row>
    <row r="76" spans="1:5" ht="15.5" x14ac:dyDescent="0.35">
      <c r="A76" s="29"/>
      <c r="B76" s="40" t="s">
        <v>8</v>
      </c>
      <c r="C76" s="42"/>
      <c r="D76" s="42"/>
      <c r="E76" s="42"/>
    </row>
    <row r="77" spans="1:5" ht="15.5" x14ac:dyDescent="0.35">
      <c r="A77" s="29"/>
      <c r="B77" s="40" t="s">
        <v>9</v>
      </c>
      <c r="C77" s="42">
        <v>32117.200000000001</v>
      </c>
      <c r="D77" s="42"/>
      <c r="E77" s="42"/>
    </row>
    <row r="78" spans="1:5" ht="15.5" x14ac:dyDescent="0.35">
      <c r="A78" s="29"/>
      <c r="B78" s="40" t="s">
        <v>12</v>
      </c>
      <c r="C78" s="42">
        <v>25693.8</v>
      </c>
      <c r="D78" s="42"/>
      <c r="E78" s="42"/>
    </row>
    <row r="79" spans="1:5" ht="31" x14ac:dyDescent="0.35">
      <c r="A79" s="29"/>
      <c r="B79" s="39" t="s">
        <v>47</v>
      </c>
      <c r="C79" s="42">
        <f>C81+C82</f>
        <v>35100</v>
      </c>
      <c r="D79" s="42">
        <f t="shared" ref="D79:E79" si="22">D81+D82</f>
        <v>0</v>
      </c>
      <c r="E79" s="42">
        <f t="shared" si="22"/>
        <v>0</v>
      </c>
    </row>
    <row r="80" spans="1:5" ht="15.5" x14ac:dyDescent="0.35">
      <c r="A80" s="29"/>
      <c r="B80" s="40" t="s">
        <v>8</v>
      </c>
      <c r="C80" s="42"/>
      <c r="D80" s="42"/>
      <c r="E80" s="42"/>
    </row>
    <row r="81" spans="1:5" ht="15.5" x14ac:dyDescent="0.35">
      <c r="A81" s="29"/>
      <c r="B81" s="40" t="s">
        <v>9</v>
      </c>
      <c r="C81" s="42">
        <v>19500</v>
      </c>
      <c r="D81" s="42"/>
      <c r="E81" s="42"/>
    </row>
    <row r="82" spans="1:5" ht="15.5" x14ac:dyDescent="0.35">
      <c r="A82" s="29"/>
      <c r="B82" s="40" t="s">
        <v>12</v>
      </c>
      <c r="C82" s="42">
        <v>15600</v>
      </c>
      <c r="D82" s="42"/>
      <c r="E82" s="42"/>
    </row>
    <row r="83" spans="1:5" ht="32.9" customHeight="1" x14ac:dyDescent="0.35">
      <c r="A83" s="29"/>
      <c r="B83" s="39" t="s">
        <v>64</v>
      </c>
      <c r="C83" s="42">
        <f>C85+C86</f>
        <v>151395.59999999998</v>
      </c>
      <c r="D83" s="42">
        <f t="shared" ref="D83:E83" si="23">D85+D86</f>
        <v>0</v>
      </c>
      <c r="E83" s="42">
        <f t="shared" si="23"/>
        <v>0</v>
      </c>
    </row>
    <row r="84" spans="1:5" ht="15.5" x14ac:dyDescent="0.35">
      <c r="A84" s="29"/>
      <c r="B84" s="40" t="s">
        <v>8</v>
      </c>
      <c r="C84" s="42"/>
      <c r="D84" s="42"/>
      <c r="E84" s="42"/>
    </row>
    <row r="85" spans="1:5" ht="15.5" x14ac:dyDescent="0.35">
      <c r="A85" s="29"/>
      <c r="B85" s="40" t="s">
        <v>9</v>
      </c>
      <c r="C85" s="42">
        <v>84108.7</v>
      </c>
      <c r="D85" s="42"/>
      <c r="E85" s="42"/>
    </row>
    <row r="86" spans="1:5" ht="15.5" x14ac:dyDescent="0.35">
      <c r="A86" s="29"/>
      <c r="B86" s="40" t="s">
        <v>12</v>
      </c>
      <c r="C86" s="42">
        <v>67286.899999999994</v>
      </c>
      <c r="D86" s="42"/>
      <c r="E86" s="42"/>
    </row>
    <row r="87" spans="1:5" ht="37.5" customHeight="1" x14ac:dyDescent="0.35">
      <c r="A87" s="37"/>
      <c r="B87" s="39" t="s">
        <v>46</v>
      </c>
      <c r="C87" s="42">
        <f>C89+C90</f>
        <v>0</v>
      </c>
      <c r="D87" s="42">
        <f t="shared" ref="D87:E87" si="24">D89+D90</f>
        <v>877481.1</v>
      </c>
      <c r="E87" s="42">
        <f t="shared" si="24"/>
        <v>0</v>
      </c>
    </row>
    <row r="88" spans="1:5" ht="15.5" x14ac:dyDescent="0.35">
      <c r="A88" s="29"/>
      <c r="B88" s="40" t="s">
        <v>8</v>
      </c>
      <c r="C88" s="42"/>
      <c r="D88" s="42"/>
      <c r="E88" s="42"/>
    </row>
    <row r="89" spans="1:5" ht="15.5" x14ac:dyDescent="0.35">
      <c r="A89" s="29"/>
      <c r="B89" s="40" t="s">
        <v>9</v>
      </c>
      <c r="C89" s="42"/>
      <c r="D89" s="42">
        <v>487489.5</v>
      </c>
      <c r="E89" s="42"/>
    </row>
    <row r="90" spans="1:5" ht="15.5" x14ac:dyDescent="0.35">
      <c r="A90" s="29"/>
      <c r="B90" s="40" t="s">
        <v>12</v>
      </c>
      <c r="C90" s="42"/>
      <c r="D90" s="42">
        <v>389991.6</v>
      </c>
      <c r="E90" s="42"/>
    </row>
    <row r="91" spans="1:5" ht="31" x14ac:dyDescent="0.35">
      <c r="A91" s="29"/>
      <c r="B91" s="40" t="s">
        <v>51</v>
      </c>
      <c r="C91" s="42">
        <f t="shared" ref="C91:E91" si="25">C93+C94</f>
        <v>0</v>
      </c>
      <c r="D91" s="42">
        <f t="shared" si="25"/>
        <v>0</v>
      </c>
      <c r="E91" s="42">
        <f t="shared" si="25"/>
        <v>678918.6</v>
      </c>
    </row>
    <row r="92" spans="1:5" ht="15.5" x14ac:dyDescent="0.35">
      <c r="A92" s="29"/>
      <c r="B92" s="40" t="s">
        <v>8</v>
      </c>
      <c r="C92" s="42"/>
      <c r="D92" s="42"/>
      <c r="E92" s="42"/>
    </row>
    <row r="93" spans="1:5" ht="15.5" x14ac:dyDescent="0.35">
      <c r="A93" s="29"/>
      <c r="B93" s="40" t="s">
        <v>9</v>
      </c>
      <c r="C93" s="42"/>
      <c r="D93" s="42"/>
      <c r="E93" s="42">
        <v>377177</v>
      </c>
    </row>
    <row r="94" spans="1:5" ht="15.5" x14ac:dyDescent="0.35">
      <c r="A94" s="29"/>
      <c r="B94" s="40" t="s">
        <v>12</v>
      </c>
      <c r="C94" s="42"/>
      <c r="D94" s="42"/>
      <c r="E94" s="42">
        <v>301741.59999999998</v>
      </c>
    </row>
    <row r="95" spans="1:5" ht="15.5" x14ac:dyDescent="0.35">
      <c r="A95" s="29"/>
      <c r="B95" s="40" t="s">
        <v>79</v>
      </c>
      <c r="C95" s="42">
        <f>C97+C98</f>
        <v>0</v>
      </c>
      <c r="D95" s="42">
        <f t="shared" ref="D95:E95" si="26">D97+D98</f>
        <v>0</v>
      </c>
      <c r="E95" s="42">
        <f t="shared" si="26"/>
        <v>29812.5</v>
      </c>
    </row>
    <row r="96" spans="1:5" ht="15.5" x14ac:dyDescent="0.35">
      <c r="A96" s="29"/>
      <c r="B96" s="40" t="s">
        <v>8</v>
      </c>
      <c r="C96" s="42"/>
      <c r="D96" s="42"/>
      <c r="E96" s="42"/>
    </row>
    <row r="97" spans="1:5" ht="15.5" x14ac:dyDescent="0.35">
      <c r="A97" s="29"/>
      <c r="B97" s="40" t="s">
        <v>9</v>
      </c>
      <c r="C97" s="42"/>
      <c r="D97" s="42"/>
      <c r="E97" s="42">
        <v>16562.5</v>
      </c>
    </row>
    <row r="98" spans="1:5" ht="15.5" x14ac:dyDescent="0.35">
      <c r="A98" s="29"/>
      <c r="B98" s="40" t="s">
        <v>12</v>
      </c>
      <c r="C98" s="42"/>
      <c r="D98" s="42"/>
      <c r="E98" s="42">
        <v>13250</v>
      </c>
    </row>
    <row r="99" spans="1:5" ht="33.65" customHeight="1" x14ac:dyDescent="0.35">
      <c r="A99" s="29"/>
      <c r="B99" s="40" t="s">
        <v>52</v>
      </c>
      <c r="C99" s="42">
        <f t="shared" ref="C99:E99" si="27">C101+C102</f>
        <v>0</v>
      </c>
      <c r="D99" s="42">
        <f t="shared" si="27"/>
        <v>0</v>
      </c>
      <c r="E99" s="42">
        <f t="shared" si="27"/>
        <v>168750</v>
      </c>
    </row>
    <row r="100" spans="1:5" ht="15.5" x14ac:dyDescent="0.35">
      <c r="A100" s="29"/>
      <c r="B100" s="40" t="s">
        <v>8</v>
      </c>
      <c r="C100" s="42"/>
      <c r="D100" s="42"/>
      <c r="E100" s="42"/>
    </row>
    <row r="101" spans="1:5" ht="15.5" x14ac:dyDescent="0.35">
      <c r="A101" s="29"/>
      <c r="B101" s="40" t="s">
        <v>9</v>
      </c>
      <c r="C101" s="42"/>
      <c r="D101" s="42"/>
      <c r="E101" s="42">
        <v>93750</v>
      </c>
    </row>
    <row r="102" spans="1:5" ht="15.5" x14ac:dyDescent="0.35">
      <c r="A102" s="29"/>
      <c r="B102" s="40" t="s">
        <v>12</v>
      </c>
      <c r="C102" s="42"/>
      <c r="D102" s="42"/>
      <c r="E102" s="42">
        <v>75000</v>
      </c>
    </row>
    <row r="103" spans="1:5" ht="38.9" customHeight="1" x14ac:dyDescent="0.35">
      <c r="A103" s="29"/>
      <c r="B103" s="6" t="s">
        <v>102</v>
      </c>
      <c r="C103" s="5">
        <f t="shared" ref="C103:E103" si="28">C105+C106</f>
        <v>22903.5</v>
      </c>
      <c r="D103" s="5">
        <f t="shared" si="28"/>
        <v>0</v>
      </c>
      <c r="E103" s="5">
        <f t="shared" si="28"/>
        <v>0</v>
      </c>
    </row>
    <row r="104" spans="1:5" ht="15.5" x14ac:dyDescent="0.35">
      <c r="A104" s="29"/>
      <c r="B104" s="11" t="s">
        <v>8</v>
      </c>
      <c r="C104" s="42"/>
      <c r="D104" s="42"/>
      <c r="E104" s="42"/>
    </row>
    <row r="105" spans="1:5" ht="15.5" x14ac:dyDescent="0.35">
      <c r="A105" s="29"/>
      <c r="B105" s="11" t="s">
        <v>9</v>
      </c>
      <c r="C105" s="42">
        <v>22719.9</v>
      </c>
      <c r="D105" s="42"/>
      <c r="E105" s="42"/>
    </row>
    <row r="106" spans="1:5" ht="15.5" x14ac:dyDescent="0.35">
      <c r="A106" s="29"/>
      <c r="B106" s="11" t="s">
        <v>12</v>
      </c>
      <c r="C106" s="42">
        <v>183.6</v>
      </c>
      <c r="D106" s="42"/>
      <c r="E106" s="42"/>
    </row>
    <row r="107" spans="1:5" ht="51.75" customHeight="1" x14ac:dyDescent="0.35">
      <c r="A107" s="29"/>
      <c r="B107" s="6" t="s">
        <v>101</v>
      </c>
      <c r="C107" s="5">
        <f t="shared" ref="C107:E107" si="29">C109+C110</f>
        <v>53804.4</v>
      </c>
      <c r="D107" s="5">
        <f t="shared" si="29"/>
        <v>0</v>
      </c>
      <c r="E107" s="5">
        <f t="shared" si="29"/>
        <v>0</v>
      </c>
    </row>
    <row r="108" spans="1:5" ht="15.5" x14ac:dyDescent="0.35">
      <c r="A108" s="29"/>
      <c r="B108" s="11" t="s">
        <v>8</v>
      </c>
      <c r="C108" s="42"/>
      <c r="D108" s="42"/>
      <c r="E108" s="42"/>
    </row>
    <row r="109" spans="1:5" ht="15.5" x14ac:dyDescent="0.35">
      <c r="A109" s="29"/>
      <c r="B109" s="11" t="s">
        <v>9</v>
      </c>
      <c r="C109" s="42">
        <v>53373.1</v>
      </c>
      <c r="D109" s="42"/>
      <c r="E109" s="42"/>
    </row>
    <row r="110" spans="1:5" ht="15.5" x14ac:dyDescent="0.35">
      <c r="A110" s="29"/>
      <c r="B110" s="11" t="s">
        <v>12</v>
      </c>
      <c r="C110" s="42">
        <v>431.3</v>
      </c>
      <c r="D110" s="42"/>
      <c r="E110" s="42"/>
    </row>
    <row r="111" spans="1:5" ht="82.5" customHeight="1" x14ac:dyDescent="0.35">
      <c r="A111" s="29"/>
      <c r="B111" s="15" t="s">
        <v>94</v>
      </c>
      <c r="C111" s="5">
        <f t="shared" ref="C111:E111" si="30">C113+C114</f>
        <v>525531.9</v>
      </c>
      <c r="D111" s="5">
        <f t="shared" si="30"/>
        <v>840851.1</v>
      </c>
      <c r="E111" s="5">
        <f t="shared" si="30"/>
        <v>0</v>
      </c>
    </row>
    <row r="112" spans="1:5" ht="15.5" x14ac:dyDescent="0.35">
      <c r="A112" s="29"/>
      <c r="B112" s="11" t="s">
        <v>8</v>
      </c>
      <c r="C112" s="42"/>
      <c r="D112" s="42"/>
      <c r="E112" s="42"/>
    </row>
    <row r="113" spans="1:5" ht="15.5" x14ac:dyDescent="0.35">
      <c r="A113" s="29"/>
      <c r="B113" s="11" t="s">
        <v>20</v>
      </c>
      <c r="C113" s="42">
        <v>500000</v>
      </c>
      <c r="D113" s="42">
        <v>800000</v>
      </c>
      <c r="E113" s="42"/>
    </row>
    <row r="114" spans="1:5" ht="15.5" x14ac:dyDescent="0.35">
      <c r="A114" s="29"/>
      <c r="B114" s="11" t="s">
        <v>12</v>
      </c>
      <c r="C114" s="42">
        <v>25531.9</v>
      </c>
      <c r="D114" s="42">
        <v>40851.1</v>
      </c>
      <c r="E114" s="42"/>
    </row>
    <row r="115" spans="1:5" ht="114.75" customHeight="1" x14ac:dyDescent="0.35">
      <c r="A115" s="32"/>
      <c r="B115" s="15" t="s">
        <v>87</v>
      </c>
      <c r="C115" s="5">
        <f t="shared" ref="C115:E115" si="31">C117+C118</f>
        <v>1828.6</v>
      </c>
      <c r="D115" s="5">
        <f t="shared" si="31"/>
        <v>1828.6</v>
      </c>
      <c r="E115" s="5">
        <f t="shared" si="31"/>
        <v>1828.6</v>
      </c>
    </row>
    <row r="116" spans="1:5" ht="15.5" x14ac:dyDescent="0.35">
      <c r="A116" s="32"/>
      <c r="B116" s="11" t="s">
        <v>8</v>
      </c>
      <c r="C116" s="42"/>
      <c r="D116" s="42"/>
      <c r="E116" s="42"/>
    </row>
    <row r="117" spans="1:5" ht="15.5" x14ac:dyDescent="0.35">
      <c r="A117" s="32"/>
      <c r="B117" s="11" t="s">
        <v>9</v>
      </c>
      <c r="C117" s="42"/>
      <c r="D117" s="42"/>
      <c r="E117" s="42"/>
    </row>
    <row r="118" spans="1:5" ht="15.5" x14ac:dyDescent="0.35">
      <c r="A118" s="32"/>
      <c r="B118" s="11" t="s">
        <v>12</v>
      </c>
      <c r="C118" s="42">
        <v>1828.6</v>
      </c>
      <c r="D118" s="42">
        <v>1828.6</v>
      </c>
      <c r="E118" s="42">
        <v>1828.6</v>
      </c>
    </row>
    <row r="119" spans="1:5" ht="15" x14ac:dyDescent="0.35">
      <c r="A119" s="29" t="s">
        <v>21</v>
      </c>
      <c r="B119" s="2" t="s">
        <v>22</v>
      </c>
      <c r="C119" s="16">
        <f>C120+C124+C128+C132+C136+C140</f>
        <v>230030.8</v>
      </c>
      <c r="D119" s="16">
        <f t="shared" ref="D119:E119" si="32">D120+D124+D128+D132+D136+D140</f>
        <v>176280.9</v>
      </c>
      <c r="E119" s="16">
        <f t="shared" si="32"/>
        <v>176427.90000000002</v>
      </c>
    </row>
    <row r="120" spans="1:5" ht="149.25" customHeight="1" x14ac:dyDescent="0.35">
      <c r="A120" s="29"/>
      <c r="B120" s="44" t="s">
        <v>45</v>
      </c>
      <c r="C120" s="42">
        <f t="shared" ref="C120:E132" si="33">C122+C123</f>
        <v>51985.3</v>
      </c>
      <c r="D120" s="42">
        <f t="shared" si="33"/>
        <v>27541.1</v>
      </c>
      <c r="E120" s="42">
        <f t="shared" si="33"/>
        <v>18508.3</v>
      </c>
    </row>
    <row r="121" spans="1:5" ht="15.5" x14ac:dyDescent="0.35">
      <c r="A121" s="29"/>
      <c r="B121" s="11" t="s">
        <v>8</v>
      </c>
      <c r="C121" s="42"/>
      <c r="D121" s="42"/>
      <c r="E121" s="42"/>
    </row>
    <row r="122" spans="1:5" ht="15.5" x14ac:dyDescent="0.35">
      <c r="A122" s="32"/>
      <c r="B122" s="11" t="s">
        <v>9</v>
      </c>
      <c r="C122" s="42"/>
      <c r="D122" s="42"/>
      <c r="E122" s="42"/>
    </row>
    <row r="123" spans="1:5" ht="15.5" x14ac:dyDescent="0.35">
      <c r="A123" s="32"/>
      <c r="B123" s="11" t="s">
        <v>10</v>
      </c>
      <c r="C123" s="42">
        <v>51985.3</v>
      </c>
      <c r="D123" s="42">
        <v>27541.1</v>
      </c>
      <c r="E123" s="42">
        <v>18508.3</v>
      </c>
    </row>
    <row r="124" spans="1:5" ht="77.150000000000006" customHeight="1" x14ac:dyDescent="0.35">
      <c r="A124" s="32"/>
      <c r="B124" s="15" t="s">
        <v>80</v>
      </c>
      <c r="C124" s="42">
        <f>C126+C127</f>
        <v>0</v>
      </c>
      <c r="D124" s="42">
        <f t="shared" ref="D124:E124" si="34">D126+D127</f>
        <v>3300</v>
      </c>
      <c r="E124" s="42">
        <f t="shared" si="34"/>
        <v>6000</v>
      </c>
    </row>
    <row r="125" spans="1:5" ht="15.5" x14ac:dyDescent="0.35">
      <c r="A125" s="32"/>
      <c r="B125" s="11" t="s">
        <v>8</v>
      </c>
      <c r="C125" s="42"/>
      <c r="D125" s="42"/>
      <c r="E125" s="42"/>
    </row>
    <row r="126" spans="1:5" ht="15.5" x14ac:dyDescent="0.35">
      <c r="A126" s="32"/>
      <c r="B126" s="11" t="s">
        <v>9</v>
      </c>
      <c r="C126" s="42"/>
      <c r="D126" s="42"/>
      <c r="E126" s="42"/>
    </row>
    <row r="127" spans="1:5" ht="15.5" x14ac:dyDescent="0.35">
      <c r="A127" s="32"/>
      <c r="B127" s="11" t="s">
        <v>10</v>
      </c>
      <c r="C127" s="42"/>
      <c r="D127" s="42">
        <v>3300</v>
      </c>
      <c r="E127" s="42">
        <v>6000</v>
      </c>
    </row>
    <row r="128" spans="1:5" ht="97.5" customHeight="1" x14ac:dyDescent="0.35">
      <c r="A128" s="32"/>
      <c r="B128" s="15" t="s">
        <v>85</v>
      </c>
      <c r="C128" s="42">
        <f>C130+C131</f>
        <v>0</v>
      </c>
      <c r="D128" s="42">
        <f t="shared" ref="D128:E128" si="35">D130+D131</f>
        <v>0</v>
      </c>
      <c r="E128" s="42">
        <f t="shared" si="35"/>
        <v>285.10000000000002</v>
      </c>
    </row>
    <row r="129" spans="1:5" ht="15.5" x14ac:dyDescent="0.35">
      <c r="A129" s="29"/>
      <c r="B129" s="11" t="s">
        <v>8</v>
      </c>
      <c r="C129" s="42"/>
      <c r="D129" s="42"/>
      <c r="E129" s="42"/>
    </row>
    <row r="130" spans="1:5" ht="15.5" x14ac:dyDescent="0.35">
      <c r="A130" s="32"/>
      <c r="B130" s="11" t="s">
        <v>9</v>
      </c>
      <c r="C130" s="42"/>
      <c r="D130" s="42"/>
      <c r="E130" s="42"/>
    </row>
    <row r="131" spans="1:5" ht="15.5" x14ac:dyDescent="0.35">
      <c r="A131" s="32"/>
      <c r="B131" s="11" t="s">
        <v>10</v>
      </c>
      <c r="C131" s="42"/>
      <c r="D131" s="42"/>
      <c r="E131" s="42">
        <v>285.10000000000002</v>
      </c>
    </row>
    <row r="132" spans="1:5" ht="100.5" customHeight="1" x14ac:dyDescent="0.35">
      <c r="A132" s="29"/>
      <c r="B132" s="15" t="s">
        <v>23</v>
      </c>
      <c r="C132" s="42">
        <f t="shared" si="33"/>
        <v>15</v>
      </c>
      <c r="D132" s="42">
        <f t="shared" si="33"/>
        <v>15.3</v>
      </c>
      <c r="E132" s="42">
        <f t="shared" si="33"/>
        <v>15.3</v>
      </c>
    </row>
    <row r="133" spans="1:5" ht="15.5" x14ac:dyDescent="0.35">
      <c r="A133" s="29"/>
      <c r="B133" s="11" t="s">
        <v>8</v>
      </c>
      <c r="C133" s="42"/>
      <c r="D133" s="42"/>
      <c r="E133" s="42"/>
    </row>
    <row r="134" spans="1:5" ht="15.5" x14ac:dyDescent="0.35">
      <c r="A134" s="29"/>
      <c r="B134" s="11" t="s">
        <v>15</v>
      </c>
      <c r="C134" s="42"/>
      <c r="D134" s="42"/>
      <c r="E134" s="42"/>
    </row>
    <row r="135" spans="1:5" ht="15.5" x14ac:dyDescent="0.35">
      <c r="A135" s="32"/>
      <c r="B135" s="11" t="s">
        <v>24</v>
      </c>
      <c r="C135" s="42">
        <v>15</v>
      </c>
      <c r="D135" s="42">
        <v>15.3</v>
      </c>
      <c r="E135" s="42">
        <v>15.3</v>
      </c>
    </row>
    <row r="136" spans="1:5" ht="49.4" customHeight="1" x14ac:dyDescent="0.35">
      <c r="A136" s="32"/>
      <c r="B136" s="6" t="s">
        <v>89</v>
      </c>
      <c r="C136" s="42">
        <f t="shared" ref="C136:E136" si="36">C138+C139</f>
        <v>32606</v>
      </c>
      <c r="D136" s="42">
        <f t="shared" si="36"/>
        <v>0</v>
      </c>
      <c r="E136" s="42">
        <f t="shared" si="36"/>
        <v>0</v>
      </c>
    </row>
    <row r="137" spans="1:5" ht="15.5" x14ac:dyDescent="0.35">
      <c r="A137" s="32"/>
      <c r="B137" s="11" t="s">
        <v>8</v>
      </c>
      <c r="C137" s="42"/>
      <c r="D137" s="42"/>
      <c r="E137" s="42"/>
    </row>
    <row r="138" spans="1:5" ht="15.5" x14ac:dyDescent="0.35">
      <c r="A138" s="32"/>
      <c r="B138" s="11" t="s">
        <v>15</v>
      </c>
      <c r="C138" s="42">
        <v>32344.6</v>
      </c>
      <c r="D138" s="42"/>
      <c r="E138" s="42"/>
    </row>
    <row r="139" spans="1:5" ht="15.5" x14ac:dyDescent="0.35">
      <c r="A139" s="32"/>
      <c r="B139" s="11" t="s">
        <v>24</v>
      </c>
      <c r="C139" s="42">
        <v>261.39999999999998</v>
      </c>
      <c r="D139" s="42"/>
      <c r="E139" s="42"/>
    </row>
    <row r="140" spans="1:5" ht="47.15" customHeight="1" x14ac:dyDescent="0.35">
      <c r="A140" s="32"/>
      <c r="B140" s="6" t="s">
        <v>71</v>
      </c>
      <c r="C140" s="42">
        <f>C142+C143</f>
        <v>145424.5</v>
      </c>
      <c r="D140" s="42">
        <f t="shared" ref="D140:E140" si="37">D142+D143</f>
        <v>145424.5</v>
      </c>
      <c r="E140" s="42">
        <f t="shared" si="37"/>
        <v>151619.20000000001</v>
      </c>
    </row>
    <row r="141" spans="1:5" ht="15.5" x14ac:dyDescent="0.35">
      <c r="A141" s="32"/>
      <c r="B141" s="11" t="s">
        <v>8</v>
      </c>
      <c r="C141" s="42"/>
      <c r="D141" s="42"/>
      <c r="E141" s="42"/>
    </row>
    <row r="142" spans="1:5" ht="15.5" x14ac:dyDescent="0.35">
      <c r="A142" s="32"/>
      <c r="B142" s="11" t="s">
        <v>15</v>
      </c>
      <c r="C142" s="42">
        <v>144403.5</v>
      </c>
      <c r="D142" s="42">
        <v>144403.5</v>
      </c>
      <c r="E142" s="42">
        <v>150554.70000000001</v>
      </c>
    </row>
    <row r="143" spans="1:5" ht="15.5" x14ac:dyDescent="0.35">
      <c r="A143" s="32"/>
      <c r="B143" s="11" t="s">
        <v>24</v>
      </c>
      <c r="C143" s="42">
        <v>1021</v>
      </c>
      <c r="D143" s="42">
        <v>1021</v>
      </c>
      <c r="E143" s="42">
        <v>1064.5</v>
      </c>
    </row>
    <row r="144" spans="1:5" ht="15" x14ac:dyDescent="0.35">
      <c r="A144" s="29" t="s">
        <v>42</v>
      </c>
      <c r="B144" s="18" t="s">
        <v>43</v>
      </c>
      <c r="C144" s="3">
        <f t="shared" ref="C144:E144" si="38">C145+C149</f>
        <v>164515.20000000001</v>
      </c>
      <c r="D144" s="3">
        <f t="shared" si="38"/>
        <v>269812.3</v>
      </c>
      <c r="E144" s="3">
        <f t="shared" si="38"/>
        <v>226092.79999999999</v>
      </c>
    </row>
    <row r="145" spans="1:5" ht="51" customHeight="1" x14ac:dyDescent="0.35">
      <c r="A145" s="32"/>
      <c r="B145" s="6" t="s">
        <v>90</v>
      </c>
      <c r="C145" s="5">
        <f t="shared" ref="C145:E145" si="39">C147+C148</f>
        <v>138561.90000000002</v>
      </c>
      <c r="D145" s="5">
        <f t="shared" si="39"/>
        <v>0</v>
      </c>
      <c r="E145" s="5">
        <f t="shared" si="39"/>
        <v>0</v>
      </c>
    </row>
    <row r="146" spans="1:5" ht="15.5" x14ac:dyDescent="0.35">
      <c r="A146" s="32"/>
      <c r="B146" s="11" t="s">
        <v>8</v>
      </c>
      <c r="C146" s="42"/>
      <c r="D146" s="42"/>
      <c r="E146" s="42"/>
    </row>
    <row r="147" spans="1:5" ht="15.5" x14ac:dyDescent="0.35">
      <c r="A147" s="32"/>
      <c r="B147" s="11" t="s">
        <v>15</v>
      </c>
      <c r="C147" s="13">
        <v>137451.20000000001</v>
      </c>
      <c r="D147" s="13"/>
      <c r="E147" s="13"/>
    </row>
    <row r="148" spans="1:5" ht="15.5" x14ac:dyDescent="0.35">
      <c r="A148" s="32"/>
      <c r="B148" s="11" t="s">
        <v>12</v>
      </c>
      <c r="C148" s="13">
        <v>1110.7</v>
      </c>
      <c r="D148" s="13"/>
      <c r="E148" s="13"/>
    </row>
    <row r="149" spans="1:5" ht="51.75" customHeight="1" x14ac:dyDescent="0.35">
      <c r="A149" s="32"/>
      <c r="B149" s="6" t="s">
        <v>91</v>
      </c>
      <c r="C149" s="5">
        <f t="shared" ref="C149:E149" si="40">C151+C152</f>
        <v>25953.3</v>
      </c>
      <c r="D149" s="5">
        <f t="shared" si="40"/>
        <v>269812.3</v>
      </c>
      <c r="E149" s="5">
        <f t="shared" si="40"/>
        <v>226092.79999999999</v>
      </c>
    </row>
    <row r="150" spans="1:5" ht="15.5" x14ac:dyDescent="0.35">
      <c r="A150" s="32"/>
      <c r="B150" s="11" t="s">
        <v>8</v>
      </c>
      <c r="C150" s="42"/>
      <c r="D150" s="42"/>
      <c r="E150" s="42"/>
    </row>
    <row r="151" spans="1:5" ht="15.5" x14ac:dyDescent="0.35">
      <c r="A151" s="32"/>
      <c r="B151" s="11" t="s">
        <v>15</v>
      </c>
      <c r="C151" s="13">
        <v>25745.3</v>
      </c>
      <c r="D151" s="13">
        <v>267649.09999999998</v>
      </c>
      <c r="E151" s="13">
        <v>224280</v>
      </c>
    </row>
    <row r="152" spans="1:5" ht="15.5" x14ac:dyDescent="0.35">
      <c r="A152" s="32"/>
      <c r="B152" s="11" t="s">
        <v>12</v>
      </c>
      <c r="C152" s="13">
        <v>208</v>
      </c>
      <c r="D152" s="13">
        <v>2163.1999999999998</v>
      </c>
      <c r="E152" s="13">
        <v>1812.8</v>
      </c>
    </row>
    <row r="153" spans="1:5" ht="15" x14ac:dyDescent="0.35">
      <c r="A153" s="29" t="s">
        <v>60</v>
      </c>
      <c r="B153" s="2" t="s">
        <v>25</v>
      </c>
      <c r="C153" s="16">
        <f>C154+C158+C162+C166+C170+C174+C178+C182+C186+C207+C212</f>
        <v>5395703.5999999996</v>
      </c>
      <c r="D153" s="16">
        <f t="shared" ref="D153:E153" si="41">D154+D158+D162+D166+D170+D174+D178+D182+D186+D207+D212</f>
        <v>5375468.0999999996</v>
      </c>
      <c r="E153" s="16">
        <f t="shared" si="41"/>
        <v>4828460.4000000004</v>
      </c>
    </row>
    <row r="154" spans="1:5" ht="100.5" customHeight="1" x14ac:dyDescent="0.35">
      <c r="A154" s="32"/>
      <c r="B154" s="44" t="s">
        <v>26</v>
      </c>
      <c r="C154" s="19">
        <f>C156+C157</f>
        <v>2097844.2999999998</v>
      </c>
      <c r="D154" s="19">
        <f t="shared" ref="D154:E154" si="42">D156+D157</f>
        <v>2143659.4</v>
      </c>
      <c r="E154" s="19">
        <f t="shared" si="42"/>
        <v>2143659.4</v>
      </c>
    </row>
    <row r="155" spans="1:5" ht="15.5" x14ac:dyDescent="0.35">
      <c r="A155" s="32"/>
      <c r="B155" s="9" t="s">
        <v>8</v>
      </c>
      <c r="C155" s="42"/>
      <c r="D155" s="42"/>
      <c r="E155" s="42"/>
    </row>
    <row r="156" spans="1:5" ht="15.5" x14ac:dyDescent="0.35">
      <c r="A156" s="32"/>
      <c r="B156" s="9" t="s">
        <v>9</v>
      </c>
      <c r="C156" s="42"/>
      <c r="D156" s="42"/>
      <c r="E156" s="42"/>
    </row>
    <row r="157" spans="1:5" ht="15.5" x14ac:dyDescent="0.35">
      <c r="A157" s="32"/>
      <c r="B157" s="9" t="s">
        <v>12</v>
      </c>
      <c r="C157" s="19">
        <v>2097844.2999999998</v>
      </c>
      <c r="D157" s="19">
        <v>2143659.4</v>
      </c>
      <c r="E157" s="19">
        <v>2143659.4</v>
      </c>
    </row>
    <row r="158" spans="1:5" ht="129.65" customHeight="1" x14ac:dyDescent="0.35">
      <c r="A158" s="29"/>
      <c r="B158" s="44" t="s">
        <v>86</v>
      </c>
      <c r="C158" s="42">
        <f t="shared" ref="C158:E158" si="43">C160+C161</f>
        <v>2088196.8</v>
      </c>
      <c r="D158" s="42">
        <f t="shared" si="43"/>
        <v>2133849.1</v>
      </c>
      <c r="E158" s="42">
        <f t="shared" si="43"/>
        <v>2133849.1</v>
      </c>
    </row>
    <row r="159" spans="1:5" ht="15.5" x14ac:dyDescent="0.35">
      <c r="A159" s="29"/>
      <c r="B159" s="11" t="s">
        <v>8</v>
      </c>
      <c r="C159" s="42"/>
      <c r="D159" s="42"/>
      <c r="E159" s="42"/>
    </row>
    <row r="160" spans="1:5" ht="15.5" x14ac:dyDescent="0.35">
      <c r="A160" s="32"/>
      <c r="B160" s="11" t="s">
        <v>9</v>
      </c>
      <c r="C160" s="42"/>
      <c r="D160" s="42"/>
      <c r="E160" s="42"/>
    </row>
    <row r="161" spans="1:5" ht="15.5" x14ac:dyDescent="0.35">
      <c r="A161" s="32"/>
      <c r="B161" s="11" t="s">
        <v>24</v>
      </c>
      <c r="C161" s="42">
        <v>2088196.8</v>
      </c>
      <c r="D161" s="42">
        <v>2133849.1</v>
      </c>
      <c r="E161" s="42">
        <v>2133849.1</v>
      </c>
    </row>
    <row r="162" spans="1:5" ht="70.400000000000006" customHeight="1" x14ac:dyDescent="0.35">
      <c r="A162" s="32"/>
      <c r="B162" s="6" t="s">
        <v>81</v>
      </c>
      <c r="C162" s="42">
        <f t="shared" ref="C162:E162" si="44">C164+C165</f>
        <v>198193.2</v>
      </c>
      <c r="D162" s="42">
        <f t="shared" si="44"/>
        <v>0</v>
      </c>
      <c r="E162" s="42">
        <f t="shared" si="44"/>
        <v>0</v>
      </c>
    </row>
    <row r="163" spans="1:5" ht="15.5" x14ac:dyDescent="0.35">
      <c r="A163" s="32"/>
      <c r="B163" s="11" t="s">
        <v>8</v>
      </c>
      <c r="C163" s="42"/>
      <c r="D163" s="42"/>
      <c r="E163" s="42"/>
    </row>
    <row r="164" spans="1:5" ht="15.5" x14ac:dyDescent="0.35">
      <c r="A164" s="32"/>
      <c r="B164" s="11" t="s">
        <v>15</v>
      </c>
      <c r="C164" s="42">
        <v>192063.5</v>
      </c>
      <c r="D164" s="42"/>
      <c r="E164" s="42"/>
    </row>
    <row r="165" spans="1:5" ht="15.5" x14ac:dyDescent="0.35">
      <c r="A165" s="32"/>
      <c r="B165" s="11" t="s">
        <v>18</v>
      </c>
      <c r="C165" s="42">
        <v>6129.7</v>
      </c>
      <c r="D165" s="42"/>
      <c r="E165" s="42"/>
    </row>
    <row r="166" spans="1:5" ht="51" customHeight="1" x14ac:dyDescent="0.35">
      <c r="A166" s="32"/>
      <c r="B166" s="6" t="s">
        <v>28</v>
      </c>
      <c r="C166" s="5">
        <f t="shared" ref="C166:E166" si="45">C168+C169</f>
        <v>2800</v>
      </c>
      <c r="D166" s="5">
        <f t="shared" si="45"/>
        <v>0</v>
      </c>
      <c r="E166" s="5">
        <f t="shared" si="45"/>
        <v>0</v>
      </c>
    </row>
    <row r="167" spans="1:5" ht="17.25" customHeight="1" x14ac:dyDescent="0.35">
      <c r="A167" s="32"/>
      <c r="B167" s="11" t="s">
        <v>8</v>
      </c>
      <c r="C167" s="42"/>
      <c r="D167" s="42"/>
      <c r="E167" s="42"/>
    </row>
    <row r="168" spans="1:5" ht="15.5" x14ac:dyDescent="0.35">
      <c r="A168" s="32"/>
      <c r="B168" s="11" t="s">
        <v>15</v>
      </c>
      <c r="C168" s="42">
        <v>2025.4</v>
      </c>
      <c r="D168" s="42"/>
      <c r="E168" s="42"/>
    </row>
    <row r="169" spans="1:5" ht="15.5" x14ac:dyDescent="0.35">
      <c r="A169" s="32"/>
      <c r="B169" s="11" t="s">
        <v>27</v>
      </c>
      <c r="C169" s="42">
        <v>774.6</v>
      </c>
      <c r="D169" s="42"/>
      <c r="E169" s="42"/>
    </row>
    <row r="170" spans="1:5" ht="81" customHeight="1" x14ac:dyDescent="0.35">
      <c r="A170" s="32"/>
      <c r="B170" s="15" t="s">
        <v>83</v>
      </c>
      <c r="C170" s="42">
        <f>SUM(C172+C173)</f>
        <v>18641.099999999999</v>
      </c>
      <c r="D170" s="42">
        <f t="shared" ref="D170:E170" si="46">SUM(D172+D173)</f>
        <v>0</v>
      </c>
      <c r="E170" s="42">
        <f t="shared" si="46"/>
        <v>0</v>
      </c>
    </row>
    <row r="171" spans="1:5" ht="15.5" x14ac:dyDescent="0.35">
      <c r="A171" s="32"/>
      <c r="B171" s="11" t="s">
        <v>8</v>
      </c>
      <c r="C171" s="42"/>
      <c r="D171" s="42"/>
      <c r="E171" s="42"/>
    </row>
    <row r="172" spans="1:5" ht="15.5" x14ac:dyDescent="0.35">
      <c r="A172" s="32"/>
      <c r="B172" s="11" t="s">
        <v>15</v>
      </c>
      <c r="C172" s="42"/>
      <c r="D172" s="42"/>
      <c r="E172" s="42"/>
    </row>
    <row r="173" spans="1:5" ht="15.5" x14ac:dyDescent="0.35">
      <c r="A173" s="32"/>
      <c r="B173" s="11" t="s">
        <v>27</v>
      </c>
      <c r="C173" s="42">
        <v>18641.099999999999</v>
      </c>
      <c r="D173" s="42"/>
      <c r="E173" s="42"/>
    </row>
    <row r="174" spans="1:5" ht="66.650000000000006" customHeight="1" x14ac:dyDescent="0.35">
      <c r="A174" s="32"/>
      <c r="B174" s="6" t="s">
        <v>66</v>
      </c>
      <c r="C174" s="42">
        <f>SUM(C176+C177)</f>
        <v>90000</v>
      </c>
      <c r="D174" s="42">
        <f t="shared" ref="D174:E174" si="47">SUM(D176+D177)</f>
        <v>0</v>
      </c>
      <c r="E174" s="42">
        <f t="shared" si="47"/>
        <v>0</v>
      </c>
    </row>
    <row r="175" spans="1:5" ht="15.5" x14ac:dyDescent="0.35">
      <c r="A175" s="32"/>
      <c r="B175" s="11" t="s">
        <v>8</v>
      </c>
      <c r="C175" s="42"/>
      <c r="D175" s="42"/>
      <c r="E175" s="42"/>
    </row>
    <row r="176" spans="1:5" ht="15.5" x14ac:dyDescent="0.35">
      <c r="A176" s="32"/>
      <c r="B176" s="11" t="s">
        <v>15</v>
      </c>
      <c r="C176" s="42"/>
      <c r="D176" s="42"/>
      <c r="E176" s="42"/>
    </row>
    <row r="177" spans="1:5" ht="15.5" x14ac:dyDescent="0.35">
      <c r="A177" s="32"/>
      <c r="B177" s="11" t="s">
        <v>27</v>
      </c>
      <c r="C177" s="42">
        <v>90000</v>
      </c>
      <c r="D177" s="42"/>
      <c r="E177" s="42"/>
    </row>
    <row r="178" spans="1:5" ht="65.900000000000006" customHeight="1" x14ac:dyDescent="0.35">
      <c r="A178" s="32"/>
      <c r="B178" s="6" t="s">
        <v>67</v>
      </c>
      <c r="C178" s="42">
        <f>SUM(C180+C181)</f>
        <v>30000</v>
      </c>
      <c r="D178" s="42">
        <f t="shared" ref="D178:E178" si="48">SUM(D180+D181)</f>
        <v>0</v>
      </c>
      <c r="E178" s="42">
        <f t="shared" si="48"/>
        <v>0</v>
      </c>
    </row>
    <row r="179" spans="1:5" ht="15.5" x14ac:dyDescent="0.35">
      <c r="A179" s="32"/>
      <c r="B179" s="11" t="s">
        <v>8</v>
      </c>
      <c r="C179" s="42"/>
      <c r="D179" s="42"/>
      <c r="E179" s="42"/>
    </row>
    <row r="180" spans="1:5" ht="15.5" x14ac:dyDescent="0.35">
      <c r="A180" s="32"/>
      <c r="B180" s="11" t="s">
        <v>15</v>
      </c>
      <c r="C180" s="42"/>
      <c r="D180" s="42"/>
      <c r="E180" s="42"/>
    </row>
    <row r="181" spans="1:5" ht="15.5" x14ac:dyDescent="0.35">
      <c r="A181" s="32"/>
      <c r="B181" s="11" t="s">
        <v>27</v>
      </c>
      <c r="C181" s="42">
        <v>30000</v>
      </c>
      <c r="D181" s="42"/>
      <c r="E181" s="42"/>
    </row>
    <row r="182" spans="1:5" ht="51.65" customHeight="1" x14ac:dyDescent="0.35">
      <c r="A182" s="32"/>
      <c r="B182" s="6" t="s">
        <v>68</v>
      </c>
      <c r="C182" s="42">
        <f>SUM(C184+C185)</f>
        <v>23000</v>
      </c>
      <c r="D182" s="42">
        <f t="shared" ref="D182:E182" si="49">SUM(D184+D185)</f>
        <v>0</v>
      </c>
      <c r="E182" s="42">
        <f t="shared" si="49"/>
        <v>0</v>
      </c>
    </row>
    <row r="183" spans="1:5" ht="15.5" x14ac:dyDescent="0.35">
      <c r="A183" s="32"/>
      <c r="B183" s="11" t="s">
        <v>8</v>
      </c>
      <c r="C183" s="42"/>
      <c r="D183" s="42"/>
      <c r="E183" s="42"/>
    </row>
    <row r="184" spans="1:5" ht="15.5" x14ac:dyDescent="0.35">
      <c r="A184" s="32"/>
      <c r="B184" s="11" t="s">
        <v>15</v>
      </c>
      <c r="C184" s="42"/>
      <c r="D184" s="42"/>
      <c r="E184" s="42"/>
    </row>
    <row r="185" spans="1:5" ht="15.5" x14ac:dyDescent="0.35">
      <c r="A185" s="32"/>
      <c r="B185" s="11" t="s">
        <v>27</v>
      </c>
      <c r="C185" s="42">
        <v>23000</v>
      </c>
      <c r="D185" s="42"/>
      <c r="E185" s="42"/>
    </row>
    <row r="186" spans="1:5" ht="15.5" x14ac:dyDescent="0.35">
      <c r="A186" s="32"/>
      <c r="B186" s="18" t="s">
        <v>44</v>
      </c>
      <c r="C186" s="3">
        <f>C187+C191+C195+C199+C203</f>
        <v>350208.9</v>
      </c>
      <c r="D186" s="3">
        <f t="shared" ref="D186:E186" si="50">D187+D191+D195+D199+D203</f>
        <v>547007.60000000009</v>
      </c>
      <c r="E186" s="3">
        <f t="shared" si="50"/>
        <v>0</v>
      </c>
    </row>
    <row r="187" spans="1:5" ht="31" x14ac:dyDescent="0.35">
      <c r="A187" s="32"/>
      <c r="B187" s="6" t="s">
        <v>98</v>
      </c>
      <c r="C187" s="5">
        <f t="shared" ref="C187:E187" si="51">C189+C190</f>
        <v>89237.9</v>
      </c>
      <c r="D187" s="5">
        <f t="shared" si="51"/>
        <v>0</v>
      </c>
      <c r="E187" s="5">
        <f t="shared" si="51"/>
        <v>0</v>
      </c>
    </row>
    <row r="188" spans="1:5" ht="15.5" x14ac:dyDescent="0.35">
      <c r="A188" s="32"/>
      <c r="B188" s="11" t="s">
        <v>8</v>
      </c>
      <c r="C188" s="5"/>
      <c r="D188" s="5"/>
      <c r="E188" s="5"/>
    </row>
    <row r="189" spans="1:5" ht="15.5" x14ac:dyDescent="0.35">
      <c r="A189" s="32"/>
      <c r="B189" s="11" t="s">
        <v>15</v>
      </c>
      <c r="C189" s="13">
        <v>88789.5</v>
      </c>
      <c r="D189" s="13"/>
      <c r="E189" s="13"/>
    </row>
    <row r="190" spans="1:5" ht="15.5" x14ac:dyDescent="0.35">
      <c r="A190" s="32"/>
      <c r="B190" s="11" t="s">
        <v>27</v>
      </c>
      <c r="C190" s="42">
        <v>448.4</v>
      </c>
      <c r="D190" s="42"/>
      <c r="E190" s="42"/>
    </row>
    <row r="191" spans="1:5" ht="48" customHeight="1" x14ac:dyDescent="0.35">
      <c r="A191" s="32"/>
      <c r="B191" s="6" t="s">
        <v>48</v>
      </c>
      <c r="C191" s="5">
        <f t="shared" ref="C191:E191" si="52">C193+C194</f>
        <v>80821</v>
      </c>
      <c r="D191" s="5">
        <f t="shared" si="52"/>
        <v>136751.90000000002</v>
      </c>
      <c r="E191" s="5">
        <f t="shared" si="52"/>
        <v>0</v>
      </c>
    </row>
    <row r="192" spans="1:5" ht="15.5" x14ac:dyDescent="0.35">
      <c r="A192" s="32"/>
      <c r="B192" s="11" t="s">
        <v>8</v>
      </c>
      <c r="C192" s="5"/>
      <c r="D192" s="5"/>
      <c r="E192" s="5"/>
    </row>
    <row r="193" spans="1:5" ht="15.5" x14ac:dyDescent="0.35">
      <c r="A193" s="32"/>
      <c r="B193" s="11" t="s">
        <v>15</v>
      </c>
      <c r="C193" s="13">
        <v>80414.899999999994</v>
      </c>
      <c r="D193" s="13">
        <v>136064.70000000001</v>
      </c>
      <c r="E193" s="13"/>
    </row>
    <row r="194" spans="1:5" ht="15.5" x14ac:dyDescent="0.35">
      <c r="A194" s="32"/>
      <c r="B194" s="11" t="s">
        <v>27</v>
      </c>
      <c r="C194" s="42">
        <v>406.1</v>
      </c>
      <c r="D194" s="42">
        <v>687.2</v>
      </c>
      <c r="E194" s="42"/>
    </row>
    <row r="195" spans="1:5" ht="46.5" x14ac:dyDescent="0.35">
      <c r="A195" s="32"/>
      <c r="B195" s="6" t="s">
        <v>95</v>
      </c>
      <c r="C195" s="5">
        <f t="shared" ref="C195:E195" si="53">C197+C198</f>
        <v>80821</v>
      </c>
      <c r="D195" s="5">
        <f t="shared" si="53"/>
        <v>136751.90000000002</v>
      </c>
      <c r="E195" s="5">
        <f t="shared" si="53"/>
        <v>0</v>
      </c>
    </row>
    <row r="196" spans="1:5" ht="15.5" x14ac:dyDescent="0.35">
      <c r="A196" s="32"/>
      <c r="B196" s="11" t="s">
        <v>8</v>
      </c>
      <c r="C196" s="42"/>
      <c r="D196" s="42"/>
      <c r="E196" s="42"/>
    </row>
    <row r="197" spans="1:5" ht="15.5" x14ac:dyDescent="0.35">
      <c r="A197" s="32"/>
      <c r="B197" s="11" t="s">
        <v>15</v>
      </c>
      <c r="C197" s="42">
        <v>80414.899999999994</v>
      </c>
      <c r="D197" s="42">
        <v>136064.70000000001</v>
      </c>
      <c r="E197" s="42"/>
    </row>
    <row r="198" spans="1:5" ht="15.5" x14ac:dyDescent="0.35">
      <c r="A198" s="32"/>
      <c r="B198" s="11" t="s">
        <v>27</v>
      </c>
      <c r="C198" s="42">
        <v>406.1</v>
      </c>
      <c r="D198" s="42">
        <v>687.2</v>
      </c>
      <c r="E198" s="42"/>
    </row>
    <row r="199" spans="1:5" ht="46.5" x14ac:dyDescent="0.35">
      <c r="A199" s="32"/>
      <c r="B199" s="6" t="s">
        <v>97</v>
      </c>
      <c r="C199" s="5">
        <f t="shared" ref="C199:E199" si="54">C201+C202</f>
        <v>49664.5</v>
      </c>
      <c r="D199" s="5">
        <f t="shared" si="54"/>
        <v>136751.90000000002</v>
      </c>
      <c r="E199" s="5">
        <f t="shared" si="54"/>
        <v>0</v>
      </c>
    </row>
    <row r="200" spans="1:5" ht="15.5" x14ac:dyDescent="0.35">
      <c r="A200" s="32"/>
      <c r="B200" s="11" t="s">
        <v>8</v>
      </c>
      <c r="C200" s="42"/>
      <c r="D200" s="42"/>
      <c r="E200" s="42"/>
    </row>
    <row r="201" spans="1:5" ht="15.5" x14ac:dyDescent="0.35">
      <c r="A201" s="32"/>
      <c r="B201" s="11" t="s">
        <v>15</v>
      </c>
      <c r="C201" s="42">
        <v>49414.9</v>
      </c>
      <c r="D201" s="42">
        <v>136064.70000000001</v>
      </c>
      <c r="E201" s="42"/>
    </row>
    <row r="202" spans="1:5" ht="15.5" x14ac:dyDescent="0.35">
      <c r="A202" s="32"/>
      <c r="B202" s="11" t="s">
        <v>27</v>
      </c>
      <c r="C202" s="42">
        <v>249.6</v>
      </c>
      <c r="D202" s="42">
        <v>687.2</v>
      </c>
      <c r="E202" s="42"/>
    </row>
    <row r="203" spans="1:5" ht="46.5" x14ac:dyDescent="0.35">
      <c r="A203" s="32"/>
      <c r="B203" s="6" t="s">
        <v>96</v>
      </c>
      <c r="C203" s="5">
        <f t="shared" ref="C203:E203" si="55">C205+C206</f>
        <v>49664.5</v>
      </c>
      <c r="D203" s="5">
        <f t="shared" si="55"/>
        <v>136751.90000000002</v>
      </c>
      <c r="E203" s="5">
        <f t="shared" si="55"/>
        <v>0</v>
      </c>
    </row>
    <row r="204" spans="1:5" ht="15.5" x14ac:dyDescent="0.35">
      <c r="A204" s="32"/>
      <c r="B204" s="11" t="s">
        <v>8</v>
      </c>
      <c r="C204" s="42"/>
      <c r="D204" s="42"/>
      <c r="E204" s="42"/>
    </row>
    <row r="205" spans="1:5" ht="15.5" x14ac:dyDescent="0.35">
      <c r="A205" s="32"/>
      <c r="B205" s="11" t="s">
        <v>15</v>
      </c>
      <c r="C205" s="42">
        <v>49414.9</v>
      </c>
      <c r="D205" s="42">
        <v>136064.70000000001</v>
      </c>
      <c r="E205" s="42"/>
    </row>
    <row r="206" spans="1:5" ht="15.5" x14ac:dyDescent="0.35">
      <c r="A206" s="32"/>
      <c r="B206" s="11" t="s">
        <v>27</v>
      </c>
      <c r="C206" s="42">
        <v>249.6</v>
      </c>
      <c r="D206" s="42">
        <v>687.2</v>
      </c>
      <c r="E206" s="42"/>
    </row>
    <row r="207" spans="1:5" ht="53.9" customHeight="1" x14ac:dyDescent="0.35">
      <c r="A207" s="32"/>
      <c r="B207" s="6" t="s">
        <v>99</v>
      </c>
      <c r="C207" s="5">
        <f t="shared" ref="C207:E207" si="56">C209+C210+C211</f>
        <v>496819.3</v>
      </c>
      <c r="D207" s="5">
        <f t="shared" si="56"/>
        <v>0</v>
      </c>
      <c r="E207" s="5">
        <f t="shared" si="56"/>
        <v>0</v>
      </c>
    </row>
    <row r="208" spans="1:5" ht="15.5" x14ac:dyDescent="0.35">
      <c r="A208" s="32"/>
      <c r="B208" s="11" t="s">
        <v>8</v>
      </c>
      <c r="C208" s="42"/>
      <c r="D208" s="42"/>
      <c r="E208" s="42"/>
    </row>
    <row r="209" spans="1:5" ht="15.5" x14ac:dyDescent="0.35">
      <c r="A209" s="32"/>
      <c r="B209" s="11" t="s">
        <v>15</v>
      </c>
      <c r="C209" s="42">
        <v>461400.6</v>
      </c>
      <c r="D209" s="42"/>
      <c r="E209" s="42"/>
    </row>
    <row r="210" spans="1:5" ht="15.5" x14ac:dyDescent="0.35">
      <c r="A210" s="32"/>
      <c r="B210" s="11" t="s">
        <v>27</v>
      </c>
      <c r="C210" s="42">
        <v>23560.9</v>
      </c>
      <c r="D210" s="42"/>
      <c r="E210" s="42"/>
    </row>
    <row r="211" spans="1:5" ht="15.5" x14ac:dyDescent="0.35">
      <c r="A211" s="32"/>
      <c r="B211" s="11" t="s">
        <v>27</v>
      </c>
      <c r="C211" s="42">
        <v>11857.8</v>
      </c>
      <c r="D211" s="42"/>
      <c r="E211" s="42"/>
    </row>
    <row r="212" spans="1:5" ht="34.4" customHeight="1" x14ac:dyDescent="0.35">
      <c r="A212" s="32"/>
      <c r="B212" s="6" t="s">
        <v>100</v>
      </c>
      <c r="C212" s="5">
        <f t="shared" ref="C212:E212" si="57">C214+C215</f>
        <v>0</v>
      </c>
      <c r="D212" s="5">
        <f t="shared" si="57"/>
        <v>550952</v>
      </c>
      <c r="E212" s="5">
        <f t="shared" si="57"/>
        <v>550951.9</v>
      </c>
    </row>
    <row r="213" spans="1:5" ht="15.5" x14ac:dyDescent="0.35">
      <c r="A213" s="32"/>
      <c r="B213" s="11" t="s">
        <v>8</v>
      </c>
      <c r="C213" s="42"/>
      <c r="D213" s="42"/>
      <c r="E213" s="42"/>
    </row>
    <row r="214" spans="1:5" ht="15.5" x14ac:dyDescent="0.35">
      <c r="A214" s="32"/>
      <c r="B214" s="11" t="s">
        <v>15</v>
      </c>
      <c r="C214" s="42"/>
      <c r="D214" s="42">
        <v>546535.5</v>
      </c>
      <c r="E214" s="42">
        <v>546535.4</v>
      </c>
    </row>
    <row r="215" spans="1:5" ht="15.5" x14ac:dyDescent="0.35">
      <c r="A215" s="32"/>
      <c r="B215" s="11" t="s">
        <v>27</v>
      </c>
      <c r="C215" s="42"/>
      <c r="D215" s="42">
        <v>4416.5</v>
      </c>
      <c r="E215" s="42">
        <v>4416.5</v>
      </c>
    </row>
    <row r="216" spans="1:5" ht="15" x14ac:dyDescent="0.35">
      <c r="A216" s="29" t="s">
        <v>29</v>
      </c>
      <c r="B216" s="18" t="s">
        <v>53</v>
      </c>
      <c r="C216" s="3">
        <f>C217+C221+C225+C229</f>
        <v>10342.799999999999</v>
      </c>
      <c r="D216" s="3">
        <f t="shared" ref="D216:E216" si="58">D217+D221+D225+D229</f>
        <v>0</v>
      </c>
      <c r="E216" s="3">
        <f t="shared" si="58"/>
        <v>0</v>
      </c>
    </row>
    <row r="217" spans="1:5" ht="50.9" customHeight="1" x14ac:dyDescent="0.35">
      <c r="A217" s="32"/>
      <c r="B217" s="6" t="s">
        <v>54</v>
      </c>
      <c r="C217" s="42">
        <f>C219+C220</f>
        <v>0</v>
      </c>
      <c r="D217" s="42">
        <f t="shared" ref="D217:E217" si="59">D219+D220</f>
        <v>0</v>
      </c>
      <c r="E217" s="42">
        <f t="shared" si="59"/>
        <v>0</v>
      </c>
    </row>
    <row r="218" spans="1:5" ht="15.5" x14ac:dyDescent="0.35">
      <c r="A218" s="32"/>
      <c r="B218" s="11" t="s">
        <v>8</v>
      </c>
      <c r="C218" s="42"/>
      <c r="D218" s="42"/>
      <c r="E218" s="42"/>
    </row>
    <row r="219" spans="1:5" ht="15.5" x14ac:dyDescent="0.35">
      <c r="A219" s="32"/>
      <c r="B219" s="11" t="s">
        <v>15</v>
      </c>
      <c r="C219" s="42">
        <v>0</v>
      </c>
      <c r="D219" s="42">
        <v>0</v>
      </c>
      <c r="E219" s="42"/>
    </row>
    <row r="220" spans="1:5" ht="15.5" x14ac:dyDescent="0.35">
      <c r="A220" s="32"/>
      <c r="B220" s="11" t="s">
        <v>27</v>
      </c>
      <c r="C220" s="42">
        <v>0</v>
      </c>
      <c r="D220" s="42">
        <v>0</v>
      </c>
      <c r="E220" s="42"/>
    </row>
    <row r="221" spans="1:5" ht="64.400000000000006" customHeight="1" x14ac:dyDescent="0.35">
      <c r="A221" s="32"/>
      <c r="B221" s="6" t="s">
        <v>65</v>
      </c>
      <c r="C221" s="42">
        <f>SUM(C223+C224)</f>
        <v>42.8</v>
      </c>
      <c r="D221" s="42">
        <f t="shared" ref="D221:E221" si="60">SUM(D223+D224)</f>
        <v>0</v>
      </c>
      <c r="E221" s="42">
        <f t="shared" si="60"/>
        <v>0</v>
      </c>
    </row>
    <row r="222" spans="1:5" ht="15.5" x14ac:dyDescent="0.35">
      <c r="A222" s="32"/>
      <c r="B222" s="11" t="s">
        <v>8</v>
      </c>
      <c r="C222" s="42"/>
      <c r="D222" s="42"/>
      <c r="E222" s="42"/>
    </row>
    <row r="223" spans="1:5" ht="15.5" x14ac:dyDescent="0.35">
      <c r="A223" s="32"/>
      <c r="B223" s="11" t="s">
        <v>15</v>
      </c>
      <c r="C223" s="42">
        <v>29.9</v>
      </c>
      <c r="D223" s="42"/>
      <c r="E223" s="42"/>
    </row>
    <row r="224" spans="1:5" ht="15.5" x14ac:dyDescent="0.35">
      <c r="A224" s="32"/>
      <c r="B224" s="11" t="s">
        <v>27</v>
      </c>
      <c r="C224" s="42">
        <v>12.9</v>
      </c>
      <c r="D224" s="42"/>
      <c r="E224" s="42"/>
    </row>
    <row r="225" spans="1:5" ht="48" customHeight="1" x14ac:dyDescent="0.35">
      <c r="A225" s="32"/>
      <c r="B225" s="6" t="s">
        <v>69</v>
      </c>
      <c r="C225" s="42">
        <f>SUM(C227+C228)</f>
        <v>5300</v>
      </c>
      <c r="D225" s="42">
        <f t="shared" ref="D225:E225" si="61">SUM(D227+D228)</f>
        <v>0</v>
      </c>
      <c r="E225" s="42">
        <f t="shared" si="61"/>
        <v>0</v>
      </c>
    </row>
    <row r="226" spans="1:5" ht="15.5" x14ac:dyDescent="0.35">
      <c r="A226" s="32"/>
      <c r="B226" s="11" t="s">
        <v>8</v>
      </c>
      <c r="C226" s="42"/>
      <c r="D226" s="42"/>
      <c r="E226" s="42"/>
    </row>
    <row r="227" spans="1:5" ht="15.5" x14ac:dyDescent="0.35">
      <c r="A227" s="32"/>
      <c r="B227" s="11" t="s">
        <v>15</v>
      </c>
      <c r="C227" s="42"/>
      <c r="D227" s="42"/>
      <c r="E227" s="42"/>
    </row>
    <row r="228" spans="1:5" ht="15.5" x14ac:dyDescent="0.35">
      <c r="A228" s="32"/>
      <c r="B228" s="11" t="s">
        <v>27</v>
      </c>
      <c r="C228" s="42">
        <v>5300</v>
      </c>
      <c r="D228" s="42"/>
      <c r="E228" s="42"/>
    </row>
    <row r="229" spans="1:5" ht="48.65" customHeight="1" x14ac:dyDescent="0.35">
      <c r="A229" s="32"/>
      <c r="B229" s="6" t="s">
        <v>70</v>
      </c>
      <c r="C229" s="42">
        <f>SUM(C231+C232)</f>
        <v>5000</v>
      </c>
      <c r="D229" s="42">
        <f t="shared" ref="D229:E229" si="62">SUM(D231+D232)</f>
        <v>0</v>
      </c>
      <c r="E229" s="42">
        <f t="shared" si="62"/>
        <v>0</v>
      </c>
    </row>
    <row r="230" spans="1:5" ht="15.5" x14ac:dyDescent="0.35">
      <c r="A230" s="32"/>
      <c r="B230" s="11" t="s">
        <v>8</v>
      </c>
      <c r="C230" s="42"/>
      <c r="D230" s="42"/>
      <c r="E230" s="42"/>
    </row>
    <row r="231" spans="1:5" ht="15.5" x14ac:dyDescent="0.35">
      <c r="A231" s="32"/>
      <c r="B231" s="11" t="s">
        <v>15</v>
      </c>
      <c r="C231" s="42"/>
      <c r="D231" s="42"/>
      <c r="E231" s="42"/>
    </row>
    <row r="232" spans="1:5" ht="15.5" x14ac:dyDescent="0.35">
      <c r="A232" s="32"/>
      <c r="B232" s="11" t="s">
        <v>27</v>
      </c>
      <c r="C232" s="42">
        <v>5000</v>
      </c>
      <c r="D232" s="42"/>
      <c r="E232" s="42"/>
    </row>
    <row r="233" spans="1:5" ht="15" x14ac:dyDescent="0.35">
      <c r="A233" s="29" t="s">
        <v>61</v>
      </c>
      <c r="B233" s="2" t="s">
        <v>31</v>
      </c>
      <c r="C233" s="20">
        <f t="shared" ref="C233:E233" si="63">C234+C238+C242+C246+C250+C254+C258+C262+C267</f>
        <v>147382.99999999997</v>
      </c>
      <c r="D233" s="20">
        <f t="shared" si="63"/>
        <v>109740.5</v>
      </c>
      <c r="E233" s="20">
        <f t="shared" si="63"/>
        <v>106061.9</v>
      </c>
    </row>
    <row r="234" spans="1:5" ht="165.75" customHeight="1" x14ac:dyDescent="0.35">
      <c r="A234" s="29"/>
      <c r="B234" s="44" t="s">
        <v>32</v>
      </c>
      <c r="C234" s="42">
        <f t="shared" ref="C234:E234" si="64">C236+C237</f>
        <v>2408</v>
      </c>
      <c r="D234" s="42">
        <f t="shared" si="64"/>
        <v>2408</v>
      </c>
      <c r="E234" s="42">
        <f t="shared" si="64"/>
        <v>2408</v>
      </c>
    </row>
    <row r="235" spans="1:5" ht="15.5" x14ac:dyDescent="0.35">
      <c r="A235" s="32"/>
      <c r="B235" s="11" t="s">
        <v>8</v>
      </c>
      <c r="C235" s="42"/>
      <c r="D235" s="42"/>
      <c r="E235" s="42"/>
    </row>
    <row r="236" spans="1:5" ht="15.5" x14ac:dyDescent="0.35">
      <c r="A236" s="32"/>
      <c r="B236" s="11" t="s">
        <v>9</v>
      </c>
      <c r="C236" s="42"/>
      <c r="D236" s="42"/>
      <c r="E236" s="42"/>
    </row>
    <row r="237" spans="1:5" ht="15.5" x14ac:dyDescent="0.35">
      <c r="A237" s="32"/>
      <c r="B237" s="11" t="s">
        <v>12</v>
      </c>
      <c r="C237" s="42">
        <v>2408</v>
      </c>
      <c r="D237" s="42">
        <v>2408</v>
      </c>
      <c r="E237" s="42">
        <v>2408</v>
      </c>
    </row>
    <row r="238" spans="1:5" ht="71.150000000000006" customHeight="1" x14ac:dyDescent="0.35">
      <c r="A238" s="32"/>
      <c r="B238" s="15" t="s">
        <v>103</v>
      </c>
      <c r="C238" s="5">
        <f t="shared" ref="C238:E238" si="65">C240+C241</f>
        <v>46178.7</v>
      </c>
      <c r="D238" s="5">
        <f t="shared" si="65"/>
        <v>46267</v>
      </c>
      <c r="E238" s="5">
        <f t="shared" si="65"/>
        <v>46020.4</v>
      </c>
    </row>
    <row r="239" spans="1:5" ht="15.5" x14ac:dyDescent="0.35">
      <c r="A239" s="32"/>
      <c r="B239" s="11" t="s">
        <v>8</v>
      </c>
      <c r="C239" s="42"/>
      <c r="D239" s="42"/>
      <c r="E239" s="42"/>
    </row>
    <row r="240" spans="1:5" ht="15.5" x14ac:dyDescent="0.35">
      <c r="A240" s="32"/>
      <c r="B240" s="11" t="s">
        <v>9</v>
      </c>
      <c r="C240" s="42">
        <v>26919.8</v>
      </c>
      <c r="D240" s="42">
        <v>27008.1</v>
      </c>
      <c r="E240" s="42">
        <v>26761.5</v>
      </c>
    </row>
    <row r="241" spans="1:5" ht="15.5" x14ac:dyDescent="0.35">
      <c r="A241" s="32"/>
      <c r="B241" s="11" t="s">
        <v>10</v>
      </c>
      <c r="C241" s="42">
        <v>19258.900000000001</v>
      </c>
      <c r="D241" s="42">
        <v>19258.900000000001</v>
      </c>
      <c r="E241" s="42">
        <v>19258.900000000001</v>
      </c>
    </row>
    <row r="242" spans="1:5" ht="163.5" customHeight="1" x14ac:dyDescent="0.35">
      <c r="A242" s="32"/>
      <c r="B242" s="15" t="s">
        <v>33</v>
      </c>
      <c r="C242" s="5">
        <f t="shared" ref="C242:E242" si="66">C244+C245</f>
        <v>886.2</v>
      </c>
      <c r="D242" s="5">
        <f t="shared" si="66"/>
        <v>886.2</v>
      </c>
      <c r="E242" s="5">
        <f t="shared" si="66"/>
        <v>886.2</v>
      </c>
    </row>
    <row r="243" spans="1:5" ht="15.5" x14ac:dyDescent="0.35">
      <c r="A243" s="32"/>
      <c r="B243" s="11" t="s">
        <v>8</v>
      </c>
      <c r="C243" s="42"/>
      <c r="D243" s="42"/>
      <c r="E243" s="42"/>
    </row>
    <row r="244" spans="1:5" ht="15.5" x14ac:dyDescent="0.35">
      <c r="A244" s="32"/>
      <c r="B244" s="11" t="s">
        <v>9</v>
      </c>
      <c r="C244" s="42"/>
      <c r="D244" s="42"/>
      <c r="E244" s="42"/>
    </row>
    <row r="245" spans="1:5" ht="15.5" x14ac:dyDescent="0.35">
      <c r="A245" s="32"/>
      <c r="B245" s="11" t="s">
        <v>10</v>
      </c>
      <c r="C245" s="42">
        <v>886.2</v>
      </c>
      <c r="D245" s="42">
        <v>886.2</v>
      </c>
      <c r="E245" s="42">
        <v>886.2</v>
      </c>
    </row>
    <row r="246" spans="1:5" ht="81.75" customHeight="1" x14ac:dyDescent="0.35">
      <c r="A246" s="32"/>
      <c r="B246" s="45" t="s">
        <v>34</v>
      </c>
      <c r="C246" s="5">
        <f t="shared" ref="C246:E246" si="67">C248+C249</f>
        <v>5475</v>
      </c>
      <c r="D246" s="5">
        <f t="shared" si="67"/>
        <v>6075</v>
      </c>
      <c r="E246" s="5">
        <f t="shared" si="67"/>
        <v>2475</v>
      </c>
    </row>
    <row r="247" spans="1:5" ht="15.5" x14ac:dyDescent="0.35">
      <c r="A247" s="32"/>
      <c r="B247" s="11" t="s">
        <v>8</v>
      </c>
      <c r="C247" s="42"/>
      <c r="D247" s="42"/>
      <c r="E247" s="42"/>
    </row>
    <row r="248" spans="1:5" ht="15.5" x14ac:dyDescent="0.35">
      <c r="A248" s="32"/>
      <c r="B248" s="11" t="s">
        <v>9</v>
      </c>
      <c r="C248" s="42"/>
      <c r="D248" s="42"/>
      <c r="E248" s="42"/>
    </row>
    <row r="249" spans="1:5" ht="15.5" x14ac:dyDescent="0.35">
      <c r="A249" s="32"/>
      <c r="B249" s="11" t="s">
        <v>10</v>
      </c>
      <c r="C249" s="42">
        <v>5475</v>
      </c>
      <c r="D249" s="42">
        <v>6075</v>
      </c>
      <c r="E249" s="42">
        <v>2475</v>
      </c>
    </row>
    <row r="250" spans="1:5" ht="192.75" customHeight="1" x14ac:dyDescent="0.35">
      <c r="A250" s="32"/>
      <c r="B250" s="15" t="s">
        <v>84</v>
      </c>
      <c r="C250" s="5">
        <f t="shared" ref="C250:E250" si="68">C252+C253</f>
        <v>117.4</v>
      </c>
      <c r="D250" s="5">
        <f t="shared" si="68"/>
        <v>117.4</v>
      </c>
      <c r="E250" s="5">
        <f t="shared" si="68"/>
        <v>117.4</v>
      </c>
    </row>
    <row r="251" spans="1:5" ht="15.5" x14ac:dyDescent="0.35">
      <c r="A251" s="32"/>
      <c r="B251" s="11" t="s">
        <v>8</v>
      </c>
      <c r="C251" s="42"/>
      <c r="D251" s="42"/>
      <c r="E251" s="42"/>
    </row>
    <row r="252" spans="1:5" ht="15.5" x14ac:dyDescent="0.35">
      <c r="A252" s="32"/>
      <c r="B252" s="11" t="s">
        <v>9</v>
      </c>
      <c r="C252" s="42"/>
      <c r="D252" s="42"/>
      <c r="E252" s="42"/>
    </row>
    <row r="253" spans="1:5" ht="15.5" x14ac:dyDescent="0.35">
      <c r="A253" s="32"/>
      <c r="B253" s="11" t="s">
        <v>10</v>
      </c>
      <c r="C253" s="42">
        <v>117.4</v>
      </c>
      <c r="D253" s="42">
        <v>117.4</v>
      </c>
      <c r="E253" s="42">
        <v>117.4</v>
      </c>
    </row>
    <row r="254" spans="1:5" ht="83.25" customHeight="1" x14ac:dyDescent="0.35">
      <c r="A254" s="29"/>
      <c r="B254" s="44" t="s">
        <v>35</v>
      </c>
      <c r="C254" s="42">
        <f t="shared" ref="C254:E254" si="69">C256+C257</f>
        <v>2099</v>
      </c>
      <c r="D254" s="42">
        <f t="shared" si="69"/>
        <v>2257.4</v>
      </c>
      <c r="E254" s="42">
        <f t="shared" si="69"/>
        <v>2425.4</v>
      </c>
    </row>
    <row r="255" spans="1:5" ht="15.5" x14ac:dyDescent="0.35">
      <c r="A255" s="32"/>
      <c r="B255" s="11" t="s">
        <v>8</v>
      </c>
      <c r="C255" s="42"/>
      <c r="D255" s="42"/>
      <c r="E255" s="42"/>
    </row>
    <row r="256" spans="1:5" ht="15.5" x14ac:dyDescent="0.35">
      <c r="A256" s="32"/>
      <c r="B256" s="11" t="s">
        <v>9</v>
      </c>
      <c r="C256" s="42">
        <v>2099</v>
      </c>
      <c r="D256" s="42">
        <v>2257.4</v>
      </c>
      <c r="E256" s="42">
        <v>2425.4</v>
      </c>
    </row>
    <row r="257" spans="1:5" ht="15.5" x14ac:dyDescent="0.35">
      <c r="A257" s="32"/>
      <c r="B257" s="11" t="s">
        <v>10</v>
      </c>
      <c r="C257" s="42"/>
      <c r="D257" s="42"/>
      <c r="E257" s="42"/>
    </row>
    <row r="258" spans="1:5" ht="114" customHeight="1" x14ac:dyDescent="0.35">
      <c r="A258" s="29"/>
      <c r="B258" s="44" t="s">
        <v>36</v>
      </c>
      <c r="C258" s="42">
        <f t="shared" ref="C258:E258" si="70">C260+C261</f>
        <v>13437.5</v>
      </c>
      <c r="D258" s="42">
        <f t="shared" si="70"/>
        <v>13437.5</v>
      </c>
      <c r="E258" s="42">
        <f t="shared" si="70"/>
        <v>13437.5</v>
      </c>
    </row>
    <row r="259" spans="1:5" ht="15.5" x14ac:dyDescent="0.35">
      <c r="A259" s="32"/>
      <c r="B259" s="11" t="s">
        <v>8</v>
      </c>
      <c r="C259" s="42"/>
      <c r="D259" s="42"/>
      <c r="E259" s="42"/>
    </row>
    <row r="260" spans="1:5" ht="15.5" x14ac:dyDescent="0.35">
      <c r="A260" s="32"/>
      <c r="B260" s="11" t="s">
        <v>9</v>
      </c>
      <c r="C260" s="42"/>
      <c r="D260" s="42"/>
      <c r="E260" s="42"/>
    </row>
    <row r="261" spans="1:5" ht="15.5" x14ac:dyDescent="0.35">
      <c r="A261" s="32"/>
      <c r="B261" s="11" t="s">
        <v>12</v>
      </c>
      <c r="C261" s="42">
        <v>13437.5</v>
      </c>
      <c r="D261" s="42">
        <v>13437.5</v>
      </c>
      <c r="E261" s="42">
        <v>13437.5</v>
      </c>
    </row>
    <row r="262" spans="1:5" ht="108.5" x14ac:dyDescent="0.35">
      <c r="A262" s="29"/>
      <c r="B262" s="44" t="s">
        <v>37</v>
      </c>
      <c r="C262" s="42">
        <f>C265+C266+C264</f>
        <v>76455.899999999994</v>
      </c>
      <c r="D262" s="42">
        <f t="shared" ref="D262:E262" si="71">D265+D266+D264</f>
        <v>37959.699999999997</v>
      </c>
      <c r="E262" s="42">
        <f t="shared" si="71"/>
        <v>37959.699999999997</v>
      </c>
    </row>
    <row r="263" spans="1:5" ht="15.5" x14ac:dyDescent="0.35">
      <c r="A263" s="32"/>
      <c r="B263" s="11" t="s">
        <v>8</v>
      </c>
      <c r="C263" s="42"/>
      <c r="D263" s="42"/>
      <c r="E263" s="42"/>
    </row>
    <row r="264" spans="1:5" ht="15.5" x14ac:dyDescent="0.35">
      <c r="A264" s="32"/>
      <c r="B264" s="11" t="s">
        <v>9</v>
      </c>
      <c r="C264" s="42"/>
      <c r="D264" s="42">
        <v>528.79999999999995</v>
      </c>
      <c r="E264" s="42">
        <v>517.5</v>
      </c>
    </row>
    <row r="265" spans="1:5" ht="15.5" x14ac:dyDescent="0.35">
      <c r="A265" s="32"/>
      <c r="B265" s="11" t="s">
        <v>12</v>
      </c>
      <c r="C265" s="42">
        <v>76455.899999999994</v>
      </c>
      <c r="D265" s="42">
        <v>37397.199999999997</v>
      </c>
      <c r="E265" s="42">
        <v>37397.199999999997</v>
      </c>
    </row>
    <row r="266" spans="1:5" ht="15.5" x14ac:dyDescent="0.35">
      <c r="A266" s="32"/>
      <c r="B266" s="11" t="s">
        <v>30</v>
      </c>
      <c r="C266" s="42"/>
      <c r="D266" s="42">
        <v>33.700000000000003</v>
      </c>
      <c r="E266" s="42">
        <v>45</v>
      </c>
    </row>
    <row r="267" spans="1:5" ht="51.65" customHeight="1" x14ac:dyDescent="0.35">
      <c r="A267" s="29"/>
      <c r="B267" s="44" t="s">
        <v>38</v>
      </c>
      <c r="C267" s="42">
        <f t="shared" ref="C267:E267" si="72">C269+C270</f>
        <v>325.3</v>
      </c>
      <c r="D267" s="42">
        <f t="shared" si="72"/>
        <v>332.3</v>
      </c>
      <c r="E267" s="42">
        <f t="shared" si="72"/>
        <v>332.3</v>
      </c>
    </row>
    <row r="268" spans="1:5" ht="15.5" x14ac:dyDescent="0.35">
      <c r="A268" s="32"/>
      <c r="B268" s="11" t="s">
        <v>8</v>
      </c>
      <c r="C268" s="42"/>
      <c r="D268" s="42"/>
      <c r="E268" s="42"/>
    </row>
    <row r="269" spans="1:5" ht="15.5" x14ac:dyDescent="0.35">
      <c r="A269" s="32"/>
      <c r="B269" s="11" t="s">
        <v>9</v>
      </c>
      <c r="C269" s="42"/>
      <c r="D269" s="42"/>
      <c r="E269" s="42"/>
    </row>
    <row r="270" spans="1:5" ht="15.5" x14ac:dyDescent="0.35">
      <c r="A270" s="32"/>
      <c r="B270" s="11" t="s">
        <v>30</v>
      </c>
      <c r="C270" s="42">
        <v>325.3</v>
      </c>
      <c r="D270" s="42">
        <v>332.3</v>
      </c>
      <c r="E270" s="42">
        <v>332.3</v>
      </c>
    </row>
    <row r="271" spans="1:5" ht="15" x14ac:dyDescent="0.35">
      <c r="A271" s="29" t="s">
        <v>62</v>
      </c>
      <c r="B271" s="18" t="s">
        <v>49</v>
      </c>
      <c r="C271" s="3">
        <f>C272</f>
        <v>0</v>
      </c>
      <c r="D271" s="3">
        <f t="shared" ref="D271:E271" si="73">D272</f>
        <v>0</v>
      </c>
      <c r="E271" s="3">
        <f t="shared" si="73"/>
        <v>257929.7</v>
      </c>
    </row>
    <row r="272" spans="1:5" ht="65.25" customHeight="1" x14ac:dyDescent="0.35">
      <c r="A272" s="29"/>
      <c r="B272" s="6" t="s">
        <v>78</v>
      </c>
      <c r="C272" s="42">
        <f>C274</f>
        <v>0</v>
      </c>
      <c r="D272" s="42">
        <f t="shared" ref="D272:E272" si="74">D274</f>
        <v>0</v>
      </c>
      <c r="E272" s="42">
        <f t="shared" si="74"/>
        <v>257929.7</v>
      </c>
    </row>
    <row r="273" spans="1:8" ht="15.5" x14ac:dyDescent="0.35">
      <c r="A273" s="29"/>
      <c r="B273" s="11" t="s">
        <v>0</v>
      </c>
      <c r="C273" s="3"/>
      <c r="D273" s="3"/>
      <c r="E273" s="3"/>
    </row>
    <row r="274" spans="1:8" ht="49.5" customHeight="1" x14ac:dyDescent="0.35">
      <c r="A274" s="32"/>
      <c r="B274" s="33" t="s">
        <v>50</v>
      </c>
      <c r="C274" s="42">
        <f t="shared" ref="C274:E274" si="75">C276+C277</f>
        <v>0</v>
      </c>
      <c r="D274" s="42">
        <f t="shared" si="75"/>
        <v>0</v>
      </c>
      <c r="E274" s="42">
        <f t="shared" si="75"/>
        <v>257929.7</v>
      </c>
    </row>
    <row r="275" spans="1:8" ht="15.5" x14ac:dyDescent="0.35">
      <c r="A275" s="32"/>
      <c r="B275" s="17" t="s">
        <v>8</v>
      </c>
      <c r="C275" s="22"/>
      <c r="D275" s="22"/>
      <c r="E275" s="22"/>
      <c r="F275" s="4"/>
    </row>
    <row r="276" spans="1:8" ht="15.5" x14ac:dyDescent="0.35">
      <c r="A276" s="32"/>
      <c r="B276" s="17" t="s">
        <v>9</v>
      </c>
      <c r="C276" s="3"/>
      <c r="D276" s="3"/>
      <c r="E276" s="42">
        <v>255862.1</v>
      </c>
    </row>
    <row r="277" spans="1:8" ht="18" customHeight="1" x14ac:dyDescent="0.35">
      <c r="A277" s="32"/>
      <c r="B277" s="17" t="s">
        <v>30</v>
      </c>
      <c r="C277" s="28"/>
      <c r="D277" s="28"/>
      <c r="E277" s="38">
        <v>2067.6</v>
      </c>
      <c r="F277" s="4"/>
      <c r="H277" s="4"/>
    </row>
    <row r="278" spans="1:8" ht="15.5" x14ac:dyDescent="0.35">
      <c r="A278" s="32"/>
      <c r="B278" s="21" t="s">
        <v>39</v>
      </c>
      <c r="C278" s="30">
        <f>C6+C39+C44+C119+C144+C153+C216+C233+C271</f>
        <v>7816466.4999999991</v>
      </c>
      <c r="D278" s="30">
        <f>D6+D39+D44+D119+D144+D153+D216+D233+D271</f>
        <v>7951265.6999999993</v>
      </c>
      <c r="E278" s="30">
        <f>E6+E39+E44+E119+E144+E153+E216+E233+E271</f>
        <v>6775479.7000000011</v>
      </c>
      <c r="F278" s="4"/>
      <c r="H278" s="4"/>
    </row>
    <row r="279" spans="1:8" ht="15.5" x14ac:dyDescent="0.35">
      <c r="A279" s="32"/>
      <c r="B279" s="11" t="s">
        <v>8</v>
      </c>
      <c r="C279" s="25"/>
      <c r="D279" s="25"/>
      <c r="E279" s="25"/>
    </row>
    <row r="280" spans="1:8" ht="15.5" x14ac:dyDescent="0.35">
      <c r="A280" s="32"/>
      <c r="B280" s="18" t="s">
        <v>9</v>
      </c>
      <c r="C280" s="23">
        <f>C9+C13+C17+C21+C25+C29+C33+C37+C42+C49+C55+C59+C105+C109+C113+C117+C122+C126+C130+C134+C138+C142+C147+C151+C156+C160+C164+C172+C176+C180+C184+C189+C193+C197+C201+C205+C209+C214+C223+C227+C231+C168+C219+C236+C240+C244+C248+C252+C256+C260+C264+C269+C276</f>
        <v>2568003.7999999993</v>
      </c>
      <c r="D280" s="23">
        <f t="shared" ref="D280:E280" si="76">D9+D13+D17+D21+D25+D29+D33+D42+D49+D55+D59+D105+D109+D113+D117+D122+D126+D130+D134+D138+D142+D147+D151+D156+D160+D164+D172+D176+D180+D184+D189+D193+D197+D201+D205+D209+D214+D223+D227+D231+D168+D219+D236+D240+D244+D248+D252+D256+D260+D264+D269+D276</f>
        <v>2944653.4</v>
      </c>
      <c r="E280" s="23">
        <f t="shared" si="76"/>
        <v>1820343</v>
      </c>
    </row>
    <row r="281" spans="1:8" ht="15.5" x14ac:dyDescent="0.35">
      <c r="A281" s="43"/>
      <c r="B281" s="18" t="s">
        <v>10</v>
      </c>
      <c r="C281" s="22">
        <f>C10+C14+C18+C22+C26+C30+C34+C43+C50+C56+C60+C106+C110+C114+C118+C123+C127+C131+C135+C139+C143+C148+C152+C157+C161+C165+C173+C177+C181+C185+C190+C194+C198+C202+C206+C210+C211+C215+C169+C220+C224+C228+C232+C237+C241+C245+C249+C253+C257+C261+C265+C266+C270+C277</f>
        <v>5248462.7</v>
      </c>
      <c r="D281" s="22">
        <f t="shared" ref="D281:E281" si="77">D10+D14+D18+D22+D26+D30+D34+D43+D50+D56+D60+D106+D110+D114+D118+D123+D127+D131+D135+D139+D143+D148+D152+D157+D161+D165+D190+D194+D198+D202+D206+D210+D211+D215+D169+D220+D237+D241+D245+D249+D253+D257+D261+D265+D266+D270+D277</f>
        <v>5006612.3000000017</v>
      </c>
      <c r="E281" s="22">
        <f t="shared" si="77"/>
        <v>4955136.7</v>
      </c>
    </row>
    <row r="282" spans="1:8" ht="15.5" x14ac:dyDescent="0.35">
      <c r="A282" s="26"/>
      <c r="B282" s="24"/>
      <c r="C282" s="27"/>
      <c r="D282" s="27"/>
      <c r="E282" s="27"/>
    </row>
    <row r="283" spans="1:8" ht="15.5" x14ac:dyDescent="0.35">
      <c r="A283" s="26"/>
      <c r="B283" s="24"/>
      <c r="C283" s="27"/>
      <c r="D283" s="27"/>
      <c r="E283" s="27"/>
    </row>
    <row r="284" spans="1:8" ht="15.5" x14ac:dyDescent="0.35">
      <c r="A284" s="26"/>
      <c r="B284" s="24"/>
      <c r="C284" s="27"/>
      <c r="D284" s="27"/>
      <c r="E284" s="27"/>
    </row>
    <row r="285" spans="1:8" ht="15.5" x14ac:dyDescent="0.35">
      <c r="A285" s="26"/>
      <c r="B285" s="24"/>
      <c r="C285" s="27"/>
      <c r="D285" s="27"/>
      <c r="E285" s="27"/>
    </row>
    <row r="286" spans="1:8" ht="18" x14ac:dyDescent="0.4">
      <c r="A286" s="80"/>
      <c r="B286" s="81"/>
      <c r="C286" s="81"/>
      <c r="D286" s="81"/>
      <c r="E286" s="81"/>
    </row>
    <row r="289" spans="3:5" x14ac:dyDescent="0.35">
      <c r="C289" s="4"/>
      <c r="D289" s="4"/>
      <c r="E289" s="4"/>
    </row>
    <row r="292" spans="3:5" x14ac:dyDescent="0.35">
      <c r="C292" s="4"/>
      <c r="D292" s="4"/>
      <c r="E292" s="4"/>
    </row>
  </sheetData>
  <mergeCells count="8">
    <mergeCell ref="A286:E286"/>
    <mergeCell ref="A1:E1"/>
    <mergeCell ref="A2:E2"/>
    <mergeCell ref="A3:A4"/>
    <mergeCell ref="B3:B4"/>
    <mergeCell ref="C3:C4"/>
    <mergeCell ref="D3:D4"/>
    <mergeCell ref="E3:E4"/>
  </mergeCells>
  <pageMargins left="1.1811023622047245" right="0.39370078740157483" top="0.39370078740157483" bottom="0.39370078740157483" header="0.31496062992125984" footer="0.31496062992125984"/>
  <pageSetup paperSize="9" scale="58" orientation="portrait" r:id="rId1"/>
  <rowBreaks count="6" manualBreakCount="6">
    <brk id="43" max="4" man="1"/>
    <brk id="98" max="4" man="1"/>
    <brk id="139" max="4" man="1"/>
    <brk id="181" max="4" man="1"/>
    <brk id="233" max="4" man="1"/>
    <brk id="26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4"/>
  <sheetViews>
    <sheetView tabSelected="1" view="pageBreakPreview" topLeftCell="A339" zoomScale="71" zoomScaleNormal="70" zoomScaleSheetLayoutView="71" workbookViewId="0">
      <selection activeCell="C102" sqref="C102"/>
    </sheetView>
  </sheetViews>
  <sheetFormatPr defaultColWidth="9.1796875" defaultRowHeight="14.5" x14ac:dyDescent="0.35"/>
  <cols>
    <col min="1" max="1" width="6" style="1" customWidth="1"/>
    <col min="2" max="2" width="56.7265625" style="1" customWidth="1"/>
    <col min="3" max="3" width="19.1796875" style="1" customWidth="1"/>
    <col min="4" max="4" width="19.08984375" style="1" customWidth="1"/>
    <col min="5" max="5" width="17.81640625" style="1" customWidth="1"/>
    <col min="6" max="6" width="17.453125" style="1" customWidth="1"/>
    <col min="7" max="7" width="20.7265625" style="1" customWidth="1"/>
    <col min="8" max="8" width="21.81640625" style="1" customWidth="1"/>
    <col min="9" max="9" width="13.54296875" style="1" bestFit="1" customWidth="1"/>
    <col min="10" max="16384" width="9.1796875" style="1"/>
  </cols>
  <sheetData>
    <row r="1" spans="1:7" ht="21" customHeight="1" x14ac:dyDescent="0.35">
      <c r="A1" s="82"/>
      <c r="B1" s="82"/>
      <c r="C1" s="82"/>
      <c r="D1" s="82"/>
      <c r="E1" s="82"/>
      <c r="F1" s="82"/>
      <c r="G1" s="78"/>
    </row>
    <row r="2" spans="1:7" ht="29.25" customHeight="1" x14ac:dyDescent="0.35">
      <c r="A2" s="90" t="s">
        <v>187</v>
      </c>
      <c r="B2" s="90"/>
      <c r="C2" s="90"/>
      <c r="D2" s="90"/>
      <c r="E2" s="90"/>
      <c r="F2" s="90"/>
      <c r="G2" s="90"/>
    </row>
    <row r="3" spans="1:7" ht="29.25" customHeight="1" x14ac:dyDescent="0.35">
      <c r="A3" s="79"/>
      <c r="B3" s="79"/>
      <c r="C3" s="79"/>
      <c r="D3" s="79"/>
      <c r="E3" s="79"/>
      <c r="F3" s="57"/>
      <c r="G3" s="57" t="s">
        <v>132</v>
      </c>
    </row>
    <row r="4" spans="1:7" ht="14.9" customHeight="1" x14ac:dyDescent="0.35">
      <c r="A4" s="91" t="s">
        <v>4</v>
      </c>
      <c r="B4" s="88" t="s">
        <v>5</v>
      </c>
      <c r="C4" s="88" t="s">
        <v>188</v>
      </c>
      <c r="D4" s="88" t="s">
        <v>189</v>
      </c>
      <c r="E4" s="88" t="s">
        <v>190</v>
      </c>
      <c r="F4" s="88" t="s">
        <v>139</v>
      </c>
      <c r="G4" s="88" t="s">
        <v>140</v>
      </c>
    </row>
    <row r="5" spans="1:7" ht="61.5" customHeight="1" x14ac:dyDescent="0.35">
      <c r="A5" s="92"/>
      <c r="B5" s="89"/>
      <c r="C5" s="89"/>
      <c r="D5" s="89"/>
      <c r="E5" s="89"/>
      <c r="F5" s="89"/>
      <c r="G5" s="89"/>
    </row>
    <row r="6" spans="1:7" ht="15.5" x14ac:dyDescent="0.35">
      <c r="A6" s="34" t="s">
        <v>6</v>
      </c>
      <c r="B6" s="7">
        <v>2</v>
      </c>
      <c r="C6" s="55">
        <v>3</v>
      </c>
      <c r="D6" s="55">
        <v>4</v>
      </c>
      <c r="E6" s="55">
        <v>5</v>
      </c>
      <c r="F6" s="55" t="s">
        <v>141</v>
      </c>
      <c r="G6" s="55">
        <v>7</v>
      </c>
    </row>
    <row r="7" spans="1:7" ht="20" customHeight="1" x14ac:dyDescent="0.35">
      <c r="A7" s="29" t="s">
        <v>3</v>
      </c>
      <c r="B7" s="47" t="s">
        <v>7</v>
      </c>
      <c r="C7" s="58">
        <f>C8+C12+C16+C20+C25+C29</f>
        <v>23829400</v>
      </c>
      <c r="D7" s="58">
        <f t="shared" ref="D7:E7" si="0">D8+D12+D16+D20+D25+D29</f>
        <v>6856590.5700000003</v>
      </c>
      <c r="E7" s="58">
        <f t="shared" si="0"/>
        <v>6783003.6800000006</v>
      </c>
      <c r="F7" s="58">
        <f>E7/C7*100</f>
        <v>28.464852996718342</v>
      </c>
      <c r="G7" s="58"/>
    </row>
    <row r="8" spans="1:7" ht="98" customHeight="1" x14ac:dyDescent="0.35">
      <c r="A8" s="29"/>
      <c r="B8" s="44" t="s">
        <v>41</v>
      </c>
      <c r="C8" s="59">
        <f t="shared" ref="C8:E8" si="1">C10+C11</f>
        <v>196100</v>
      </c>
      <c r="D8" s="59">
        <f t="shared" si="1"/>
        <v>81461.600000000006</v>
      </c>
      <c r="E8" s="59">
        <f t="shared" si="1"/>
        <v>52131.6</v>
      </c>
      <c r="F8" s="42">
        <f t="shared" ref="F8:F68" si="2">E8/C8*100</f>
        <v>26.584191738908718</v>
      </c>
      <c r="G8" s="74" t="s">
        <v>151</v>
      </c>
    </row>
    <row r="9" spans="1:7" ht="15.5" x14ac:dyDescent="0.35">
      <c r="A9" s="32"/>
      <c r="B9" s="6" t="s">
        <v>8</v>
      </c>
      <c r="C9" s="60"/>
      <c r="D9" s="60"/>
      <c r="E9" s="60"/>
      <c r="F9" s="42"/>
      <c r="G9" s="74"/>
    </row>
    <row r="10" spans="1:7" ht="20" customHeight="1" x14ac:dyDescent="0.35">
      <c r="A10" s="32"/>
      <c r="B10" s="6" t="s">
        <v>9</v>
      </c>
      <c r="C10" s="59"/>
      <c r="D10" s="59"/>
      <c r="E10" s="59"/>
      <c r="F10" s="42"/>
      <c r="G10" s="74"/>
    </row>
    <row r="11" spans="1:7" ht="23" customHeight="1" x14ac:dyDescent="0.35">
      <c r="A11" s="32"/>
      <c r="B11" s="6" t="s">
        <v>12</v>
      </c>
      <c r="C11" s="61">
        <v>196100</v>
      </c>
      <c r="D11" s="61">
        <v>81461.600000000006</v>
      </c>
      <c r="E11" s="61">
        <v>52131.6</v>
      </c>
      <c r="F11" s="42">
        <f t="shared" si="2"/>
        <v>26.584191738908718</v>
      </c>
      <c r="G11" s="74"/>
    </row>
    <row r="12" spans="1:7" ht="101" customHeight="1" x14ac:dyDescent="0.35">
      <c r="A12" s="29"/>
      <c r="B12" s="44" t="s">
        <v>11</v>
      </c>
      <c r="C12" s="59">
        <f t="shared" ref="C12:E12" si="3">C14+C15</f>
        <v>4473400</v>
      </c>
      <c r="D12" s="59">
        <f t="shared" si="3"/>
        <v>1955323.79</v>
      </c>
      <c r="E12" s="59">
        <f t="shared" si="3"/>
        <v>1945294.9</v>
      </c>
      <c r="F12" s="42">
        <f t="shared" si="2"/>
        <v>43.485825099476905</v>
      </c>
      <c r="G12" s="74" t="s">
        <v>151</v>
      </c>
    </row>
    <row r="13" spans="1:7" ht="15.5" x14ac:dyDescent="0.35">
      <c r="A13" s="32"/>
      <c r="B13" s="6" t="s">
        <v>8</v>
      </c>
      <c r="C13" s="59"/>
      <c r="D13" s="59"/>
      <c r="E13" s="59"/>
      <c r="F13" s="42"/>
      <c r="G13" s="74"/>
    </row>
    <row r="14" spans="1:7" ht="17" customHeight="1" x14ac:dyDescent="0.35">
      <c r="A14" s="32"/>
      <c r="B14" s="6" t="s">
        <v>9</v>
      </c>
      <c r="C14" s="59"/>
      <c r="D14" s="59"/>
      <c r="E14" s="59"/>
      <c r="F14" s="42"/>
      <c r="G14" s="74"/>
    </row>
    <row r="15" spans="1:7" ht="18.5" customHeight="1" x14ac:dyDescent="0.35">
      <c r="A15" s="35"/>
      <c r="B15" s="6" t="s">
        <v>12</v>
      </c>
      <c r="C15" s="59">
        <v>4473400</v>
      </c>
      <c r="D15" s="59">
        <v>1955323.79</v>
      </c>
      <c r="E15" s="59">
        <v>1945294.9</v>
      </c>
      <c r="F15" s="42">
        <f t="shared" si="2"/>
        <v>43.485825099476905</v>
      </c>
      <c r="G15" s="74"/>
    </row>
    <row r="16" spans="1:7" ht="214.5" customHeight="1" x14ac:dyDescent="0.35">
      <c r="A16" s="29"/>
      <c r="B16" s="44" t="s">
        <v>13</v>
      </c>
      <c r="C16" s="59">
        <f t="shared" ref="C16:E16" si="4">C18+C19</f>
        <v>41800</v>
      </c>
      <c r="D16" s="59">
        <f t="shared" si="4"/>
        <v>11876</v>
      </c>
      <c r="E16" s="59">
        <f t="shared" si="4"/>
        <v>6588</v>
      </c>
      <c r="F16" s="42">
        <f t="shared" si="2"/>
        <v>15.760765550239233</v>
      </c>
      <c r="G16" s="74" t="s">
        <v>151</v>
      </c>
    </row>
    <row r="17" spans="1:7" ht="15.5" x14ac:dyDescent="0.35">
      <c r="A17" s="32"/>
      <c r="B17" s="6" t="s">
        <v>8</v>
      </c>
      <c r="C17" s="59"/>
      <c r="D17" s="59"/>
      <c r="E17" s="59"/>
      <c r="F17" s="42"/>
      <c r="G17" s="74"/>
    </row>
    <row r="18" spans="1:7" ht="15.5" x14ac:dyDescent="0.35">
      <c r="A18" s="32"/>
      <c r="B18" s="6" t="s">
        <v>9</v>
      </c>
      <c r="C18" s="59"/>
      <c r="D18" s="59"/>
      <c r="E18" s="59"/>
      <c r="F18" s="42"/>
      <c r="G18" s="74"/>
    </row>
    <row r="19" spans="1:7" ht="19" customHeight="1" x14ac:dyDescent="0.35">
      <c r="A19" s="35"/>
      <c r="B19" s="6" t="s">
        <v>12</v>
      </c>
      <c r="C19" s="59">
        <v>41800</v>
      </c>
      <c r="D19" s="59">
        <v>11876</v>
      </c>
      <c r="E19" s="59">
        <v>6588</v>
      </c>
      <c r="F19" s="42">
        <f t="shared" si="2"/>
        <v>15.760765550239233</v>
      </c>
      <c r="G19" s="74"/>
    </row>
    <row r="20" spans="1:7" ht="79.5" customHeight="1" x14ac:dyDescent="0.35">
      <c r="A20" s="29"/>
      <c r="B20" s="44" t="s">
        <v>14</v>
      </c>
      <c r="C20" s="59">
        <f>C22+C23+C24</f>
        <v>11491000</v>
      </c>
      <c r="D20" s="59">
        <f t="shared" ref="D20:E20" si="5">D22+D23+D24</f>
        <v>4807929.1800000006</v>
      </c>
      <c r="E20" s="59">
        <f t="shared" si="5"/>
        <v>4778989.1800000006</v>
      </c>
      <c r="F20" s="42">
        <f t="shared" si="2"/>
        <v>41.588975546079546</v>
      </c>
      <c r="G20" s="74" t="s">
        <v>151</v>
      </c>
    </row>
    <row r="21" spans="1:7" ht="15.5" x14ac:dyDescent="0.35">
      <c r="A21" s="32"/>
      <c r="B21" s="6" t="s">
        <v>8</v>
      </c>
      <c r="C21" s="59"/>
      <c r="D21" s="59"/>
      <c r="E21" s="59"/>
      <c r="F21" s="42"/>
      <c r="G21" s="74"/>
    </row>
    <row r="22" spans="1:7" ht="15.5" x14ac:dyDescent="0.35">
      <c r="A22" s="32"/>
      <c r="B22" s="6" t="s">
        <v>9</v>
      </c>
      <c r="C22" s="59"/>
      <c r="D22" s="59"/>
      <c r="E22" s="59"/>
      <c r="F22" s="42"/>
      <c r="G22" s="74"/>
    </row>
    <row r="23" spans="1:7" ht="19.5" customHeight="1" x14ac:dyDescent="0.35">
      <c r="A23" s="35"/>
      <c r="B23" s="6" t="s">
        <v>12</v>
      </c>
      <c r="C23" s="59">
        <f>11491000-937700</f>
        <v>10553300</v>
      </c>
      <c r="D23" s="59">
        <v>4537717.9400000004</v>
      </c>
      <c r="E23" s="59">
        <v>4508777.9400000004</v>
      </c>
      <c r="F23" s="42">
        <f t="shared" si="2"/>
        <v>42.723867794907761</v>
      </c>
      <c r="G23" s="74"/>
    </row>
    <row r="24" spans="1:7" ht="19.5" customHeight="1" x14ac:dyDescent="0.35">
      <c r="A24" s="35"/>
      <c r="B24" s="6" t="s">
        <v>12</v>
      </c>
      <c r="C24" s="59">
        <v>937700</v>
      </c>
      <c r="D24" s="59">
        <v>270211.24</v>
      </c>
      <c r="E24" s="59">
        <v>270211.24</v>
      </c>
      <c r="F24" s="42">
        <f t="shared" si="2"/>
        <v>28.816384771248799</v>
      </c>
      <c r="G24" s="74"/>
    </row>
    <row r="25" spans="1:7" ht="127.5" customHeight="1" x14ac:dyDescent="0.35">
      <c r="A25" s="29"/>
      <c r="B25" s="15" t="s">
        <v>40</v>
      </c>
      <c r="C25" s="62">
        <f t="shared" ref="C25:E25" si="6">C27+C28</f>
        <v>106100</v>
      </c>
      <c r="D25" s="62">
        <f t="shared" si="6"/>
        <v>0</v>
      </c>
      <c r="E25" s="62">
        <f t="shared" si="6"/>
        <v>0</v>
      </c>
      <c r="F25" s="42">
        <f t="shared" si="2"/>
        <v>0</v>
      </c>
      <c r="G25" s="74" t="s">
        <v>151</v>
      </c>
    </row>
    <row r="26" spans="1:7" ht="15.5" x14ac:dyDescent="0.35">
      <c r="A26" s="31"/>
      <c r="B26" s="6" t="s">
        <v>8</v>
      </c>
      <c r="C26" s="59"/>
      <c r="D26" s="59"/>
      <c r="E26" s="59"/>
      <c r="F26" s="42"/>
      <c r="G26" s="74"/>
    </row>
    <row r="27" spans="1:7" ht="19.5" customHeight="1" x14ac:dyDescent="0.35">
      <c r="A27" s="31"/>
      <c r="B27" s="6" t="s">
        <v>15</v>
      </c>
      <c r="C27" s="59">
        <v>106100</v>
      </c>
      <c r="D27" s="59"/>
      <c r="E27" s="59"/>
      <c r="F27" s="42">
        <f t="shared" si="2"/>
        <v>0</v>
      </c>
      <c r="G27" s="74"/>
    </row>
    <row r="28" spans="1:7" ht="19" customHeight="1" x14ac:dyDescent="0.35">
      <c r="A28" s="31"/>
      <c r="B28" s="6" t="s">
        <v>12</v>
      </c>
      <c r="C28" s="59"/>
      <c r="D28" s="59"/>
      <c r="E28" s="59"/>
      <c r="F28" s="42"/>
      <c r="G28" s="74"/>
    </row>
    <row r="29" spans="1:7" ht="97" customHeight="1" x14ac:dyDescent="0.35">
      <c r="A29" s="32"/>
      <c r="B29" s="44" t="s">
        <v>88</v>
      </c>
      <c r="C29" s="59">
        <f t="shared" ref="C29:E29" si="7">C31+C32</f>
        <v>7521000</v>
      </c>
      <c r="D29" s="59">
        <f t="shared" si="7"/>
        <v>0</v>
      </c>
      <c r="E29" s="59">
        <f t="shared" si="7"/>
        <v>0</v>
      </c>
      <c r="F29" s="42">
        <f t="shared" si="2"/>
        <v>0</v>
      </c>
      <c r="G29" s="74" t="s">
        <v>158</v>
      </c>
    </row>
    <row r="30" spans="1:7" ht="15.5" x14ac:dyDescent="0.35">
      <c r="A30" s="32"/>
      <c r="B30" s="41" t="s">
        <v>8</v>
      </c>
      <c r="C30" s="59"/>
      <c r="D30" s="59"/>
      <c r="E30" s="59"/>
      <c r="F30" s="42"/>
      <c r="G30" s="74"/>
    </row>
    <row r="31" spans="1:7" ht="19" customHeight="1" x14ac:dyDescent="0.35">
      <c r="A31" s="32"/>
      <c r="B31" s="41" t="s">
        <v>9</v>
      </c>
      <c r="C31" s="59">
        <v>7521000</v>
      </c>
      <c r="D31" s="59"/>
      <c r="E31" s="59"/>
      <c r="F31" s="42">
        <f t="shared" si="2"/>
        <v>0</v>
      </c>
      <c r="G31" s="74"/>
    </row>
    <row r="32" spans="1:7" ht="19" customHeight="1" x14ac:dyDescent="0.35">
      <c r="A32" s="32"/>
      <c r="B32" s="72" t="s">
        <v>10</v>
      </c>
      <c r="C32" s="59"/>
      <c r="D32" s="59"/>
      <c r="E32" s="59"/>
      <c r="F32" s="42"/>
      <c r="G32" s="74"/>
    </row>
    <row r="33" spans="1:8" ht="36.65" customHeight="1" x14ac:dyDescent="0.35">
      <c r="A33" s="29" t="s">
        <v>2</v>
      </c>
      <c r="B33" s="47" t="s">
        <v>16</v>
      </c>
      <c r="C33" s="63">
        <f>C34+C38</f>
        <v>14363900</v>
      </c>
      <c r="D33" s="63">
        <f t="shared" ref="D33:E33" si="8">D34+D38</f>
        <v>6499458.3799999999</v>
      </c>
      <c r="E33" s="63">
        <f t="shared" si="8"/>
        <v>6499458.3799999999</v>
      </c>
      <c r="F33" s="3">
        <f t="shared" si="2"/>
        <v>45.248563273205747</v>
      </c>
      <c r="G33" s="75"/>
    </row>
    <row r="34" spans="1:8" ht="84.5" customHeight="1" x14ac:dyDescent="0.35">
      <c r="A34" s="29"/>
      <c r="B34" s="44" t="s">
        <v>17</v>
      </c>
      <c r="C34" s="59">
        <f t="shared" ref="C34" si="9">C36+C37</f>
        <v>13363900</v>
      </c>
      <c r="D34" s="59">
        <f>D36+D37</f>
        <v>6499458.3799999999</v>
      </c>
      <c r="E34" s="59">
        <f>E36+E37</f>
        <v>6499458.3799999999</v>
      </c>
      <c r="F34" s="42">
        <f t="shared" si="2"/>
        <v>48.634443388531793</v>
      </c>
      <c r="G34" s="74" t="s">
        <v>152</v>
      </c>
    </row>
    <row r="35" spans="1:8" ht="15.5" x14ac:dyDescent="0.35">
      <c r="A35" s="29"/>
      <c r="B35" s="6" t="s">
        <v>8</v>
      </c>
      <c r="C35" s="59"/>
      <c r="D35" s="59"/>
      <c r="E35" s="59"/>
      <c r="F35" s="42"/>
      <c r="G35" s="74"/>
    </row>
    <row r="36" spans="1:8" ht="19.5" customHeight="1" x14ac:dyDescent="0.35">
      <c r="A36" s="32"/>
      <c r="B36" s="6" t="s">
        <v>15</v>
      </c>
      <c r="C36" s="59">
        <v>13363900</v>
      </c>
      <c r="D36" s="59">
        <v>6499458.3799999999</v>
      </c>
      <c r="E36" s="59">
        <v>6499458.3799999999</v>
      </c>
      <c r="F36" s="42">
        <f t="shared" si="2"/>
        <v>48.634443388531793</v>
      </c>
      <c r="G36" s="74"/>
    </row>
    <row r="37" spans="1:8" ht="20" customHeight="1" x14ac:dyDescent="0.35">
      <c r="A37" s="32"/>
      <c r="B37" s="6" t="s">
        <v>18</v>
      </c>
      <c r="C37" s="59"/>
      <c r="D37" s="59"/>
      <c r="E37" s="59"/>
      <c r="F37" s="42"/>
      <c r="G37" s="74"/>
    </row>
    <row r="38" spans="1:8" ht="70.5" customHeight="1" x14ac:dyDescent="0.35">
      <c r="A38" s="29"/>
      <c r="B38" s="44" t="s">
        <v>165</v>
      </c>
      <c r="C38" s="59">
        <f t="shared" ref="C38" si="10">C40+C41</f>
        <v>1000000</v>
      </c>
      <c r="D38" s="59">
        <f>D40+D41</f>
        <v>0</v>
      </c>
      <c r="E38" s="59">
        <f>E40+E41</f>
        <v>0</v>
      </c>
      <c r="F38" s="42">
        <f t="shared" ref="F38" si="11">E38/C38*100</f>
        <v>0</v>
      </c>
      <c r="G38" s="74" t="s">
        <v>152</v>
      </c>
    </row>
    <row r="39" spans="1:8" ht="20" customHeight="1" x14ac:dyDescent="0.35">
      <c r="A39" s="29"/>
      <c r="B39" s="6" t="s">
        <v>8</v>
      </c>
      <c r="C39" s="59"/>
      <c r="D39" s="59"/>
      <c r="E39" s="59"/>
      <c r="F39" s="42"/>
      <c r="G39" s="74"/>
    </row>
    <row r="40" spans="1:8" ht="20" customHeight="1" x14ac:dyDescent="0.35">
      <c r="A40" s="32"/>
      <c r="B40" s="6" t="s">
        <v>15</v>
      </c>
      <c r="C40" s="59"/>
      <c r="D40" s="59"/>
      <c r="E40" s="59"/>
      <c r="F40" s="42"/>
      <c r="G40" s="74"/>
    </row>
    <row r="41" spans="1:8" ht="20" customHeight="1" x14ac:dyDescent="0.35">
      <c r="A41" s="32"/>
      <c r="B41" s="6" t="s">
        <v>18</v>
      </c>
      <c r="C41" s="59">
        <v>1000000</v>
      </c>
      <c r="D41" s="59"/>
      <c r="E41" s="59"/>
      <c r="F41" s="42">
        <f t="shared" ref="F41" si="12">E41/C41*100</f>
        <v>0</v>
      </c>
      <c r="G41" s="74"/>
    </row>
    <row r="42" spans="1:8" ht="20.5" customHeight="1" x14ac:dyDescent="0.35">
      <c r="A42" s="29" t="s">
        <v>1</v>
      </c>
      <c r="B42" s="47" t="s">
        <v>19</v>
      </c>
      <c r="C42" s="58">
        <f>C43+C52+C56+C74+C78+C82+C86+C90+C94+C98</f>
        <v>1985032218.97</v>
      </c>
      <c r="D42" s="58">
        <f t="shared" ref="D42:E42" si="13">D43+D52+D56+D74+D78+D82+D86+D90+D94+D98</f>
        <v>198712831.33000001</v>
      </c>
      <c r="E42" s="58">
        <f t="shared" si="13"/>
        <v>198712831.33000001</v>
      </c>
      <c r="F42" s="3">
        <f t="shared" si="2"/>
        <v>10.010559497775244</v>
      </c>
      <c r="G42" s="75"/>
    </row>
    <row r="43" spans="1:8" ht="117" customHeight="1" x14ac:dyDescent="0.35">
      <c r="A43" s="29"/>
      <c r="B43" s="44" t="s">
        <v>76</v>
      </c>
      <c r="C43" s="59">
        <f t="shared" ref="C43:E43" si="14">C46</f>
        <v>37216800</v>
      </c>
      <c r="D43" s="59">
        <f t="shared" si="14"/>
        <v>18621974</v>
      </c>
      <c r="E43" s="59">
        <f t="shared" si="14"/>
        <v>18621974</v>
      </c>
      <c r="F43" s="42">
        <f t="shared" si="2"/>
        <v>50.036472775735689</v>
      </c>
      <c r="G43" s="74" t="s">
        <v>153</v>
      </c>
      <c r="H43" s="53"/>
    </row>
    <row r="44" spans="1:8" ht="15.5" x14ac:dyDescent="0.35">
      <c r="A44" s="29"/>
      <c r="B44" s="48" t="s">
        <v>0</v>
      </c>
      <c r="C44" s="59"/>
      <c r="D44" s="59"/>
      <c r="E44" s="59"/>
      <c r="F44" s="42"/>
      <c r="G44" s="74"/>
    </row>
    <row r="45" spans="1:8" ht="15.5" x14ac:dyDescent="0.35">
      <c r="A45" s="29"/>
      <c r="B45" s="49" t="s">
        <v>9</v>
      </c>
      <c r="C45" s="59"/>
      <c r="D45" s="59"/>
      <c r="E45" s="59"/>
      <c r="F45" s="42"/>
      <c r="G45" s="74"/>
    </row>
    <row r="46" spans="1:8" ht="23" customHeight="1" x14ac:dyDescent="0.35">
      <c r="A46" s="29"/>
      <c r="B46" s="49" t="s">
        <v>12</v>
      </c>
      <c r="C46" s="59">
        <f>C51</f>
        <v>37216800</v>
      </c>
      <c r="D46" s="59">
        <f>D48</f>
        <v>18621974</v>
      </c>
      <c r="E46" s="59">
        <f>E48</f>
        <v>18621974</v>
      </c>
      <c r="F46" s="42">
        <f t="shared" si="2"/>
        <v>50.036472775735689</v>
      </c>
      <c r="G46" s="74"/>
    </row>
    <row r="47" spans="1:8" ht="15.5" x14ac:dyDescent="0.35">
      <c r="A47" s="29"/>
      <c r="B47" s="36" t="s">
        <v>0</v>
      </c>
      <c r="C47" s="64"/>
      <c r="D47" s="61"/>
      <c r="E47" s="61"/>
      <c r="F47" s="42"/>
      <c r="G47" s="74"/>
    </row>
    <row r="48" spans="1:8" ht="34.5" customHeight="1" x14ac:dyDescent="0.35">
      <c r="A48" s="29"/>
      <c r="B48" s="33" t="s">
        <v>126</v>
      </c>
      <c r="C48" s="59">
        <f t="shared" ref="C48:E48" si="15">C50+C51</f>
        <v>37216800</v>
      </c>
      <c r="D48" s="59">
        <f t="shared" si="15"/>
        <v>18621974</v>
      </c>
      <c r="E48" s="59">
        <f t="shared" si="15"/>
        <v>18621974</v>
      </c>
      <c r="F48" s="42">
        <f t="shared" si="2"/>
        <v>50.036472775735689</v>
      </c>
      <c r="G48" s="74"/>
    </row>
    <row r="49" spans="1:7" ht="15.5" x14ac:dyDescent="0.35">
      <c r="A49" s="29"/>
      <c r="B49" s="36" t="s">
        <v>0</v>
      </c>
      <c r="C49" s="64"/>
      <c r="D49" s="61"/>
      <c r="E49" s="61"/>
      <c r="F49" s="42"/>
      <c r="G49" s="74"/>
    </row>
    <row r="50" spans="1:7" ht="15.5" x14ac:dyDescent="0.35">
      <c r="A50" s="29"/>
      <c r="B50" s="17" t="s">
        <v>9</v>
      </c>
      <c r="C50" s="64"/>
      <c r="D50" s="61"/>
      <c r="E50" s="61"/>
      <c r="F50" s="42"/>
      <c r="G50" s="74"/>
    </row>
    <row r="51" spans="1:7" ht="21.5" customHeight="1" x14ac:dyDescent="0.35">
      <c r="A51" s="29"/>
      <c r="B51" s="17" t="s">
        <v>12</v>
      </c>
      <c r="C51" s="61">
        <v>37216800</v>
      </c>
      <c r="D51" s="61">
        <v>18621974</v>
      </c>
      <c r="E51" s="61">
        <v>18621974</v>
      </c>
      <c r="F51" s="42">
        <f t="shared" si="2"/>
        <v>50.036472775735689</v>
      </c>
      <c r="G51" s="74"/>
    </row>
    <row r="52" spans="1:7" ht="86" customHeight="1" x14ac:dyDescent="0.35">
      <c r="A52" s="29"/>
      <c r="B52" s="6" t="s">
        <v>93</v>
      </c>
      <c r="C52" s="65">
        <f t="shared" ref="C52:E52" si="16">C54+C55</f>
        <v>31374300</v>
      </c>
      <c r="D52" s="65">
        <f t="shared" si="16"/>
        <v>5368913.1500000004</v>
      </c>
      <c r="E52" s="65">
        <f t="shared" si="16"/>
        <v>5368913.1500000004</v>
      </c>
      <c r="F52" s="42">
        <f t="shared" si="2"/>
        <v>17.112455576698128</v>
      </c>
      <c r="G52" s="74" t="s">
        <v>153</v>
      </c>
    </row>
    <row r="53" spans="1:7" ht="15.5" x14ac:dyDescent="0.35">
      <c r="A53" s="29"/>
      <c r="B53" s="6" t="s">
        <v>8</v>
      </c>
      <c r="C53" s="59"/>
      <c r="D53" s="59"/>
      <c r="E53" s="59"/>
      <c r="F53" s="42"/>
      <c r="G53" s="74"/>
    </row>
    <row r="54" spans="1:7" ht="15.5" x14ac:dyDescent="0.35">
      <c r="A54" s="29"/>
      <c r="B54" s="6" t="s">
        <v>9</v>
      </c>
      <c r="C54" s="59"/>
      <c r="D54" s="59"/>
      <c r="E54" s="59"/>
      <c r="F54" s="42"/>
      <c r="G54" s="74"/>
    </row>
    <row r="55" spans="1:7" ht="22" customHeight="1" x14ac:dyDescent="0.35">
      <c r="A55" s="29"/>
      <c r="B55" s="6" t="s">
        <v>10</v>
      </c>
      <c r="C55" s="59">
        <v>31374300</v>
      </c>
      <c r="D55" s="59">
        <v>5368913.1500000004</v>
      </c>
      <c r="E55" s="59">
        <v>5368913.1500000004</v>
      </c>
      <c r="F55" s="42">
        <f t="shared" si="2"/>
        <v>17.112455576698128</v>
      </c>
      <c r="G55" s="74"/>
    </row>
    <row r="56" spans="1:7" ht="86" customHeight="1" x14ac:dyDescent="0.35">
      <c r="A56" s="29"/>
      <c r="B56" s="15" t="s">
        <v>136</v>
      </c>
      <c r="C56" s="65">
        <f t="shared" ref="C56:E56" si="17">C58+C59</f>
        <v>733952879</v>
      </c>
      <c r="D56" s="65">
        <f t="shared" si="17"/>
        <v>50222598.710000001</v>
      </c>
      <c r="E56" s="65">
        <f t="shared" si="17"/>
        <v>50222598.710000001</v>
      </c>
      <c r="F56" s="42">
        <f t="shared" si="2"/>
        <v>6.8427551886474713</v>
      </c>
      <c r="G56" s="74" t="s">
        <v>153</v>
      </c>
    </row>
    <row r="57" spans="1:7" ht="15.5" x14ac:dyDescent="0.35">
      <c r="A57" s="29"/>
      <c r="B57" s="6" t="s">
        <v>8</v>
      </c>
      <c r="C57" s="59"/>
      <c r="D57" s="59"/>
      <c r="E57" s="59"/>
      <c r="F57" s="42"/>
      <c r="G57" s="74"/>
    </row>
    <row r="58" spans="1:7" ht="38" customHeight="1" x14ac:dyDescent="0.35">
      <c r="A58" s="29"/>
      <c r="B58" s="6" t="s">
        <v>130</v>
      </c>
      <c r="C58" s="59">
        <f>C63+C67</f>
        <v>407808250</v>
      </c>
      <c r="D58" s="59">
        <f t="shared" ref="D58:E58" si="18">D63+D67</f>
        <v>50222598.710000001</v>
      </c>
      <c r="E58" s="59">
        <f t="shared" si="18"/>
        <v>50222598.710000001</v>
      </c>
      <c r="F58" s="42">
        <f t="shared" si="2"/>
        <v>12.315248333009448</v>
      </c>
      <c r="G58" s="74"/>
    </row>
    <row r="59" spans="1:7" ht="19.5" customHeight="1" x14ac:dyDescent="0.35">
      <c r="A59" s="29"/>
      <c r="B59" s="6" t="s">
        <v>131</v>
      </c>
      <c r="C59" s="59">
        <f>C64+C68</f>
        <v>326144629</v>
      </c>
      <c r="D59" s="59">
        <f t="shared" ref="D59:E59" si="19">D64+D68</f>
        <v>0</v>
      </c>
      <c r="E59" s="59">
        <f t="shared" si="19"/>
        <v>0</v>
      </c>
      <c r="F59" s="42">
        <f t="shared" si="2"/>
        <v>0</v>
      </c>
      <c r="G59" s="74"/>
    </row>
    <row r="60" spans="1:7" ht="15.5" x14ac:dyDescent="0.35">
      <c r="A60" s="51"/>
      <c r="B60" s="52" t="s">
        <v>0</v>
      </c>
      <c r="C60" s="59"/>
      <c r="D60" s="59"/>
      <c r="E60" s="59"/>
      <c r="F60" s="42"/>
      <c r="G60" s="74"/>
    </row>
    <row r="61" spans="1:7" ht="36.65" customHeight="1" x14ac:dyDescent="0.35">
      <c r="A61" s="51"/>
      <c r="B61" s="52" t="s">
        <v>134</v>
      </c>
      <c r="C61" s="65">
        <f>C63+C64</f>
        <v>566261879</v>
      </c>
      <c r="D61" s="65">
        <f t="shared" ref="D61:E61" si="20">D63+D64</f>
        <v>50222598.710000001</v>
      </c>
      <c r="E61" s="65">
        <f t="shared" si="20"/>
        <v>50222598.710000001</v>
      </c>
      <c r="F61" s="42">
        <f t="shared" si="2"/>
        <v>8.8691470453019861</v>
      </c>
      <c r="G61" s="74"/>
    </row>
    <row r="62" spans="1:7" ht="15.5" x14ac:dyDescent="0.35">
      <c r="A62" s="51"/>
      <c r="B62" s="52" t="s">
        <v>8</v>
      </c>
      <c r="C62" s="59"/>
      <c r="D62" s="59"/>
      <c r="E62" s="59"/>
      <c r="F62" s="42"/>
      <c r="G62" s="74"/>
    </row>
    <row r="63" spans="1:7" ht="30.5" x14ac:dyDescent="0.35">
      <c r="A63" s="51"/>
      <c r="B63" s="52" t="s">
        <v>138</v>
      </c>
      <c r="C63" s="59">
        <f>151340000+218013250</f>
        <v>369353250</v>
      </c>
      <c r="D63" s="59">
        <v>50222598.710000001</v>
      </c>
      <c r="E63" s="59">
        <v>50222598.710000001</v>
      </c>
      <c r="F63" s="42">
        <f t="shared" si="2"/>
        <v>13.597443290400179</v>
      </c>
      <c r="G63" s="74"/>
    </row>
    <row r="64" spans="1:7" ht="18.5" customHeight="1" x14ac:dyDescent="0.35">
      <c r="A64" s="51"/>
      <c r="B64" s="52" t="s">
        <v>131</v>
      </c>
      <c r="C64" s="59">
        <f>217181204-20272575</f>
        <v>196908629</v>
      </c>
      <c r="D64" s="59"/>
      <c r="E64" s="59"/>
      <c r="F64" s="42">
        <f t="shared" si="2"/>
        <v>0</v>
      </c>
      <c r="G64" s="74"/>
    </row>
    <row r="65" spans="1:7" ht="34" customHeight="1" x14ac:dyDescent="0.35">
      <c r="A65" s="51"/>
      <c r="B65" s="52" t="s">
        <v>135</v>
      </c>
      <c r="C65" s="59">
        <f t="shared" ref="C65:E65" si="21">C67+C68</f>
        <v>167691000</v>
      </c>
      <c r="D65" s="59">
        <f t="shared" si="21"/>
        <v>0</v>
      </c>
      <c r="E65" s="59">
        <f t="shared" si="21"/>
        <v>0</v>
      </c>
      <c r="F65" s="42">
        <f t="shared" si="2"/>
        <v>0</v>
      </c>
      <c r="G65" s="74"/>
    </row>
    <row r="66" spans="1:7" ht="15.5" x14ac:dyDescent="0.35">
      <c r="A66" s="51"/>
      <c r="B66" s="52" t="s">
        <v>8</v>
      </c>
      <c r="C66" s="59"/>
      <c r="D66" s="59"/>
      <c r="E66" s="59"/>
      <c r="F66" s="42"/>
      <c r="G66" s="74"/>
    </row>
    <row r="67" spans="1:7" ht="30.5" x14ac:dyDescent="0.35">
      <c r="A67" s="51"/>
      <c r="B67" s="52" t="s">
        <v>138</v>
      </c>
      <c r="C67" s="59">
        <f>C72</f>
        <v>38455000</v>
      </c>
      <c r="D67" s="59">
        <f t="shared" ref="D67:E67" si="22">D72</f>
        <v>0</v>
      </c>
      <c r="E67" s="59">
        <f t="shared" si="22"/>
        <v>0</v>
      </c>
      <c r="F67" s="42">
        <f t="shared" si="2"/>
        <v>0</v>
      </c>
      <c r="G67" s="74"/>
    </row>
    <row r="68" spans="1:7" ht="18.5" customHeight="1" x14ac:dyDescent="0.35">
      <c r="A68" s="51"/>
      <c r="B68" s="52" t="s">
        <v>137</v>
      </c>
      <c r="C68" s="59">
        <f>C73</f>
        <v>129236000</v>
      </c>
      <c r="D68" s="59">
        <f t="shared" ref="D68:E68" si="23">D73</f>
        <v>0</v>
      </c>
      <c r="E68" s="59">
        <f t="shared" si="23"/>
        <v>0</v>
      </c>
      <c r="F68" s="42">
        <f t="shared" si="2"/>
        <v>0</v>
      </c>
      <c r="G68" s="74"/>
    </row>
    <row r="69" spans="1:7" ht="15.5" x14ac:dyDescent="0.35">
      <c r="A69" s="51"/>
      <c r="B69" s="52" t="s">
        <v>0</v>
      </c>
      <c r="C69" s="59"/>
      <c r="D69" s="59"/>
      <c r="E69" s="59"/>
      <c r="F69" s="42"/>
      <c r="G69" s="74"/>
    </row>
    <row r="70" spans="1:7" ht="52" customHeight="1" x14ac:dyDescent="0.35">
      <c r="A70" s="51"/>
      <c r="B70" s="52" t="s">
        <v>46</v>
      </c>
      <c r="C70" s="59">
        <f t="shared" ref="C70:E70" si="24">C72+C73</f>
        <v>167691000</v>
      </c>
      <c r="D70" s="59">
        <f t="shared" si="24"/>
        <v>0</v>
      </c>
      <c r="E70" s="59">
        <f t="shared" si="24"/>
        <v>0</v>
      </c>
      <c r="F70" s="42">
        <f t="shared" ref="F70:F147" si="25">E70/C70*100</f>
        <v>0</v>
      </c>
      <c r="G70" s="74"/>
    </row>
    <row r="71" spans="1:7" ht="15.5" x14ac:dyDescent="0.35">
      <c r="A71" s="51"/>
      <c r="B71" s="52" t="s">
        <v>8</v>
      </c>
      <c r="C71" s="59"/>
      <c r="D71" s="59"/>
      <c r="E71" s="59"/>
      <c r="F71" s="42"/>
      <c r="G71" s="74"/>
    </row>
    <row r="72" spans="1:7" ht="20.5" customHeight="1" x14ac:dyDescent="0.35">
      <c r="A72" s="51"/>
      <c r="B72" s="52" t="s">
        <v>9</v>
      </c>
      <c r="C72" s="59">
        <v>38455000</v>
      </c>
      <c r="D72" s="59"/>
      <c r="E72" s="59"/>
      <c r="F72" s="42">
        <f t="shared" si="25"/>
        <v>0</v>
      </c>
      <c r="G72" s="74"/>
    </row>
    <row r="73" spans="1:7" ht="19" customHeight="1" x14ac:dyDescent="0.35">
      <c r="A73" s="51"/>
      <c r="B73" s="52" t="s">
        <v>12</v>
      </c>
      <c r="C73" s="59">
        <v>129236000</v>
      </c>
      <c r="D73" s="59"/>
      <c r="E73" s="59"/>
      <c r="F73" s="42">
        <f t="shared" si="25"/>
        <v>0</v>
      </c>
      <c r="G73" s="74"/>
    </row>
    <row r="74" spans="1:7" ht="92" customHeight="1" x14ac:dyDescent="0.35">
      <c r="A74" s="51"/>
      <c r="B74" s="15" t="s">
        <v>160</v>
      </c>
      <c r="C74" s="59">
        <f>C76+C77</f>
        <v>287657200</v>
      </c>
      <c r="D74" s="59">
        <f t="shared" ref="D74:E74" si="26">D76+D77</f>
        <v>57531433.600000001</v>
      </c>
      <c r="E74" s="59">
        <f t="shared" si="26"/>
        <v>57531433.600000001</v>
      </c>
      <c r="F74" s="42">
        <f t="shared" si="25"/>
        <v>19.999997775129565</v>
      </c>
      <c r="G74" s="74" t="s">
        <v>154</v>
      </c>
    </row>
    <row r="75" spans="1:7" ht="15.5" x14ac:dyDescent="0.35">
      <c r="A75" s="51"/>
      <c r="B75" s="6" t="s">
        <v>8</v>
      </c>
      <c r="C75" s="59"/>
      <c r="D75" s="59"/>
      <c r="E75" s="59"/>
      <c r="F75" s="42"/>
      <c r="G75" s="74"/>
    </row>
    <row r="76" spans="1:7" ht="19.5" customHeight="1" x14ac:dyDescent="0.35">
      <c r="A76" s="51"/>
      <c r="B76" s="50" t="s">
        <v>143</v>
      </c>
      <c r="C76" s="59">
        <v>202017900</v>
      </c>
      <c r="D76" s="59">
        <v>40403580</v>
      </c>
      <c r="E76" s="59">
        <v>40403580</v>
      </c>
      <c r="F76" s="42">
        <f t="shared" si="25"/>
        <v>20</v>
      </c>
      <c r="G76" s="74"/>
    </row>
    <row r="77" spans="1:7" ht="20.5" customHeight="1" x14ac:dyDescent="0.35">
      <c r="A77" s="51"/>
      <c r="B77" s="6" t="s">
        <v>12</v>
      </c>
      <c r="C77" s="59">
        <v>85639300</v>
      </c>
      <c r="D77" s="59">
        <v>17127853.600000001</v>
      </c>
      <c r="E77" s="59">
        <v>17127853.600000001</v>
      </c>
      <c r="F77" s="42">
        <f t="shared" si="25"/>
        <v>19.999992526795527</v>
      </c>
      <c r="G77" s="74"/>
    </row>
    <row r="78" spans="1:7" ht="97" customHeight="1" x14ac:dyDescent="0.35">
      <c r="A78" s="51"/>
      <c r="B78" s="15" t="s">
        <v>161</v>
      </c>
      <c r="C78" s="59">
        <f>C80+C81</f>
        <v>90429225</v>
      </c>
      <c r="D78" s="59">
        <f t="shared" ref="D78:E78" si="27">D80+D81</f>
        <v>35449635.840000004</v>
      </c>
      <c r="E78" s="59">
        <f t="shared" si="27"/>
        <v>35449635.840000004</v>
      </c>
      <c r="F78" s="42">
        <f t="shared" si="25"/>
        <v>39.201525657219783</v>
      </c>
      <c r="G78" s="74" t="s">
        <v>154</v>
      </c>
    </row>
    <row r="79" spans="1:7" ht="15.5" x14ac:dyDescent="0.35">
      <c r="A79" s="51"/>
      <c r="B79" s="6" t="s">
        <v>8</v>
      </c>
      <c r="C79" s="59"/>
      <c r="D79" s="59"/>
      <c r="E79" s="59"/>
      <c r="F79" s="42"/>
      <c r="G79" s="74"/>
    </row>
    <row r="80" spans="1:7" ht="21" customHeight="1" x14ac:dyDescent="0.35">
      <c r="A80" s="51"/>
      <c r="B80" s="50" t="s">
        <v>143</v>
      </c>
      <c r="C80" s="59">
        <v>86061500</v>
      </c>
      <c r="D80" s="59">
        <v>33737421</v>
      </c>
      <c r="E80" s="59">
        <v>33737421</v>
      </c>
      <c r="F80" s="42">
        <f t="shared" si="25"/>
        <v>39.201525653166627</v>
      </c>
      <c r="G80" s="74"/>
    </row>
    <row r="81" spans="1:7" ht="19.5" customHeight="1" x14ac:dyDescent="0.35">
      <c r="A81" s="51"/>
      <c r="B81" s="6" t="s">
        <v>12</v>
      </c>
      <c r="C81" s="59">
        <v>4367725</v>
      </c>
      <c r="D81" s="59">
        <v>1712214.84</v>
      </c>
      <c r="E81" s="59">
        <v>1712214.84</v>
      </c>
      <c r="F81" s="42">
        <f t="shared" si="25"/>
        <v>39.201525737082811</v>
      </c>
      <c r="G81" s="74"/>
    </row>
    <row r="82" spans="1:7" ht="88" customHeight="1" x14ac:dyDescent="0.35">
      <c r="A82" s="51"/>
      <c r="B82" s="15" t="s">
        <v>162</v>
      </c>
      <c r="C82" s="59">
        <f>C84+C85</f>
        <v>31633400</v>
      </c>
      <c r="D82" s="59">
        <f t="shared" ref="D82:E82" si="28">D84+D85</f>
        <v>0</v>
      </c>
      <c r="E82" s="59">
        <f t="shared" si="28"/>
        <v>0</v>
      </c>
      <c r="F82" s="42">
        <f t="shared" si="25"/>
        <v>0</v>
      </c>
      <c r="G82" s="74" t="s">
        <v>154</v>
      </c>
    </row>
    <row r="83" spans="1:7" ht="15.5" x14ac:dyDescent="0.35">
      <c r="A83" s="51"/>
      <c r="B83" s="6" t="s">
        <v>8</v>
      </c>
      <c r="C83" s="59"/>
      <c r="D83" s="59"/>
      <c r="E83" s="59"/>
      <c r="F83" s="42"/>
      <c r="G83" s="74"/>
    </row>
    <row r="84" spans="1:7" ht="22" customHeight="1" x14ac:dyDescent="0.35">
      <c r="A84" s="51"/>
      <c r="B84" s="50" t="s">
        <v>143</v>
      </c>
      <c r="C84" s="59">
        <v>30105500</v>
      </c>
      <c r="D84" s="59"/>
      <c r="E84" s="59"/>
      <c r="F84" s="42">
        <f t="shared" si="25"/>
        <v>0</v>
      </c>
      <c r="G84" s="74"/>
    </row>
    <row r="85" spans="1:7" ht="24" customHeight="1" x14ac:dyDescent="0.35">
      <c r="A85" s="51"/>
      <c r="B85" s="6" t="s">
        <v>12</v>
      </c>
      <c r="C85" s="59">
        <v>1527900</v>
      </c>
      <c r="D85" s="59"/>
      <c r="E85" s="59"/>
      <c r="F85" s="42">
        <f t="shared" si="25"/>
        <v>0</v>
      </c>
      <c r="G85" s="74"/>
    </row>
    <row r="86" spans="1:7" ht="90.5" customHeight="1" x14ac:dyDescent="0.35">
      <c r="A86" s="29"/>
      <c r="B86" s="15" t="s">
        <v>109</v>
      </c>
      <c r="C86" s="65">
        <f t="shared" ref="C86:E86" si="29">C88+C89</f>
        <v>766009012.76999998</v>
      </c>
      <c r="D86" s="65">
        <f t="shared" si="29"/>
        <v>31153392.43</v>
      </c>
      <c r="E86" s="65">
        <f t="shared" si="29"/>
        <v>31153392.43</v>
      </c>
      <c r="F86" s="42">
        <f t="shared" si="25"/>
        <v>4.0669746583457034</v>
      </c>
      <c r="G86" s="74" t="s">
        <v>153</v>
      </c>
    </row>
    <row r="87" spans="1:7" ht="15.5" x14ac:dyDescent="0.35">
      <c r="A87" s="29"/>
      <c r="B87" s="6" t="s">
        <v>8</v>
      </c>
      <c r="C87" s="59"/>
      <c r="D87" s="59"/>
      <c r="E87" s="59"/>
      <c r="F87" s="42"/>
      <c r="G87" s="74"/>
    </row>
    <row r="88" spans="1:7" ht="21.5" customHeight="1" x14ac:dyDescent="0.35">
      <c r="A88" s="29"/>
      <c r="B88" s="50" t="s">
        <v>143</v>
      </c>
      <c r="C88" s="59">
        <v>728794000</v>
      </c>
      <c r="D88" s="59">
        <v>29639867.300000001</v>
      </c>
      <c r="E88" s="59">
        <v>29639867.300000001</v>
      </c>
      <c r="F88" s="42">
        <f t="shared" si="25"/>
        <v>4.0669746595059788</v>
      </c>
      <c r="G88" s="74"/>
    </row>
    <row r="89" spans="1:7" ht="19.5" customHeight="1" x14ac:dyDescent="0.35">
      <c r="A89" s="29"/>
      <c r="B89" s="6" t="s">
        <v>12</v>
      </c>
      <c r="C89" s="59">
        <f>37215000+12.77</f>
        <v>37215012.770000003</v>
      </c>
      <c r="D89" s="59">
        <v>1513525.13</v>
      </c>
      <c r="E89" s="59">
        <v>1513525.13</v>
      </c>
      <c r="F89" s="42">
        <f t="shared" si="25"/>
        <v>4.0669746356236427</v>
      </c>
      <c r="G89" s="74"/>
    </row>
    <row r="90" spans="1:7" ht="133.5" customHeight="1" x14ac:dyDescent="0.35">
      <c r="A90" s="32"/>
      <c r="B90" s="15" t="s">
        <v>87</v>
      </c>
      <c r="C90" s="65">
        <f t="shared" ref="C90:E90" si="30">C92+C93</f>
        <v>3046900</v>
      </c>
      <c r="D90" s="65">
        <f t="shared" si="30"/>
        <v>364883.6</v>
      </c>
      <c r="E90" s="65">
        <f t="shared" si="30"/>
        <v>364883.6</v>
      </c>
      <c r="F90" s="42">
        <f t="shared" si="25"/>
        <v>11.97556861071909</v>
      </c>
      <c r="G90" s="74" t="s">
        <v>153</v>
      </c>
    </row>
    <row r="91" spans="1:7" ht="15.5" x14ac:dyDescent="0.35">
      <c r="A91" s="32"/>
      <c r="B91" s="6" t="s">
        <v>8</v>
      </c>
      <c r="C91" s="59"/>
      <c r="D91" s="59"/>
      <c r="E91" s="59"/>
      <c r="F91" s="42"/>
      <c r="G91" s="74"/>
    </row>
    <row r="92" spans="1:7" ht="17.5" customHeight="1" x14ac:dyDescent="0.35">
      <c r="A92" s="32"/>
      <c r="B92" s="6" t="s">
        <v>9</v>
      </c>
      <c r="C92" s="59"/>
      <c r="D92" s="59"/>
      <c r="E92" s="59"/>
      <c r="F92" s="42"/>
      <c r="G92" s="74"/>
    </row>
    <row r="93" spans="1:7" ht="22" customHeight="1" x14ac:dyDescent="0.35">
      <c r="A93" s="32"/>
      <c r="B93" s="6" t="s">
        <v>12</v>
      </c>
      <c r="C93" s="59">
        <v>3046900</v>
      </c>
      <c r="D93" s="59">
        <v>364883.6</v>
      </c>
      <c r="E93" s="59">
        <v>364883.6</v>
      </c>
      <c r="F93" s="42">
        <f t="shared" si="25"/>
        <v>11.97556861071909</v>
      </c>
      <c r="G93" s="74"/>
    </row>
    <row r="94" spans="1:7" ht="124" x14ac:dyDescent="0.35">
      <c r="A94" s="32"/>
      <c r="B94" s="6" t="s">
        <v>164</v>
      </c>
      <c r="C94" s="59">
        <f>C96+C97</f>
        <v>5000</v>
      </c>
      <c r="D94" s="59">
        <f t="shared" ref="D94:E94" si="31">D96+D97</f>
        <v>0</v>
      </c>
      <c r="E94" s="59">
        <f t="shared" si="31"/>
        <v>0</v>
      </c>
      <c r="F94" s="42">
        <f t="shared" si="25"/>
        <v>0</v>
      </c>
      <c r="G94" s="74" t="s">
        <v>153</v>
      </c>
    </row>
    <row r="95" spans="1:7" ht="15.5" x14ac:dyDescent="0.35">
      <c r="A95" s="32"/>
      <c r="B95" s="6" t="s">
        <v>8</v>
      </c>
      <c r="C95" s="59"/>
      <c r="D95" s="59"/>
      <c r="E95" s="59"/>
      <c r="F95" s="42"/>
      <c r="G95" s="74"/>
    </row>
    <row r="96" spans="1:7" ht="15.5" x14ac:dyDescent="0.35">
      <c r="A96" s="32"/>
      <c r="B96" s="6" t="s">
        <v>9</v>
      </c>
      <c r="C96" s="59"/>
      <c r="D96" s="59"/>
      <c r="E96" s="59"/>
      <c r="F96" s="42"/>
      <c r="G96" s="74"/>
    </row>
    <row r="97" spans="1:7" ht="23" customHeight="1" x14ac:dyDescent="0.35">
      <c r="A97" s="32"/>
      <c r="B97" s="6" t="s">
        <v>12</v>
      </c>
      <c r="C97" s="59">
        <v>5000</v>
      </c>
      <c r="D97" s="59"/>
      <c r="E97" s="59"/>
      <c r="F97" s="42">
        <f t="shared" si="25"/>
        <v>0</v>
      </c>
      <c r="G97" s="74"/>
    </row>
    <row r="98" spans="1:7" ht="77.5" x14ac:dyDescent="0.35">
      <c r="A98" s="32"/>
      <c r="B98" s="6" t="s">
        <v>165</v>
      </c>
      <c r="C98" s="59">
        <f>C100+C101</f>
        <v>3707502.2</v>
      </c>
      <c r="D98" s="59">
        <f t="shared" ref="D98:E98" si="32">D100+D101</f>
        <v>0</v>
      </c>
      <c r="E98" s="59">
        <f t="shared" si="32"/>
        <v>0</v>
      </c>
      <c r="F98" s="42">
        <f t="shared" si="25"/>
        <v>0</v>
      </c>
      <c r="G98" s="74" t="s">
        <v>153</v>
      </c>
    </row>
    <row r="99" spans="1:7" ht="15.5" x14ac:dyDescent="0.35">
      <c r="A99" s="32"/>
      <c r="B99" s="6" t="s">
        <v>8</v>
      </c>
      <c r="C99" s="59"/>
      <c r="D99" s="59"/>
      <c r="E99" s="59"/>
      <c r="F99" s="42"/>
      <c r="G99" s="74"/>
    </row>
    <row r="100" spans="1:7" ht="22" customHeight="1" x14ac:dyDescent="0.35">
      <c r="A100" s="32"/>
      <c r="B100" s="6" t="s">
        <v>9</v>
      </c>
      <c r="C100" s="59"/>
      <c r="D100" s="59"/>
      <c r="E100" s="59"/>
      <c r="F100" s="42"/>
      <c r="G100" s="74"/>
    </row>
    <row r="101" spans="1:7" ht="22" customHeight="1" x14ac:dyDescent="0.35">
      <c r="A101" s="32"/>
      <c r="B101" s="6" t="s">
        <v>18</v>
      </c>
      <c r="C101" s="59">
        <v>3707502.2</v>
      </c>
      <c r="D101" s="59"/>
      <c r="E101" s="59"/>
      <c r="F101" s="42">
        <f t="shared" si="25"/>
        <v>0</v>
      </c>
      <c r="G101" s="74"/>
    </row>
    <row r="102" spans="1:7" ht="18.5" customHeight="1" x14ac:dyDescent="0.35">
      <c r="A102" s="29" t="s">
        <v>21</v>
      </c>
      <c r="B102" s="47" t="s">
        <v>22</v>
      </c>
      <c r="C102" s="63">
        <f>C103+C107+C111+C136+C144+C148+C140+C152+C156+C160</f>
        <v>716079384.07000005</v>
      </c>
      <c r="D102" s="63">
        <f t="shared" ref="D102:E102" si="33">D103+D107+D111+D136+D144+D148+D140+D152+D156+D160</f>
        <v>36588161.759999998</v>
      </c>
      <c r="E102" s="63">
        <f t="shared" si="33"/>
        <v>36588161.759999998</v>
      </c>
      <c r="F102" s="3">
        <f t="shared" si="25"/>
        <v>5.1095119583031225</v>
      </c>
      <c r="G102" s="76"/>
    </row>
    <row r="103" spans="1:7" ht="190" customHeight="1" x14ac:dyDescent="0.35">
      <c r="A103" s="29"/>
      <c r="B103" s="44" t="s">
        <v>45</v>
      </c>
      <c r="C103" s="59">
        <f t="shared" ref="C103:E136" si="34">C105+C106</f>
        <v>96747352.560000002</v>
      </c>
      <c r="D103" s="59">
        <f t="shared" si="34"/>
        <v>0</v>
      </c>
      <c r="E103" s="59">
        <f t="shared" si="34"/>
        <v>0</v>
      </c>
      <c r="F103" s="42">
        <f t="shared" si="25"/>
        <v>0</v>
      </c>
      <c r="G103" s="74" t="s">
        <v>154</v>
      </c>
    </row>
    <row r="104" spans="1:7" ht="15.5" x14ac:dyDescent="0.35">
      <c r="A104" s="29"/>
      <c r="B104" s="6" t="s">
        <v>8</v>
      </c>
      <c r="C104" s="59"/>
      <c r="D104" s="59"/>
      <c r="E104" s="59"/>
      <c r="F104" s="42"/>
      <c r="G104" s="74"/>
    </row>
    <row r="105" spans="1:7" ht="17.5" customHeight="1" x14ac:dyDescent="0.35">
      <c r="A105" s="32"/>
      <c r="B105" s="6" t="s">
        <v>9</v>
      </c>
      <c r="C105" s="59"/>
      <c r="D105" s="59"/>
      <c r="E105" s="59"/>
      <c r="F105" s="42"/>
      <c r="G105" s="74"/>
    </row>
    <row r="106" spans="1:7" ht="18" customHeight="1" x14ac:dyDescent="0.35">
      <c r="A106" s="32"/>
      <c r="B106" s="6" t="s">
        <v>10</v>
      </c>
      <c r="C106" s="59">
        <v>96747352.560000002</v>
      </c>
      <c r="D106" s="59"/>
      <c r="E106" s="59"/>
      <c r="F106" s="42">
        <f t="shared" si="25"/>
        <v>0</v>
      </c>
      <c r="G106" s="74"/>
    </row>
    <row r="107" spans="1:7" ht="82.5" customHeight="1" x14ac:dyDescent="0.35">
      <c r="A107" s="32"/>
      <c r="B107" s="6" t="s">
        <v>133</v>
      </c>
      <c r="C107" s="59">
        <f>C109+C110</f>
        <v>32605970.5</v>
      </c>
      <c r="D107" s="59">
        <f t="shared" ref="D107:E107" si="35">D109+D110</f>
        <v>32605858.949999999</v>
      </c>
      <c r="E107" s="59">
        <f t="shared" si="35"/>
        <v>32605858.949999999</v>
      </c>
      <c r="F107" s="42">
        <f t="shared" si="25"/>
        <v>99.999657884742305</v>
      </c>
      <c r="G107" s="74" t="s">
        <v>153</v>
      </c>
    </row>
    <row r="108" spans="1:7" ht="15.5" x14ac:dyDescent="0.35">
      <c r="A108" s="29"/>
      <c r="B108" s="6" t="s">
        <v>8</v>
      </c>
      <c r="C108" s="59"/>
      <c r="D108" s="59"/>
      <c r="E108" s="59"/>
      <c r="F108" s="42"/>
      <c r="G108" s="74"/>
    </row>
    <row r="109" spans="1:7" ht="21.5" customHeight="1" x14ac:dyDescent="0.35">
      <c r="A109" s="32"/>
      <c r="B109" s="6" t="s">
        <v>15</v>
      </c>
      <c r="C109" s="59">
        <v>32344600</v>
      </c>
      <c r="D109" s="59">
        <v>32344489.34</v>
      </c>
      <c r="E109" s="59">
        <v>32344489.34</v>
      </c>
      <c r="F109" s="42">
        <f t="shared" si="25"/>
        <v>99.999657871793119</v>
      </c>
      <c r="G109" s="74"/>
    </row>
    <row r="110" spans="1:7" ht="21.5" customHeight="1" x14ac:dyDescent="0.35">
      <c r="A110" s="32"/>
      <c r="B110" s="6" t="s">
        <v>12</v>
      </c>
      <c r="C110" s="59">
        <v>261370.5</v>
      </c>
      <c r="D110" s="59">
        <v>261369.61</v>
      </c>
      <c r="E110" s="59">
        <v>261369.61</v>
      </c>
      <c r="F110" s="42">
        <f t="shared" si="25"/>
        <v>99.999659487203033</v>
      </c>
      <c r="G110" s="74"/>
    </row>
    <row r="111" spans="1:7" ht="85.5" customHeight="1" x14ac:dyDescent="0.35">
      <c r="A111" s="32"/>
      <c r="B111" s="15" t="s">
        <v>129</v>
      </c>
      <c r="C111" s="59">
        <f t="shared" ref="C111:E111" si="36">C113+C114</f>
        <v>129712200</v>
      </c>
      <c r="D111" s="59">
        <f t="shared" si="36"/>
        <v>0</v>
      </c>
      <c r="E111" s="59">
        <f t="shared" si="36"/>
        <v>0</v>
      </c>
      <c r="F111" s="42">
        <f t="shared" si="25"/>
        <v>0</v>
      </c>
      <c r="G111" s="74" t="s">
        <v>153</v>
      </c>
    </row>
    <row r="112" spans="1:7" ht="15.5" x14ac:dyDescent="0.35">
      <c r="A112" s="32"/>
      <c r="B112" s="6" t="s">
        <v>8</v>
      </c>
      <c r="C112" s="59"/>
      <c r="D112" s="59"/>
      <c r="E112" s="59"/>
      <c r="F112" s="42"/>
      <c r="G112" s="74"/>
    </row>
    <row r="113" spans="1:7" ht="15.5" x14ac:dyDescent="0.35">
      <c r="A113" s="32"/>
      <c r="B113" s="6" t="s">
        <v>9</v>
      </c>
      <c r="C113" s="62"/>
      <c r="D113" s="62"/>
      <c r="E113" s="62"/>
      <c r="F113" s="42"/>
      <c r="G113" s="74"/>
    </row>
    <row r="114" spans="1:7" ht="21" customHeight="1" x14ac:dyDescent="0.35">
      <c r="A114" s="32"/>
      <c r="B114" s="6" t="s">
        <v>12</v>
      </c>
      <c r="C114" s="62">
        <f>C119+C123+C127+C131+C135</f>
        <v>129712200</v>
      </c>
      <c r="D114" s="62"/>
      <c r="E114" s="62"/>
      <c r="F114" s="42">
        <f t="shared" si="25"/>
        <v>0</v>
      </c>
      <c r="G114" s="74"/>
    </row>
    <row r="115" spans="1:7" ht="15.5" x14ac:dyDescent="0.35">
      <c r="A115" s="32"/>
      <c r="B115" s="52" t="s">
        <v>116</v>
      </c>
      <c r="C115" s="59"/>
      <c r="D115" s="59"/>
      <c r="E115" s="59"/>
      <c r="F115" s="42"/>
      <c r="G115" s="74"/>
    </row>
    <row r="116" spans="1:7" ht="90" customHeight="1" x14ac:dyDescent="0.35">
      <c r="A116" s="32"/>
      <c r="B116" s="33" t="s">
        <v>117</v>
      </c>
      <c r="C116" s="62">
        <f t="shared" ref="C116:E116" si="37">C118+C119</f>
        <v>801430</v>
      </c>
      <c r="D116" s="62">
        <f t="shared" si="37"/>
        <v>0</v>
      </c>
      <c r="E116" s="62">
        <f t="shared" si="37"/>
        <v>0</v>
      </c>
      <c r="F116" s="42">
        <f t="shared" si="25"/>
        <v>0</v>
      </c>
      <c r="G116" s="74" t="s">
        <v>153</v>
      </c>
    </row>
    <row r="117" spans="1:7" ht="15.5" x14ac:dyDescent="0.35">
      <c r="A117" s="32"/>
      <c r="B117" s="33" t="s">
        <v>8</v>
      </c>
      <c r="C117" s="59"/>
      <c r="D117" s="59"/>
      <c r="E117" s="59"/>
      <c r="F117" s="42"/>
      <c r="G117" s="74"/>
    </row>
    <row r="118" spans="1:7" ht="15.5" x14ac:dyDescent="0.35">
      <c r="A118" s="32"/>
      <c r="B118" s="33" t="s">
        <v>15</v>
      </c>
      <c r="C118" s="59"/>
      <c r="D118" s="59"/>
      <c r="E118" s="59"/>
      <c r="F118" s="42"/>
      <c r="G118" s="74"/>
    </row>
    <row r="119" spans="1:7" ht="22" customHeight="1" x14ac:dyDescent="0.35">
      <c r="A119" s="32"/>
      <c r="B119" s="33" t="s">
        <v>148</v>
      </c>
      <c r="C119" s="59">
        <v>801430</v>
      </c>
      <c r="D119" s="59"/>
      <c r="E119" s="59"/>
      <c r="F119" s="42">
        <f t="shared" si="25"/>
        <v>0</v>
      </c>
      <c r="G119" s="74"/>
    </row>
    <row r="120" spans="1:7" ht="87" customHeight="1" x14ac:dyDescent="0.35">
      <c r="A120" s="32"/>
      <c r="B120" s="33" t="s">
        <v>118</v>
      </c>
      <c r="C120" s="62">
        <f t="shared" ref="C120:E120" si="38">C122+C123</f>
        <v>6452300</v>
      </c>
      <c r="D120" s="62">
        <f t="shared" si="38"/>
        <v>0</v>
      </c>
      <c r="E120" s="62">
        <f t="shared" si="38"/>
        <v>0</v>
      </c>
      <c r="F120" s="42">
        <f t="shared" si="25"/>
        <v>0</v>
      </c>
      <c r="G120" s="74" t="s">
        <v>153</v>
      </c>
    </row>
    <row r="121" spans="1:7" ht="15.5" x14ac:dyDescent="0.35">
      <c r="A121" s="32"/>
      <c r="B121" s="33" t="s">
        <v>8</v>
      </c>
      <c r="C121" s="59"/>
      <c r="D121" s="59"/>
      <c r="E121" s="59"/>
      <c r="F121" s="42"/>
      <c r="G121" s="74"/>
    </row>
    <row r="122" spans="1:7" ht="15.5" x14ac:dyDescent="0.35">
      <c r="A122" s="32"/>
      <c r="B122" s="33" t="s">
        <v>15</v>
      </c>
      <c r="C122" s="59"/>
      <c r="D122" s="59"/>
      <c r="E122" s="59"/>
      <c r="F122" s="42"/>
      <c r="G122" s="74"/>
    </row>
    <row r="123" spans="1:7" ht="19.5" customHeight="1" x14ac:dyDescent="0.35">
      <c r="A123" s="32"/>
      <c r="B123" s="33" t="s">
        <v>148</v>
      </c>
      <c r="C123" s="59">
        <v>6452300</v>
      </c>
      <c r="D123" s="59"/>
      <c r="E123" s="59"/>
      <c r="F123" s="42">
        <f t="shared" si="25"/>
        <v>0</v>
      </c>
      <c r="G123" s="74"/>
    </row>
    <row r="124" spans="1:7" ht="90" customHeight="1" x14ac:dyDescent="0.35">
      <c r="A124" s="32"/>
      <c r="B124" s="33" t="s">
        <v>120</v>
      </c>
      <c r="C124" s="62">
        <f t="shared" ref="C124:E124" si="39">C126+C127</f>
        <v>2532330</v>
      </c>
      <c r="D124" s="62">
        <f t="shared" si="39"/>
        <v>0</v>
      </c>
      <c r="E124" s="62">
        <f t="shared" si="39"/>
        <v>0</v>
      </c>
      <c r="F124" s="42">
        <f t="shared" si="25"/>
        <v>0</v>
      </c>
      <c r="G124" s="74" t="s">
        <v>153</v>
      </c>
    </row>
    <row r="125" spans="1:7" ht="15.5" x14ac:dyDescent="0.35">
      <c r="A125" s="32"/>
      <c r="B125" s="33" t="s">
        <v>8</v>
      </c>
      <c r="C125" s="59"/>
      <c r="D125" s="59"/>
      <c r="E125" s="59"/>
      <c r="F125" s="42"/>
      <c r="G125" s="74"/>
    </row>
    <row r="126" spans="1:7" ht="15.5" x14ac:dyDescent="0.35">
      <c r="A126" s="32"/>
      <c r="B126" s="33" t="s">
        <v>15</v>
      </c>
      <c r="C126" s="59"/>
      <c r="D126" s="59"/>
      <c r="E126" s="59"/>
      <c r="F126" s="42"/>
      <c r="G126" s="74"/>
    </row>
    <row r="127" spans="1:7" ht="20.5" customHeight="1" x14ac:dyDescent="0.35">
      <c r="A127" s="32"/>
      <c r="B127" s="33" t="s">
        <v>149</v>
      </c>
      <c r="C127" s="59">
        <v>2532330</v>
      </c>
      <c r="D127" s="59"/>
      <c r="E127" s="59"/>
      <c r="F127" s="42">
        <f t="shared" si="25"/>
        <v>0</v>
      </c>
      <c r="G127" s="74"/>
    </row>
    <row r="128" spans="1:7" ht="93.5" customHeight="1" x14ac:dyDescent="0.35">
      <c r="A128" s="32"/>
      <c r="B128" s="33" t="s">
        <v>119</v>
      </c>
      <c r="C128" s="62">
        <f t="shared" ref="C128:E128" si="40">C130+C131</f>
        <v>9056140</v>
      </c>
      <c r="D128" s="62">
        <f t="shared" si="40"/>
        <v>0</v>
      </c>
      <c r="E128" s="62">
        <f t="shared" si="40"/>
        <v>0</v>
      </c>
      <c r="F128" s="42">
        <f t="shared" si="25"/>
        <v>0</v>
      </c>
      <c r="G128" s="74" t="s">
        <v>153</v>
      </c>
    </row>
    <row r="129" spans="1:7" ht="15.5" x14ac:dyDescent="0.35">
      <c r="A129" s="32"/>
      <c r="B129" s="33" t="s">
        <v>8</v>
      </c>
      <c r="C129" s="59"/>
      <c r="D129" s="59"/>
      <c r="E129" s="59"/>
      <c r="F129" s="42"/>
      <c r="G129" s="74"/>
    </row>
    <row r="130" spans="1:7" ht="15.5" x14ac:dyDescent="0.35">
      <c r="A130" s="32"/>
      <c r="B130" s="33" t="s">
        <v>15</v>
      </c>
      <c r="C130" s="59"/>
      <c r="D130" s="59"/>
      <c r="E130" s="59"/>
      <c r="F130" s="42"/>
      <c r="G130" s="74"/>
    </row>
    <row r="131" spans="1:7" ht="19.5" customHeight="1" x14ac:dyDescent="0.35">
      <c r="A131" s="32"/>
      <c r="B131" s="33" t="s">
        <v>148</v>
      </c>
      <c r="C131" s="59">
        <v>9056140</v>
      </c>
      <c r="D131" s="59"/>
      <c r="E131" s="59"/>
      <c r="F131" s="42">
        <f t="shared" si="25"/>
        <v>0</v>
      </c>
      <c r="G131" s="74"/>
    </row>
    <row r="132" spans="1:7" ht="84.5" customHeight="1" x14ac:dyDescent="0.35">
      <c r="A132" s="32"/>
      <c r="B132" s="33" t="s">
        <v>121</v>
      </c>
      <c r="C132" s="62">
        <f t="shared" ref="C132:E132" si="41">C134+C135</f>
        <v>110870000</v>
      </c>
      <c r="D132" s="62">
        <f t="shared" si="41"/>
        <v>0</v>
      </c>
      <c r="E132" s="62">
        <f t="shared" si="41"/>
        <v>0</v>
      </c>
      <c r="F132" s="42">
        <f t="shared" si="25"/>
        <v>0</v>
      </c>
      <c r="G132" s="74" t="s">
        <v>153</v>
      </c>
    </row>
    <row r="133" spans="1:7" ht="15.5" x14ac:dyDescent="0.35">
      <c r="A133" s="32"/>
      <c r="B133" s="33" t="s">
        <v>8</v>
      </c>
      <c r="C133" s="59"/>
      <c r="D133" s="59"/>
      <c r="E133" s="59"/>
      <c r="F133" s="42"/>
      <c r="G133" s="74"/>
    </row>
    <row r="134" spans="1:7" ht="15.5" x14ac:dyDescent="0.35">
      <c r="A134" s="32"/>
      <c r="B134" s="33" t="s">
        <v>15</v>
      </c>
      <c r="C134" s="59"/>
      <c r="D134" s="59"/>
      <c r="E134" s="59"/>
      <c r="F134" s="42"/>
      <c r="G134" s="74"/>
    </row>
    <row r="135" spans="1:7" ht="20.5" customHeight="1" x14ac:dyDescent="0.35">
      <c r="A135" s="32"/>
      <c r="B135" s="33" t="s">
        <v>149</v>
      </c>
      <c r="C135" s="59">
        <v>110870000</v>
      </c>
      <c r="D135" s="59"/>
      <c r="E135" s="59"/>
      <c r="F135" s="42">
        <f t="shared" si="25"/>
        <v>0</v>
      </c>
      <c r="G135" s="74"/>
    </row>
    <row r="136" spans="1:7" ht="130.5" customHeight="1" x14ac:dyDescent="0.35">
      <c r="A136" s="29"/>
      <c r="B136" s="15" t="s">
        <v>23</v>
      </c>
      <c r="C136" s="59">
        <f t="shared" si="34"/>
        <v>15400</v>
      </c>
      <c r="D136" s="59">
        <f t="shared" si="34"/>
        <v>0</v>
      </c>
      <c r="E136" s="59">
        <f t="shared" si="34"/>
        <v>0</v>
      </c>
      <c r="F136" s="42">
        <f t="shared" si="25"/>
        <v>0</v>
      </c>
      <c r="G136" s="74" t="s">
        <v>155</v>
      </c>
    </row>
    <row r="137" spans="1:7" ht="15.5" x14ac:dyDescent="0.35">
      <c r="A137" s="29"/>
      <c r="B137" s="6" t="s">
        <v>8</v>
      </c>
      <c r="C137" s="59"/>
      <c r="D137" s="59"/>
      <c r="E137" s="59"/>
      <c r="F137" s="42"/>
      <c r="G137" s="74"/>
    </row>
    <row r="138" spans="1:7" ht="21" customHeight="1" x14ac:dyDescent="0.35">
      <c r="A138" s="29"/>
      <c r="B138" s="6" t="s">
        <v>15</v>
      </c>
      <c r="C138" s="59"/>
      <c r="D138" s="59"/>
      <c r="E138" s="59"/>
      <c r="F138" s="42"/>
      <c r="G138" s="74"/>
    </row>
    <row r="139" spans="1:7" ht="19" customHeight="1" x14ac:dyDescent="0.35">
      <c r="A139" s="32"/>
      <c r="B139" s="6" t="s">
        <v>149</v>
      </c>
      <c r="C139" s="59">
        <v>15400</v>
      </c>
      <c r="D139" s="59"/>
      <c r="E139" s="59"/>
      <c r="F139" s="42">
        <f t="shared" si="25"/>
        <v>0</v>
      </c>
      <c r="G139" s="74"/>
    </row>
    <row r="140" spans="1:7" ht="87.5" customHeight="1" x14ac:dyDescent="0.35">
      <c r="A140" s="32"/>
      <c r="B140" s="6" t="s">
        <v>163</v>
      </c>
      <c r="C140" s="59">
        <f t="shared" ref="C140:E140" si="42">C142+C143</f>
        <v>14363160</v>
      </c>
      <c r="D140" s="59">
        <f t="shared" si="42"/>
        <v>0</v>
      </c>
      <c r="E140" s="59">
        <f t="shared" si="42"/>
        <v>0</v>
      </c>
      <c r="F140" s="42">
        <f t="shared" si="25"/>
        <v>0</v>
      </c>
      <c r="G140" s="74" t="s">
        <v>154</v>
      </c>
    </row>
    <row r="141" spans="1:7" ht="19" customHeight="1" x14ac:dyDescent="0.35">
      <c r="A141" s="32"/>
      <c r="B141" s="6" t="s">
        <v>8</v>
      </c>
      <c r="C141" s="77"/>
      <c r="D141" s="59"/>
      <c r="E141" s="59"/>
      <c r="F141" s="42"/>
      <c r="G141" s="74"/>
    </row>
    <row r="142" spans="1:7" ht="19" customHeight="1" x14ac:dyDescent="0.35">
      <c r="A142" s="32"/>
      <c r="B142" s="6" t="s">
        <v>150</v>
      </c>
      <c r="C142" s="59">
        <v>13708400</v>
      </c>
      <c r="D142" s="59"/>
      <c r="E142" s="59"/>
      <c r="F142" s="42">
        <f t="shared" si="25"/>
        <v>0</v>
      </c>
      <c r="G142" s="74"/>
    </row>
    <row r="143" spans="1:7" ht="19" customHeight="1" x14ac:dyDescent="0.35">
      <c r="A143" s="32"/>
      <c r="B143" s="6" t="s">
        <v>12</v>
      </c>
      <c r="C143" s="59">
        <v>654760</v>
      </c>
      <c r="D143" s="59"/>
      <c r="E143" s="59"/>
      <c r="F143" s="42">
        <f t="shared" si="25"/>
        <v>0</v>
      </c>
      <c r="G143" s="74"/>
    </row>
    <row r="144" spans="1:7" ht="87" customHeight="1" x14ac:dyDescent="0.35">
      <c r="A144" s="32"/>
      <c r="B144" s="6" t="s">
        <v>71</v>
      </c>
      <c r="C144" s="59">
        <f t="shared" ref="C144:E144" si="43">C146+C147</f>
        <v>140497404.43000001</v>
      </c>
      <c r="D144" s="59">
        <f t="shared" si="43"/>
        <v>2758565.56</v>
      </c>
      <c r="E144" s="59">
        <f t="shared" si="43"/>
        <v>2758565.56</v>
      </c>
      <c r="F144" s="42">
        <f t="shared" si="25"/>
        <v>1.9634281296451992</v>
      </c>
      <c r="G144" s="74" t="s">
        <v>153</v>
      </c>
    </row>
    <row r="145" spans="1:7" ht="15.5" x14ac:dyDescent="0.35">
      <c r="A145" s="32"/>
      <c r="B145" s="6" t="s">
        <v>8</v>
      </c>
      <c r="C145" s="59"/>
      <c r="D145" s="59"/>
      <c r="E145" s="59"/>
      <c r="F145" s="42"/>
      <c r="G145" s="74"/>
    </row>
    <row r="146" spans="1:7" ht="21.5" customHeight="1" x14ac:dyDescent="0.35">
      <c r="A146" s="32"/>
      <c r="B146" s="6" t="s">
        <v>150</v>
      </c>
      <c r="C146" s="59">
        <v>139511152.38</v>
      </c>
      <c r="D146" s="59">
        <v>2739197.5</v>
      </c>
      <c r="E146" s="59">
        <v>2739197.5</v>
      </c>
      <c r="F146" s="42">
        <f t="shared" si="25"/>
        <v>1.963425470487824</v>
      </c>
      <c r="G146" s="74"/>
    </row>
    <row r="147" spans="1:7" ht="21" customHeight="1" x14ac:dyDescent="0.35">
      <c r="A147" s="32"/>
      <c r="B147" s="6" t="s">
        <v>10</v>
      </c>
      <c r="C147" s="59">
        <v>986252.05</v>
      </c>
      <c r="D147" s="59">
        <v>19368.060000000001</v>
      </c>
      <c r="E147" s="59">
        <v>19368.060000000001</v>
      </c>
      <c r="F147" s="42">
        <f t="shared" si="25"/>
        <v>1.9638042830937588</v>
      </c>
      <c r="G147" s="74"/>
    </row>
    <row r="148" spans="1:7" ht="92.5" customHeight="1" x14ac:dyDescent="0.35">
      <c r="A148" s="32"/>
      <c r="B148" s="6" t="s">
        <v>112</v>
      </c>
      <c r="C148" s="59">
        <f t="shared" ref="C148:E148" si="44">C150+C151</f>
        <v>199292.93</v>
      </c>
      <c r="D148" s="59">
        <f t="shared" si="44"/>
        <v>0</v>
      </c>
      <c r="E148" s="59">
        <f t="shared" si="44"/>
        <v>0</v>
      </c>
      <c r="F148" s="42">
        <f t="shared" ref="F148:F255" si="45">E148/C148*100</f>
        <v>0</v>
      </c>
      <c r="G148" s="74" t="s">
        <v>153</v>
      </c>
    </row>
    <row r="149" spans="1:7" ht="15.5" x14ac:dyDescent="0.35">
      <c r="A149" s="32"/>
      <c r="B149" s="6" t="s">
        <v>8</v>
      </c>
      <c r="C149" s="59"/>
      <c r="D149" s="59"/>
      <c r="E149" s="59"/>
      <c r="F149" s="42"/>
      <c r="G149" s="74"/>
    </row>
    <row r="150" spans="1:7" ht="23" customHeight="1" x14ac:dyDescent="0.35">
      <c r="A150" s="32"/>
      <c r="B150" s="6" t="s">
        <v>9</v>
      </c>
      <c r="C150" s="59">
        <v>197300</v>
      </c>
      <c r="D150" s="59"/>
      <c r="E150" s="59"/>
      <c r="F150" s="42">
        <f t="shared" si="45"/>
        <v>0</v>
      </c>
      <c r="G150" s="74"/>
    </row>
    <row r="151" spans="1:7" ht="22" customHeight="1" x14ac:dyDescent="0.35">
      <c r="A151" s="32"/>
      <c r="B151" s="6" t="s">
        <v>104</v>
      </c>
      <c r="C151" s="59">
        <v>1992.93</v>
      </c>
      <c r="D151" s="59"/>
      <c r="E151" s="59"/>
      <c r="F151" s="42">
        <f t="shared" si="45"/>
        <v>0</v>
      </c>
      <c r="G151" s="74"/>
    </row>
    <row r="152" spans="1:7" ht="93" customHeight="1" x14ac:dyDescent="0.35">
      <c r="A152" s="32"/>
      <c r="B152" s="6" t="s">
        <v>167</v>
      </c>
      <c r="C152" s="59">
        <f>C154+C155</f>
        <v>300000000</v>
      </c>
      <c r="D152" s="59">
        <f t="shared" ref="D152:E152" si="46">D154+D155</f>
        <v>0</v>
      </c>
      <c r="E152" s="59">
        <f t="shared" si="46"/>
        <v>0</v>
      </c>
      <c r="F152" s="42">
        <f t="shared" si="45"/>
        <v>0</v>
      </c>
      <c r="G152" s="74" t="s">
        <v>153</v>
      </c>
    </row>
    <row r="153" spans="1:7" ht="22" customHeight="1" x14ac:dyDescent="0.35">
      <c r="A153" s="32"/>
      <c r="B153" s="11" t="s">
        <v>8</v>
      </c>
      <c r="C153" s="59"/>
      <c r="D153" s="59"/>
      <c r="E153" s="59"/>
      <c r="F153" s="42"/>
      <c r="G153" s="74"/>
    </row>
    <row r="154" spans="1:7" ht="22" customHeight="1" x14ac:dyDescent="0.35">
      <c r="A154" s="32"/>
      <c r="B154" s="11" t="s">
        <v>9</v>
      </c>
      <c r="C154" s="59"/>
      <c r="D154" s="59"/>
      <c r="E154" s="59"/>
      <c r="F154" s="42"/>
      <c r="G154" s="74"/>
    </row>
    <row r="155" spans="1:7" ht="22" customHeight="1" x14ac:dyDescent="0.35">
      <c r="A155" s="32"/>
      <c r="B155" s="11" t="s">
        <v>10</v>
      </c>
      <c r="C155" s="59">
        <v>300000000</v>
      </c>
      <c r="D155" s="59"/>
      <c r="E155" s="59"/>
      <c r="F155" s="42">
        <f t="shared" si="45"/>
        <v>0</v>
      </c>
      <c r="G155" s="74"/>
    </row>
    <row r="156" spans="1:7" ht="132.5" customHeight="1" x14ac:dyDescent="0.35">
      <c r="A156" s="32"/>
      <c r="B156" s="6" t="s">
        <v>168</v>
      </c>
      <c r="C156" s="59">
        <f>C158+C159</f>
        <v>714866.4</v>
      </c>
      <c r="D156" s="59">
        <f t="shared" ref="D156:E156" si="47">D158+D159</f>
        <v>0</v>
      </c>
      <c r="E156" s="59">
        <f t="shared" si="47"/>
        <v>0</v>
      </c>
      <c r="F156" s="42">
        <f t="shared" si="45"/>
        <v>0</v>
      </c>
      <c r="G156" s="74" t="s">
        <v>153</v>
      </c>
    </row>
    <row r="157" spans="1:7" ht="22" customHeight="1" x14ac:dyDescent="0.35">
      <c r="A157" s="32"/>
      <c r="B157" s="11" t="s">
        <v>8</v>
      </c>
      <c r="C157" s="59"/>
      <c r="D157" s="59"/>
      <c r="E157" s="59"/>
      <c r="F157" s="42"/>
      <c r="G157" s="74"/>
    </row>
    <row r="158" spans="1:7" ht="22" customHeight="1" x14ac:dyDescent="0.35">
      <c r="A158" s="32"/>
      <c r="B158" s="11" t="s">
        <v>9</v>
      </c>
      <c r="C158" s="59"/>
      <c r="D158" s="59"/>
      <c r="E158" s="59"/>
      <c r="F158" s="42"/>
      <c r="G158" s="74"/>
    </row>
    <row r="159" spans="1:7" ht="22" customHeight="1" x14ac:dyDescent="0.35">
      <c r="A159" s="32"/>
      <c r="B159" s="11" t="s">
        <v>10</v>
      </c>
      <c r="C159" s="59">
        <v>714866.4</v>
      </c>
      <c r="D159" s="59"/>
      <c r="E159" s="59"/>
      <c r="F159" s="42">
        <f t="shared" si="45"/>
        <v>0</v>
      </c>
      <c r="G159" s="74"/>
    </row>
    <row r="160" spans="1:7" ht="86" customHeight="1" x14ac:dyDescent="0.35">
      <c r="A160" s="32"/>
      <c r="B160" s="6" t="s">
        <v>166</v>
      </c>
      <c r="C160" s="59">
        <f>C162+C163</f>
        <v>1223737.25</v>
      </c>
      <c r="D160" s="59">
        <f t="shared" ref="D160:E160" si="48">D162+D163</f>
        <v>1223737.25</v>
      </c>
      <c r="E160" s="59">
        <f t="shared" si="48"/>
        <v>1223737.25</v>
      </c>
      <c r="F160" s="42">
        <f t="shared" si="45"/>
        <v>100</v>
      </c>
      <c r="G160" s="74" t="s">
        <v>153</v>
      </c>
    </row>
    <row r="161" spans="1:7" ht="19" customHeight="1" x14ac:dyDescent="0.35">
      <c r="A161" s="32"/>
      <c r="B161" s="11" t="s">
        <v>8</v>
      </c>
      <c r="C161" s="59"/>
      <c r="D161" s="59"/>
      <c r="E161" s="59"/>
      <c r="F161" s="42"/>
      <c r="G161" s="74"/>
    </row>
    <row r="162" spans="1:7" ht="21.5" customHeight="1" x14ac:dyDescent="0.35">
      <c r="A162" s="32"/>
      <c r="B162" s="11" t="s">
        <v>9</v>
      </c>
      <c r="C162" s="59"/>
      <c r="D162" s="59"/>
      <c r="E162" s="59"/>
      <c r="F162" s="42"/>
      <c r="G162" s="74"/>
    </row>
    <row r="163" spans="1:7" ht="22" customHeight="1" x14ac:dyDescent="0.35">
      <c r="A163" s="32"/>
      <c r="B163" s="11" t="s">
        <v>10</v>
      </c>
      <c r="C163" s="59">
        <v>1223737.25</v>
      </c>
      <c r="D163" s="59">
        <v>1223737.25</v>
      </c>
      <c r="E163" s="59">
        <v>1223737.25</v>
      </c>
      <c r="F163" s="42">
        <f t="shared" si="45"/>
        <v>100</v>
      </c>
      <c r="G163" s="74"/>
    </row>
    <row r="164" spans="1:7" ht="19" customHeight="1" x14ac:dyDescent="0.35">
      <c r="A164" s="29" t="s">
        <v>42</v>
      </c>
      <c r="B164" s="50" t="s">
        <v>43</v>
      </c>
      <c r="C164" s="58">
        <f>C165+C169+C174</f>
        <v>36408225</v>
      </c>
      <c r="D164" s="58">
        <f t="shared" ref="D164:E164" si="49">D165+D169+D174</f>
        <v>0</v>
      </c>
      <c r="E164" s="58">
        <f t="shared" si="49"/>
        <v>0</v>
      </c>
      <c r="F164" s="3">
        <f t="shared" si="45"/>
        <v>0</v>
      </c>
      <c r="G164" s="75"/>
    </row>
    <row r="165" spans="1:7" ht="95" customHeight="1" x14ac:dyDescent="0.35">
      <c r="A165" s="29"/>
      <c r="B165" s="6" t="s">
        <v>91</v>
      </c>
      <c r="C165" s="59">
        <f t="shared" ref="C165:E165" si="50">C167+C168</f>
        <v>16454920</v>
      </c>
      <c r="D165" s="59">
        <f t="shared" si="50"/>
        <v>0</v>
      </c>
      <c r="E165" s="59">
        <f t="shared" si="50"/>
        <v>0</v>
      </c>
      <c r="F165" s="42">
        <f t="shared" si="45"/>
        <v>0</v>
      </c>
      <c r="G165" s="74" t="s">
        <v>153</v>
      </c>
    </row>
    <row r="166" spans="1:7" ht="15.5" x14ac:dyDescent="0.35">
      <c r="A166" s="32"/>
      <c r="B166" s="54" t="s">
        <v>8</v>
      </c>
      <c r="C166" s="58"/>
      <c r="D166" s="58"/>
      <c r="E166" s="58"/>
      <c r="F166" s="42"/>
      <c r="G166" s="74"/>
    </row>
    <row r="167" spans="1:7" ht="21" customHeight="1" x14ac:dyDescent="0.35">
      <c r="A167" s="32"/>
      <c r="B167" s="49" t="s">
        <v>15</v>
      </c>
      <c r="C167" s="59">
        <v>16323000</v>
      </c>
      <c r="D167" s="59"/>
      <c r="E167" s="59"/>
      <c r="F167" s="42">
        <f t="shared" si="45"/>
        <v>0</v>
      </c>
      <c r="G167" s="74"/>
    </row>
    <row r="168" spans="1:7" ht="21.5" customHeight="1" x14ac:dyDescent="0.35">
      <c r="A168" s="32"/>
      <c r="B168" s="49" t="s">
        <v>12</v>
      </c>
      <c r="C168" s="59">
        <v>131920</v>
      </c>
      <c r="D168" s="59"/>
      <c r="E168" s="59"/>
      <c r="F168" s="42">
        <f t="shared" si="45"/>
        <v>0</v>
      </c>
      <c r="G168" s="74"/>
    </row>
    <row r="169" spans="1:7" ht="86.5" customHeight="1" x14ac:dyDescent="0.35">
      <c r="A169" s="32"/>
      <c r="B169" s="6" t="s">
        <v>169</v>
      </c>
      <c r="C169" s="61">
        <f>C171+C172+C173</f>
        <v>16753305</v>
      </c>
      <c r="D169" s="61">
        <f t="shared" ref="D169:E169" si="51">D171+D172+D173</f>
        <v>0</v>
      </c>
      <c r="E169" s="61">
        <f t="shared" si="51"/>
        <v>0</v>
      </c>
      <c r="F169" s="42">
        <f t="shared" si="45"/>
        <v>0</v>
      </c>
      <c r="G169" s="74" t="s">
        <v>153</v>
      </c>
    </row>
    <row r="170" spans="1:7" ht="23.5" customHeight="1" x14ac:dyDescent="0.35">
      <c r="A170" s="32"/>
      <c r="B170" s="54" t="s">
        <v>8</v>
      </c>
      <c r="C170" s="61"/>
      <c r="D170" s="61"/>
      <c r="E170" s="61"/>
      <c r="F170" s="42"/>
      <c r="G170" s="74"/>
    </row>
    <row r="171" spans="1:7" ht="23.5" customHeight="1" x14ac:dyDescent="0.35">
      <c r="A171" s="32"/>
      <c r="B171" s="49" t="s">
        <v>170</v>
      </c>
      <c r="C171" s="61">
        <v>3034800</v>
      </c>
      <c r="D171" s="61"/>
      <c r="E171" s="61"/>
      <c r="F171" s="42">
        <f t="shared" si="45"/>
        <v>0</v>
      </c>
      <c r="G171" s="74"/>
    </row>
    <row r="172" spans="1:7" ht="23.5" customHeight="1" x14ac:dyDescent="0.35">
      <c r="A172" s="32"/>
      <c r="B172" s="49" t="s">
        <v>171</v>
      </c>
      <c r="C172" s="61">
        <v>24524</v>
      </c>
      <c r="D172" s="61"/>
      <c r="E172" s="61"/>
      <c r="F172" s="42">
        <f t="shared" si="45"/>
        <v>0</v>
      </c>
      <c r="G172" s="74"/>
    </row>
    <row r="173" spans="1:7" ht="23.5" customHeight="1" x14ac:dyDescent="0.35">
      <c r="A173" s="32"/>
      <c r="B173" s="49" t="s">
        <v>171</v>
      </c>
      <c r="C173" s="61">
        <v>13693981</v>
      </c>
      <c r="D173" s="61"/>
      <c r="E173" s="61"/>
      <c r="F173" s="42">
        <f t="shared" si="45"/>
        <v>0</v>
      </c>
      <c r="G173" s="74"/>
    </row>
    <row r="174" spans="1:7" ht="85.5" customHeight="1" x14ac:dyDescent="0.35">
      <c r="A174" s="32"/>
      <c r="B174" s="6" t="s">
        <v>172</v>
      </c>
      <c r="C174" s="61">
        <f>C176+C177</f>
        <v>3200000</v>
      </c>
      <c r="D174" s="61">
        <f t="shared" ref="D174:E174" si="52">D176+D177</f>
        <v>0</v>
      </c>
      <c r="E174" s="61">
        <f t="shared" si="52"/>
        <v>0</v>
      </c>
      <c r="F174" s="42">
        <f t="shared" si="45"/>
        <v>0</v>
      </c>
      <c r="G174" s="74" t="s">
        <v>153</v>
      </c>
    </row>
    <row r="175" spans="1:7" ht="23.5" customHeight="1" x14ac:dyDescent="0.35">
      <c r="A175" s="32"/>
      <c r="B175" s="54" t="s">
        <v>8</v>
      </c>
      <c r="C175" s="61"/>
      <c r="D175" s="61"/>
      <c r="E175" s="61"/>
      <c r="F175" s="42"/>
      <c r="G175" s="74"/>
    </row>
    <row r="176" spans="1:7" ht="23.5" customHeight="1" x14ac:dyDescent="0.35">
      <c r="A176" s="32"/>
      <c r="B176" s="49" t="s">
        <v>170</v>
      </c>
      <c r="C176" s="61"/>
      <c r="D176" s="61"/>
      <c r="E176" s="61"/>
      <c r="F176" s="42"/>
      <c r="G176" s="74"/>
    </row>
    <row r="177" spans="1:7" ht="23.5" customHeight="1" x14ac:dyDescent="0.35">
      <c r="A177" s="32"/>
      <c r="B177" s="49" t="s">
        <v>171</v>
      </c>
      <c r="C177" s="61">
        <v>3200000</v>
      </c>
      <c r="D177" s="61"/>
      <c r="E177" s="61"/>
      <c r="F177" s="42">
        <f t="shared" si="45"/>
        <v>0</v>
      </c>
      <c r="G177" s="74"/>
    </row>
    <row r="178" spans="1:7" ht="20.5" customHeight="1" x14ac:dyDescent="0.35">
      <c r="A178" s="29" t="s">
        <v>60</v>
      </c>
      <c r="B178" s="47" t="s">
        <v>25</v>
      </c>
      <c r="C178" s="63">
        <f>C179+C183+C187+C191+C195+C199+C203+C207+C211+C215+C219+C223+C227+C231+C235+C239+C270</f>
        <v>7332160463.0699997</v>
      </c>
      <c r="D178" s="63">
        <f t="shared" ref="D178:E178" si="53">D179+D183+D187+D191+D195+D199+D203+D207+D211+D215+D219+D223+D227+D231+D235+D239+D270</f>
        <v>3364325228.7999997</v>
      </c>
      <c r="E178" s="63">
        <f t="shared" si="53"/>
        <v>3364325228.7999997</v>
      </c>
      <c r="F178" s="3">
        <f t="shared" si="45"/>
        <v>45.884500833623946</v>
      </c>
      <c r="G178" s="76"/>
    </row>
    <row r="179" spans="1:7" ht="114.5" customHeight="1" x14ac:dyDescent="0.35">
      <c r="A179" s="32"/>
      <c r="B179" s="44" t="s">
        <v>26</v>
      </c>
      <c r="C179" s="66">
        <f t="shared" ref="C179:E179" si="54">C181+C182</f>
        <v>2459795500</v>
      </c>
      <c r="D179" s="66">
        <f t="shared" si="54"/>
        <v>1186825728.9300001</v>
      </c>
      <c r="E179" s="66">
        <f t="shared" si="54"/>
        <v>1186825728.9300001</v>
      </c>
      <c r="F179" s="42">
        <f t="shared" si="45"/>
        <v>48.248959270394636</v>
      </c>
      <c r="G179" s="74" t="s">
        <v>156</v>
      </c>
    </row>
    <row r="180" spans="1:7" ht="15.5" x14ac:dyDescent="0.35">
      <c r="A180" s="32"/>
      <c r="B180" s="44" t="s">
        <v>8</v>
      </c>
      <c r="C180" s="59"/>
      <c r="D180" s="59"/>
      <c r="E180" s="59"/>
      <c r="F180" s="42"/>
      <c r="G180" s="74"/>
    </row>
    <row r="181" spans="1:7" ht="18.5" customHeight="1" x14ac:dyDescent="0.35">
      <c r="A181" s="32"/>
      <c r="B181" s="44" t="s">
        <v>9</v>
      </c>
      <c r="C181" s="59"/>
      <c r="D181" s="59"/>
      <c r="E181" s="59"/>
      <c r="F181" s="42"/>
      <c r="G181" s="74"/>
    </row>
    <row r="182" spans="1:7" ht="20" customHeight="1" x14ac:dyDescent="0.35">
      <c r="A182" s="32"/>
      <c r="B182" s="6" t="s">
        <v>104</v>
      </c>
      <c r="C182" s="66">
        <v>2459795500</v>
      </c>
      <c r="D182" s="66">
        <v>1186825728.9300001</v>
      </c>
      <c r="E182" s="66">
        <v>1186825728.9300001</v>
      </c>
      <c r="F182" s="42">
        <f t="shared" si="45"/>
        <v>48.248959270394636</v>
      </c>
      <c r="G182" s="74"/>
    </row>
    <row r="183" spans="1:7" ht="168.5" customHeight="1" x14ac:dyDescent="0.35">
      <c r="A183" s="29"/>
      <c r="B183" s="44" t="s">
        <v>86</v>
      </c>
      <c r="C183" s="59">
        <f>C185+C186</f>
        <v>2425132795</v>
      </c>
      <c r="D183" s="59">
        <f t="shared" ref="D183:E183" si="55">D185+D186</f>
        <v>1423749544.05</v>
      </c>
      <c r="E183" s="59">
        <f t="shared" si="55"/>
        <v>1423749544.05</v>
      </c>
      <c r="F183" s="42">
        <f t="shared" si="45"/>
        <v>58.70810649979272</v>
      </c>
      <c r="G183" s="74" t="s">
        <v>156</v>
      </c>
    </row>
    <row r="184" spans="1:7" ht="15.5" x14ac:dyDescent="0.35">
      <c r="A184" s="29"/>
      <c r="B184" s="6" t="s">
        <v>8</v>
      </c>
      <c r="C184" s="59"/>
      <c r="D184" s="59"/>
      <c r="E184" s="59"/>
      <c r="F184" s="42"/>
      <c r="G184" s="74"/>
    </row>
    <row r="185" spans="1:7" ht="15.5" x14ac:dyDescent="0.35">
      <c r="A185" s="32"/>
      <c r="B185" s="6" t="s">
        <v>9</v>
      </c>
      <c r="C185" s="59"/>
      <c r="D185" s="59"/>
      <c r="E185" s="59"/>
      <c r="F185" s="42"/>
      <c r="G185" s="74"/>
    </row>
    <row r="186" spans="1:7" ht="23" customHeight="1" x14ac:dyDescent="0.35">
      <c r="A186" s="32"/>
      <c r="B186" s="6" t="s">
        <v>104</v>
      </c>
      <c r="C186" s="59">
        <v>2425132795</v>
      </c>
      <c r="D186" s="59">
        <v>1423749544.05</v>
      </c>
      <c r="E186" s="59">
        <v>1423749544.05</v>
      </c>
      <c r="F186" s="42">
        <f t="shared" si="45"/>
        <v>58.70810649979272</v>
      </c>
      <c r="G186" s="74"/>
    </row>
    <row r="187" spans="1:7" ht="83" customHeight="1" x14ac:dyDescent="0.35">
      <c r="A187" s="32"/>
      <c r="B187" s="6" t="s">
        <v>111</v>
      </c>
      <c r="C187" s="59">
        <f t="shared" ref="C187:E187" si="56">C189+C190</f>
        <v>50145803.5</v>
      </c>
      <c r="D187" s="59">
        <f t="shared" si="56"/>
        <v>0</v>
      </c>
      <c r="E187" s="59">
        <f t="shared" si="56"/>
        <v>0</v>
      </c>
      <c r="F187" s="42">
        <f t="shared" si="45"/>
        <v>0</v>
      </c>
      <c r="G187" s="74" t="s">
        <v>156</v>
      </c>
    </row>
    <row r="188" spans="1:7" ht="19" customHeight="1" x14ac:dyDescent="0.35">
      <c r="A188" s="32"/>
      <c r="B188" s="6" t="s">
        <v>8</v>
      </c>
      <c r="C188" s="59"/>
      <c r="D188" s="59"/>
      <c r="E188" s="59"/>
      <c r="F188" s="42"/>
      <c r="G188" s="74"/>
    </row>
    <row r="189" spans="1:7" ht="19" customHeight="1" x14ac:dyDescent="0.35">
      <c r="A189" s="32"/>
      <c r="B189" s="6" t="s">
        <v>15</v>
      </c>
      <c r="C189" s="59">
        <v>49893800</v>
      </c>
      <c r="D189" s="59"/>
      <c r="E189" s="59"/>
      <c r="F189" s="42">
        <f t="shared" si="45"/>
        <v>0</v>
      </c>
      <c r="G189" s="74"/>
    </row>
    <row r="190" spans="1:7" ht="22" customHeight="1" x14ac:dyDescent="0.35">
      <c r="A190" s="32"/>
      <c r="B190" s="6" t="s">
        <v>104</v>
      </c>
      <c r="C190" s="59">
        <v>252003.5</v>
      </c>
      <c r="D190" s="59"/>
      <c r="E190" s="59"/>
      <c r="F190" s="42">
        <f t="shared" si="45"/>
        <v>0</v>
      </c>
      <c r="G190" s="74"/>
    </row>
    <row r="191" spans="1:7" ht="83.5" customHeight="1" x14ac:dyDescent="0.35">
      <c r="A191" s="32"/>
      <c r="B191" s="6" t="s">
        <v>108</v>
      </c>
      <c r="C191" s="59">
        <f t="shared" ref="C191:E191" si="57">SUM(C193+C194)</f>
        <v>280125448</v>
      </c>
      <c r="D191" s="59">
        <f t="shared" si="57"/>
        <v>155625248.81</v>
      </c>
      <c r="E191" s="59">
        <f t="shared" si="57"/>
        <v>155625248.81</v>
      </c>
      <c r="F191" s="42">
        <f t="shared" si="45"/>
        <v>55.555555527393572</v>
      </c>
      <c r="G191" s="74" t="s">
        <v>156</v>
      </c>
    </row>
    <row r="192" spans="1:7" ht="15.5" x14ac:dyDescent="0.35">
      <c r="A192" s="32"/>
      <c r="B192" s="6" t="s">
        <v>8</v>
      </c>
      <c r="C192" s="59"/>
      <c r="D192" s="59"/>
      <c r="E192" s="59"/>
      <c r="F192" s="42"/>
      <c r="G192" s="74"/>
    </row>
    <row r="193" spans="1:8" ht="19" customHeight="1" x14ac:dyDescent="0.35">
      <c r="A193" s="32"/>
      <c r="B193" s="6" t="s">
        <v>9</v>
      </c>
      <c r="C193" s="59">
        <v>278717800</v>
      </c>
      <c r="D193" s="59">
        <v>154843211.31</v>
      </c>
      <c r="E193" s="59">
        <v>154843211.31</v>
      </c>
      <c r="F193" s="42">
        <f t="shared" si="45"/>
        <v>55.555551640404744</v>
      </c>
      <c r="G193" s="74"/>
    </row>
    <row r="194" spans="1:8" ht="20" customHeight="1" x14ac:dyDescent="0.35">
      <c r="A194" s="32"/>
      <c r="B194" s="6" t="s">
        <v>104</v>
      </c>
      <c r="C194" s="59">
        <v>1407648</v>
      </c>
      <c r="D194" s="59">
        <v>782037.5</v>
      </c>
      <c r="E194" s="59">
        <v>782037.5</v>
      </c>
      <c r="F194" s="42">
        <f t="shared" si="45"/>
        <v>55.556325160835662</v>
      </c>
      <c r="G194" s="74"/>
    </row>
    <row r="195" spans="1:8" ht="83" customHeight="1" x14ac:dyDescent="0.35">
      <c r="A195" s="32"/>
      <c r="B195" s="6" t="s">
        <v>106</v>
      </c>
      <c r="C195" s="59">
        <f t="shared" ref="C195:E195" si="58">SUM(C197+C198)</f>
        <v>171473500</v>
      </c>
      <c r="D195" s="59">
        <f t="shared" si="58"/>
        <v>110670381.62</v>
      </c>
      <c r="E195" s="59">
        <f t="shared" si="58"/>
        <v>110670381.62</v>
      </c>
      <c r="F195" s="42">
        <f t="shared" si="45"/>
        <v>64.540807541690114</v>
      </c>
      <c r="G195" s="74" t="s">
        <v>156</v>
      </c>
    </row>
    <row r="196" spans="1:8" ht="20" customHeight="1" x14ac:dyDescent="0.35">
      <c r="A196" s="32"/>
      <c r="B196" s="6" t="s">
        <v>8</v>
      </c>
      <c r="C196" s="59"/>
      <c r="D196" s="59"/>
      <c r="E196" s="59"/>
      <c r="F196" s="42"/>
      <c r="G196" s="74"/>
    </row>
    <row r="197" spans="1:8" ht="19.5" customHeight="1" x14ac:dyDescent="0.35">
      <c r="A197" s="32"/>
      <c r="B197" s="6" t="s">
        <v>15</v>
      </c>
      <c r="C197" s="59">
        <v>171473500</v>
      </c>
      <c r="D197" s="59">
        <v>110670381.62</v>
      </c>
      <c r="E197" s="59">
        <v>110670381.62</v>
      </c>
      <c r="F197" s="42">
        <f t="shared" si="45"/>
        <v>64.540807541690114</v>
      </c>
      <c r="G197" s="74"/>
    </row>
    <row r="198" spans="1:8" ht="19.5" customHeight="1" x14ac:dyDescent="0.35">
      <c r="A198" s="32"/>
      <c r="B198" s="6" t="s">
        <v>104</v>
      </c>
      <c r="C198" s="59"/>
      <c r="D198" s="59"/>
      <c r="E198" s="59"/>
      <c r="F198" s="42"/>
      <c r="G198" s="74"/>
    </row>
    <row r="199" spans="1:8" ht="70.5" customHeight="1" x14ac:dyDescent="0.35">
      <c r="A199" s="32"/>
      <c r="B199" s="6" t="s">
        <v>110</v>
      </c>
      <c r="C199" s="59">
        <f t="shared" ref="C199:E199" si="59">SUM(C201+C202)</f>
        <v>26868100</v>
      </c>
      <c r="D199" s="59">
        <f t="shared" si="59"/>
        <v>26868100</v>
      </c>
      <c r="E199" s="59">
        <f t="shared" si="59"/>
        <v>26868100</v>
      </c>
      <c r="F199" s="42">
        <f t="shared" si="45"/>
        <v>100</v>
      </c>
      <c r="G199" s="74" t="s">
        <v>156</v>
      </c>
      <c r="H199" s="53"/>
    </row>
    <row r="200" spans="1:8" ht="15.5" x14ac:dyDescent="0.35">
      <c r="A200" s="32"/>
      <c r="B200" s="6" t="s">
        <v>8</v>
      </c>
      <c r="C200" s="59"/>
      <c r="D200" s="59"/>
      <c r="E200" s="59"/>
      <c r="F200" s="42"/>
      <c r="G200" s="74"/>
    </row>
    <row r="201" spans="1:8" ht="15.5" x14ac:dyDescent="0.35">
      <c r="A201" s="32"/>
      <c r="B201" s="6" t="s">
        <v>15</v>
      </c>
      <c r="C201" s="59"/>
      <c r="D201" s="59"/>
      <c r="E201" s="59"/>
      <c r="F201" s="42"/>
      <c r="G201" s="74"/>
    </row>
    <row r="202" spans="1:8" ht="20.5" customHeight="1" x14ac:dyDescent="0.35">
      <c r="A202" s="32"/>
      <c r="B202" s="6" t="s">
        <v>104</v>
      </c>
      <c r="C202" s="59">
        <v>26868100</v>
      </c>
      <c r="D202" s="59">
        <v>26868100</v>
      </c>
      <c r="E202" s="59">
        <v>26868100</v>
      </c>
      <c r="F202" s="42">
        <f t="shared" si="45"/>
        <v>100</v>
      </c>
      <c r="G202" s="74"/>
    </row>
    <row r="203" spans="1:8" ht="69.5" customHeight="1" x14ac:dyDescent="0.35">
      <c r="A203" s="32"/>
      <c r="B203" s="6" t="s">
        <v>165</v>
      </c>
      <c r="C203" s="59">
        <f t="shared" ref="C203:E203" si="60">C205+C206</f>
        <v>4171267.11</v>
      </c>
      <c r="D203" s="59">
        <f t="shared" si="60"/>
        <v>0</v>
      </c>
      <c r="E203" s="59">
        <f t="shared" si="60"/>
        <v>0</v>
      </c>
      <c r="F203" s="42">
        <f t="shared" ref="F203" si="61">E203/C203*100</f>
        <v>0</v>
      </c>
      <c r="G203" s="74" t="s">
        <v>156</v>
      </c>
    </row>
    <row r="204" spans="1:8" ht="15.5" x14ac:dyDescent="0.35">
      <c r="A204" s="32"/>
      <c r="B204" s="11" t="s">
        <v>8</v>
      </c>
      <c r="C204" s="59"/>
      <c r="D204" s="59"/>
      <c r="E204" s="59"/>
      <c r="F204" s="42"/>
      <c r="G204" s="74"/>
    </row>
    <row r="205" spans="1:8" ht="15.5" x14ac:dyDescent="0.35">
      <c r="A205" s="32"/>
      <c r="B205" s="11" t="s">
        <v>15</v>
      </c>
      <c r="C205" s="59"/>
      <c r="D205" s="59"/>
      <c r="E205" s="59"/>
      <c r="F205" s="42"/>
      <c r="G205" s="74"/>
    </row>
    <row r="206" spans="1:8" ht="20" customHeight="1" x14ac:dyDescent="0.35">
      <c r="A206" s="32"/>
      <c r="B206" s="11" t="s">
        <v>147</v>
      </c>
      <c r="C206" s="59">
        <v>4171267.11</v>
      </c>
      <c r="D206" s="59"/>
      <c r="E206" s="59"/>
      <c r="F206" s="42">
        <f t="shared" ref="F206" si="62">E206/C206*100</f>
        <v>0</v>
      </c>
      <c r="G206" s="74"/>
    </row>
    <row r="207" spans="1:8" ht="79.5" customHeight="1" x14ac:dyDescent="0.35">
      <c r="A207" s="32"/>
      <c r="B207" s="6" t="s">
        <v>127</v>
      </c>
      <c r="C207" s="59">
        <f t="shared" ref="C207:E207" si="63">C209+C210</f>
        <v>11858383.84</v>
      </c>
      <c r="D207" s="59">
        <f t="shared" si="63"/>
        <v>0</v>
      </c>
      <c r="E207" s="59">
        <f t="shared" si="63"/>
        <v>0</v>
      </c>
      <c r="F207" s="42">
        <f t="shared" si="45"/>
        <v>0</v>
      </c>
      <c r="G207" s="74" t="s">
        <v>156</v>
      </c>
    </row>
    <row r="208" spans="1:8" ht="15.5" x14ac:dyDescent="0.35">
      <c r="A208" s="32"/>
      <c r="B208" s="11" t="s">
        <v>8</v>
      </c>
      <c r="C208" s="59"/>
      <c r="D208" s="59"/>
      <c r="E208" s="59"/>
      <c r="F208" s="42"/>
      <c r="G208" s="74"/>
    </row>
    <row r="209" spans="1:7" ht="22.5" customHeight="1" x14ac:dyDescent="0.35">
      <c r="A209" s="32"/>
      <c r="B209" s="11" t="s">
        <v>15</v>
      </c>
      <c r="C209" s="59">
        <v>11739800</v>
      </c>
      <c r="D209" s="59"/>
      <c r="E209" s="59"/>
      <c r="F209" s="42">
        <f t="shared" si="45"/>
        <v>0</v>
      </c>
      <c r="G209" s="74"/>
    </row>
    <row r="210" spans="1:7" ht="22" customHeight="1" x14ac:dyDescent="0.35">
      <c r="A210" s="32"/>
      <c r="B210" s="11" t="s">
        <v>147</v>
      </c>
      <c r="C210" s="59">
        <v>118583.84</v>
      </c>
      <c r="D210" s="59"/>
      <c r="E210" s="59"/>
      <c r="F210" s="42">
        <f t="shared" si="45"/>
        <v>0</v>
      </c>
      <c r="G210" s="74"/>
    </row>
    <row r="211" spans="1:7" ht="79.5" customHeight="1" x14ac:dyDescent="0.35">
      <c r="A211" s="32"/>
      <c r="B211" s="6" t="s">
        <v>178</v>
      </c>
      <c r="C211" s="59">
        <f>C213+C214</f>
        <v>279200</v>
      </c>
      <c r="D211" s="59">
        <f t="shared" ref="D211:E211" si="64">D213+D214</f>
        <v>279200</v>
      </c>
      <c r="E211" s="59">
        <f t="shared" si="64"/>
        <v>279200</v>
      </c>
      <c r="F211" s="42">
        <f t="shared" si="45"/>
        <v>100</v>
      </c>
      <c r="G211" s="74" t="s">
        <v>156</v>
      </c>
    </row>
    <row r="212" spans="1:7" ht="18.5" customHeight="1" x14ac:dyDescent="0.35">
      <c r="A212" s="32"/>
      <c r="B212" s="11" t="s">
        <v>8</v>
      </c>
      <c r="C212" s="59"/>
      <c r="D212" s="59"/>
      <c r="E212" s="59"/>
      <c r="F212" s="42"/>
      <c r="G212" s="74"/>
    </row>
    <row r="213" spans="1:7" ht="18.5" customHeight="1" x14ac:dyDescent="0.35">
      <c r="A213" s="32"/>
      <c r="B213" s="11" t="s">
        <v>15</v>
      </c>
      <c r="C213" s="59"/>
      <c r="D213" s="59"/>
      <c r="E213" s="59"/>
      <c r="F213" s="42"/>
      <c r="G213" s="74"/>
    </row>
    <row r="214" spans="1:7" ht="20" customHeight="1" x14ac:dyDescent="0.35">
      <c r="A214" s="32"/>
      <c r="B214" s="11" t="s">
        <v>27</v>
      </c>
      <c r="C214" s="59">
        <v>279200</v>
      </c>
      <c r="D214" s="59">
        <v>279200</v>
      </c>
      <c r="E214" s="59">
        <v>279200</v>
      </c>
      <c r="F214" s="42">
        <f t="shared" si="45"/>
        <v>100</v>
      </c>
      <c r="G214" s="74"/>
    </row>
    <row r="215" spans="1:7" ht="153" customHeight="1" x14ac:dyDescent="0.35">
      <c r="A215" s="32"/>
      <c r="B215" s="6" t="s">
        <v>179</v>
      </c>
      <c r="C215" s="59">
        <f t="shared" ref="C215:E215" si="65">SUM(C217+C218)</f>
        <v>20016000</v>
      </c>
      <c r="D215" s="59">
        <f t="shared" si="65"/>
        <v>997902.68</v>
      </c>
      <c r="E215" s="59">
        <f t="shared" si="65"/>
        <v>997902.68</v>
      </c>
      <c r="F215" s="42">
        <f t="shared" si="45"/>
        <v>4.9855249800159873</v>
      </c>
      <c r="G215" s="74" t="s">
        <v>156</v>
      </c>
    </row>
    <row r="216" spans="1:7" ht="18.5" customHeight="1" x14ac:dyDescent="0.35">
      <c r="A216" s="32"/>
      <c r="B216" s="6" t="s">
        <v>8</v>
      </c>
      <c r="C216" s="59"/>
      <c r="D216" s="59"/>
      <c r="E216" s="59"/>
      <c r="F216" s="42"/>
      <c r="G216" s="74"/>
    </row>
    <row r="217" spans="1:7" ht="18.5" customHeight="1" x14ac:dyDescent="0.35">
      <c r="A217" s="32"/>
      <c r="B217" s="6" t="s">
        <v>15</v>
      </c>
      <c r="C217" s="59"/>
      <c r="D217" s="59"/>
      <c r="E217" s="59"/>
      <c r="F217" s="42"/>
      <c r="G217" s="74"/>
    </row>
    <row r="218" spans="1:7" ht="21.5" customHeight="1" x14ac:dyDescent="0.35">
      <c r="A218" s="32"/>
      <c r="B218" s="6" t="s">
        <v>104</v>
      </c>
      <c r="C218" s="59">
        <v>20016000</v>
      </c>
      <c r="D218" s="59">
        <v>997902.68</v>
      </c>
      <c r="E218" s="59">
        <v>997902.68</v>
      </c>
      <c r="F218" s="42">
        <f t="shared" si="45"/>
        <v>4.9855249800159873</v>
      </c>
      <c r="G218" s="74"/>
    </row>
    <row r="219" spans="1:7" ht="93.5" customHeight="1" x14ac:dyDescent="0.35">
      <c r="A219" s="32"/>
      <c r="B219" s="6" t="s">
        <v>180</v>
      </c>
      <c r="C219" s="59">
        <f t="shared" ref="C219:E219" si="66">SUM(C221+C222)</f>
        <v>61750500</v>
      </c>
      <c r="D219" s="59">
        <f t="shared" si="66"/>
        <v>10000000</v>
      </c>
      <c r="E219" s="59">
        <f t="shared" si="66"/>
        <v>10000000</v>
      </c>
      <c r="F219" s="42">
        <f t="shared" si="45"/>
        <v>16.194200856673223</v>
      </c>
      <c r="G219" s="74" t="s">
        <v>156</v>
      </c>
    </row>
    <row r="220" spans="1:7" ht="18.5" customHeight="1" x14ac:dyDescent="0.35">
      <c r="A220" s="32"/>
      <c r="B220" s="6" t="s">
        <v>8</v>
      </c>
      <c r="C220" s="59"/>
      <c r="D220" s="59"/>
      <c r="E220" s="59"/>
      <c r="F220" s="42"/>
      <c r="G220" s="74"/>
    </row>
    <row r="221" spans="1:7" ht="18.5" customHeight="1" x14ac:dyDescent="0.35">
      <c r="A221" s="32"/>
      <c r="B221" s="6" t="s">
        <v>15</v>
      </c>
      <c r="C221" s="59"/>
      <c r="D221" s="59"/>
      <c r="E221" s="59"/>
      <c r="F221" s="42"/>
      <c r="G221" s="74"/>
    </row>
    <row r="222" spans="1:7" ht="19" customHeight="1" x14ac:dyDescent="0.35">
      <c r="A222" s="32"/>
      <c r="B222" s="6" t="s">
        <v>104</v>
      </c>
      <c r="C222" s="59">
        <v>61750500</v>
      </c>
      <c r="D222" s="59">
        <v>10000000</v>
      </c>
      <c r="E222" s="59">
        <v>10000000</v>
      </c>
      <c r="F222" s="42">
        <f t="shared" si="45"/>
        <v>16.194200856673223</v>
      </c>
      <c r="G222" s="74"/>
    </row>
    <row r="223" spans="1:7" ht="115.5" customHeight="1" x14ac:dyDescent="0.35">
      <c r="A223" s="32"/>
      <c r="B223" s="6" t="s">
        <v>181</v>
      </c>
      <c r="C223" s="59">
        <f t="shared" ref="C223:E223" si="67">SUM(C225+C226)</f>
        <v>251280500</v>
      </c>
      <c r="D223" s="59">
        <f t="shared" si="67"/>
        <v>10709807.140000001</v>
      </c>
      <c r="E223" s="59">
        <f t="shared" si="67"/>
        <v>10709807.140000001</v>
      </c>
      <c r="F223" s="42">
        <f t="shared" si="45"/>
        <v>4.2620924186317684</v>
      </c>
      <c r="G223" s="74" t="s">
        <v>156</v>
      </c>
    </row>
    <row r="224" spans="1:7" ht="18.5" customHeight="1" x14ac:dyDescent="0.35">
      <c r="A224" s="32"/>
      <c r="B224" s="6" t="s">
        <v>8</v>
      </c>
      <c r="C224" s="59"/>
      <c r="D224" s="59"/>
      <c r="E224" s="59"/>
      <c r="F224" s="42"/>
      <c r="G224" s="74"/>
    </row>
    <row r="225" spans="1:7" ht="18.5" customHeight="1" x14ac:dyDescent="0.35">
      <c r="A225" s="32"/>
      <c r="B225" s="6" t="s">
        <v>15</v>
      </c>
      <c r="C225" s="59"/>
      <c r="D225" s="59"/>
      <c r="E225" s="59"/>
      <c r="F225" s="42"/>
      <c r="G225" s="74"/>
    </row>
    <row r="226" spans="1:7" ht="18.5" customHeight="1" x14ac:dyDescent="0.35">
      <c r="A226" s="32"/>
      <c r="B226" s="6" t="s">
        <v>104</v>
      </c>
      <c r="C226" s="59">
        <v>251280500</v>
      </c>
      <c r="D226" s="59">
        <v>10709807.140000001</v>
      </c>
      <c r="E226" s="59">
        <v>10709807.140000001</v>
      </c>
      <c r="F226" s="42">
        <f t="shared" si="45"/>
        <v>4.2620924186317684</v>
      </c>
      <c r="G226" s="74"/>
    </row>
    <row r="227" spans="1:7" ht="96.5" customHeight="1" x14ac:dyDescent="0.35">
      <c r="A227" s="32"/>
      <c r="B227" s="6" t="s">
        <v>182</v>
      </c>
      <c r="C227" s="59">
        <f t="shared" ref="C227:E227" si="68">SUM(C229+C230)</f>
        <v>313665100</v>
      </c>
      <c r="D227" s="59">
        <f t="shared" si="68"/>
        <v>1373703.92</v>
      </c>
      <c r="E227" s="59">
        <f t="shared" si="68"/>
        <v>1373703.92</v>
      </c>
      <c r="F227" s="42">
        <f t="shared" si="45"/>
        <v>0.43795242760511127</v>
      </c>
      <c r="G227" s="74" t="s">
        <v>156</v>
      </c>
    </row>
    <row r="228" spans="1:7" ht="18.5" customHeight="1" x14ac:dyDescent="0.35">
      <c r="A228" s="32"/>
      <c r="B228" s="6" t="s">
        <v>8</v>
      </c>
      <c r="C228" s="59"/>
      <c r="D228" s="59"/>
      <c r="E228" s="59"/>
      <c r="F228" s="42"/>
      <c r="G228" s="74"/>
    </row>
    <row r="229" spans="1:7" ht="18.5" customHeight="1" x14ac:dyDescent="0.35">
      <c r="A229" s="32"/>
      <c r="B229" s="6" t="s">
        <v>15</v>
      </c>
      <c r="C229" s="59"/>
      <c r="D229" s="59"/>
      <c r="E229" s="59"/>
      <c r="F229" s="42"/>
      <c r="G229" s="74"/>
    </row>
    <row r="230" spans="1:7" ht="20" customHeight="1" x14ac:dyDescent="0.35">
      <c r="A230" s="32"/>
      <c r="B230" s="6" t="s">
        <v>104</v>
      </c>
      <c r="C230" s="59">
        <v>313665100</v>
      </c>
      <c r="D230" s="59">
        <v>1373703.92</v>
      </c>
      <c r="E230" s="59">
        <v>1373703.92</v>
      </c>
      <c r="F230" s="42">
        <f t="shared" si="45"/>
        <v>0.43795242760511127</v>
      </c>
      <c r="G230" s="74"/>
    </row>
    <row r="231" spans="1:7" ht="107.5" customHeight="1" x14ac:dyDescent="0.35">
      <c r="A231" s="32"/>
      <c r="B231" s="6" t="s">
        <v>183</v>
      </c>
      <c r="C231" s="59">
        <f t="shared" ref="C231:E231" si="69">SUM(C233+C234)</f>
        <v>11754600</v>
      </c>
      <c r="D231" s="59">
        <f t="shared" si="69"/>
        <v>0</v>
      </c>
      <c r="E231" s="59">
        <f t="shared" si="69"/>
        <v>0</v>
      </c>
      <c r="F231" s="42">
        <f t="shared" si="45"/>
        <v>0</v>
      </c>
      <c r="G231" s="74" t="s">
        <v>156</v>
      </c>
    </row>
    <row r="232" spans="1:7" ht="18.5" customHeight="1" x14ac:dyDescent="0.35">
      <c r="A232" s="32"/>
      <c r="B232" s="6" t="s">
        <v>8</v>
      </c>
      <c r="C232" s="59"/>
      <c r="D232" s="59"/>
      <c r="E232" s="59"/>
      <c r="F232" s="42"/>
      <c r="G232" s="74"/>
    </row>
    <row r="233" spans="1:7" ht="18.5" customHeight="1" x14ac:dyDescent="0.35">
      <c r="A233" s="32"/>
      <c r="B233" s="6" t="s">
        <v>15</v>
      </c>
      <c r="C233" s="59"/>
      <c r="D233" s="59"/>
      <c r="E233" s="59"/>
      <c r="F233" s="42"/>
      <c r="G233" s="74"/>
    </row>
    <row r="234" spans="1:7" ht="18.5" customHeight="1" x14ac:dyDescent="0.35">
      <c r="A234" s="32"/>
      <c r="B234" s="6" t="s">
        <v>104</v>
      </c>
      <c r="C234" s="59">
        <v>11754600</v>
      </c>
      <c r="D234" s="59"/>
      <c r="E234" s="59"/>
      <c r="F234" s="42">
        <f t="shared" si="45"/>
        <v>0</v>
      </c>
      <c r="G234" s="74"/>
    </row>
    <row r="235" spans="1:7" ht="119.5" customHeight="1" x14ac:dyDescent="0.35">
      <c r="A235" s="32"/>
      <c r="B235" s="6" t="s">
        <v>184</v>
      </c>
      <c r="C235" s="59">
        <f t="shared" ref="C235:E235" si="70">C237+C238</f>
        <v>3453800</v>
      </c>
      <c r="D235" s="59">
        <f t="shared" si="70"/>
        <v>0</v>
      </c>
      <c r="E235" s="59">
        <f t="shared" si="70"/>
        <v>0</v>
      </c>
      <c r="F235" s="42">
        <f t="shared" si="45"/>
        <v>0</v>
      </c>
      <c r="G235" s="74" t="s">
        <v>156</v>
      </c>
    </row>
    <row r="236" spans="1:7" ht="18.5" customHeight="1" x14ac:dyDescent="0.35">
      <c r="A236" s="32"/>
      <c r="B236" s="11" t="s">
        <v>8</v>
      </c>
      <c r="C236" s="59"/>
      <c r="D236" s="59"/>
      <c r="E236" s="59"/>
      <c r="F236" s="42"/>
      <c r="G236" s="74"/>
    </row>
    <row r="237" spans="1:7" ht="18.5" customHeight="1" x14ac:dyDescent="0.35">
      <c r="A237" s="32"/>
      <c r="B237" s="11" t="s">
        <v>15</v>
      </c>
      <c r="C237" s="59"/>
      <c r="D237" s="59"/>
      <c r="E237" s="59"/>
      <c r="F237" s="42"/>
      <c r="G237" s="74"/>
    </row>
    <row r="238" spans="1:7" ht="18.5" customHeight="1" x14ac:dyDescent="0.35">
      <c r="A238" s="32"/>
      <c r="B238" s="11" t="s">
        <v>27</v>
      </c>
      <c r="C238" s="59">
        <v>3453800</v>
      </c>
      <c r="D238" s="59"/>
      <c r="E238" s="59"/>
      <c r="F238" s="42">
        <f t="shared" si="45"/>
        <v>0</v>
      </c>
      <c r="G238" s="74"/>
    </row>
    <row r="239" spans="1:7" ht="17.149999999999999" customHeight="1" x14ac:dyDescent="0.35">
      <c r="A239" s="32"/>
      <c r="B239" s="56" t="s">
        <v>44</v>
      </c>
      <c r="C239" s="58">
        <f>C240+C245+C250+C255+C260+C265</f>
        <v>718895916.62000012</v>
      </c>
      <c r="D239" s="58">
        <f t="shared" ref="D239:E239" si="71">D240+D245+D250+D255+D260+D265</f>
        <v>101170739.14999999</v>
      </c>
      <c r="E239" s="58">
        <f t="shared" si="71"/>
        <v>101170739.14999999</v>
      </c>
      <c r="F239" s="3">
        <f t="shared" si="45"/>
        <v>14.073071888580172</v>
      </c>
      <c r="G239" s="75"/>
    </row>
    <row r="240" spans="1:7" ht="97.5" customHeight="1" x14ac:dyDescent="0.35">
      <c r="A240" s="32"/>
      <c r="B240" s="6" t="s">
        <v>122</v>
      </c>
      <c r="C240" s="65">
        <f>C242+C243+C244</f>
        <v>160597667.43000001</v>
      </c>
      <c r="D240" s="65">
        <f t="shared" ref="D240:E240" si="72">D242+D243+D244</f>
        <v>82018818.459999993</v>
      </c>
      <c r="E240" s="65">
        <f t="shared" si="72"/>
        <v>82018818.459999993</v>
      </c>
      <c r="F240" s="42">
        <f t="shared" si="45"/>
        <v>51.070989867116026</v>
      </c>
      <c r="G240" s="74" t="s">
        <v>154</v>
      </c>
    </row>
    <row r="241" spans="1:7" ht="15.5" x14ac:dyDescent="0.35">
      <c r="A241" s="32"/>
      <c r="B241" s="6" t="s">
        <v>8</v>
      </c>
      <c r="C241" s="59"/>
      <c r="D241" s="59"/>
      <c r="E241" s="59"/>
      <c r="F241" s="42"/>
      <c r="G241" s="74"/>
    </row>
    <row r="242" spans="1:7" ht="20" customHeight="1" x14ac:dyDescent="0.35">
      <c r="A242" s="32"/>
      <c r="B242" s="6" t="s">
        <v>9</v>
      </c>
      <c r="C242" s="61">
        <f>146868921-51</f>
        <v>146868870</v>
      </c>
      <c r="D242" s="59">
        <v>77483937.689999998</v>
      </c>
      <c r="E242" s="59">
        <v>77483937.689999998</v>
      </c>
      <c r="F242" s="42">
        <f t="shared" si="45"/>
        <v>52.757223290408653</v>
      </c>
      <c r="G242" s="74"/>
    </row>
    <row r="243" spans="1:7" ht="21" customHeight="1" x14ac:dyDescent="0.35">
      <c r="A243" s="32"/>
      <c r="B243" s="6" t="s">
        <v>146</v>
      </c>
      <c r="C243" s="61">
        <v>741761.97</v>
      </c>
      <c r="D243" s="59">
        <v>391333.03</v>
      </c>
      <c r="E243" s="59">
        <v>391333.03</v>
      </c>
      <c r="F243" s="42">
        <f t="shared" si="45"/>
        <v>52.757224800834699</v>
      </c>
      <c r="G243" s="74"/>
    </row>
    <row r="244" spans="1:7" ht="21" customHeight="1" x14ac:dyDescent="0.35">
      <c r="A244" s="32"/>
      <c r="B244" s="6" t="s">
        <v>186</v>
      </c>
      <c r="C244" s="61">
        <v>12987035.460000001</v>
      </c>
      <c r="D244" s="59">
        <v>4143547.74</v>
      </c>
      <c r="E244" s="59">
        <v>4143547.74</v>
      </c>
      <c r="F244" s="42">
        <f t="shared" si="45"/>
        <v>31.90526238849586</v>
      </c>
      <c r="G244" s="74"/>
    </row>
    <row r="245" spans="1:7" ht="117.5" customHeight="1" x14ac:dyDescent="0.35">
      <c r="A245" s="32"/>
      <c r="B245" s="6" t="s">
        <v>128</v>
      </c>
      <c r="C245" s="65">
        <f>C247+C248+C249</f>
        <v>119156999.31999999</v>
      </c>
      <c r="D245" s="65">
        <f t="shared" ref="D245:E245" si="73">D247+D248+D249</f>
        <v>0</v>
      </c>
      <c r="E245" s="65">
        <f t="shared" si="73"/>
        <v>0</v>
      </c>
      <c r="F245" s="42">
        <f t="shared" si="45"/>
        <v>0</v>
      </c>
      <c r="G245" s="74" t="s">
        <v>154</v>
      </c>
    </row>
    <row r="246" spans="1:7" ht="15.5" x14ac:dyDescent="0.35">
      <c r="A246" s="32"/>
      <c r="B246" s="6" t="s">
        <v>8</v>
      </c>
      <c r="C246" s="59"/>
      <c r="D246" s="59"/>
      <c r="E246" s="59"/>
      <c r="F246" s="42"/>
      <c r="G246" s="74"/>
    </row>
    <row r="247" spans="1:7" ht="18" customHeight="1" x14ac:dyDescent="0.35">
      <c r="A247" s="32"/>
      <c r="B247" s="6" t="s">
        <v>15</v>
      </c>
      <c r="C247" s="59">
        <f>109928511.24+50</f>
        <v>109928561.23999999</v>
      </c>
      <c r="D247" s="59"/>
      <c r="E247" s="59"/>
      <c r="F247" s="42">
        <f t="shared" si="45"/>
        <v>0</v>
      </c>
      <c r="G247" s="74"/>
    </row>
    <row r="248" spans="1:7" ht="19.5" customHeight="1" x14ac:dyDescent="0.35">
      <c r="A248" s="32"/>
      <c r="B248" s="6" t="s">
        <v>104</v>
      </c>
      <c r="C248" s="59">
        <v>555194.75</v>
      </c>
      <c r="D248" s="59"/>
      <c r="E248" s="59"/>
      <c r="F248" s="42">
        <f t="shared" si="45"/>
        <v>0</v>
      </c>
      <c r="G248" s="74"/>
    </row>
    <row r="249" spans="1:7" ht="19.5" customHeight="1" x14ac:dyDescent="0.35">
      <c r="A249" s="32"/>
      <c r="B249" s="6" t="s">
        <v>186</v>
      </c>
      <c r="C249" s="59">
        <v>8673243.3300000001</v>
      </c>
      <c r="D249" s="59"/>
      <c r="E249" s="59"/>
      <c r="F249" s="42">
        <f t="shared" si="45"/>
        <v>0</v>
      </c>
      <c r="G249" s="74"/>
    </row>
    <row r="250" spans="1:7" ht="98" customHeight="1" x14ac:dyDescent="0.35">
      <c r="A250" s="32"/>
      <c r="B250" s="6" t="s">
        <v>123</v>
      </c>
      <c r="C250" s="65">
        <f>C252+C253+C254</f>
        <v>195162689.83000001</v>
      </c>
      <c r="D250" s="65">
        <f t="shared" ref="D250:E250" si="74">D252+D253+D254</f>
        <v>0</v>
      </c>
      <c r="E250" s="65">
        <f t="shared" si="74"/>
        <v>0</v>
      </c>
      <c r="F250" s="42">
        <f t="shared" si="45"/>
        <v>0</v>
      </c>
      <c r="G250" s="74" t="s">
        <v>154</v>
      </c>
    </row>
    <row r="251" spans="1:7" ht="15.5" x14ac:dyDescent="0.35">
      <c r="A251" s="32"/>
      <c r="B251" s="6" t="s">
        <v>8</v>
      </c>
      <c r="C251" s="59"/>
      <c r="D251" s="59"/>
      <c r="E251" s="59"/>
      <c r="F251" s="42"/>
      <c r="G251" s="74"/>
    </row>
    <row r="252" spans="1:7" ht="21" customHeight="1" x14ac:dyDescent="0.35">
      <c r="A252" s="32"/>
      <c r="B252" s="6" t="s">
        <v>9</v>
      </c>
      <c r="C252" s="59">
        <v>162700977.06</v>
      </c>
      <c r="D252" s="59"/>
      <c r="E252" s="59"/>
      <c r="F252" s="42">
        <f t="shared" si="45"/>
        <v>0</v>
      </c>
      <c r="G252" s="74"/>
    </row>
    <row r="253" spans="1:7" ht="21" customHeight="1" x14ac:dyDescent="0.35">
      <c r="A253" s="32"/>
      <c r="B253" s="6" t="s">
        <v>104</v>
      </c>
      <c r="C253" s="59">
        <v>821722.12</v>
      </c>
      <c r="D253" s="59"/>
      <c r="E253" s="59"/>
      <c r="F253" s="42">
        <f t="shared" si="45"/>
        <v>0</v>
      </c>
      <c r="G253" s="74"/>
    </row>
    <row r="254" spans="1:7" ht="19.5" customHeight="1" x14ac:dyDescent="0.35">
      <c r="A254" s="32"/>
      <c r="B254" s="6" t="s">
        <v>186</v>
      </c>
      <c r="C254" s="59">
        <v>31639990.649999999</v>
      </c>
      <c r="D254" s="59"/>
      <c r="E254" s="59"/>
      <c r="F254" s="42">
        <f t="shared" si="45"/>
        <v>0</v>
      </c>
      <c r="G254" s="74"/>
    </row>
    <row r="255" spans="1:7" ht="84" customHeight="1" x14ac:dyDescent="0.35">
      <c r="A255" s="32"/>
      <c r="B255" s="6" t="s">
        <v>124</v>
      </c>
      <c r="C255" s="59">
        <f>C257+C258+C259</f>
        <v>130143645.46000001</v>
      </c>
      <c r="D255" s="59">
        <f t="shared" ref="D255:E255" si="75">D257+D258+D259</f>
        <v>0</v>
      </c>
      <c r="E255" s="59">
        <f t="shared" si="75"/>
        <v>0</v>
      </c>
      <c r="F255" s="42">
        <f t="shared" si="45"/>
        <v>0</v>
      </c>
      <c r="G255" s="74" t="s">
        <v>154</v>
      </c>
    </row>
    <row r="256" spans="1:7" ht="15.5" x14ac:dyDescent="0.35">
      <c r="A256" s="32"/>
      <c r="B256" s="6" t="s">
        <v>8</v>
      </c>
      <c r="C256" s="59"/>
      <c r="D256" s="59"/>
      <c r="E256" s="59"/>
      <c r="F256" s="42"/>
      <c r="G256" s="74"/>
    </row>
    <row r="257" spans="1:7" ht="20" customHeight="1" x14ac:dyDescent="0.35">
      <c r="A257" s="32"/>
      <c r="B257" s="6" t="s">
        <v>15</v>
      </c>
      <c r="C257" s="59">
        <v>118466600</v>
      </c>
      <c r="D257" s="59"/>
      <c r="E257" s="59"/>
      <c r="F257" s="42">
        <f t="shared" ref="F257:F346" si="76">E257/C257*100</f>
        <v>0</v>
      </c>
      <c r="G257" s="74"/>
    </row>
    <row r="258" spans="1:7" ht="19" customHeight="1" x14ac:dyDescent="0.35">
      <c r="A258" s="32"/>
      <c r="B258" s="6" t="s">
        <v>104</v>
      </c>
      <c r="C258" s="59">
        <v>598316.15</v>
      </c>
      <c r="D258" s="59"/>
      <c r="E258" s="59"/>
      <c r="F258" s="42">
        <f t="shared" si="76"/>
        <v>0</v>
      </c>
      <c r="G258" s="74"/>
    </row>
    <row r="259" spans="1:7" ht="20.5" customHeight="1" x14ac:dyDescent="0.35">
      <c r="A259" s="32"/>
      <c r="B259" s="6" t="s">
        <v>186</v>
      </c>
      <c r="C259" s="59">
        <v>11078729.310000001</v>
      </c>
      <c r="D259" s="59"/>
      <c r="E259" s="59"/>
      <c r="F259" s="42">
        <f t="shared" si="76"/>
        <v>0</v>
      </c>
      <c r="G259" s="74"/>
    </row>
    <row r="260" spans="1:7" ht="87.5" customHeight="1" x14ac:dyDescent="0.35">
      <c r="A260" s="32"/>
      <c r="B260" s="6" t="s">
        <v>125</v>
      </c>
      <c r="C260" s="59">
        <f>C262+C263+C264</f>
        <v>28684956.66</v>
      </c>
      <c r="D260" s="59">
        <f t="shared" ref="D260:E260" si="77">D262+D263+D264</f>
        <v>19151920.690000001</v>
      </c>
      <c r="E260" s="59">
        <f t="shared" si="77"/>
        <v>19151920.690000001</v>
      </c>
      <c r="F260" s="42">
        <f t="shared" si="76"/>
        <v>66.766427145091598</v>
      </c>
      <c r="G260" s="74" t="s">
        <v>154</v>
      </c>
    </row>
    <row r="261" spans="1:7" ht="15.5" x14ac:dyDescent="0.35">
      <c r="A261" s="32"/>
      <c r="B261" s="6" t="s">
        <v>8</v>
      </c>
      <c r="C261" s="59"/>
      <c r="D261" s="59"/>
      <c r="E261" s="59"/>
      <c r="F261" s="42"/>
      <c r="G261" s="74"/>
    </row>
    <row r="262" spans="1:7" ht="18" customHeight="1" x14ac:dyDescent="0.35">
      <c r="A262" s="32"/>
      <c r="B262" s="6" t="s">
        <v>15</v>
      </c>
      <c r="C262" s="59">
        <v>18136760</v>
      </c>
      <c r="D262" s="59">
        <v>16547447.640000001</v>
      </c>
      <c r="E262" s="59">
        <v>16547447.640000001</v>
      </c>
      <c r="F262" s="42">
        <f t="shared" si="76"/>
        <v>91.23706571625803</v>
      </c>
      <c r="G262" s="74"/>
    </row>
    <row r="263" spans="1:7" ht="21" customHeight="1" x14ac:dyDescent="0.35">
      <c r="A263" s="32"/>
      <c r="B263" s="6" t="s">
        <v>104</v>
      </c>
      <c r="C263" s="59">
        <v>91599.8</v>
      </c>
      <c r="D263" s="59">
        <v>83572.98</v>
      </c>
      <c r="E263" s="59">
        <v>83572.98</v>
      </c>
      <c r="F263" s="42">
        <f t="shared" si="76"/>
        <v>91.237076936849206</v>
      </c>
      <c r="G263" s="74"/>
    </row>
    <row r="264" spans="1:7" ht="21" customHeight="1" x14ac:dyDescent="0.35">
      <c r="A264" s="32"/>
      <c r="B264" s="6" t="s">
        <v>186</v>
      </c>
      <c r="C264" s="59">
        <v>10456596.859999999</v>
      </c>
      <c r="D264" s="59">
        <v>2520900.0699999998</v>
      </c>
      <c r="E264" s="59">
        <v>2520900.0699999998</v>
      </c>
      <c r="F264" s="42">
        <f t="shared" si="76"/>
        <v>24.108226641530866</v>
      </c>
      <c r="G264" s="74"/>
    </row>
    <row r="265" spans="1:7" ht="88.5" customHeight="1" x14ac:dyDescent="0.35">
      <c r="A265" s="32"/>
      <c r="B265" s="6" t="s">
        <v>185</v>
      </c>
      <c r="C265" s="59">
        <f>C267+C268+C269</f>
        <v>85149957.920000017</v>
      </c>
      <c r="D265" s="59">
        <f t="shared" ref="D265:E265" si="78">D267+D268+D269</f>
        <v>0</v>
      </c>
      <c r="E265" s="59">
        <f t="shared" si="78"/>
        <v>0</v>
      </c>
      <c r="F265" s="42">
        <f t="shared" si="76"/>
        <v>0</v>
      </c>
      <c r="G265" s="74" t="s">
        <v>154</v>
      </c>
    </row>
    <row r="266" spans="1:7" ht="21" customHeight="1" x14ac:dyDescent="0.35">
      <c r="A266" s="32"/>
      <c r="B266" s="6" t="s">
        <v>8</v>
      </c>
      <c r="C266" s="77"/>
      <c r="D266" s="59"/>
      <c r="E266" s="59"/>
      <c r="F266" s="42"/>
      <c r="G266" s="74"/>
    </row>
    <row r="267" spans="1:7" ht="21" customHeight="1" x14ac:dyDescent="0.35">
      <c r="A267" s="32"/>
      <c r="B267" s="6" t="s">
        <v>9</v>
      </c>
      <c r="C267" s="62">
        <f>77257400-91.46</f>
        <v>77257308.540000007</v>
      </c>
      <c r="D267" s="59"/>
      <c r="E267" s="59"/>
      <c r="F267" s="42">
        <f t="shared" si="76"/>
        <v>0</v>
      </c>
      <c r="G267" s="74"/>
    </row>
    <row r="268" spans="1:7" ht="21" customHeight="1" x14ac:dyDescent="0.35">
      <c r="A268" s="32"/>
      <c r="B268" s="6" t="s">
        <v>104</v>
      </c>
      <c r="C268" s="62">
        <v>390188.43</v>
      </c>
      <c r="D268" s="59"/>
      <c r="E268" s="59"/>
      <c r="F268" s="42">
        <f t="shared" si="76"/>
        <v>0</v>
      </c>
      <c r="G268" s="74"/>
    </row>
    <row r="269" spans="1:7" ht="21" customHeight="1" x14ac:dyDescent="0.35">
      <c r="A269" s="32"/>
      <c r="B269" s="6" t="s">
        <v>104</v>
      </c>
      <c r="C269" s="62">
        <v>7502460.9500000002</v>
      </c>
      <c r="D269" s="59"/>
      <c r="E269" s="59"/>
      <c r="F269" s="42">
        <f t="shared" si="76"/>
        <v>0</v>
      </c>
      <c r="G269" s="74"/>
    </row>
    <row r="270" spans="1:7" ht="81.5" customHeight="1" x14ac:dyDescent="0.35">
      <c r="A270" s="32"/>
      <c r="B270" s="49" t="s">
        <v>113</v>
      </c>
      <c r="C270" s="65">
        <f t="shared" ref="C270:E270" si="79">C272+C273</f>
        <v>521494049</v>
      </c>
      <c r="D270" s="65">
        <f t="shared" si="79"/>
        <v>336054872.5</v>
      </c>
      <c r="E270" s="65">
        <f t="shared" si="79"/>
        <v>336054872.5</v>
      </c>
      <c r="F270" s="42">
        <f t="shared" si="76"/>
        <v>64.440787607146788</v>
      </c>
      <c r="G270" s="74" t="s">
        <v>154</v>
      </c>
    </row>
    <row r="271" spans="1:7" ht="15.5" x14ac:dyDescent="0.35">
      <c r="A271" s="32"/>
      <c r="B271" s="49" t="s">
        <v>8</v>
      </c>
      <c r="C271" s="59"/>
      <c r="D271" s="59"/>
      <c r="E271" s="59"/>
      <c r="F271" s="42"/>
      <c r="G271" s="74"/>
    </row>
    <row r="272" spans="1:7" ht="19" customHeight="1" x14ac:dyDescent="0.35">
      <c r="A272" s="32"/>
      <c r="B272" s="49" t="s">
        <v>145</v>
      </c>
      <c r="C272" s="59">
        <v>517313700</v>
      </c>
      <c r="D272" s="59">
        <v>333361022.69</v>
      </c>
      <c r="E272" s="59">
        <v>333361022.69</v>
      </c>
      <c r="F272" s="42">
        <f t="shared" si="76"/>
        <v>64.440787609143158</v>
      </c>
      <c r="G272" s="74"/>
    </row>
    <row r="273" spans="1:8" ht="20.5" customHeight="1" x14ac:dyDescent="0.35">
      <c r="A273" s="32"/>
      <c r="B273" s="49" t="s">
        <v>144</v>
      </c>
      <c r="C273" s="59">
        <f>4180300+13+36</f>
        <v>4180349</v>
      </c>
      <c r="D273" s="59">
        <v>2693849.81</v>
      </c>
      <c r="E273" s="59">
        <v>2693849.81</v>
      </c>
      <c r="F273" s="42">
        <f t="shared" si="76"/>
        <v>64.440787360098412</v>
      </c>
      <c r="G273" s="74"/>
    </row>
    <row r="274" spans="1:8" ht="18" customHeight="1" x14ac:dyDescent="0.35">
      <c r="A274" s="29" t="s">
        <v>29</v>
      </c>
      <c r="B274" s="50" t="s">
        <v>53</v>
      </c>
      <c r="C274" s="58">
        <f>C275+C279+C283</f>
        <v>22627180</v>
      </c>
      <c r="D274" s="58">
        <f t="shared" ref="D274:E274" si="80">D275+D279+D283</f>
        <v>606687</v>
      </c>
      <c r="E274" s="58">
        <f t="shared" si="80"/>
        <v>606687</v>
      </c>
      <c r="F274" s="3">
        <f t="shared" si="76"/>
        <v>2.6812311565117706</v>
      </c>
      <c r="G274" s="75"/>
    </row>
    <row r="275" spans="1:8" ht="89" customHeight="1" x14ac:dyDescent="0.35">
      <c r="A275" s="32"/>
      <c r="B275" s="6" t="s">
        <v>107</v>
      </c>
      <c r="C275" s="59">
        <f t="shared" ref="C275:E275" si="81">C277+C278</f>
        <v>173000</v>
      </c>
      <c r="D275" s="59">
        <f t="shared" si="81"/>
        <v>173000</v>
      </c>
      <c r="E275" s="59">
        <f t="shared" si="81"/>
        <v>173000</v>
      </c>
      <c r="F275" s="42">
        <f t="shared" si="76"/>
        <v>100</v>
      </c>
      <c r="G275" s="74" t="s">
        <v>157</v>
      </c>
      <c r="H275" s="53"/>
    </row>
    <row r="276" spans="1:8" ht="15.5" x14ac:dyDescent="0.35">
      <c r="A276" s="32"/>
      <c r="B276" s="6" t="s">
        <v>8</v>
      </c>
      <c r="C276" s="59"/>
      <c r="D276" s="59"/>
      <c r="E276" s="59"/>
      <c r="F276" s="42"/>
      <c r="G276" s="74"/>
    </row>
    <row r="277" spans="1:8" ht="15.5" x14ac:dyDescent="0.35">
      <c r="A277" s="32"/>
      <c r="B277" s="6" t="s">
        <v>15</v>
      </c>
      <c r="C277" s="59"/>
      <c r="D277" s="59"/>
      <c r="E277" s="59"/>
      <c r="F277" s="42"/>
      <c r="G277" s="74"/>
    </row>
    <row r="278" spans="1:8" ht="19" customHeight="1" x14ac:dyDescent="0.35">
      <c r="A278" s="32"/>
      <c r="B278" s="6" t="s">
        <v>27</v>
      </c>
      <c r="C278" s="59">
        <v>173000</v>
      </c>
      <c r="D278" s="59">
        <v>173000</v>
      </c>
      <c r="E278" s="59">
        <v>173000</v>
      </c>
      <c r="F278" s="42">
        <f t="shared" si="76"/>
        <v>100</v>
      </c>
      <c r="G278" s="74"/>
    </row>
    <row r="279" spans="1:8" ht="79" customHeight="1" x14ac:dyDescent="0.35">
      <c r="A279" s="32"/>
      <c r="B279" s="6" t="s">
        <v>115</v>
      </c>
      <c r="C279" s="59">
        <f t="shared" ref="C279:E279" si="82">SUM(C281+C282)</f>
        <v>5000000</v>
      </c>
      <c r="D279" s="59">
        <f t="shared" si="82"/>
        <v>0</v>
      </c>
      <c r="E279" s="59">
        <f t="shared" si="82"/>
        <v>0</v>
      </c>
      <c r="F279" s="42">
        <f t="shared" si="76"/>
        <v>0</v>
      </c>
      <c r="G279" s="74" t="s">
        <v>157</v>
      </c>
      <c r="H279" s="53"/>
    </row>
    <row r="280" spans="1:8" ht="15.5" x14ac:dyDescent="0.35">
      <c r="A280" s="32"/>
      <c r="B280" s="6" t="s">
        <v>8</v>
      </c>
      <c r="C280" s="59"/>
      <c r="D280" s="59"/>
      <c r="E280" s="59"/>
      <c r="F280" s="42"/>
      <c r="G280" s="74"/>
    </row>
    <row r="281" spans="1:8" ht="15.5" x14ac:dyDescent="0.35">
      <c r="A281" s="32"/>
      <c r="B281" s="6" t="s">
        <v>15</v>
      </c>
      <c r="C281" s="59"/>
      <c r="D281" s="59"/>
      <c r="E281" s="59"/>
      <c r="F281" s="42"/>
      <c r="G281" s="74"/>
    </row>
    <row r="282" spans="1:8" ht="23" customHeight="1" x14ac:dyDescent="0.35">
      <c r="A282" s="32"/>
      <c r="B282" s="6" t="s">
        <v>104</v>
      </c>
      <c r="C282" s="59">
        <v>5000000</v>
      </c>
      <c r="D282" s="59"/>
      <c r="E282" s="59"/>
      <c r="F282" s="42">
        <f t="shared" si="76"/>
        <v>0</v>
      </c>
      <c r="G282" s="74"/>
    </row>
    <row r="283" spans="1:8" ht="85.5" customHeight="1" x14ac:dyDescent="0.35">
      <c r="A283" s="32"/>
      <c r="B283" s="6" t="s">
        <v>173</v>
      </c>
      <c r="C283" s="59">
        <f>C285+C286</f>
        <v>17454180</v>
      </c>
      <c r="D283" s="59">
        <f t="shared" ref="D283:E283" si="83">D285+D286</f>
        <v>433687</v>
      </c>
      <c r="E283" s="59">
        <f t="shared" si="83"/>
        <v>433687</v>
      </c>
      <c r="F283" s="42">
        <f t="shared" si="76"/>
        <v>2.4847171279315328</v>
      </c>
      <c r="G283" s="74" t="s">
        <v>157</v>
      </c>
    </row>
    <row r="284" spans="1:8" ht="23" customHeight="1" x14ac:dyDescent="0.35">
      <c r="A284" s="32"/>
      <c r="B284" s="11" t="s">
        <v>8</v>
      </c>
      <c r="C284" s="59"/>
      <c r="D284" s="59"/>
      <c r="E284" s="59"/>
      <c r="F284" s="42"/>
      <c r="G284" s="74"/>
    </row>
    <row r="285" spans="1:8" ht="23" customHeight="1" x14ac:dyDescent="0.35">
      <c r="A285" s="32"/>
      <c r="B285" s="11" t="s">
        <v>15</v>
      </c>
      <c r="C285" s="59"/>
      <c r="D285" s="59"/>
      <c r="E285" s="59"/>
      <c r="F285" s="42"/>
      <c r="G285" s="74"/>
    </row>
    <row r="286" spans="1:8" ht="23" customHeight="1" x14ac:dyDescent="0.35">
      <c r="A286" s="32"/>
      <c r="B286" s="11" t="s">
        <v>27</v>
      </c>
      <c r="C286" s="59">
        <v>17454180</v>
      </c>
      <c r="D286" s="59">
        <v>433687</v>
      </c>
      <c r="E286" s="59">
        <v>433687</v>
      </c>
      <c r="F286" s="42">
        <f t="shared" si="76"/>
        <v>2.4847171279315328</v>
      </c>
      <c r="G286" s="74"/>
    </row>
    <row r="287" spans="1:8" ht="18" customHeight="1" x14ac:dyDescent="0.35">
      <c r="A287" s="29" t="s">
        <v>61</v>
      </c>
      <c r="B287" s="47" t="s">
        <v>31</v>
      </c>
      <c r="C287" s="67">
        <f>C288+C292+C296+C300+C304+C308+C312+C316+C321+C325+C329</f>
        <v>264392744.75</v>
      </c>
      <c r="D287" s="67">
        <f t="shared" ref="D287:E287" si="84">D288+D292+D296+D300+D304+D308+D312+D316+D321+D325+D329</f>
        <v>68395290.640000001</v>
      </c>
      <c r="E287" s="67">
        <f t="shared" si="84"/>
        <v>68395290.640000001</v>
      </c>
      <c r="F287" s="3">
        <f t="shared" si="76"/>
        <v>25.868822801727049</v>
      </c>
      <c r="G287" s="75"/>
    </row>
    <row r="288" spans="1:8" ht="209.5" customHeight="1" x14ac:dyDescent="0.35">
      <c r="A288" s="29"/>
      <c r="B288" s="44" t="s">
        <v>32</v>
      </c>
      <c r="C288" s="59">
        <f t="shared" ref="C288:E288" si="85">C290+C291</f>
        <v>2533900</v>
      </c>
      <c r="D288" s="59">
        <f t="shared" si="85"/>
        <v>888060.6</v>
      </c>
      <c r="E288" s="59">
        <f t="shared" si="85"/>
        <v>888060.6</v>
      </c>
      <c r="F288" s="42">
        <f t="shared" si="76"/>
        <v>35.047184182485495</v>
      </c>
      <c r="G288" s="74" t="s">
        <v>156</v>
      </c>
    </row>
    <row r="289" spans="1:7" ht="15.5" x14ac:dyDescent="0.35">
      <c r="A289" s="32"/>
      <c r="B289" s="6" t="s">
        <v>8</v>
      </c>
      <c r="C289" s="59"/>
      <c r="D289" s="59"/>
      <c r="E289" s="59"/>
      <c r="F289" s="42"/>
      <c r="G289" s="74"/>
    </row>
    <row r="290" spans="1:7" ht="15.5" x14ac:dyDescent="0.35">
      <c r="A290" s="32"/>
      <c r="B290" s="6" t="s">
        <v>9</v>
      </c>
      <c r="C290" s="59"/>
      <c r="D290" s="59"/>
      <c r="E290" s="59"/>
      <c r="F290" s="42"/>
      <c r="G290" s="74"/>
    </row>
    <row r="291" spans="1:7" ht="21" customHeight="1" x14ac:dyDescent="0.35">
      <c r="A291" s="32"/>
      <c r="B291" s="6" t="s">
        <v>104</v>
      </c>
      <c r="C291" s="59">
        <v>2533900</v>
      </c>
      <c r="D291" s="59">
        <v>888060.6</v>
      </c>
      <c r="E291" s="59">
        <v>888060.6</v>
      </c>
      <c r="F291" s="42">
        <f t="shared" si="76"/>
        <v>35.047184182485495</v>
      </c>
      <c r="G291" s="74"/>
    </row>
    <row r="292" spans="1:7" ht="95" customHeight="1" x14ac:dyDescent="0.35">
      <c r="A292" s="32"/>
      <c r="B292" s="15" t="s">
        <v>103</v>
      </c>
      <c r="C292" s="65">
        <f t="shared" ref="C292:E292" si="86">C294+C295</f>
        <v>54630638.490000002</v>
      </c>
      <c r="D292" s="65">
        <f t="shared" si="86"/>
        <v>54630638.469999999</v>
      </c>
      <c r="E292" s="65">
        <f t="shared" si="86"/>
        <v>54630638.469999999</v>
      </c>
      <c r="F292" s="42">
        <f t="shared" si="76"/>
        <v>99.999999963390493</v>
      </c>
      <c r="G292" s="74" t="s">
        <v>153</v>
      </c>
    </row>
    <row r="293" spans="1:7" ht="15.5" x14ac:dyDescent="0.35">
      <c r="A293" s="32"/>
      <c r="B293" s="6" t="s">
        <v>8</v>
      </c>
      <c r="C293" s="59"/>
      <c r="D293" s="59"/>
      <c r="E293" s="59"/>
      <c r="F293" s="42"/>
      <c r="G293" s="74"/>
    </row>
    <row r="294" spans="1:7" ht="19.5" customHeight="1" x14ac:dyDescent="0.35">
      <c r="A294" s="32"/>
      <c r="B294" s="6" t="s">
        <v>142</v>
      </c>
      <c r="C294" s="59">
        <v>42243631.82</v>
      </c>
      <c r="D294" s="59">
        <v>42243631.799999997</v>
      </c>
      <c r="E294" s="59">
        <v>42243631.799999997</v>
      </c>
      <c r="F294" s="42">
        <f t="shared" si="76"/>
        <v>99.999999952655585</v>
      </c>
      <c r="G294" s="74"/>
    </row>
    <row r="295" spans="1:7" ht="21" customHeight="1" x14ac:dyDescent="0.35">
      <c r="A295" s="32"/>
      <c r="B295" s="6" t="s">
        <v>12</v>
      </c>
      <c r="C295" s="59">
        <v>12387006.67</v>
      </c>
      <c r="D295" s="59">
        <v>12387006.67</v>
      </c>
      <c r="E295" s="59">
        <v>12387006.67</v>
      </c>
      <c r="F295" s="42">
        <f t="shared" si="76"/>
        <v>100</v>
      </c>
      <c r="G295" s="74"/>
    </row>
    <row r="296" spans="1:7" ht="244" customHeight="1" x14ac:dyDescent="0.35">
      <c r="A296" s="32"/>
      <c r="B296" s="15" t="s">
        <v>105</v>
      </c>
      <c r="C296" s="65">
        <f t="shared" ref="C296:E296" si="87">C298+C299</f>
        <v>1218800</v>
      </c>
      <c r="D296" s="65">
        <f t="shared" si="87"/>
        <v>549069.26</v>
      </c>
      <c r="E296" s="65">
        <f t="shared" si="87"/>
        <v>549069.26</v>
      </c>
      <c r="F296" s="42">
        <f t="shared" si="76"/>
        <v>45.049988513291758</v>
      </c>
      <c r="G296" s="74" t="s">
        <v>156</v>
      </c>
    </row>
    <row r="297" spans="1:7" ht="15.5" x14ac:dyDescent="0.35">
      <c r="A297" s="32"/>
      <c r="B297" s="6" t="s">
        <v>8</v>
      </c>
      <c r="C297" s="59"/>
      <c r="D297" s="59"/>
      <c r="E297" s="59"/>
      <c r="F297" s="42"/>
      <c r="G297" s="74"/>
    </row>
    <row r="298" spans="1:7" ht="15.5" x14ac:dyDescent="0.35">
      <c r="A298" s="32"/>
      <c r="B298" s="6" t="s">
        <v>9</v>
      </c>
      <c r="C298" s="59"/>
      <c r="D298" s="59"/>
      <c r="E298" s="59"/>
      <c r="F298" s="42"/>
      <c r="G298" s="74"/>
    </row>
    <row r="299" spans="1:7" ht="19.5" customHeight="1" x14ac:dyDescent="0.35">
      <c r="A299" s="32"/>
      <c r="B299" s="6" t="s">
        <v>104</v>
      </c>
      <c r="C299" s="59">
        <v>1218800</v>
      </c>
      <c r="D299" s="59">
        <v>549069.26</v>
      </c>
      <c r="E299" s="59">
        <v>549069.26</v>
      </c>
      <c r="F299" s="42">
        <f t="shared" si="76"/>
        <v>45.049988513291758</v>
      </c>
      <c r="G299" s="74"/>
    </row>
    <row r="300" spans="1:7" ht="101.5" customHeight="1" x14ac:dyDescent="0.35">
      <c r="A300" s="32"/>
      <c r="B300" s="15" t="s">
        <v>34</v>
      </c>
      <c r="C300" s="65">
        <f t="shared" ref="C300:E300" si="88">C302+C303</f>
        <v>3900000</v>
      </c>
      <c r="D300" s="65">
        <f t="shared" si="88"/>
        <v>1895000</v>
      </c>
      <c r="E300" s="65">
        <f t="shared" si="88"/>
        <v>1895000</v>
      </c>
      <c r="F300" s="42">
        <f t="shared" si="76"/>
        <v>48.589743589743591</v>
      </c>
      <c r="G300" s="74" t="s">
        <v>151</v>
      </c>
    </row>
    <row r="301" spans="1:7" ht="15.5" x14ac:dyDescent="0.35">
      <c r="A301" s="32"/>
      <c r="B301" s="6" t="s">
        <v>8</v>
      </c>
      <c r="C301" s="59"/>
      <c r="D301" s="59"/>
      <c r="E301" s="59"/>
      <c r="F301" s="42"/>
      <c r="G301" s="74"/>
    </row>
    <row r="302" spans="1:7" ht="15.5" x14ac:dyDescent="0.35">
      <c r="A302" s="32"/>
      <c r="B302" s="6" t="s">
        <v>9</v>
      </c>
      <c r="C302" s="59"/>
      <c r="D302" s="59"/>
      <c r="E302" s="59"/>
      <c r="F302" s="42"/>
      <c r="G302" s="74"/>
    </row>
    <row r="303" spans="1:7" ht="22" customHeight="1" x14ac:dyDescent="0.35">
      <c r="A303" s="32"/>
      <c r="B303" s="6" t="s">
        <v>104</v>
      </c>
      <c r="C303" s="59">
        <v>3900000</v>
      </c>
      <c r="D303" s="59">
        <v>1895000</v>
      </c>
      <c r="E303" s="59">
        <v>1895000</v>
      </c>
      <c r="F303" s="42">
        <f t="shared" si="76"/>
        <v>48.589743589743591</v>
      </c>
      <c r="G303" s="74"/>
    </row>
    <row r="304" spans="1:7" ht="238" customHeight="1" x14ac:dyDescent="0.35">
      <c r="A304" s="32"/>
      <c r="B304" s="15" t="s">
        <v>84</v>
      </c>
      <c r="C304" s="65">
        <f t="shared" ref="C304:E304" si="89">C306+C307</f>
        <v>62100</v>
      </c>
      <c r="D304" s="65">
        <f t="shared" si="89"/>
        <v>23620</v>
      </c>
      <c r="E304" s="65">
        <f t="shared" si="89"/>
        <v>23620</v>
      </c>
      <c r="F304" s="42">
        <f t="shared" si="76"/>
        <v>38.0354267310789</v>
      </c>
      <c r="G304" s="74" t="s">
        <v>157</v>
      </c>
    </row>
    <row r="305" spans="1:7" ht="15.5" x14ac:dyDescent="0.35">
      <c r="A305" s="32"/>
      <c r="B305" s="6" t="s">
        <v>8</v>
      </c>
      <c r="C305" s="59"/>
      <c r="D305" s="59"/>
      <c r="E305" s="59"/>
      <c r="F305" s="42"/>
      <c r="G305" s="74"/>
    </row>
    <row r="306" spans="1:7" ht="15.5" x14ac:dyDescent="0.35">
      <c r="A306" s="32"/>
      <c r="B306" s="6" t="s">
        <v>9</v>
      </c>
      <c r="C306" s="59"/>
      <c r="D306" s="59"/>
      <c r="E306" s="59"/>
      <c r="F306" s="42"/>
      <c r="G306" s="74"/>
    </row>
    <row r="307" spans="1:7" ht="20" customHeight="1" x14ac:dyDescent="0.35">
      <c r="A307" s="32"/>
      <c r="B307" s="6" t="s">
        <v>104</v>
      </c>
      <c r="C307" s="59">
        <v>62100</v>
      </c>
      <c r="D307" s="59">
        <v>23620</v>
      </c>
      <c r="E307" s="59">
        <v>23620</v>
      </c>
      <c r="F307" s="42">
        <f t="shared" si="76"/>
        <v>38.0354267310789</v>
      </c>
      <c r="G307" s="74"/>
    </row>
    <row r="308" spans="1:7" ht="83.25" customHeight="1" x14ac:dyDescent="0.35">
      <c r="A308" s="29"/>
      <c r="B308" s="44" t="s">
        <v>35</v>
      </c>
      <c r="C308" s="59">
        <f t="shared" ref="C308:E308" si="90">C310+C311</f>
        <v>2388200</v>
      </c>
      <c r="D308" s="59">
        <f t="shared" si="90"/>
        <v>1002876.76</v>
      </c>
      <c r="E308" s="59">
        <f t="shared" si="90"/>
        <v>1002876.76</v>
      </c>
      <c r="F308" s="42">
        <f t="shared" si="76"/>
        <v>41.992997236412357</v>
      </c>
      <c r="G308" s="74" t="s">
        <v>151</v>
      </c>
    </row>
    <row r="309" spans="1:7" ht="15.5" x14ac:dyDescent="0.35">
      <c r="A309" s="32"/>
      <c r="B309" s="6" t="s">
        <v>8</v>
      </c>
      <c r="C309" s="59"/>
      <c r="D309" s="59"/>
      <c r="E309" s="59"/>
      <c r="F309" s="42"/>
      <c r="G309" s="74"/>
    </row>
    <row r="310" spans="1:7" ht="19.5" customHeight="1" x14ac:dyDescent="0.35">
      <c r="A310" s="32"/>
      <c r="B310" s="6" t="s">
        <v>15</v>
      </c>
      <c r="C310" s="59">
        <v>2388200</v>
      </c>
      <c r="D310" s="59">
        <v>1002876.76</v>
      </c>
      <c r="E310" s="59">
        <v>1002876.76</v>
      </c>
      <c r="F310" s="42">
        <f t="shared" si="76"/>
        <v>41.992997236412357</v>
      </c>
      <c r="G310" s="74"/>
    </row>
    <row r="311" spans="1:7" ht="21.5" customHeight="1" x14ac:dyDescent="0.35">
      <c r="A311" s="32"/>
      <c r="B311" s="6" t="s">
        <v>12</v>
      </c>
      <c r="C311" s="59"/>
      <c r="D311" s="59"/>
      <c r="E311" s="59"/>
      <c r="F311" s="42"/>
      <c r="G311" s="74"/>
    </row>
    <row r="312" spans="1:7" ht="136.5" customHeight="1" x14ac:dyDescent="0.35">
      <c r="A312" s="29"/>
      <c r="B312" s="44" t="s">
        <v>36</v>
      </c>
      <c r="C312" s="59">
        <f t="shared" ref="C312:E312" si="91">C314+C315</f>
        <v>15177300</v>
      </c>
      <c r="D312" s="59">
        <f t="shared" si="91"/>
        <v>9241137.0800000001</v>
      </c>
      <c r="E312" s="59">
        <f t="shared" si="91"/>
        <v>9241137.0800000001</v>
      </c>
      <c r="F312" s="42">
        <f t="shared" si="76"/>
        <v>60.887885724074778</v>
      </c>
      <c r="G312" s="74" t="s">
        <v>156</v>
      </c>
    </row>
    <row r="313" spans="1:7" ht="15.5" x14ac:dyDescent="0.35">
      <c r="A313" s="32"/>
      <c r="B313" s="6" t="s">
        <v>8</v>
      </c>
      <c r="C313" s="59"/>
      <c r="D313" s="59"/>
      <c r="E313" s="59"/>
      <c r="F313" s="42"/>
      <c r="G313" s="74"/>
    </row>
    <row r="314" spans="1:7" ht="15.5" x14ac:dyDescent="0.35">
      <c r="A314" s="32"/>
      <c r="B314" s="6" t="s">
        <v>9</v>
      </c>
      <c r="C314" s="59"/>
      <c r="D314" s="59"/>
      <c r="E314" s="59"/>
      <c r="F314" s="42"/>
      <c r="G314" s="74"/>
    </row>
    <row r="315" spans="1:7" ht="22" customHeight="1" x14ac:dyDescent="0.35">
      <c r="A315" s="32"/>
      <c r="B315" s="6" t="s">
        <v>12</v>
      </c>
      <c r="C315" s="59">
        <v>15177300</v>
      </c>
      <c r="D315" s="59">
        <v>9241137.0800000001</v>
      </c>
      <c r="E315" s="59">
        <v>9241137.0800000001</v>
      </c>
      <c r="F315" s="42">
        <f t="shared" si="76"/>
        <v>60.887885724074778</v>
      </c>
      <c r="G315" s="74"/>
    </row>
    <row r="316" spans="1:7" ht="145" customHeight="1" x14ac:dyDescent="0.35">
      <c r="A316" s="29"/>
      <c r="B316" s="44" t="s">
        <v>37</v>
      </c>
      <c r="C316" s="59">
        <f t="shared" ref="C316:E316" si="92">C318+C319+C320</f>
        <v>183969506.25999999</v>
      </c>
      <c r="D316" s="59">
        <f t="shared" si="92"/>
        <v>0</v>
      </c>
      <c r="E316" s="59">
        <f t="shared" si="92"/>
        <v>0</v>
      </c>
      <c r="F316" s="42">
        <f t="shared" si="76"/>
        <v>0</v>
      </c>
      <c r="G316" s="74" t="s">
        <v>154</v>
      </c>
    </row>
    <row r="317" spans="1:7" ht="19.5" customHeight="1" x14ac:dyDescent="0.35">
      <c r="A317" s="32"/>
      <c r="B317" s="6" t="s">
        <v>8</v>
      </c>
      <c r="C317" s="59"/>
      <c r="D317" s="59"/>
      <c r="E317" s="59"/>
      <c r="F317" s="42"/>
      <c r="G317" s="74"/>
    </row>
    <row r="318" spans="1:7" ht="18.5" customHeight="1" x14ac:dyDescent="0.35">
      <c r="A318" s="32"/>
      <c r="B318" s="6" t="s">
        <v>15</v>
      </c>
      <c r="C318" s="59">
        <v>16704400</v>
      </c>
      <c r="D318" s="59"/>
      <c r="E318" s="59"/>
      <c r="F318" s="42">
        <f t="shared" si="76"/>
        <v>0</v>
      </c>
      <c r="G318" s="74"/>
    </row>
    <row r="319" spans="1:7" ht="19.5" customHeight="1" x14ac:dyDescent="0.35">
      <c r="A319" s="32"/>
      <c r="B319" s="6" t="s">
        <v>10</v>
      </c>
      <c r="C319" s="59">
        <v>168731.31</v>
      </c>
      <c r="D319" s="59"/>
      <c r="E319" s="59"/>
      <c r="F319" s="42">
        <f t="shared" si="76"/>
        <v>0</v>
      </c>
      <c r="G319" s="74"/>
    </row>
    <row r="320" spans="1:7" ht="19" customHeight="1" x14ac:dyDescent="0.35">
      <c r="A320" s="32"/>
      <c r="B320" s="6" t="s">
        <v>12</v>
      </c>
      <c r="C320" s="59">
        <v>167096374.94999999</v>
      </c>
      <c r="D320" s="59"/>
      <c r="E320" s="59"/>
      <c r="F320" s="42">
        <f t="shared" si="76"/>
        <v>0</v>
      </c>
      <c r="G320" s="74"/>
    </row>
    <row r="321" spans="1:7" ht="72" customHeight="1" x14ac:dyDescent="0.35">
      <c r="A321" s="29"/>
      <c r="B321" s="44" t="s">
        <v>38</v>
      </c>
      <c r="C321" s="59">
        <f t="shared" ref="C321:E321" si="93">C323+C324</f>
        <v>335500</v>
      </c>
      <c r="D321" s="59">
        <f t="shared" si="93"/>
        <v>164888.47</v>
      </c>
      <c r="E321" s="59">
        <f t="shared" si="93"/>
        <v>164888.47</v>
      </c>
      <c r="F321" s="42">
        <f t="shared" si="76"/>
        <v>49.147084947839048</v>
      </c>
      <c r="G321" s="74" t="s">
        <v>158</v>
      </c>
    </row>
    <row r="322" spans="1:7" ht="15.5" x14ac:dyDescent="0.35">
      <c r="A322" s="32"/>
      <c r="B322" s="6" t="s">
        <v>8</v>
      </c>
      <c r="C322" s="59"/>
      <c r="D322" s="59"/>
      <c r="E322" s="59"/>
      <c r="F322" s="42"/>
      <c r="G322" s="74"/>
    </row>
    <row r="323" spans="1:7" ht="15.5" x14ac:dyDescent="0.35">
      <c r="A323" s="32"/>
      <c r="B323" s="6" t="s">
        <v>9</v>
      </c>
      <c r="C323" s="59"/>
      <c r="D323" s="59"/>
      <c r="E323" s="59"/>
      <c r="F323" s="42"/>
      <c r="G323" s="74"/>
    </row>
    <row r="324" spans="1:7" ht="22" customHeight="1" x14ac:dyDescent="0.35">
      <c r="A324" s="32"/>
      <c r="B324" s="6" t="s">
        <v>10</v>
      </c>
      <c r="C324" s="59">
        <v>335500</v>
      </c>
      <c r="D324" s="59">
        <v>164888.47</v>
      </c>
      <c r="E324" s="59">
        <v>164888.47</v>
      </c>
      <c r="F324" s="42">
        <f t="shared" si="76"/>
        <v>49.147084947839048</v>
      </c>
      <c r="G324" s="74"/>
    </row>
    <row r="325" spans="1:7" ht="122" customHeight="1" x14ac:dyDescent="0.35">
      <c r="A325" s="32"/>
      <c r="B325" s="44" t="s">
        <v>174</v>
      </c>
      <c r="C325" s="59">
        <f t="shared" ref="C325:E325" si="94">C327+C328</f>
        <v>144900</v>
      </c>
      <c r="D325" s="59">
        <f t="shared" si="94"/>
        <v>0</v>
      </c>
      <c r="E325" s="59">
        <f t="shared" si="94"/>
        <v>0</v>
      </c>
      <c r="F325" s="42">
        <f t="shared" si="76"/>
        <v>0</v>
      </c>
      <c r="G325" s="74" t="s">
        <v>156</v>
      </c>
    </row>
    <row r="326" spans="1:7" ht="22" customHeight="1" x14ac:dyDescent="0.35">
      <c r="A326" s="32"/>
      <c r="B326" s="6" t="s">
        <v>8</v>
      </c>
      <c r="C326" s="59"/>
      <c r="D326" s="59"/>
      <c r="E326" s="59"/>
      <c r="F326" s="42"/>
      <c r="G326" s="74"/>
    </row>
    <row r="327" spans="1:7" ht="22" customHeight="1" x14ac:dyDescent="0.35">
      <c r="A327" s="32"/>
      <c r="B327" s="6" t="s">
        <v>9</v>
      </c>
      <c r="C327" s="59"/>
      <c r="D327" s="59"/>
      <c r="E327" s="59"/>
      <c r="F327" s="42"/>
      <c r="G327" s="74"/>
    </row>
    <row r="328" spans="1:7" ht="22" customHeight="1" x14ac:dyDescent="0.35">
      <c r="A328" s="32"/>
      <c r="B328" s="6" t="s">
        <v>12</v>
      </c>
      <c r="C328" s="59">
        <v>144900</v>
      </c>
      <c r="D328" s="59"/>
      <c r="E328" s="59"/>
      <c r="F328" s="42">
        <f t="shared" si="76"/>
        <v>0</v>
      </c>
      <c r="G328" s="74"/>
    </row>
    <row r="329" spans="1:7" ht="86" customHeight="1" x14ac:dyDescent="0.35">
      <c r="A329" s="32"/>
      <c r="B329" s="44" t="s">
        <v>175</v>
      </c>
      <c r="C329" s="59">
        <f t="shared" ref="C329:E329" si="95">C331+C332</f>
        <v>31900</v>
      </c>
      <c r="D329" s="59">
        <f t="shared" si="95"/>
        <v>0</v>
      </c>
      <c r="E329" s="59">
        <f t="shared" si="95"/>
        <v>0</v>
      </c>
      <c r="F329" s="42">
        <f t="shared" si="76"/>
        <v>0</v>
      </c>
      <c r="G329" s="74" t="s">
        <v>156</v>
      </c>
    </row>
    <row r="330" spans="1:7" ht="22" customHeight="1" x14ac:dyDescent="0.35">
      <c r="A330" s="32"/>
      <c r="B330" s="6" t="s">
        <v>8</v>
      </c>
      <c r="C330" s="59"/>
      <c r="D330" s="59"/>
      <c r="E330" s="59"/>
      <c r="F330" s="42"/>
      <c r="G330" s="74"/>
    </row>
    <row r="331" spans="1:7" ht="22" customHeight="1" x14ac:dyDescent="0.35">
      <c r="A331" s="32"/>
      <c r="B331" s="6" t="s">
        <v>9</v>
      </c>
      <c r="C331" s="59"/>
      <c r="D331" s="59"/>
      <c r="E331" s="59"/>
      <c r="F331" s="42"/>
      <c r="G331" s="74"/>
    </row>
    <row r="332" spans="1:7" ht="22" customHeight="1" x14ac:dyDescent="0.35">
      <c r="A332" s="32"/>
      <c r="B332" s="6" t="s">
        <v>12</v>
      </c>
      <c r="C332" s="59">
        <v>31900</v>
      </c>
      <c r="D332" s="59"/>
      <c r="E332" s="59"/>
      <c r="F332" s="42">
        <f t="shared" si="76"/>
        <v>0</v>
      </c>
      <c r="G332" s="74"/>
    </row>
    <row r="333" spans="1:7" ht="17" customHeight="1" x14ac:dyDescent="0.35">
      <c r="A333" s="29" t="s">
        <v>62</v>
      </c>
      <c r="B333" s="50" t="s">
        <v>49</v>
      </c>
      <c r="C333" s="58">
        <f>C334+C338+C342</f>
        <v>44641100</v>
      </c>
      <c r="D333" s="58">
        <f t="shared" ref="D333:E333" si="96">D334+D338+D342</f>
        <v>597333.49</v>
      </c>
      <c r="E333" s="58">
        <f t="shared" si="96"/>
        <v>597333.49</v>
      </c>
      <c r="F333" s="3">
        <f t="shared" si="76"/>
        <v>1.3380796844163787</v>
      </c>
      <c r="G333" s="75"/>
    </row>
    <row r="334" spans="1:7" ht="89.5" customHeight="1" x14ac:dyDescent="0.35">
      <c r="A334" s="32"/>
      <c r="B334" s="6" t="s">
        <v>114</v>
      </c>
      <c r="C334" s="61">
        <f t="shared" ref="C334:E334" si="97">C336+C337</f>
        <v>10000000</v>
      </c>
      <c r="D334" s="61">
        <f t="shared" si="97"/>
        <v>0</v>
      </c>
      <c r="E334" s="61">
        <f t="shared" si="97"/>
        <v>0</v>
      </c>
      <c r="F334" s="42">
        <f t="shared" si="76"/>
        <v>0</v>
      </c>
      <c r="G334" s="74" t="s">
        <v>159</v>
      </c>
    </row>
    <row r="335" spans="1:7" ht="15.5" x14ac:dyDescent="0.35">
      <c r="A335" s="32"/>
      <c r="B335" s="11" t="s">
        <v>8</v>
      </c>
      <c r="C335" s="58"/>
      <c r="D335" s="58"/>
      <c r="E335" s="58"/>
      <c r="F335" s="42"/>
      <c r="G335" s="74"/>
    </row>
    <row r="336" spans="1:7" ht="15.5" x14ac:dyDescent="0.35">
      <c r="A336" s="32"/>
      <c r="B336" s="11" t="s">
        <v>9</v>
      </c>
      <c r="C336" s="58"/>
      <c r="D336" s="58"/>
      <c r="E336" s="58"/>
      <c r="F336" s="42"/>
      <c r="G336" s="74"/>
    </row>
    <row r="337" spans="1:7" ht="20.5" customHeight="1" x14ac:dyDescent="0.35">
      <c r="A337" s="32"/>
      <c r="B337" s="11" t="s">
        <v>30</v>
      </c>
      <c r="C337" s="59">
        <v>10000000</v>
      </c>
      <c r="D337" s="58"/>
      <c r="E337" s="58"/>
      <c r="F337" s="42">
        <f t="shared" si="76"/>
        <v>0</v>
      </c>
      <c r="G337" s="74"/>
    </row>
    <row r="338" spans="1:7" ht="93.5" customHeight="1" x14ac:dyDescent="0.35">
      <c r="A338" s="32"/>
      <c r="B338" s="6" t="s">
        <v>176</v>
      </c>
      <c r="C338" s="61">
        <f t="shared" ref="C338:E338" si="98">C340+C341</f>
        <v>12980100</v>
      </c>
      <c r="D338" s="61">
        <f t="shared" si="98"/>
        <v>0</v>
      </c>
      <c r="E338" s="61">
        <f t="shared" si="98"/>
        <v>0</v>
      </c>
      <c r="F338" s="42">
        <f t="shared" si="76"/>
        <v>0</v>
      </c>
      <c r="G338" s="74" t="s">
        <v>159</v>
      </c>
    </row>
    <row r="339" spans="1:7" ht="15.5" x14ac:dyDescent="0.35">
      <c r="A339" s="32"/>
      <c r="B339" s="11" t="s">
        <v>8</v>
      </c>
      <c r="C339" s="58"/>
      <c r="D339" s="58"/>
      <c r="E339" s="58"/>
      <c r="F339" s="42"/>
      <c r="G339" s="74"/>
    </row>
    <row r="340" spans="1:7" ht="18.5" customHeight="1" x14ac:dyDescent="0.35">
      <c r="A340" s="32"/>
      <c r="B340" s="11" t="s">
        <v>9</v>
      </c>
      <c r="C340" s="58"/>
      <c r="D340" s="58"/>
      <c r="E340" s="58"/>
      <c r="F340" s="42"/>
      <c r="G340" s="74"/>
    </row>
    <row r="341" spans="1:7" ht="19.5" customHeight="1" x14ac:dyDescent="0.35">
      <c r="A341" s="32"/>
      <c r="B341" s="11" t="s">
        <v>30</v>
      </c>
      <c r="C341" s="59">
        <v>12980100</v>
      </c>
      <c r="D341" s="58"/>
      <c r="E341" s="58"/>
      <c r="F341" s="42">
        <f t="shared" si="76"/>
        <v>0</v>
      </c>
      <c r="G341" s="74"/>
    </row>
    <row r="342" spans="1:7" ht="90" customHeight="1" x14ac:dyDescent="0.35">
      <c r="A342" s="32"/>
      <c r="B342" s="6" t="s">
        <v>177</v>
      </c>
      <c r="C342" s="59">
        <f t="shared" ref="C342:E342" si="99">C344+C345</f>
        <v>21661000</v>
      </c>
      <c r="D342" s="59">
        <f t="shared" si="99"/>
        <v>597333.49</v>
      </c>
      <c r="E342" s="59">
        <f t="shared" si="99"/>
        <v>597333.49</v>
      </c>
      <c r="F342" s="42">
        <f t="shared" si="76"/>
        <v>2.7576450302386779</v>
      </c>
      <c r="G342" s="74" t="s">
        <v>159</v>
      </c>
    </row>
    <row r="343" spans="1:7" ht="15.5" x14ac:dyDescent="0.35">
      <c r="A343" s="32"/>
      <c r="B343" s="11" t="s">
        <v>8</v>
      </c>
      <c r="C343" s="59"/>
      <c r="D343" s="58"/>
      <c r="E343" s="58"/>
      <c r="F343" s="42"/>
      <c r="G343" s="74"/>
    </row>
    <row r="344" spans="1:7" ht="17" customHeight="1" x14ac:dyDescent="0.35">
      <c r="A344" s="32"/>
      <c r="B344" s="11" t="s">
        <v>9</v>
      </c>
      <c r="C344" s="59"/>
      <c r="D344" s="58"/>
      <c r="E344" s="58"/>
      <c r="F344" s="42"/>
      <c r="G344" s="74"/>
    </row>
    <row r="345" spans="1:7" ht="17.5" customHeight="1" x14ac:dyDescent="0.35">
      <c r="A345" s="32"/>
      <c r="B345" s="11" t="s">
        <v>12</v>
      </c>
      <c r="C345" s="59">
        <v>21661000</v>
      </c>
      <c r="D345" s="59">
        <v>597333.49</v>
      </c>
      <c r="E345" s="59">
        <v>597333.49</v>
      </c>
      <c r="F345" s="42">
        <f t="shared" si="76"/>
        <v>2.7576450302386779</v>
      </c>
      <c r="G345" s="74"/>
    </row>
    <row r="346" spans="1:7" ht="21" customHeight="1" x14ac:dyDescent="0.35">
      <c r="A346" s="32"/>
      <c r="B346" s="21" t="s">
        <v>39</v>
      </c>
      <c r="C346" s="68">
        <f>C7+C33+C42+C102+C164+C178+C274+C287+C333</f>
        <v>10439534615.860001</v>
      </c>
      <c r="D346" s="68">
        <f>D7+D33+D42+D102+D164+D178+D274+D287+D333</f>
        <v>3682581581.9699993</v>
      </c>
      <c r="E346" s="68">
        <f>E7+E33+E42+E102+E164+E178+E274+E287+E333</f>
        <v>3682507995.0799994</v>
      </c>
      <c r="F346" s="73">
        <f t="shared" si="76"/>
        <v>35.274637525368632</v>
      </c>
      <c r="G346" s="75"/>
    </row>
    <row r="347" spans="1:7" ht="15.5" x14ac:dyDescent="0.35">
      <c r="A347" s="32"/>
      <c r="B347" s="11" t="s">
        <v>8</v>
      </c>
      <c r="C347" s="70"/>
      <c r="D347" s="70"/>
      <c r="E347" s="70"/>
      <c r="F347" s="73"/>
      <c r="G347" s="69"/>
    </row>
    <row r="348" spans="1:7" ht="19.5" customHeight="1" x14ac:dyDescent="0.35">
      <c r="A348" s="32"/>
      <c r="B348" s="50" t="s">
        <v>9</v>
      </c>
      <c r="C348" s="71">
        <f>C10+C14+C18+C22+C27+C31+C36+C45+C54+C58+C76+C80+C84+C88+C92+C105+C109+C113+C138+C142+C146+C167+C171+C181+C185+C189+C193+C197+C201+C209+C242+C247+C252+C257+C262+C272+C281+C150+C267+C277+C290+C294+C298+C302+C306+C310+C314+C318+C323+C336</f>
        <v>3404731311.04</v>
      </c>
      <c r="D348" s="71">
        <f t="shared" ref="D348:E348" si="100">D10+D14+D18+D22+D27+D31+D36+D45+D54+D58+D76+D80+D84+D88+D92+D105+D109+D113+D138+D142+D146+D167+D171+D181+D185+D189+D193+D197+D201+D209+D242+D247+D252+D257+D262+D272+D281+D150+D267+D277+D290+D294+D298+D302+D306+D310+D314+D318+D323+D336</f>
        <v>931739121.74000001</v>
      </c>
      <c r="E348" s="71">
        <f t="shared" si="100"/>
        <v>931739121.74000001</v>
      </c>
      <c r="F348" s="73">
        <f t="shared" ref="F348:F349" si="101">E348/C348*100</f>
        <v>27.366010313906198</v>
      </c>
      <c r="G348" s="71"/>
    </row>
    <row r="349" spans="1:7" ht="22" customHeight="1" x14ac:dyDescent="0.35">
      <c r="A349" s="43"/>
      <c r="B349" s="50" t="s">
        <v>10</v>
      </c>
      <c r="C349" s="71">
        <f>C11+C15+C19+C23+C24+C28+C32+C37+C41+C46+C55+C59+C77+C81+C85+C89+C93+C97+C101+C106+C110+C114+C139+C143+C147+C155+C159+C163+C168+C172+C173+C177+C182+C186+C190+C194+C198+C202+C206+C210+C214+C218+C222+C226+C230+C234+C238+C243+C244+C249+C254+C259+C264+C268+C269+C248+C253+C258+C263+C273+C282+C151+C278+C286+C291+C295+C299+C303+C307+C311+C315+C319+C320+C324+C328+C332+C337+C341+C345</f>
        <v>7034803304.8199997</v>
      </c>
      <c r="D349" s="71">
        <f t="shared" ref="D349:E349" si="102">D11+D15+D19+D23+D24+D28+D32+D37+D41+D46+D55+D59+D77+D81+D85+D89+D93+D97+D101+D106+D110+D114+D139+D143+D147+D155+D159+D163+D168+D172+D173+D177+D182+D186+D190+D194+D198+D202+D206+D210+D214+D218+D222+D226+D230+D234+D238+D243+D244+D249+D254+D259+D264+D268+D269+D248+D253+D258+D263+D273+D282+D151+D278+D286+D291+D295+D299+D303+D307+D311+D315+D319+D320+D324+D328+D332+D337+D341+D345</f>
        <v>2750842460.2299995</v>
      </c>
      <c r="E349" s="71">
        <f t="shared" si="102"/>
        <v>2750768873.3399997</v>
      </c>
      <c r="F349" s="73">
        <f t="shared" si="101"/>
        <v>39.102285510317955</v>
      </c>
      <c r="G349" s="71"/>
    </row>
    <row r="350" spans="1:7" x14ac:dyDescent="0.35">
      <c r="C350" s="4"/>
      <c r="D350" s="4"/>
      <c r="E350" s="4"/>
      <c r="F350" s="4"/>
      <c r="G350" s="4"/>
    </row>
    <row r="352" spans="1:7" x14ac:dyDescent="0.35">
      <c r="C352" s="46"/>
    </row>
    <row r="353" spans="3:3" x14ac:dyDescent="0.35">
      <c r="C353" s="46"/>
    </row>
    <row r="354" spans="3:3" x14ac:dyDescent="0.35">
      <c r="C354" s="46"/>
    </row>
  </sheetData>
  <mergeCells count="9">
    <mergeCell ref="G4:G5"/>
    <mergeCell ref="A2:G2"/>
    <mergeCell ref="A1:F1"/>
    <mergeCell ref="A4:A5"/>
    <mergeCell ref="B4:B5"/>
    <mergeCell ref="C4:C5"/>
    <mergeCell ref="D4:D5"/>
    <mergeCell ref="F4:F5"/>
    <mergeCell ref="E4:E5"/>
  </mergeCells>
  <pageMargins left="1.1811023622047245" right="0.39370078740157483" top="0.39370078740157483" bottom="0.39370078740157483" header="0.31496062992125984" footer="0.31496062992125984"/>
  <pageSetup paperSize="9" scale="54" orientation="portrait" r:id="rId1"/>
  <rowBreaks count="6" manualBreakCount="6">
    <brk id="32" max="6" man="1"/>
    <brk id="89" max="6" man="1"/>
    <brk id="143" max="6" man="1"/>
    <brk id="198" max="6" man="1"/>
    <brk id="286" max="6" man="1"/>
    <brk id="31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2020-2022 (2)</vt:lpstr>
      <vt:lpstr>01.07.2021</vt:lpstr>
      <vt:lpstr>'01.07.2021'!Область_печати</vt:lpstr>
      <vt:lpstr>'2020-2022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Лукина</dc:creator>
  <cp:lastModifiedBy>Антонова Елена Георгиевна</cp:lastModifiedBy>
  <cp:lastPrinted>2021-04-01T08:21:33Z</cp:lastPrinted>
  <dcterms:created xsi:type="dcterms:W3CDTF">2012-11-06T14:01:18Z</dcterms:created>
  <dcterms:modified xsi:type="dcterms:W3CDTF">2021-07-06T07:04:14Z</dcterms:modified>
</cp:coreProperties>
</file>