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2120" windowHeight="6660" activeTab="0"/>
  </bookViews>
  <sheets>
    <sheet name="Лист1" sheetId="1" r:id="rId1"/>
    <sheet name="Лист4" sheetId="2" r:id="rId2"/>
    <sheet name="Лист3" sheetId="3" r:id="rId3"/>
  </sheets>
  <definedNames>
    <definedName name="_xlnm.Print_Area" localSheetId="0">'Лист1'!$A$1:$E$79</definedName>
  </definedNames>
  <calcPr fullCalcOnLoad="1"/>
</workbook>
</file>

<file path=xl/sharedStrings.xml><?xml version="1.0" encoding="utf-8"?>
<sst xmlns="http://schemas.openxmlformats.org/spreadsheetml/2006/main" count="84" uniqueCount="76">
  <si>
    <t>АНАЛИЗ</t>
  </si>
  <si>
    <t xml:space="preserve">                                   </t>
  </si>
  <si>
    <t>тыс.руб.</t>
  </si>
  <si>
    <t>Утверждено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</si>
  <si>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</si>
  <si>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</si>
  <si>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</si>
  <si>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</si>
  <si>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</si>
  <si>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</si>
  <si>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</si>
  <si>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</si>
  <si>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</si>
  <si>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</si>
  <si>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</si>
  <si>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</si>
  <si>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</si>
  <si>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>НЕНАЛОГОВЫЕ ДОХОДЫ - ВСЕГО</t>
  </si>
  <si>
    <t>ПЛАТЕЖИ ЗА ИСПОЛЬЗОВАНИЕ ПРИРОДНЫХ РЕСУРСОВ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</si>
  <si>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</si>
  <si>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</si>
  <si>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</si>
  <si>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</si>
  <si>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</si>
  <si>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</si>
  <si>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</si>
  <si>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</si>
  <si>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</si>
  <si>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</si>
  <si>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</si>
  <si>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</si>
  <si>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</si>
  <si>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</si>
  <si>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</si>
  <si>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</si>
  <si>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</si>
  <si>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</si>
  <si>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</si>
  <si>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</si>
  <si>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>налоговые и неналоговые доходы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</si>
  <si>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</si>
  <si>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</si>
  <si>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 от сдачи в аренду имущества</t>
  </si>
  <si>
    <t>Прочие доходы от использования имущества</t>
  </si>
  <si>
    <t>Поступило</t>
  </si>
  <si>
    <t>Физическая культура и спорт</t>
  </si>
  <si>
    <t>Обслуживание муниципального долга</t>
  </si>
  <si>
    <t>Продажа имущества</t>
  </si>
  <si>
    <t>Продажа земли</t>
  </si>
  <si>
    <t>Субвенции</t>
  </si>
  <si>
    <t xml:space="preserve">Субсидии </t>
  </si>
  <si>
    <t>Иные м/б трансферты</t>
  </si>
  <si>
    <t>Возврат остатков субсидий, субвенций и иных м/б трансфертов</t>
  </si>
  <si>
    <t xml:space="preserve">В МУНИЦИПАЛЬНОЙ СОБСТВЕННОСТИ </t>
  </si>
  <si>
    <t>Доходы, учитываемые в виде арендной платы за земельные участки</t>
  </si>
  <si>
    <t>Плата за негативное воздейств на окружающую среду</t>
  </si>
  <si>
    <t>ДОХОДЫ ОТ ОКАЗАНИЯ ПЛАТНЫХ УСЛУГ</t>
  </si>
  <si>
    <t>Эксплуатация имущества городских округов</t>
  </si>
  <si>
    <t>Стоимость патента</t>
  </si>
  <si>
    <t>Прочие доходы от компенсации затрат бюджетов</t>
  </si>
  <si>
    <t>НАЛОГИ НА ТОВАРЫ РЕАЛИЗУЕМЫЕ НА ТЕРРИТОРИИ РФ</t>
  </si>
  <si>
    <t>Транспортный налог</t>
  </si>
  <si>
    <t>Доходы от уплаты акцизов на нефтепродукты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</si>
  <si>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</si>
  <si>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Дотации бюджетам на сбалансированность бюджетов</t>
  </si>
  <si>
    <t>ЗАДОЛЖЕННОСТЬ И ПЕРЕРАСЧЕТЫ ПО ОТМЕНЕННЫМ НАЛОГАМ,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</si>
  <si>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</si>
  <si>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</si>
  <si>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Единый налог по упрощенной системе налогообложения</t>
  </si>
  <si>
    <t xml:space="preserve">  Культура, кинематография </t>
  </si>
  <si>
    <t>на 2021 г.</t>
  </si>
  <si>
    <t>Единый сельхозхозяйственный налог</t>
  </si>
  <si>
    <t>Прочие безвозмездные поступления в бюджеты городских округов</t>
  </si>
  <si>
    <t>на 01.07.2021г.</t>
  </si>
  <si>
    <t xml:space="preserve">     исполнения бюджета города Шумерля  за январь-июнь 2021 г.</t>
  </si>
  <si>
    <t>на 01.07.2021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</si>
</sst>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_)"/>
    <numFmt numFmtId="178" formatCode="_-* #,##0.0_р_._-;\-* #,##0.0_р_._-;_-* \-??_р_._-;_-@_-"/>
    <numFmt numFmtId="179" formatCode="_-* #,##0.0_р_._-;\-* #,##0.0_р_._-;_-* \-?_р_._-;_-@_-"/>
    <numFmt numFmtId="180" formatCode="0.0000"/>
    <numFmt numFmtId="181" formatCode="_-* #,##0.0_р_._-;\-* #,##0.0_р_._-;_-* &quot;-&quot;?_р_._-;_-@_-"/>
    <numFmt numFmtId="182" formatCode="_-* #,##0.00_р_._-;\-* #,##0.00_р_._-;_-* \-??_р_._-;_-@_-"/>
    <numFmt numFmtId="183" formatCode="_-* #,##0.0\ _₽_-;\-* #,##0.0\ _₽_-;_-* &quot;-&quot;?\ _₽_-;_-@_-"/>
  </numFmts>
  <fonts count="56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75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75" fontId="7" fillId="0" borderId="0" xfId="0" applyNumberFormat="1" applyFont="1" applyBorder="1" applyAlignment="1">
      <alignment horizontal="right" wrapText="1"/>
    </xf>
    <xf numFmtId="175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75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75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7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right"/>
      <protection/>
    </xf>
    <xf numFmtId="0" fontId="18" fillId="0" borderId="10" xfId="0" applyFont="1" applyBorder="1" applyAlignment="1" applyProtection="1">
      <alignment horizontal="left"/>
      <protection/>
    </xf>
    <xf numFmtId="0" fontId="18" fillId="0" borderId="0" xfId="0" applyFont="1" applyBorder="1" applyAlignment="1">
      <alignment/>
    </xf>
    <xf numFmtId="0" fontId="19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178" fontId="18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178" fontId="18" fillId="33" borderId="0" xfId="0" applyNumberFormat="1" applyFont="1" applyFill="1" applyAlignment="1" applyProtection="1">
      <alignment horizontal="right"/>
      <protection/>
    </xf>
    <xf numFmtId="0" fontId="18" fillId="0" borderId="0" xfId="0" applyFont="1" applyBorder="1" applyAlignment="1" applyProtection="1">
      <alignment horizontal="left" wrapText="1"/>
      <protection/>
    </xf>
    <xf numFmtId="175" fontId="0" fillId="0" borderId="0" xfId="0" applyNumberFormat="1" applyBorder="1" applyAlignment="1">
      <alignment wrapText="1"/>
    </xf>
    <xf numFmtId="0" fontId="18" fillId="0" borderId="0" xfId="0" applyFont="1" applyAlignment="1" applyProtection="1">
      <alignment horizontal="left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18" fillId="0" borderId="13" xfId="0" applyFont="1" applyBorder="1" applyAlignment="1">
      <alignment/>
    </xf>
    <xf numFmtId="0" fontId="18" fillId="0" borderId="14" xfId="0" applyFont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left"/>
      <protection/>
    </xf>
    <xf numFmtId="0" fontId="18" fillId="0" borderId="16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18" fillId="0" borderId="18" xfId="0" applyFont="1" applyFill="1" applyBorder="1" applyAlignment="1" applyProtection="1">
      <alignment horizontal="center"/>
      <protection/>
    </xf>
    <xf numFmtId="0" fontId="18" fillId="0" borderId="19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/>
      <protection/>
    </xf>
    <xf numFmtId="49" fontId="18" fillId="0" borderId="20" xfId="0" applyNumberFormat="1" applyFont="1" applyFill="1" applyBorder="1" applyAlignment="1" applyProtection="1">
      <alignment vertical="top"/>
      <protection/>
    </xf>
    <xf numFmtId="0" fontId="18" fillId="0" borderId="1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wrapText="1"/>
    </xf>
    <xf numFmtId="0" fontId="18" fillId="0" borderId="21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 wrapText="1"/>
    </xf>
    <xf numFmtId="177" fontId="20" fillId="0" borderId="0" xfId="0" applyNumberFormat="1" applyFont="1" applyFill="1" applyAlignment="1" applyProtection="1">
      <alignment horizontal="right"/>
      <protection/>
    </xf>
    <xf numFmtId="175" fontId="0" fillId="0" borderId="0" xfId="0" applyNumberFormat="1" applyFill="1" applyBorder="1" applyAlignment="1">
      <alignment wrapText="1"/>
    </xf>
    <xf numFmtId="0" fontId="19" fillId="0" borderId="0" xfId="0" applyFont="1" applyFill="1" applyAlignment="1">
      <alignment/>
    </xf>
    <xf numFmtId="178" fontId="19" fillId="0" borderId="0" xfId="0" applyNumberFormat="1" applyFont="1" applyFill="1" applyBorder="1" applyAlignment="1">
      <alignment horizontal="right" vertical="top" shrinkToFit="1"/>
    </xf>
    <xf numFmtId="177" fontId="19" fillId="0" borderId="0" xfId="0" applyNumberFormat="1" applyFont="1" applyFill="1" applyAlignment="1" applyProtection="1">
      <alignment horizontal="right"/>
      <protection/>
    </xf>
    <xf numFmtId="178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9" fontId="18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78" fontId="18" fillId="0" borderId="0" xfId="0" applyNumberFormat="1" applyFont="1" applyFill="1" applyAlignment="1" applyProtection="1">
      <alignment horizontal="right"/>
      <protection/>
    </xf>
    <xf numFmtId="0" fontId="20" fillId="0" borderId="0" xfId="0" applyFont="1" applyAlignment="1">
      <alignment horizontal="center"/>
    </xf>
    <xf numFmtId="177" fontId="19" fillId="0" borderId="0" xfId="0" applyNumberFormat="1" applyFont="1" applyAlignment="1" applyProtection="1">
      <alignment horizontal="center"/>
      <protection/>
    </xf>
    <xf numFmtId="177" fontId="20" fillId="0" borderId="0" xfId="0" applyNumberFormat="1" applyFont="1" applyAlignment="1" applyProtection="1">
      <alignment horizontal="center"/>
      <protection/>
    </xf>
    <xf numFmtId="177" fontId="19" fillId="0" borderId="0" xfId="0" applyNumberFormat="1" applyFont="1" applyFill="1" applyAlignment="1" applyProtection="1">
      <alignment horizontal="center"/>
      <protection/>
    </xf>
    <xf numFmtId="175" fontId="20" fillId="0" borderId="0" xfId="0" applyNumberFormat="1" applyFont="1" applyAlignment="1">
      <alignment horizontal="center"/>
    </xf>
    <xf numFmtId="175" fontId="20" fillId="0" borderId="0" xfId="0" applyNumberFormat="1" applyFont="1" applyFill="1" applyAlignment="1">
      <alignment horizontal="center"/>
    </xf>
    <xf numFmtId="177" fontId="20" fillId="0" borderId="0" xfId="0" applyNumberFormat="1" applyFont="1" applyFill="1" applyAlignment="1" applyProtection="1">
      <alignment horizontal="center"/>
      <protection/>
    </xf>
    <xf numFmtId="177" fontId="19" fillId="0" borderId="0" xfId="0" applyNumberFormat="1" applyFont="1" applyAlignment="1" applyProtection="1">
      <alignment horizontal="center"/>
      <protection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179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178" fontId="21" fillId="0" borderId="0" xfId="0" applyNumberFormat="1" applyFont="1" applyFill="1" applyBorder="1" applyAlignment="1">
      <alignment/>
    </xf>
    <xf numFmtId="182" fontId="21" fillId="0" borderId="0" xfId="0" applyNumberFormat="1" applyFont="1" applyFill="1" applyBorder="1" applyAlignment="1">
      <alignment/>
    </xf>
    <xf numFmtId="0" fontId="18" fillId="0" borderId="22" xfId="0" applyFont="1" applyFill="1" applyBorder="1" applyAlignment="1" applyProtection="1">
      <alignment horizontal="center"/>
      <protection/>
    </xf>
    <xf numFmtId="0" fontId="18" fillId="0" borderId="20" xfId="0" applyFont="1" applyFill="1" applyBorder="1" applyAlignment="1" applyProtection="1">
      <alignment horizontal="center"/>
      <protection/>
    </xf>
    <xf numFmtId="0" fontId="18" fillId="0" borderId="23" xfId="0" applyFont="1" applyFill="1" applyBorder="1" applyAlignment="1" applyProtection="1">
      <alignment horizontal="center"/>
      <protection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24" xfId="0" applyFont="1" applyFill="1" applyBorder="1" applyAlignment="1" applyProtection="1">
      <alignment horizontal="center" wrapText="1"/>
      <protection/>
    </xf>
    <xf numFmtId="0" fontId="18" fillId="0" borderId="12" xfId="0" applyFont="1" applyFill="1" applyBorder="1" applyAlignment="1" applyProtection="1">
      <alignment horizontal="center"/>
      <protection/>
    </xf>
    <xf numFmtId="0" fontId="18" fillId="0" borderId="25" xfId="0" applyFont="1" applyFill="1" applyBorder="1" applyAlignment="1" applyProtection="1">
      <alignment horizontal="center"/>
      <protection/>
    </xf>
    <xf numFmtId="0" fontId="18" fillId="0" borderId="26" xfId="0" applyFont="1" applyFill="1" applyBorder="1" applyAlignment="1" applyProtection="1">
      <alignment horizontal="center"/>
      <protection/>
    </xf>
    <xf numFmtId="0" fontId="18" fillId="0" borderId="27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left"/>
      <protection/>
    </xf>
    <xf numFmtId="178" fontId="18" fillId="0" borderId="0" xfId="60" applyNumberFormat="1" applyFont="1" applyFill="1" applyBorder="1" applyAlignment="1" applyProtection="1">
      <alignment horizontal="right" vertical="top" shrinkToFit="1"/>
      <protection/>
    </xf>
    <xf numFmtId="178" fontId="18" fillId="0" borderId="0" xfId="0" applyNumberFormat="1" applyFont="1" applyFill="1" applyBorder="1" applyAlignment="1">
      <alignment horizontal="right" vertical="top" shrinkToFit="1"/>
    </xf>
    <xf numFmtId="178" fontId="18" fillId="0" borderId="0" xfId="0" applyNumberFormat="1" applyFont="1" applyFill="1" applyBorder="1" applyAlignment="1">
      <alignment horizontal="right" shrinkToFit="1"/>
    </xf>
    <xf numFmtId="0" fontId="18" fillId="0" borderId="0" xfId="0" applyFont="1" applyAlignment="1" applyProtection="1">
      <alignment horizontal="left" wrapText="1"/>
      <protection/>
    </xf>
    <xf numFmtId="49" fontId="18" fillId="0" borderId="24" xfId="0" applyNumberFormat="1" applyFont="1" applyBorder="1" applyAlignment="1" applyProtection="1">
      <alignment vertical="top" wrapText="1"/>
      <protection/>
    </xf>
    <xf numFmtId="49" fontId="18" fillId="0" borderId="28" xfId="0" applyNumberFormat="1" applyFont="1" applyBorder="1" applyAlignment="1" applyProtection="1">
      <alignment vertical="top" wrapText="1"/>
      <protection/>
    </xf>
    <xf numFmtId="0" fontId="1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view="pageBreakPreview" zoomScaleSheetLayoutView="100" zoomScalePageLayoutView="0" workbookViewId="0" topLeftCell="A38">
      <selection activeCell="C55" sqref="C55"/>
    </sheetView>
  </sheetViews>
  <sheetFormatPr defaultColWidth="9.00390625" defaultRowHeight="12.75"/>
  <cols>
    <col min="1" max="1" width="63.00390625" style="3" customWidth="1"/>
    <col min="2" max="2" width="13.25390625" style="1" customWidth="1"/>
    <col min="3" max="3" width="16.125" style="3" customWidth="1"/>
    <col min="4" max="4" width="13.2539062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120" t="s">
        <v>0</v>
      </c>
      <c r="B1" s="120"/>
      <c r="C1" s="120"/>
      <c r="D1" s="120"/>
    </row>
    <row r="2" spans="1:5" s="11" customFormat="1" ht="15.75">
      <c r="A2" s="120" t="s">
        <v>74</v>
      </c>
      <c r="B2" s="120"/>
      <c r="C2" s="120"/>
      <c r="D2" s="120"/>
      <c r="E2" s="120"/>
    </row>
    <row r="3" spans="1:7" ht="14.25">
      <c r="A3" s="47" t="s">
        <v>1</v>
      </c>
      <c r="B3" s="47"/>
      <c r="C3" s="47"/>
      <c r="D3" s="48" t="s">
        <v>2</v>
      </c>
      <c r="E3" s="11"/>
      <c r="F3" s="4"/>
      <c r="G3" s="12"/>
    </row>
    <row r="4" spans="1:4" ht="12.75">
      <c r="A4" s="64"/>
      <c r="B4" s="69" t="s">
        <v>3</v>
      </c>
      <c r="C4" s="72" t="s">
        <v>44</v>
      </c>
      <c r="D4" s="65" t="s">
        <v>5</v>
      </c>
    </row>
    <row r="5" spans="1:4" ht="12.75">
      <c r="A5" s="49" t="s">
        <v>6</v>
      </c>
      <c r="B5" s="62" t="s">
        <v>70</v>
      </c>
      <c r="C5" s="118" t="s">
        <v>75</v>
      </c>
      <c r="D5" s="63" t="s">
        <v>7</v>
      </c>
    </row>
    <row r="6" spans="1:4" ht="13.5" thickBot="1">
      <c r="A6" s="66" t="s">
        <v>8</v>
      </c>
      <c r="B6" s="67"/>
      <c r="C6" s="119"/>
      <c r="D6" s="68" t="s">
        <v>9</v>
      </c>
    </row>
    <row r="7" spans="1:4" ht="14.25">
      <c r="A7" s="50"/>
      <c r="B7" s="89"/>
      <c r="C7" s="89"/>
      <c r="D7" s="91"/>
    </row>
    <row r="8" spans="1:4" ht="15">
      <c r="A8" s="51" t="s">
        <v>10</v>
      </c>
      <c r="B8" s="90">
        <f>+B9+B11+B13+B19+B23</f>
        <v>150962.3</v>
      </c>
      <c r="C8" s="90">
        <f>+C9+C11+C13+C19+C23+C24</f>
        <v>49570.5</v>
      </c>
      <c r="D8" s="90">
        <f aca="true" t="shared" si="0" ref="D8:D13">+C8/B8*100</f>
        <v>32.83634390837978</v>
      </c>
    </row>
    <row r="9" spans="1:4" ht="14.25">
      <c r="A9" s="52" t="s">
        <v>11</v>
      </c>
      <c r="B9" s="91">
        <f>(+B10)</f>
        <v>105000</v>
      </c>
      <c r="C9" s="91">
        <f>(+C10)</f>
        <v>33505.1</v>
      </c>
      <c r="D9" s="91">
        <f t="shared" si="0"/>
        <v>31.90961904761905</v>
      </c>
    </row>
    <row r="10" spans="1:4" ht="14.25">
      <c r="A10" s="52" t="s">
        <v>12</v>
      </c>
      <c r="B10" s="91">
        <v>105000</v>
      </c>
      <c r="C10" s="95">
        <v>33505.1</v>
      </c>
      <c r="D10" s="91">
        <f t="shared" si="0"/>
        <v>31.90961904761905</v>
      </c>
    </row>
    <row r="11" spans="1:4" ht="14.25">
      <c r="A11" s="52" t="s">
        <v>60</v>
      </c>
      <c r="B11" s="91">
        <f>B12</f>
        <v>2657.3</v>
      </c>
      <c r="C11" s="91">
        <f>C12</f>
        <v>1250.1</v>
      </c>
      <c r="D11" s="91">
        <f t="shared" si="0"/>
        <v>47.04399202197719</v>
      </c>
    </row>
    <row r="12" spans="1:4" ht="14.25">
      <c r="A12" s="52" t="s">
        <v>62</v>
      </c>
      <c r="B12" s="91">
        <v>2657.3</v>
      </c>
      <c r="C12" s="95">
        <v>1250.1</v>
      </c>
      <c r="D12" s="91">
        <f>+C12/B12*100</f>
        <v>47.04399202197719</v>
      </c>
    </row>
    <row r="13" spans="1:4" s="6" customFormat="1" ht="15">
      <c r="A13" s="52" t="s">
        <v>13</v>
      </c>
      <c r="B13" s="91">
        <f>+B14+B16+B17+B18</f>
        <v>13005</v>
      </c>
      <c r="C13" s="91">
        <f>+C14+C16+C17+C18</f>
        <v>10605.1</v>
      </c>
      <c r="D13" s="91">
        <f t="shared" si="0"/>
        <v>81.54632833525567</v>
      </c>
    </row>
    <row r="14" spans="1:4" s="6" customFormat="1" ht="15">
      <c r="A14" s="52" t="s">
        <v>68</v>
      </c>
      <c r="B14" s="91">
        <v>8000</v>
      </c>
      <c r="C14" s="91">
        <v>4047.8</v>
      </c>
      <c r="D14" s="91">
        <f>+C14/B14*100</f>
        <v>50.597500000000004</v>
      </c>
    </row>
    <row r="15" spans="1:4" ht="14.25">
      <c r="A15" s="52" t="s">
        <v>14</v>
      </c>
      <c r="B15" s="89"/>
      <c r="C15" s="89"/>
      <c r="D15" s="91"/>
    </row>
    <row r="16" spans="1:4" ht="14.25">
      <c r="A16" s="52" t="s">
        <v>15</v>
      </c>
      <c r="B16" s="91">
        <v>3500</v>
      </c>
      <c r="C16" s="95">
        <v>2928.2</v>
      </c>
      <c r="D16" s="91">
        <f>+C16/B16*100</f>
        <v>83.66285714285713</v>
      </c>
    </row>
    <row r="17" spans="1:4" ht="14.25">
      <c r="A17" s="52" t="s">
        <v>71</v>
      </c>
      <c r="B17" s="91">
        <v>5</v>
      </c>
      <c r="C17" s="95">
        <v>82.3</v>
      </c>
      <c r="D17" s="91">
        <f>+C17/B17*100</f>
        <v>1646</v>
      </c>
    </row>
    <row r="18" spans="1:4" ht="14.25">
      <c r="A18" s="52" t="s">
        <v>58</v>
      </c>
      <c r="B18" s="91">
        <v>1500</v>
      </c>
      <c r="C18" s="91">
        <v>3546.8</v>
      </c>
      <c r="D18" s="91">
        <f>+C18/B18*100</f>
        <v>236.45333333333335</v>
      </c>
    </row>
    <row r="19" spans="1:4" ht="14.25">
      <c r="A19" s="52" t="s">
        <v>36</v>
      </c>
      <c r="B19" s="91">
        <f>+B20+B21+B22</f>
        <v>27300</v>
      </c>
      <c r="C19" s="91">
        <f>+C20+C21+C22</f>
        <v>2714.3</v>
      </c>
      <c r="D19" s="91">
        <f aca="true" t="shared" si="1" ref="D19:D57">+C19/B19*100</f>
        <v>9.942490842490843</v>
      </c>
    </row>
    <row r="20" spans="1:4" ht="14.25">
      <c r="A20" s="52" t="s">
        <v>37</v>
      </c>
      <c r="B20" s="91">
        <v>11500</v>
      </c>
      <c r="C20" s="91">
        <v>-1105.5</v>
      </c>
      <c r="D20" s="91">
        <f t="shared" si="1"/>
        <v>-9.61304347826087</v>
      </c>
    </row>
    <row r="21" spans="1:4" ht="14.25">
      <c r="A21" s="52" t="s">
        <v>61</v>
      </c>
      <c r="B21" s="91">
        <v>2800</v>
      </c>
      <c r="C21" s="91">
        <v>381</v>
      </c>
      <c r="D21" s="91">
        <f t="shared" si="1"/>
        <v>13.607142857142856</v>
      </c>
    </row>
    <row r="22" spans="1:4" ht="14.25">
      <c r="A22" s="52" t="s">
        <v>41</v>
      </c>
      <c r="B22" s="91">
        <v>13000</v>
      </c>
      <c r="C22" s="91">
        <v>3438.8</v>
      </c>
      <c r="D22" s="91">
        <f t="shared" si="1"/>
        <v>26.45230769230769</v>
      </c>
    </row>
    <row r="23" spans="1:5" ht="14.25">
      <c r="A23" s="113" t="s">
        <v>16</v>
      </c>
      <c r="B23" s="95">
        <v>3000</v>
      </c>
      <c r="C23" s="95">
        <v>1495.9</v>
      </c>
      <c r="D23" s="95">
        <f t="shared" si="1"/>
        <v>49.86333333333334</v>
      </c>
      <c r="E23" s="74"/>
    </row>
    <row r="24" spans="1:4" ht="14.25">
      <c r="A24" s="52" t="s">
        <v>65</v>
      </c>
      <c r="B24" s="91"/>
      <c r="C24" s="91">
        <v>0</v>
      </c>
      <c r="D24" s="91"/>
    </row>
    <row r="25" spans="1:4" ht="15">
      <c r="A25" s="51" t="s">
        <v>17</v>
      </c>
      <c r="B25" s="90">
        <f>B27+B33+B35+B39+B42+B43</f>
        <v>22631.800000000003</v>
      </c>
      <c r="C25" s="90">
        <f>C27+C33+C35+C39+C42+C43</f>
        <v>10164.7</v>
      </c>
      <c r="D25" s="90">
        <f t="shared" si="1"/>
        <v>44.913352009119905</v>
      </c>
    </row>
    <row r="26" spans="1:4" ht="14.25">
      <c r="A26" s="52" t="s">
        <v>38</v>
      </c>
      <c r="B26" s="91"/>
      <c r="C26" s="91"/>
      <c r="D26" s="91"/>
    </row>
    <row r="27" spans="1:4" ht="14.25">
      <c r="A27" s="52" t="s">
        <v>53</v>
      </c>
      <c r="B27" s="91">
        <f>+B29+B30+B31+B32</f>
        <v>14300</v>
      </c>
      <c r="C27" s="91">
        <f>C29+C30+C31+C32</f>
        <v>5721.4</v>
      </c>
      <c r="D27" s="91">
        <f t="shared" si="1"/>
        <v>40.00979020979021</v>
      </c>
    </row>
    <row r="28" spans="1:4" ht="25.5" hidden="1">
      <c r="A28" s="59" t="s">
        <v>40</v>
      </c>
      <c r="B28" s="91"/>
      <c r="C28" s="91"/>
      <c r="D28" s="91" t="e">
        <f t="shared" si="1"/>
        <v>#DIV/0!</v>
      </c>
    </row>
    <row r="29" spans="1:4" ht="14.25" customHeight="1">
      <c r="A29" s="52" t="s">
        <v>54</v>
      </c>
      <c r="B29" s="91">
        <v>12000</v>
      </c>
      <c r="C29" s="95">
        <v>4709.2</v>
      </c>
      <c r="D29" s="91">
        <f t="shared" si="1"/>
        <v>39.24333333333333</v>
      </c>
    </row>
    <row r="30" spans="1:4" ht="14.25">
      <c r="A30" s="52" t="s">
        <v>42</v>
      </c>
      <c r="B30" s="91">
        <v>1000</v>
      </c>
      <c r="C30" s="95">
        <v>637.5</v>
      </c>
      <c r="D30" s="91">
        <f t="shared" si="1"/>
        <v>63.74999999999999</v>
      </c>
    </row>
    <row r="31" spans="1:4" ht="14.25">
      <c r="A31" s="52" t="s">
        <v>43</v>
      </c>
      <c r="B31" s="91">
        <v>1300</v>
      </c>
      <c r="C31" s="95">
        <v>374.7</v>
      </c>
      <c r="D31" s="91">
        <f>+C31/B31*100</f>
        <v>28.823076923076922</v>
      </c>
    </row>
    <row r="32" spans="1:4" ht="38.25">
      <c r="A32" s="59" t="s">
        <v>63</v>
      </c>
      <c r="B32" s="91">
        <v>0</v>
      </c>
      <c r="C32" s="91">
        <v>0</v>
      </c>
      <c r="D32" s="91" t="e">
        <f>+C32/B32*100</f>
        <v>#DIV/0!</v>
      </c>
    </row>
    <row r="33" spans="1:4" ht="14.25">
      <c r="A33" s="52" t="s">
        <v>18</v>
      </c>
      <c r="B33" s="91">
        <f>B34</f>
        <v>300</v>
      </c>
      <c r="C33" s="91">
        <f>+C34</f>
        <v>179.1</v>
      </c>
      <c r="D33" s="91">
        <f t="shared" si="1"/>
        <v>59.699999999999996</v>
      </c>
    </row>
    <row r="34" spans="1:4" s="74" customFormat="1" ht="14.25">
      <c r="A34" s="113" t="s">
        <v>55</v>
      </c>
      <c r="B34" s="95">
        <v>300</v>
      </c>
      <c r="C34" s="95">
        <v>179.1</v>
      </c>
      <c r="D34" s="95">
        <f t="shared" si="1"/>
        <v>59.699999999999996</v>
      </c>
    </row>
    <row r="35" spans="1:4" ht="14.25">
      <c r="A35" s="52" t="s">
        <v>56</v>
      </c>
      <c r="B35" s="91">
        <f>B36+B37</f>
        <v>1975.9</v>
      </c>
      <c r="C35" s="95">
        <f>C36+C37</f>
        <v>790.3</v>
      </c>
      <c r="D35" s="91">
        <f t="shared" si="1"/>
        <v>39.9969634090794</v>
      </c>
    </row>
    <row r="36" spans="1:4" ht="14.25">
      <c r="A36" s="52" t="s">
        <v>57</v>
      </c>
      <c r="B36" s="91">
        <v>5</v>
      </c>
      <c r="C36" s="95">
        <v>61.5</v>
      </c>
      <c r="D36" s="91">
        <f t="shared" si="1"/>
        <v>1230</v>
      </c>
    </row>
    <row r="37" spans="1:4" ht="14.25">
      <c r="A37" s="52" t="s">
        <v>59</v>
      </c>
      <c r="B37" s="91">
        <v>1970.9</v>
      </c>
      <c r="C37" s="95">
        <v>728.8</v>
      </c>
      <c r="D37" s="91">
        <f t="shared" si="1"/>
        <v>36.97803034146836</v>
      </c>
    </row>
    <row r="38" spans="1:4" ht="14.25">
      <c r="A38" s="52" t="s">
        <v>19</v>
      </c>
      <c r="B38" s="91"/>
      <c r="C38" s="91"/>
      <c r="D38" s="91"/>
    </row>
    <row r="39" spans="1:4" ht="14.25">
      <c r="A39" s="52" t="s">
        <v>20</v>
      </c>
      <c r="B39" s="91">
        <f>B40+B41</f>
        <v>4505.9</v>
      </c>
      <c r="C39" s="91">
        <f>C40+C41</f>
        <v>2973.9</v>
      </c>
      <c r="D39" s="91">
        <f t="shared" si="1"/>
        <v>66.00013315874743</v>
      </c>
    </row>
    <row r="40" spans="1:4" ht="14.25">
      <c r="A40" s="52" t="s">
        <v>47</v>
      </c>
      <c r="B40" s="91">
        <v>500</v>
      </c>
      <c r="C40" s="95">
        <v>196</v>
      </c>
      <c r="D40" s="91">
        <f t="shared" si="1"/>
        <v>39.2</v>
      </c>
    </row>
    <row r="41" spans="1:4" ht="14.25">
      <c r="A41" s="52" t="s">
        <v>48</v>
      </c>
      <c r="B41" s="91">
        <v>4005.9</v>
      </c>
      <c r="C41" s="95">
        <v>2777.9</v>
      </c>
      <c r="D41" s="91">
        <f t="shared" si="1"/>
        <v>69.34521580668515</v>
      </c>
    </row>
    <row r="42" spans="1:4" ht="14.25">
      <c r="A42" s="52" t="s">
        <v>21</v>
      </c>
      <c r="B42" s="91">
        <v>1500</v>
      </c>
      <c r="C42" s="95">
        <v>486.9</v>
      </c>
      <c r="D42" s="91">
        <f t="shared" si="1"/>
        <v>32.46</v>
      </c>
    </row>
    <row r="43" spans="1:4" ht="14.25">
      <c r="A43" s="52" t="s">
        <v>22</v>
      </c>
      <c r="B43" s="91">
        <v>50</v>
      </c>
      <c r="C43" s="91">
        <v>13.1</v>
      </c>
      <c r="D43" s="91">
        <f t="shared" si="1"/>
        <v>26.200000000000003</v>
      </c>
    </row>
    <row r="44" spans="1:4" ht="15">
      <c r="A44" s="53" t="s">
        <v>23</v>
      </c>
      <c r="B44" s="90">
        <f>B47+B48+B49+B50+B51+B52+B53+B54</f>
        <v>509980.50000000006</v>
      </c>
      <c r="C44" s="90">
        <f>C47+C48+C49+C50+C51+C52+C53+C54+C55</f>
        <v>129525.88999999998</v>
      </c>
      <c r="D44" s="96">
        <f t="shared" si="1"/>
        <v>25.398204441150195</v>
      </c>
    </row>
    <row r="45" spans="1:4" ht="15">
      <c r="A45" s="53" t="s">
        <v>23</v>
      </c>
      <c r="B45" s="93"/>
      <c r="C45" s="94"/>
      <c r="D45" s="91"/>
    </row>
    <row r="46" spans="1:4" ht="15">
      <c r="A46" s="53" t="s">
        <v>24</v>
      </c>
      <c r="B46" s="92">
        <f>+B47+B48+B49+B50+B51</f>
        <v>572934.9</v>
      </c>
      <c r="C46" s="92">
        <f>+C47+C48+C49+C50+C51</f>
        <v>192197.9</v>
      </c>
      <c r="D46" s="90">
        <f t="shared" si="1"/>
        <v>33.546202195048686</v>
      </c>
    </row>
    <row r="47" spans="1:4" ht="14.25">
      <c r="A47" s="54" t="s">
        <v>25</v>
      </c>
      <c r="B47" s="95">
        <v>126.8</v>
      </c>
      <c r="C47" s="91">
        <v>63.6</v>
      </c>
      <c r="D47" s="91">
        <f>+C47/B47*100</f>
        <v>50.1577287066246</v>
      </c>
    </row>
    <row r="48" spans="1:4" ht="14.25">
      <c r="A48" s="54" t="s">
        <v>64</v>
      </c>
      <c r="B48" s="95">
        <v>7223.9</v>
      </c>
      <c r="C48" s="91">
        <v>3612</v>
      </c>
      <c r="D48" s="91">
        <f>+C48/B48*100</f>
        <v>50.00069214690126</v>
      </c>
    </row>
    <row r="49" spans="1:4" ht="14.25">
      <c r="A49" s="54" t="s">
        <v>50</v>
      </c>
      <c r="B49" s="95">
        <v>313808</v>
      </c>
      <c r="C49" s="95">
        <v>41265.3</v>
      </c>
      <c r="D49" s="91">
        <f t="shared" si="1"/>
        <v>13.149855962881762</v>
      </c>
    </row>
    <row r="50" spans="1:4" ht="14.25">
      <c r="A50" s="61" t="s">
        <v>49</v>
      </c>
      <c r="B50" s="95">
        <v>240839.4</v>
      </c>
      <c r="C50" s="95">
        <v>140275</v>
      </c>
      <c r="D50" s="91">
        <f>+C50/B50*100</f>
        <v>58.244207550757885</v>
      </c>
    </row>
    <row r="51" spans="1:4" ht="14.25">
      <c r="A51" s="61" t="s">
        <v>51</v>
      </c>
      <c r="B51" s="95">
        <v>10936.8</v>
      </c>
      <c r="C51" s="95">
        <v>6982</v>
      </c>
      <c r="D51" s="91">
        <f t="shared" si="1"/>
        <v>63.8395143003438</v>
      </c>
    </row>
    <row r="52" spans="1:4" ht="14.25">
      <c r="A52" s="61" t="s">
        <v>52</v>
      </c>
      <c r="B52" s="95">
        <v>-63820.6</v>
      </c>
      <c r="C52" s="95">
        <v>-63854.5</v>
      </c>
      <c r="D52" s="91">
        <f t="shared" si="1"/>
        <v>100.05311764539977</v>
      </c>
    </row>
    <row r="53" spans="1:4" ht="25.5">
      <c r="A53" s="117" t="s">
        <v>66</v>
      </c>
      <c r="B53" s="95">
        <v>825.8</v>
      </c>
      <c r="C53" s="95">
        <v>825.9</v>
      </c>
      <c r="D53" s="91">
        <f t="shared" si="1"/>
        <v>100.01210946960524</v>
      </c>
    </row>
    <row r="54" spans="1:4" ht="25.5">
      <c r="A54" s="117" t="s">
        <v>67</v>
      </c>
      <c r="B54" s="95">
        <v>40.4</v>
      </c>
      <c r="C54" s="95">
        <v>40.4</v>
      </c>
      <c r="D54" s="91">
        <f t="shared" si="1"/>
        <v>100</v>
      </c>
    </row>
    <row r="55" spans="1:4" ht="14.25">
      <c r="A55" s="117" t="s">
        <v>72</v>
      </c>
      <c r="B55" s="95">
        <v>0</v>
      </c>
      <c r="C55" s="95">
        <v>316.19</v>
      </c>
      <c r="D55" s="91" t="e">
        <f t="shared" si="1"/>
        <v>#DIV/0!</v>
      </c>
    </row>
    <row r="56" spans="1:5" ht="15">
      <c r="A56" s="55" t="s">
        <v>26</v>
      </c>
      <c r="B56" s="92">
        <f>+B57+B44</f>
        <v>683574.6000000001</v>
      </c>
      <c r="C56" s="92">
        <f>+C57+C44</f>
        <v>189261.08999999997</v>
      </c>
      <c r="D56" s="90">
        <f>+C56/B56*100</f>
        <v>27.686969351991713</v>
      </c>
      <c r="E56" s="60"/>
    </row>
    <row r="57" spans="1:4" ht="14.25">
      <c r="A57" s="54" t="s">
        <v>39</v>
      </c>
      <c r="B57" s="93">
        <f>+B8+B25</f>
        <v>173594.09999999998</v>
      </c>
      <c r="C57" s="93">
        <f>+C8+C25</f>
        <v>59735.2</v>
      </c>
      <c r="D57" s="91">
        <f t="shared" si="1"/>
        <v>34.41084691242387</v>
      </c>
    </row>
    <row r="58" spans="1:4" ht="14.25">
      <c r="A58" s="54"/>
      <c r="B58" s="93"/>
      <c r="C58" s="93"/>
      <c r="D58" s="91"/>
    </row>
    <row r="59" spans="1:4" ht="12.75">
      <c r="A59" s="70"/>
      <c r="B59" s="104" t="s">
        <v>3</v>
      </c>
      <c r="C59" s="105" t="s">
        <v>4</v>
      </c>
      <c r="D59" s="106" t="s">
        <v>5</v>
      </c>
    </row>
    <row r="60" spans="1:4" ht="12.75" customHeight="1">
      <c r="A60" s="71" t="s">
        <v>6</v>
      </c>
      <c r="B60" s="107" t="s">
        <v>70</v>
      </c>
      <c r="C60" s="108" t="s">
        <v>73</v>
      </c>
      <c r="D60" s="109" t="s">
        <v>7</v>
      </c>
    </row>
    <row r="61" spans="1:4" s="74" customFormat="1" ht="12.75">
      <c r="A61" s="73" t="s">
        <v>8</v>
      </c>
      <c r="B61" s="107"/>
      <c r="C61" s="108"/>
      <c r="D61" s="109" t="s">
        <v>9</v>
      </c>
    </row>
    <row r="62" spans="1:4" s="74" customFormat="1" ht="12.75">
      <c r="A62" s="75"/>
      <c r="B62" s="110"/>
      <c r="C62" s="111"/>
      <c r="D62" s="112"/>
    </row>
    <row r="63" spans="1:4" s="74" customFormat="1" ht="15.75">
      <c r="A63" s="76" t="s">
        <v>27</v>
      </c>
      <c r="B63" s="77"/>
      <c r="C63" s="113"/>
      <c r="D63" s="113"/>
    </row>
    <row r="64" spans="1:5" s="74" customFormat="1" ht="14.25">
      <c r="A64" s="78" t="s">
        <v>28</v>
      </c>
      <c r="B64" s="114">
        <v>46653.385</v>
      </c>
      <c r="C64" s="114">
        <v>21202.391</v>
      </c>
      <c r="D64" s="79">
        <f aca="true" t="shared" si="2" ref="D64:D72">+C64/B64*100</f>
        <v>45.44662943535608</v>
      </c>
      <c r="E64" s="80"/>
    </row>
    <row r="65" spans="1:5" s="74" customFormat="1" ht="15.75" customHeight="1">
      <c r="A65" s="78" t="s">
        <v>29</v>
      </c>
      <c r="B65" s="115">
        <v>4164.04</v>
      </c>
      <c r="C65" s="115">
        <v>1665.428</v>
      </c>
      <c r="D65" s="79">
        <f t="shared" si="2"/>
        <v>39.99548515384098</v>
      </c>
      <c r="E65" s="80"/>
    </row>
    <row r="66" spans="1:5" s="74" customFormat="1" ht="14.25">
      <c r="A66" s="78" t="s">
        <v>30</v>
      </c>
      <c r="B66" s="115">
        <v>79580.438</v>
      </c>
      <c r="C66" s="115">
        <v>19884.241</v>
      </c>
      <c r="D66" s="79">
        <f t="shared" si="2"/>
        <v>24.986342749206788</v>
      </c>
      <c r="E66" s="80"/>
    </row>
    <row r="67" spans="1:5" s="74" customFormat="1" ht="14.25">
      <c r="A67" s="78" t="s">
        <v>31</v>
      </c>
      <c r="B67" s="115">
        <v>131226.462</v>
      </c>
      <c r="C67" s="115">
        <v>11824.465</v>
      </c>
      <c r="D67" s="79">
        <f t="shared" si="2"/>
        <v>9.010732149434922</v>
      </c>
      <c r="E67" s="80"/>
    </row>
    <row r="68" spans="1:5" s="74" customFormat="1" ht="14.25">
      <c r="A68" s="78" t="s">
        <v>32</v>
      </c>
      <c r="B68" s="115">
        <v>449685.021</v>
      </c>
      <c r="C68" s="115">
        <v>194932.582</v>
      </c>
      <c r="D68" s="79">
        <f t="shared" si="2"/>
        <v>43.34869361814922</v>
      </c>
      <c r="E68" s="80"/>
    </row>
    <row r="69" spans="1:5" s="74" customFormat="1" ht="14.25">
      <c r="A69" s="78" t="s">
        <v>69</v>
      </c>
      <c r="B69" s="116">
        <v>24051.931</v>
      </c>
      <c r="C69" s="116">
        <v>6691.811</v>
      </c>
      <c r="D69" s="79">
        <f t="shared" si="2"/>
        <v>27.82234407707223</v>
      </c>
      <c r="E69" s="80"/>
    </row>
    <row r="70" spans="1:5" s="74" customFormat="1" ht="14.25">
      <c r="A70" s="78" t="s">
        <v>33</v>
      </c>
      <c r="B70" s="115">
        <v>21748.855</v>
      </c>
      <c r="C70" s="115">
        <v>20100.707</v>
      </c>
      <c r="D70" s="79">
        <f t="shared" si="2"/>
        <v>92.42190910739897</v>
      </c>
      <c r="E70" s="80"/>
    </row>
    <row r="71" spans="1:5" s="74" customFormat="1" ht="14.25">
      <c r="A71" s="78" t="s">
        <v>45</v>
      </c>
      <c r="B71" s="115">
        <v>450</v>
      </c>
      <c r="C71" s="115">
        <v>220.916</v>
      </c>
      <c r="D71" s="79">
        <f t="shared" si="2"/>
        <v>49.092444444444446</v>
      </c>
      <c r="E71" s="80"/>
    </row>
    <row r="72" spans="1:5" s="74" customFormat="1" ht="14.25">
      <c r="A72" s="78" t="s">
        <v>46</v>
      </c>
      <c r="B72" s="115">
        <v>4500</v>
      </c>
      <c r="C72" s="115">
        <v>85.673</v>
      </c>
      <c r="D72" s="79">
        <f t="shared" si="2"/>
        <v>1.9038444444444445</v>
      </c>
      <c r="E72" s="80"/>
    </row>
    <row r="73" spans="1:5" s="74" customFormat="1" ht="15">
      <c r="A73" s="81" t="s">
        <v>34</v>
      </c>
      <c r="B73" s="82">
        <f>SUM(B64:B72)</f>
        <v>762060.132</v>
      </c>
      <c r="C73" s="82">
        <f>SUM(C64:C72)</f>
        <v>276608.21400000004</v>
      </c>
      <c r="D73" s="82">
        <f>+C73/B73*100</f>
        <v>36.297426198383</v>
      </c>
      <c r="E73" s="80"/>
    </row>
    <row r="74" spans="1:5" s="74" customFormat="1" ht="15">
      <c r="A74" s="81"/>
      <c r="B74" s="82"/>
      <c r="C74" s="82"/>
      <c r="D74" s="83"/>
      <c r="E74" s="80"/>
    </row>
    <row r="75" spans="1:4" s="74" customFormat="1" ht="14.25">
      <c r="A75" s="98" t="s">
        <v>35</v>
      </c>
      <c r="B75" s="99">
        <f>B56-B73</f>
        <v>-78485.53199999989</v>
      </c>
      <c r="C75" s="99">
        <f>C56-C73</f>
        <v>-87347.12400000007</v>
      </c>
      <c r="D75" s="79"/>
    </row>
    <row r="76" spans="1:4" s="74" customFormat="1" ht="14.25">
      <c r="A76" s="98"/>
      <c r="B76" s="99"/>
      <c r="C76" s="99"/>
      <c r="D76" s="79"/>
    </row>
    <row r="77" spans="1:4" s="74" customFormat="1" ht="14.25">
      <c r="A77" s="100"/>
      <c r="B77" s="101"/>
      <c r="C77" s="102"/>
      <c r="D77" s="79"/>
    </row>
    <row r="78" spans="1:4" s="74" customFormat="1" ht="14.25">
      <c r="A78" s="100"/>
      <c r="B78" s="100"/>
      <c r="C78" s="103"/>
      <c r="D78" s="79"/>
    </row>
    <row r="79" spans="1:4" s="74" customFormat="1" ht="14.25">
      <c r="A79" s="97"/>
      <c r="B79" s="97"/>
      <c r="C79" s="84"/>
      <c r="D79" s="79"/>
    </row>
    <row r="80" spans="1:4" s="74" customFormat="1" ht="14.25">
      <c r="A80" s="85"/>
      <c r="B80" s="86"/>
      <c r="C80" s="86"/>
      <c r="D80" s="79"/>
    </row>
    <row r="81" spans="1:4" s="74" customFormat="1" ht="0.75" customHeight="1">
      <c r="A81" s="87"/>
      <c r="B81" s="86"/>
      <c r="C81" s="86"/>
      <c r="D81" s="86"/>
    </row>
    <row r="82" spans="1:4" s="74" customFormat="1" ht="12.75">
      <c r="A82" s="77"/>
      <c r="B82" s="77"/>
      <c r="C82" s="84"/>
      <c r="D82" s="88"/>
    </row>
    <row r="83" spans="1:4" ht="12.75">
      <c r="A83" s="47"/>
      <c r="B83" s="47"/>
      <c r="C83" s="47"/>
      <c r="D83" s="58"/>
    </row>
    <row r="84" spans="1:4" ht="12.75">
      <c r="A84" s="47"/>
      <c r="B84" s="47"/>
      <c r="C84" s="47"/>
      <c r="D84" s="58"/>
    </row>
    <row r="85" spans="1:4" ht="12.75">
      <c r="A85" s="57"/>
      <c r="B85" s="57"/>
      <c r="C85" s="56"/>
      <c r="D85" s="58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  <row r="195" ht="14.25">
      <c r="A195" s="4"/>
    </row>
    <row r="196" ht="14.25">
      <c r="A196" s="4"/>
    </row>
    <row r="197" ht="14.25">
      <c r="A197" s="4"/>
    </row>
    <row r="198" ht="14.25">
      <c r="A198" s="4"/>
    </row>
    <row r="199" ht="14.25">
      <c r="A199" s="4"/>
    </row>
    <row r="200" ht="14.25">
      <c r="A200" s="4"/>
    </row>
    <row r="201" ht="14.25">
      <c r="A201" s="4"/>
    </row>
    <row r="202" ht="14.25">
      <c r="A202" s="4"/>
    </row>
    <row r="203" ht="14.25">
      <c r="A203" s="4"/>
    </row>
    <row r="204" ht="14.25">
      <c r="A204" s="4"/>
    </row>
    <row r="205" ht="14.25">
      <c r="A205" s="4"/>
    </row>
    <row r="206" ht="14.25">
      <c r="A206" s="4"/>
    </row>
    <row r="207" ht="14.25">
      <c r="A207" s="4"/>
    </row>
    <row r="208" ht="14.25">
      <c r="A208" s="4"/>
    </row>
    <row r="209" ht="14.25">
      <c r="A209" s="4"/>
    </row>
  </sheetData>
  <sheetProtection/>
  <mergeCells count="3">
    <mergeCell ref="C5:C6"/>
    <mergeCell ref="A2:E2"/>
    <mergeCell ref="A1:D1"/>
  </mergeCells>
  <printOptions/>
  <pageMargins left="1.12" right="0.2" top="0.29" bottom="0.21" header="0.24" footer="0.16"/>
  <pageSetup horizontalDpi="120" verticalDpi="12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24"/>
      <c r="B4" s="124"/>
      <c r="C4" s="124"/>
      <c r="D4" s="124"/>
      <c r="E4" s="124"/>
      <c r="F4" s="124"/>
      <c r="G4" s="124"/>
    </row>
    <row r="5" spans="1:9" ht="15">
      <c r="A5" s="125"/>
      <c r="B5" s="125"/>
      <c r="C5" s="125"/>
      <c r="D5" s="125"/>
      <c r="E5" s="125"/>
      <c r="F5" s="125"/>
      <c r="G5" s="125"/>
      <c r="I5" s="5"/>
    </row>
    <row r="6" spans="4:6" ht="15">
      <c r="D6" s="125"/>
      <c r="E6" s="125"/>
      <c r="F6" s="125"/>
    </row>
    <row r="8" spans="1:7" ht="33.75" customHeight="1">
      <c r="A8" s="121"/>
      <c r="B8" s="121"/>
      <c r="C8" s="121"/>
      <c r="D8" s="121"/>
      <c r="E8" s="121"/>
      <c r="F8" s="121"/>
      <c r="G8" s="121"/>
    </row>
    <row r="9" spans="1:7" ht="45.75" customHeight="1">
      <c r="A9" s="121"/>
      <c r="B9" s="121"/>
      <c r="C9" s="121"/>
      <c r="D9" s="121"/>
      <c r="E9" s="121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23"/>
      <c r="B55" s="123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22"/>
      <c r="B64" s="122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A4:G4"/>
    <mergeCell ref="A5:G5"/>
    <mergeCell ref="D6:F6"/>
    <mergeCell ref="F8:G8"/>
    <mergeCell ref="B8:B9"/>
    <mergeCell ref="D8:D9"/>
    <mergeCell ref="E8:E9"/>
    <mergeCell ref="C8:C9"/>
    <mergeCell ref="A64:B64"/>
    <mergeCell ref="A55:B55"/>
    <mergeCell ref="A8:A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26"/>
      <c r="B2" s="126"/>
      <c r="C2" s="126"/>
      <c r="D2" s="126"/>
      <c r="E2" s="126"/>
    </row>
    <row r="4" spans="1:6" ht="21" customHeight="1">
      <c r="A4" s="16"/>
      <c r="B4" s="17"/>
      <c r="C4" s="17"/>
      <c r="D4" s="127"/>
      <c r="E4" s="127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gshum-admfin03</cp:lastModifiedBy>
  <cp:lastPrinted>2021-06-01T10:31:02Z</cp:lastPrinted>
  <dcterms:created xsi:type="dcterms:W3CDTF">2002-08-21T11:19:18Z</dcterms:created>
  <dcterms:modified xsi:type="dcterms:W3CDTF">2021-07-01T10:47:10Z</dcterms:modified>
  <cp:category/>
  <cp:version/>
  <cp:contentType/>
  <cp:contentStatus/>
</cp:coreProperties>
</file>