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11310"/>
  </bookViews>
  <sheets>
    <sheet name="27.07.2021" sheetId="1" r:id="rId1"/>
  </sheets>
  <externalReferences>
    <externalReference r:id="rId2"/>
  </externalReferences>
  <definedNames>
    <definedName name="А2" localSheetId="0">#REF!</definedName>
    <definedName name="А2">#REF!</definedName>
    <definedName name="_xlnm.Print_Area" localSheetId="0">'27.07.2021'!$A$2:$AO$172</definedName>
  </definedNames>
  <calcPr calcId="145621"/>
</workbook>
</file>

<file path=xl/calcChain.xml><?xml version="1.0" encoding="utf-8"?>
<calcChain xmlns="http://schemas.openxmlformats.org/spreadsheetml/2006/main">
  <c r="E240" i="1" l="1"/>
  <c r="E234" i="1"/>
  <c r="E232" i="1"/>
  <c r="E230" i="1"/>
  <c r="E229" i="1"/>
  <c r="E228" i="1"/>
  <c r="E227" i="1"/>
  <c r="E226" i="1"/>
  <c r="E218" i="1"/>
  <c r="E217" i="1"/>
  <c r="E216" i="1"/>
  <c r="E215" i="1"/>
  <c r="E214" i="1"/>
  <c r="AO211" i="1"/>
  <c r="AM211" i="1"/>
  <c r="S211" i="1"/>
  <c r="E211" i="1"/>
  <c r="F211" i="1" s="1"/>
  <c r="E209" i="1"/>
  <c r="E208" i="1"/>
  <c r="B208" i="1"/>
  <c r="B210" i="1" s="1"/>
  <c r="B212" i="1" s="1"/>
  <c r="F207" i="1"/>
  <c r="E207" i="1"/>
  <c r="F205" i="1"/>
  <c r="E205" i="1"/>
  <c r="E206" i="1" s="1"/>
  <c r="F206" i="1" s="1"/>
  <c r="AO204" i="1"/>
  <c r="AN204" i="1"/>
  <c r="AM204" i="1"/>
  <c r="AL204" i="1"/>
  <c r="AK204" i="1"/>
  <c r="AJ204" i="1"/>
  <c r="AI204" i="1"/>
  <c r="AH204" i="1"/>
  <c r="AG204" i="1"/>
  <c r="AF204" i="1"/>
  <c r="AE204" i="1"/>
  <c r="AD204" i="1"/>
  <c r="AC204" i="1"/>
  <c r="AB204" i="1"/>
  <c r="AA204" i="1"/>
  <c r="Z204" i="1"/>
  <c r="Y204" i="1"/>
  <c r="X204" i="1"/>
  <c r="W204" i="1"/>
  <c r="V204" i="1"/>
  <c r="U204" i="1"/>
  <c r="T204" i="1"/>
  <c r="S204" i="1"/>
  <c r="Q204" i="1"/>
  <c r="P204" i="1"/>
  <c r="O204" i="1"/>
  <c r="N204" i="1"/>
  <c r="M204" i="1"/>
  <c r="L204" i="1"/>
  <c r="K204" i="1"/>
  <c r="J204" i="1"/>
  <c r="I204" i="1"/>
  <c r="H204" i="1"/>
  <c r="G204" i="1"/>
  <c r="E204" i="1"/>
  <c r="B204" i="1"/>
  <c r="AO203" i="1"/>
  <c r="AN203" i="1"/>
  <c r="AN210" i="1" s="1"/>
  <c r="AN212" i="1" s="1"/>
  <c r="AM203" i="1"/>
  <c r="AL203" i="1"/>
  <c r="AL210" i="1" s="1"/>
  <c r="AL212" i="1" s="1"/>
  <c r="AK203" i="1"/>
  <c r="AK210" i="1" s="1"/>
  <c r="AK212" i="1" s="1"/>
  <c r="AJ203" i="1"/>
  <c r="AJ210" i="1" s="1"/>
  <c r="AJ212" i="1" s="1"/>
  <c r="AI203" i="1"/>
  <c r="AI210" i="1" s="1"/>
  <c r="AI212" i="1" s="1"/>
  <c r="AH203" i="1"/>
  <c r="AH210" i="1" s="1"/>
  <c r="AH212" i="1" s="1"/>
  <c r="AG203" i="1"/>
  <c r="AG210" i="1" s="1"/>
  <c r="AG212" i="1" s="1"/>
  <c r="AF203" i="1"/>
  <c r="AF210" i="1" s="1"/>
  <c r="AF212" i="1" s="1"/>
  <c r="AE203" i="1"/>
  <c r="AE210" i="1" s="1"/>
  <c r="AE212" i="1" s="1"/>
  <c r="AD203" i="1"/>
  <c r="AD210" i="1" s="1"/>
  <c r="AD212" i="1" s="1"/>
  <c r="AC203" i="1"/>
  <c r="AC210" i="1" s="1"/>
  <c r="AC212" i="1" s="1"/>
  <c r="AB203" i="1"/>
  <c r="AB210" i="1" s="1"/>
  <c r="AB212" i="1" s="1"/>
  <c r="AA203" i="1"/>
  <c r="AA210" i="1" s="1"/>
  <c r="AA212" i="1" s="1"/>
  <c r="Z203" i="1"/>
  <c r="Z210" i="1" s="1"/>
  <c r="Z212" i="1" s="1"/>
  <c r="Y203" i="1"/>
  <c r="Y210" i="1" s="1"/>
  <c r="Y212" i="1" s="1"/>
  <c r="X203" i="1"/>
  <c r="X210" i="1" s="1"/>
  <c r="X212" i="1" s="1"/>
  <c r="W203" i="1"/>
  <c r="W210" i="1" s="1"/>
  <c r="W212" i="1" s="1"/>
  <c r="V203" i="1"/>
  <c r="V210" i="1" s="1"/>
  <c r="V212" i="1" s="1"/>
  <c r="U203" i="1"/>
  <c r="U210" i="1" s="1"/>
  <c r="U212" i="1" s="1"/>
  <c r="T203" i="1"/>
  <c r="T210" i="1" s="1"/>
  <c r="T212" i="1" s="1"/>
  <c r="S203" i="1"/>
  <c r="S210" i="1" s="1"/>
  <c r="S212" i="1" s="1"/>
  <c r="R203" i="1"/>
  <c r="Q203" i="1"/>
  <c r="Q210" i="1" s="1"/>
  <c r="Q212" i="1" s="1"/>
  <c r="P203" i="1"/>
  <c r="P210" i="1" s="1"/>
  <c r="P212" i="1" s="1"/>
  <c r="O203" i="1"/>
  <c r="O210" i="1" s="1"/>
  <c r="O212" i="1" s="1"/>
  <c r="N203" i="1"/>
  <c r="N210" i="1" s="1"/>
  <c r="N212" i="1" s="1"/>
  <c r="M203" i="1"/>
  <c r="M210" i="1" s="1"/>
  <c r="M212" i="1" s="1"/>
  <c r="L203" i="1"/>
  <c r="L210" i="1" s="1"/>
  <c r="L212" i="1" s="1"/>
  <c r="K203" i="1"/>
  <c r="K210" i="1" s="1"/>
  <c r="K212" i="1" s="1"/>
  <c r="J203" i="1"/>
  <c r="J210" i="1" s="1"/>
  <c r="J212" i="1" s="1"/>
  <c r="I203" i="1"/>
  <c r="I210" i="1" s="1"/>
  <c r="I212" i="1" s="1"/>
  <c r="H203" i="1"/>
  <c r="H210" i="1" s="1"/>
  <c r="H212" i="1" s="1"/>
  <c r="G203" i="1"/>
  <c r="G210" i="1" s="1"/>
  <c r="G212" i="1" s="1"/>
  <c r="E203" i="1"/>
  <c r="F203" i="1" s="1"/>
  <c r="B203" i="1"/>
  <c r="F202" i="1"/>
  <c r="S201" i="1"/>
  <c r="F201" i="1"/>
  <c r="E201" i="1"/>
  <c r="AN200" i="1"/>
  <c r="AL200" i="1"/>
  <c r="AK200" i="1"/>
  <c r="AJ200" i="1"/>
  <c r="AI200" i="1"/>
  <c r="AH200" i="1"/>
  <c r="AG200" i="1"/>
  <c r="AF200" i="1"/>
  <c r="AE200" i="1"/>
  <c r="AD200" i="1"/>
  <c r="AC200" i="1"/>
  <c r="AB200" i="1"/>
  <c r="AA200" i="1"/>
  <c r="Z200" i="1"/>
  <c r="Y200" i="1"/>
  <c r="X200" i="1"/>
  <c r="W200" i="1"/>
  <c r="V200" i="1"/>
  <c r="U200" i="1"/>
  <c r="T200" i="1"/>
  <c r="S200" i="1"/>
  <c r="Q200" i="1"/>
  <c r="P200" i="1"/>
  <c r="O200" i="1"/>
  <c r="N200" i="1"/>
  <c r="M200" i="1"/>
  <c r="L200" i="1"/>
  <c r="K200" i="1"/>
  <c r="J200" i="1"/>
  <c r="I200" i="1"/>
  <c r="H200" i="1"/>
  <c r="G200" i="1"/>
  <c r="B200" i="1"/>
  <c r="AN199" i="1"/>
  <c r="AL199" i="1"/>
  <c r="AK199" i="1"/>
  <c r="AJ199" i="1"/>
  <c r="AI199" i="1"/>
  <c r="AH199" i="1"/>
  <c r="AG199" i="1"/>
  <c r="AF199" i="1"/>
  <c r="AE199" i="1"/>
  <c r="AD199" i="1"/>
  <c r="AC199" i="1"/>
  <c r="AB199" i="1"/>
  <c r="AA199" i="1"/>
  <c r="Z199" i="1"/>
  <c r="Y199" i="1"/>
  <c r="X199" i="1"/>
  <c r="W199" i="1"/>
  <c r="V199" i="1"/>
  <c r="U199" i="1"/>
  <c r="T199" i="1"/>
  <c r="S199" i="1"/>
  <c r="R199" i="1"/>
  <c r="Q199" i="1"/>
  <c r="P199" i="1"/>
  <c r="O199" i="1"/>
  <c r="N199" i="1"/>
  <c r="M199" i="1"/>
  <c r="L199" i="1"/>
  <c r="K199" i="1"/>
  <c r="J199" i="1"/>
  <c r="I199" i="1"/>
  <c r="H199" i="1"/>
  <c r="G199" i="1"/>
  <c r="B199" i="1"/>
  <c r="F198" i="1"/>
  <c r="AM197" i="1"/>
  <c r="AM200" i="1" s="1"/>
  <c r="S197" i="1"/>
  <c r="AN196" i="1"/>
  <c r="AL196" i="1"/>
  <c r="AK196" i="1"/>
  <c r="AJ196" i="1"/>
  <c r="AI196" i="1"/>
  <c r="AH196" i="1"/>
  <c r="AG196" i="1"/>
  <c r="AF196" i="1"/>
  <c r="AE196" i="1"/>
  <c r="AD196" i="1"/>
  <c r="AC196" i="1"/>
  <c r="AB196" i="1"/>
  <c r="AA196" i="1"/>
  <c r="Z196" i="1"/>
  <c r="Y196" i="1"/>
  <c r="X196" i="1"/>
  <c r="W196" i="1"/>
  <c r="V196" i="1"/>
  <c r="U196" i="1"/>
  <c r="T196" i="1"/>
  <c r="S196" i="1"/>
  <c r="Q196" i="1"/>
  <c r="P196" i="1"/>
  <c r="O196" i="1"/>
  <c r="N196" i="1"/>
  <c r="M196" i="1"/>
  <c r="L196" i="1"/>
  <c r="K196" i="1"/>
  <c r="J196" i="1"/>
  <c r="I196" i="1"/>
  <c r="H196" i="1"/>
  <c r="G196" i="1"/>
  <c r="B196" i="1"/>
  <c r="AN195" i="1"/>
  <c r="AL195" i="1"/>
  <c r="AK195" i="1"/>
  <c r="AJ195" i="1"/>
  <c r="AI195" i="1"/>
  <c r="AH195" i="1"/>
  <c r="AG195" i="1"/>
  <c r="AF195" i="1"/>
  <c r="AE195" i="1"/>
  <c r="AD195" i="1"/>
  <c r="AC195" i="1"/>
  <c r="AB195" i="1"/>
  <c r="AA195" i="1"/>
  <c r="Z195" i="1"/>
  <c r="Y195" i="1"/>
  <c r="X195" i="1"/>
  <c r="W195" i="1"/>
  <c r="V195" i="1"/>
  <c r="U195" i="1"/>
  <c r="T195" i="1"/>
  <c r="S195" i="1"/>
  <c r="R195" i="1"/>
  <c r="Q195" i="1"/>
  <c r="P195" i="1"/>
  <c r="O195" i="1"/>
  <c r="N195" i="1"/>
  <c r="M195" i="1"/>
  <c r="L195" i="1"/>
  <c r="K195" i="1"/>
  <c r="J195" i="1"/>
  <c r="I195" i="1"/>
  <c r="H195" i="1"/>
  <c r="G195" i="1"/>
  <c r="B195" i="1"/>
  <c r="F194" i="1"/>
  <c r="AM193" i="1"/>
  <c r="AM196" i="1" s="1"/>
  <c r="S193" i="1"/>
  <c r="AM190" i="1"/>
  <c r="E190" i="1"/>
  <c r="E191" i="1" s="1"/>
  <c r="F191" i="1" s="1"/>
  <c r="E189" i="1"/>
  <c r="F189" i="1" s="1"/>
  <c r="AN188" i="1"/>
  <c r="AL188" i="1"/>
  <c r="AK188" i="1"/>
  <c r="AJ188" i="1"/>
  <c r="AI188" i="1"/>
  <c r="AH188" i="1"/>
  <c r="AG188" i="1"/>
  <c r="AF188" i="1"/>
  <c r="AE188" i="1"/>
  <c r="AD188" i="1"/>
  <c r="AC188" i="1"/>
  <c r="AB188" i="1"/>
  <c r="AA188" i="1"/>
  <c r="Z188" i="1"/>
  <c r="Y188" i="1"/>
  <c r="X188" i="1"/>
  <c r="W188" i="1"/>
  <c r="V188" i="1"/>
  <c r="U188" i="1"/>
  <c r="T188" i="1"/>
  <c r="R188" i="1"/>
  <c r="Q188" i="1"/>
  <c r="P188" i="1"/>
  <c r="O188" i="1"/>
  <c r="N188" i="1"/>
  <c r="M188" i="1"/>
  <c r="L188" i="1"/>
  <c r="K188" i="1"/>
  <c r="J188" i="1"/>
  <c r="I188" i="1"/>
  <c r="H188" i="1"/>
  <c r="G188" i="1"/>
  <c r="AO187" i="1"/>
  <c r="AO188" i="1" s="1"/>
  <c r="AM187" i="1"/>
  <c r="AM188" i="1" s="1"/>
  <c r="S187" i="1"/>
  <c r="S188" i="1" s="1"/>
  <c r="F187" i="1"/>
  <c r="AO186" i="1"/>
  <c r="AM186" i="1"/>
  <c r="S186" i="1"/>
  <c r="E186" i="1"/>
  <c r="E188" i="1" s="1"/>
  <c r="F188" i="1" s="1"/>
  <c r="AM185" i="1"/>
  <c r="AO185" i="1" s="1"/>
  <c r="E185" i="1" s="1"/>
  <c r="F185" i="1" s="1"/>
  <c r="S185" i="1"/>
  <c r="AO184" i="1"/>
  <c r="AM184" i="1"/>
  <c r="S184" i="1"/>
  <c r="E184" i="1"/>
  <c r="F184" i="1" s="1"/>
  <c r="AM183" i="1"/>
  <c r="AO183" i="1" s="1"/>
  <c r="E183" i="1" s="1"/>
  <c r="F183" i="1" s="1"/>
  <c r="S183" i="1"/>
  <c r="AB182" i="1"/>
  <c r="AA182" i="1"/>
  <c r="Z182" i="1"/>
  <c r="Y182" i="1"/>
  <c r="X182" i="1"/>
  <c r="W182" i="1"/>
  <c r="V182" i="1"/>
  <c r="U182" i="1"/>
  <c r="T182" i="1"/>
  <c r="AM182" i="1" s="1"/>
  <c r="AO182" i="1" s="1"/>
  <c r="Q182" i="1"/>
  <c r="P182" i="1"/>
  <c r="O182" i="1"/>
  <c r="N182" i="1"/>
  <c r="M182" i="1"/>
  <c r="L182" i="1"/>
  <c r="K182" i="1"/>
  <c r="J182" i="1"/>
  <c r="I182" i="1"/>
  <c r="H182" i="1"/>
  <c r="G182" i="1"/>
  <c r="S182" i="1" s="1"/>
  <c r="B182" i="1"/>
  <c r="AM181" i="1"/>
  <c r="AO181" i="1" s="1"/>
  <c r="E181" i="1" s="1"/>
  <c r="F181" i="1" s="1"/>
  <c r="S181" i="1"/>
  <c r="AO180" i="1"/>
  <c r="AM180" i="1"/>
  <c r="S180" i="1"/>
  <c r="E180" i="1" s="1"/>
  <c r="AO179" i="1"/>
  <c r="AM179" i="1"/>
  <c r="S179" i="1"/>
  <c r="E179" i="1"/>
  <c r="F179" i="1" s="1"/>
  <c r="AM178" i="1"/>
  <c r="AO178" i="1" s="1"/>
  <c r="E178" i="1" s="1"/>
  <c r="S178" i="1"/>
  <c r="AM177" i="1"/>
  <c r="AO177" i="1" s="1"/>
  <c r="E177" i="1" s="1"/>
  <c r="F177" i="1" s="1"/>
  <c r="S177" i="1"/>
  <c r="AO176" i="1"/>
  <c r="AM176" i="1"/>
  <c r="S176" i="1"/>
  <c r="F176" i="1"/>
  <c r="AO175" i="1"/>
  <c r="AM175" i="1"/>
  <c r="S175" i="1"/>
  <c r="F175" i="1"/>
  <c r="AO174" i="1"/>
  <c r="AM174" i="1"/>
  <c r="S174" i="1"/>
  <c r="E174" i="1"/>
  <c r="F174" i="1" s="1"/>
  <c r="AM173" i="1"/>
  <c r="AO173" i="1" s="1"/>
  <c r="AA173" i="1"/>
  <c r="X173" i="1"/>
  <c r="U173" i="1"/>
  <c r="N173" i="1"/>
  <c r="M173" i="1"/>
  <c r="L173" i="1"/>
  <c r="I173" i="1"/>
  <c r="S173" i="1" s="1"/>
  <c r="B173" i="1"/>
  <c r="AO172" i="1"/>
  <c r="AM172" i="1"/>
  <c r="S172" i="1"/>
  <c r="E172" i="1" s="1"/>
  <c r="AO171" i="1"/>
  <c r="AM171" i="1"/>
  <c r="S171" i="1"/>
  <c r="E171" i="1" s="1"/>
  <c r="X170" i="1"/>
  <c r="AM170" i="1" s="1"/>
  <c r="AO170" i="1" s="1"/>
  <c r="N170" i="1"/>
  <c r="I170" i="1"/>
  <c r="S170" i="1" s="1"/>
  <c r="B170" i="1"/>
  <c r="AM169" i="1"/>
  <c r="AO169" i="1" s="1"/>
  <c r="S169" i="1"/>
  <c r="F169" i="1"/>
  <c r="E169" i="1"/>
  <c r="AO168" i="1"/>
  <c r="AM168" i="1"/>
  <c r="S168" i="1"/>
  <c r="E168" i="1"/>
  <c r="F168" i="1" s="1"/>
  <c r="W167" i="1"/>
  <c r="T167" i="1"/>
  <c r="AM167" i="1" s="1"/>
  <c r="AO167" i="1" s="1"/>
  <c r="S167" i="1"/>
  <c r="B167" i="1"/>
  <c r="AM166" i="1"/>
  <c r="AO166" i="1" s="1"/>
  <c r="S166" i="1"/>
  <c r="F166" i="1"/>
  <c r="E166" i="1"/>
  <c r="AO165" i="1"/>
  <c r="AM165" i="1"/>
  <c r="S165" i="1"/>
  <c r="E165" i="1"/>
  <c r="F165" i="1" s="1"/>
  <c r="AA164" i="1"/>
  <c r="Y164" i="1"/>
  <c r="U164" i="1"/>
  <c r="T164" i="1"/>
  <c r="AM164" i="1" s="1"/>
  <c r="AO164" i="1" s="1"/>
  <c r="O164" i="1"/>
  <c r="M164" i="1"/>
  <c r="L164" i="1"/>
  <c r="K164" i="1"/>
  <c r="J164" i="1"/>
  <c r="S164" i="1" s="1"/>
  <c r="AO163" i="1"/>
  <c r="AM163" i="1"/>
  <c r="S163" i="1"/>
  <c r="E163" i="1" s="1"/>
  <c r="E164" i="1" s="1"/>
  <c r="AO162" i="1"/>
  <c r="AM162" i="1"/>
  <c r="S162" i="1"/>
  <c r="E162" i="1" s="1"/>
  <c r="AA161" i="1"/>
  <c r="Z161" i="1"/>
  <c r="Y161" i="1"/>
  <c r="X161" i="1"/>
  <c r="W161" i="1"/>
  <c r="V161" i="1"/>
  <c r="T161" i="1"/>
  <c r="AM161" i="1" s="1"/>
  <c r="AO161" i="1" s="1"/>
  <c r="O161" i="1"/>
  <c r="N161" i="1"/>
  <c r="M161" i="1"/>
  <c r="L161" i="1"/>
  <c r="K161" i="1"/>
  <c r="J161" i="1"/>
  <c r="G161" i="1"/>
  <c r="S161" i="1" s="1"/>
  <c r="B161" i="1"/>
  <c r="AO160" i="1"/>
  <c r="AM160" i="1"/>
  <c r="S160" i="1"/>
  <c r="E160" i="1"/>
  <c r="E161" i="1" s="1"/>
  <c r="F161" i="1" s="1"/>
  <c r="AM159" i="1"/>
  <c r="AO159" i="1" s="1"/>
  <c r="S159" i="1"/>
  <c r="F159" i="1"/>
  <c r="E159" i="1"/>
  <c r="X158" i="1"/>
  <c r="W158" i="1"/>
  <c r="AM158" i="1" s="1"/>
  <c r="AO158" i="1" s="1"/>
  <c r="S158" i="1"/>
  <c r="O158" i="1"/>
  <c r="B158" i="1"/>
  <c r="AM157" i="1"/>
  <c r="AO157" i="1" s="1"/>
  <c r="S157" i="1"/>
  <c r="F157" i="1"/>
  <c r="E157" i="1"/>
  <c r="E158" i="1" s="1"/>
  <c r="F158" i="1" s="1"/>
  <c r="AO156" i="1"/>
  <c r="AM156" i="1"/>
  <c r="S156" i="1"/>
  <c r="E156" i="1"/>
  <c r="F156" i="1" s="1"/>
  <c r="AM155" i="1"/>
  <c r="AO155" i="1" s="1"/>
  <c r="Z155" i="1"/>
  <c r="V155" i="1"/>
  <c r="U155" i="1"/>
  <c r="P155" i="1"/>
  <c r="J155" i="1"/>
  <c r="S155" i="1" s="1"/>
  <c r="B155" i="1"/>
  <c r="AO154" i="1"/>
  <c r="AM154" i="1"/>
  <c r="S154" i="1"/>
  <c r="E154" i="1"/>
  <c r="E155" i="1" s="1"/>
  <c r="F155" i="1" s="1"/>
  <c r="AM153" i="1"/>
  <c r="AO153" i="1" s="1"/>
  <c r="S153" i="1"/>
  <c r="F153" i="1"/>
  <c r="E153" i="1"/>
  <c r="AB152" i="1"/>
  <c r="AM152" i="1" s="1"/>
  <c r="AO152" i="1" s="1"/>
  <c r="N152" i="1"/>
  <c r="I152" i="1"/>
  <c r="S152" i="1" s="1"/>
  <c r="B152" i="1"/>
  <c r="AM151" i="1"/>
  <c r="AO151" i="1" s="1"/>
  <c r="S151" i="1"/>
  <c r="F151" i="1"/>
  <c r="E151" i="1"/>
  <c r="E152" i="1" s="1"/>
  <c r="F152" i="1" s="1"/>
  <c r="AO150" i="1"/>
  <c r="AM150" i="1"/>
  <c r="S150" i="1"/>
  <c r="E150" i="1"/>
  <c r="F150" i="1" s="1"/>
  <c r="AB149" i="1"/>
  <c r="AA149" i="1"/>
  <c r="Z149" i="1"/>
  <c r="Y149" i="1"/>
  <c r="X149" i="1"/>
  <c r="W149" i="1"/>
  <c r="V149" i="1"/>
  <c r="U149" i="1"/>
  <c r="AM149" i="1" s="1"/>
  <c r="AO149" i="1" s="1"/>
  <c r="Q149" i="1"/>
  <c r="P149" i="1"/>
  <c r="O149" i="1"/>
  <c r="N149" i="1"/>
  <c r="M149" i="1"/>
  <c r="L149" i="1"/>
  <c r="K149" i="1"/>
  <c r="J149" i="1"/>
  <c r="I149" i="1"/>
  <c r="H149" i="1"/>
  <c r="G149" i="1"/>
  <c r="S149" i="1" s="1"/>
  <c r="B149" i="1"/>
  <c r="AB148" i="1"/>
  <c r="AA148" i="1"/>
  <c r="Z148" i="1"/>
  <c r="X148" i="1"/>
  <c r="W148" i="1"/>
  <c r="V148" i="1"/>
  <c r="U148" i="1"/>
  <c r="AM148" i="1" s="1"/>
  <c r="AO148" i="1" s="1"/>
  <c r="Q148" i="1"/>
  <c r="O148" i="1"/>
  <c r="N148" i="1"/>
  <c r="M148" i="1"/>
  <c r="L148" i="1"/>
  <c r="K148" i="1"/>
  <c r="J148" i="1"/>
  <c r="I148" i="1"/>
  <c r="H148" i="1"/>
  <c r="G148" i="1"/>
  <c r="S148" i="1" s="1"/>
  <c r="B148" i="1"/>
  <c r="AO147" i="1"/>
  <c r="AM147" i="1"/>
  <c r="S147" i="1"/>
  <c r="E147" i="1"/>
  <c r="E149" i="1" s="1"/>
  <c r="F149" i="1" s="1"/>
  <c r="AM146" i="1"/>
  <c r="AO146" i="1" s="1"/>
  <c r="S146" i="1"/>
  <c r="F146" i="1"/>
  <c r="AB145" i="1"/>
  <c r="AA145" i="1"/>
  <c r="Z145" i="1"/>
  <c r="Y145" i="1"/>
  <c r="X145" i="1"/>
  <c r="W145" i="1"/>
  <c r="V145" i="1"/>
  <c r="U145" i="1"/>
  <c r="AM145" i="1" s="1"/>
  <c r="AO145" i="1" s="1"/>
  <c r="Q145" i="1"/>
  <c r="P145" i="1"/>
  <c r="O145" i="1"/>
  <c r="N145" i="1"/>
  <c r="M145" i="1"/>
  <c r="L145" i="1"/>
  <c r="K145" i="1"/>
  <c r="J145" i="1"/>
  <c r="I145" i="1"/>
  <c r="H145" i="1"/>
  <c r="G145" i="1"/>
  <c r="S145" i="1" s="1"/>
  <c r="B145" i="1"/>
  <c r="AM144" i="1"/>
  <c r="AO144" i="1" s="1"/>
  <c r="S144" i="1"/>
  <c r="F144" i="1"/>
  <c r="E144" i="1"/>
  <c r="AO143" i="1"/>
  <c r="AM143" i="1"/>
  <c r="S143" i="1"/>
  <c r="AO142" i="1"/>
  <c r="AM142" i="1"/>
  <c r="S142" i="1"/>
  <c r="E142" i="1" s="1"/>
  <c r="AO141" i="1"/>
  <c r="AM141" i="1"/>
  <c r="S141" i="1"/>
  <c r="E141" i="1" s="1"/>
  <c r="E143" i="1" s="1"/>
  <c r="AB140" i="1"/>
  <c r="AA140" i="1"/>
  <c r="Z140" i="1"/>
  <c r="Y140" i="1"/>
  <c r="X140" i="1"/>
  <c r="W140" i="1"/>
  <c r="V140" i="1"/>
  <c r="U140" i="1"/>
  <c r="T140" i="1"/>
  <c r="AM140" i="1" s="1"/>
  <c r="AO140" i="1" s="1"/>
  <c r="Q140" i="1"/>
  <c r="P140" i="1"/>
  <c r="O140" i="1"/>
  <c r="N140" i="1"/>
  <c r="M140" i="1"/>
  <c r="L140" i="1"/>
  <c r="K140" i="1"/>
  <c r="J140" i="1"/>
  <c r="I140" i="1"/>
  <c r="H140" i="1"/>
  <c r="G140" i="1"/>
  <c r="S140" i="1" s="1"/>
  <c r="B140" i="1"/>
  <c r="AB139" i="1"/>
  <c r="AA139" i="1"/>
  <c r="Z139" i="1"/>
  <c r="Y139" i="1"/>
  <c r="X139" i="1"/>
  <c r="W139" i="1"/>
  <c r="V139" i="1"/>
  <c r="U139" i="1"/>
  <c r="T139" i="1"/>
  <c r="AM139" i="1" s="1"/>
  <c r="AO139" i="1" s="1"/>
  <c r="Q139" i="1"/>
  <c r="P139" i="1"/>
  <c r="O139" i="1"/>
  <c r="N139" i="1"/>
  <c r="M139" i="1"/>
  <c r="L139" i="1"/>
  <c r="K139" i="1"/>
  <c r="J139" i="1"/>
  <c r="I139" i="1"/>
  <c r="H139" i="1"/>
  <c r="G139" i="1"/>
  <c r="S139" i="1" s="1"/>
  <c r="B139" i="1"/>
  <c r="AM138" i="1"/>
  <c r="AO138" i="1" s="1"/>
  <c r="S138" i="1"/>
  <c r="F138" i="1"/>
  <c r="E138" i="1"/>
  <c r="E139" i="1" s="1"/>
  <c r="AO137" i="1"/>
  <c r="AM137" i="1"/>
  <c r="S137" i="1"/>
  <c r="F137" i="1"/>
  <c r="AB136" i="1"/>
  <c r="AA136" i="1"/>
  <c r="Z136" i="1"/>
  <c r="Y136" i="1"/>
  <c r="X136" i="1"/>
  <c r="W136" i="1"/>
  <c r="V136" i="1"/>
  <c r="U136" i="1"/>
  <c r="T136" i="1"/>
  <c r="AM136" i="1" s="1"/>
  <c r="AO136" i="1" s="1"/>
  <c r="Q136" i="1"/>
  <c r="P136" i="1"/>
  <c r="O136" i="1"/>
  <c r="N136" i="1"/>
  <c r="M136" i="1"/>
  <c r="L136" i="1"/>
  <c r="K136" i="1"/>
  <c r="J136" i="1"/>
  <c r="I136" i="1"/>
  <c r="H136" i="1"/>
  <c r="G136" i="1"/>
  <c r="S136" i="1" s="1"/>
  <c r="B136" i="1"/>
  <c r="AM135" i="1"/>
  <c r="AO135" i="1" s="1"/>
  <c r="AB135" i="1"/>
  <c r="AA135" i="1"/>
  <c r="Z135" i="1"/>
  <c r="Y135" i="1"/>
  <c r="X135" i="1"/>
  <c r="W135" i="1"/>
  <c r="V135" i="1"/>
  <c r="U135" i="1"/>
  <c r="T135" i="1"/>
  <c r="S135" i="1"/>
  <c r="Q135" i="1"/>
  <c r="P135" i="1"/>
  <c r="O135" i="1"/>
  <c r="N135" i="1"/>
  <c r="M135" i="1"/>
  <c r="L135" i="1"/>
  <c r="K135" i="1"/>
  <c r="J135" i="1"/>
  <c r="I135" i="1"/>
  <c r="H135" i="1"/>
  <c r="G135" i="1"/>
  <c r="B135" i="1"/>
  <c r="AO134" i="1"/>
  <c r="AM134" i="1"/>
  <c r="S134" i="1"/>
  <c r="E134" i="1"/>
  <c r="E140" i="1" s="1"/>
  <c r="F140" i="1" s="1"/>
  <c r="AM133" i="1"/>
  <c r="AO133" i="1" s="1"/>
  <c r="S133" i="1"/>
  <c r="AO132" i="1"/>
  <c r="AM132" i="1"/>
  <c r="S132" i="1"/>
  <c r="E132" i="1" s="1"/>
  <c r="AO131" i="1"/>
  <c r="AM131" i="1"/>
  <c r="S131" i="1"/>
  <c r="AM130" i="1"/>
  <c r="AO130" i="1" s="1"/>
  <c r="S130" i="1"/>
  <c r="AO129" i="1"/>
  <c r="AM129" i="1"/>
  <c r="S129" i="1"/>
  <c r="E129" i="1"/>
  <c r="F129" i="1" s="1"/>
  <c r="AM128" i="1"/>
  <c r="AO128" i="1" s="1"/>
  <c r="S128" i="1"/>
  <c r="F128" i="1"/>
  <c r="E128" i="1"/>
  <c r="E130" i="1" s="1"/>
  <c r="F130" i="1" s="1"/>
  <c r="AA127" i="1"/>
  <c r="W127" i="1"/>
  <c r="U127" i="1"/>
  <c r="AM127" i="1" s="1"/>
  <c r="AO127" i="1" s="1"/>
  <c r="O127" i="1"/>
  <c r="J127" i="1"/>
  <c r="S127" i="1" s="1"/>
  <c r="AM126" i="1"/>
  <c r="AO126" i="1" s="1"/>
  <c r="S126" i="1"/>
  <c r="E126" i="1"/>
  <c r="E127" i="1" s="1"/>
  <c r="AM125" i="1"/>
  <c r="AO125" i="1" s="1"/>
  <c r="S125" i="1"/>
  <c r="E125" i="1"/>
  <c r="Z124" i="1"/>
  <c r="X124" i="1"/>
  <c r="U124" i="1"/>
  <c r="T124" i="1"/>
  <c r="AM124" i="1" s="1"/>
  <c r="AO124" i="1" s="1"/>
  <c r="K124" i="1"/>
  <c r="I124" i="1"/>
  <c r="G124" i="1"/>
  <c r="S124" i="1" s="1"/>
  <c r="B124" i="1"/>
  <c r="AN123" i="1"/>
  <c r="AM123" i="1"/>
  <c r="AO123" i="1" s="1"/>
  <c r="AL123" i="1"/>
  <c r="AK123" i="1"/>
  <c r="AJ123" i="1"/>
  <c r="AI123" i="1"/>
  <c r="AH123" i="1"/>
  <c r="AG123" i="1"/>
  <c r="AF123" i="1"/>
  <c r="AE123" i="1"/>
  <c r="AD123" i="1"/>
  <c r="AC123" i="1"/>
  <c r="AB123" i="1"/>
  <c r="AA123" i="1"/>
  <c r="Z123" i="1"/>
  <c r="Y123" i="1"/>
  <c r="X123" i="1"/>
  <c r="W123" i="1"/>
  <c r="V123" i="1"/>
  <c r="U123" i="1"/>
  <c r="T123" i="1"/>
  <c r="R123" i="1"/>
  <c r="Q123" i="1"/>
  <c r="P123" i="1"/>
  <c r="O123" i="1"/>
  <c r="N123" i="1"/>
  <c r="M123" i="1"/>
  <c r="L123" i="1"/>
  <c r="K123" i="1"/>
  <c r="J123" i="1"/>
  <c r="I123" i="1"/>
  <c r="H123" i="1"/>
  <c r="G123" i="1"/>
  <c r="S123" i="1" s="1"/>
  <c r="B123" i="1"/>
  <c r="AN122" i="1"/>
  <c r="AL122" i="1"/>
  <c r="AK122" i="1"/>
  <c r="AJ122" i="1"/>
  <c r="AI122" i="1"/>
  <c r="AH122" i="1"/>
  <c r="AG122" i="1"/>
  <c r="AF122" i="1"/>
  <c r="AE122" i="1"/>
  <c r="AD122" i="1"/>
  <c r="AC122" i="1"/>
  <c r="AB122" i="1"/>
  <c r="AA122" i="1"/>
  <c r="X122" i="1"/>
  <c r="W122" i="1"/>
  <c r="V122" i="1"/>
  <c r="U122" i="1"/>
  <c r="AM122" i="1" s="1"/>
  <c r="AO122" i="1" s="1"/>
  <c r="R122" i="1"/>
  <c r="Q122" i="1"/>
  <c r="O122" i="1"/>
  <c r="N122" i="1"/>
  <c r="M122" i="1"/>
  <c r="L122" i="1"/>
  <c r="K122" i="1"/>
  <c r="J122" i="1"/>
  <c r="I122" i="1"/>
  <c r="H122" i="1"/>
  <c r="S122" i="1" s="1"/>
  <c r="B122" i="1"/>
  <c r="AN121" i="1"/>
  <c r="AL121" i="1"/>
  <c r="AK121" i="1"/>
  <c r="AJ121" i="1"/>
  <c r="AI121" i="1"/>
  <c r="AH121" i="1"/>
  <c r="AG121" i="1"/>
  <c r="AF121" i="1"/>
  <c r="AE121" i="1"/>
  <c r="AD121" i="1"/>
  <c r="AC121" i="1"/>
  <c r="AB121" i="1"/>
  <c r="AA121" i="1"/>
  <c r="Z121" i="1"/>
  <c r="Y121" i="1"/>
  <c r="X121" i="1"/>
  <c r="W121" i="1"/>
  <c r="V121" i="1"/>
  <c r="U121" i="1"/>
  <c r="T121" i="1"/>
  <c r="AM121" i="1" s="1"/>
  <c r="AO121" i="1" s="1"/>
  <c r="R121" i="1"/>
  <c r="Q121" i="1"/>
  <c r="P121" i="1"/>
  <c r="O121" i="1"/>
  <c r="N121" i="1"/>
  <c r="M121" i="1"/>
  <c r="L121" i="1"/>
  <c r="K121" i="1"/>
  <c r="J121" i="1"/>
  <c r="I121" i="1"/>
  <c r="H121" i="1"/>
  <c r="G121" i="1"/>
  <c r="S121" i="1" s="1"/>
  <c r="B121" i="1"/>
  <c r="B120" i="1"/>
  <c r="AM119" i="1"/>
  <c r="AO119" i="1" s="1"/>
  <c r="S119" i="1"/>
  <c r="F119" i="1"/>
  <c r="E119" i="1"/>
  <c r="AO118" i="1"/>
  <c r="AM118" i="1"/>
  <c r="S118" i="1"/>
  <c r="E118" i="1"/>
  <c r="AM117" i="1"/>
  <c r="AO117" i="1" s="1"/>
  <c r="E117" i="1" s="1"/>
  <c r="S117" i="1"/>
  <c r="AO116" i="1"/>
  <c r="AM116" i="1"/>
  <c r="S116" i="1"/>
  <c r="E116" i="1"/>
  <c r="AN115" i="1"/>
  <c r="AL115" i="1"/>
  <c r="AJ115" i="1"/>
  <c r="AH115" i="1"/>
  <c r="AF115" i="1"/>
  <c r="AD115" i="1"/>
  <c r="AB115" i="1"/>
  <c r="Z115" i="1"/>
  <c r="X115" i="1"/>
  <c r="V115" i="1"/>
  <c r="T115" i="1"/>
  <c r="AM115" i="1" s="1"/>
  <c r="AO115" i="1" s="1"/>
  <c r="R115" i="1"/>
  <c r="P115" i="1"/>
  <c r="N115" i="1"/>
  <c r="L115" i="1"/>
  <c r="J115" i="1"/>
  <c r="H115" i="1"/>
  <c r="B115" i="1"/>
  <c r="AN114" i="1"/>
  <c r="AM114" i="1"/>
  <c r="AL114" i="1"/>
  <c r="AK114" i="1"/>
  <c r="AJ114" i="1"/>
  <c r="AI114" i="1"/>
  <c r="AH114" i="1"/>
  <c r="AG114" i="1"/>
  <c r="AF114" i="1"/>
  <c r="AE114" i="1"/>
  <c r="AD114" i="1"/>
  <c r="AC114" i="1"/>
  <c r="AB114" i="1"/>
  <c r="AA114" i="1"/>
  <c r="Z114" i="1"/>
  <c r="Y114" i="1"/>
  <c r="X114" i="1"/>
  <c r="W114" i="1"/>
  <c r="V114" i="1"/>
  <c r="U114" i="1"/>
  <c r="T114" i="1"/>
  <c r="S114" i="1"/>
  <c r="R114" i="1"/>
  <c r="Q114" i="1"/>
  <c r="P114" i="1"/>
  <c r="O114" i="1"/>
  <c r="N114" i="1"/>
  <c r="M114" i="1"/>
  <c r="L114" i="1"/>
  <c r="K114" i="1"/>
  <c r="J114" i="1"/>
  <c r="I114" i="1"/>
  <c r="H114" i="1"/>
  <c r="G114" i="1"/>
  <c r="AM113" i="1"/>
  <c r="AO113" i="1" s="1"/>
  <c r="S113" i="1"/>
  <c r="F113" i="1"/>
  <c r="E113" i="1"/>
  <c r="AO112" i="1"/>
  <c r="AM112" i="1"/>
  <c r="S112" i="1"/>
  <c r="E112" i="1"/>
  <c r="F112" i="1" s="1"/>
  <c r="AM111" i="1"/>
  <c r="AO111" i="1" s="1"/>
  <c r="E111" i="1" s="1"/>
  <c r="S111" i="1"/>
  <c r="F111" i="1"/>
  <c r="AO110" i="1"/>
  <c r="E110" i="1" s="1"/>
  <c r="F110" i="1" s="1"/>
  <c r="AM110" i="1"/>
  <c r="S110" i="1"/>
  <c r="S107" i="1" s="1"/>
  <c r="AM109" i="1"/>
  <c r="S109" i="1"/>
  <c r="AK108" i="1"/>
  <c r="AI108" i="1"/>
  <c r="AG108" i="1"/>
  <c r="AE108" i="1"/>
  <c r="AC108" i="1"/>
  <c r="AA108" i="1"/>
  <c r="Y108" i="1"/>
  <c r="W108" i="1"/>
  <c r="U108" i="1"/>
  <c r="Q108" i="1"/>
  <c r="O108" i="1"/>
  <c r="M108" i="1"/>
  <c r="K108" i="1"/>
  <c r="B108" i="1"/>
  <c r="AN107" i="1"/>
  <c r="AL107" i="1"/>
  <c r="AK107" i="1"/>
  <c r="AJ107" i="1"/>
  <c r="AI107" i="1"/>
  <c r="AH107" i="1"/>
  <c r="AG107" i="1"/>
  <c r="AF107" i="1"/>
  <c r="AE107" i="1"/>
  <c r="AD107" i="1"/>
  <c r="AC107" i="1"/>
  <c r="AB107" i="1"/>
  <c r="AA107" i="1"/>
  <c r="Z107" i="1"/>
  <c r="Y107" i="1"/>
  <c r="X107" i="1"/>
  <c r="W107" i="1"/>
  <c r="V107" i="1"/>
  <c r="U107" i="1"/>
  <c r="T107" i="1"/>
  <c r="R107" i="1"/>
  <c r="Q107" i="1"/>
  <c r="P107" i="1"/>
  <c r="O107" i="1"/>
  <c r="N107" i="1"/>
  <c r="M107" i="1"/>
  <c r="L107" i="1"/>
  <c r="J107" i="1"/>
  <c r="J120" i="1" s="1"/>
  <c r="I107" i="1"/>
  <c r="I108" i="1" s="1"/>
  <c r="H107" i="1"/>
  <c r="H120" i="1" s="1"/>
  <c r="G107" i="1"/>
  <c r="G108" i="1" s="1"/>
  <c r="AM106" i="1"/>
  <c r="AO106" i="1" s="1"/>
  <c r="S106" i="1"/>
  <c r="F106" i="1"/>
  <c r="E106" i="1"/>
  <c r="AO105" i="1"/>
  <c r="E105" i="1" s="1"/>
  <c r="F105" i="1" s="1"/>
  <c r="AM105" i="1"/>
  <c r="S105" i="1"/>
  <c r="S100" i="1" s="1"/>
  <c r="AM104" i="1"/>
  <c r="AO104" i="1" s="1"/>
  <c r="E104" i="1" s="1"/>
  <c r="S104" i="1"/>
  <c r="F104" i="1"/>
  <c r="AO103" i="1"/>
  <c r="AM103" i="1"/>
  <c r="S103" i="1"/>
  <c r="E103" i="1"/>
  <c r="F103" i="1" s="1"/>
  <c r="B102" i="1"/>
  <c r="AK101" i="1"/>
  <c r="AI101" i="1"/>
  <c r="AG101" i="1"/>
  <c r="AE101" i="1"/>
  <c r="AC101" i="1"/>
  <c r="AA101" i="1"/>
  <c r="Y101" i="1"/>
  <c r="W101" i="1"/>
  <c r="U101" i="1"/>
  <c r="Q101" i="1"/>
  <c r="O101" i="1"/>
  <c r="M101" i="1"/>
  <c r="K101" i="1"/>
  <c r="I101" i="1"/>
  <c r="G101" i="1"/>
  <c r="B101" i="1"/>
  <c r="AN100" i="1"/>
  <c r="AN102" i="1" s="1"/>
  <c r="AL100" i="1"/>
  <c r="AL102" i="1" s="1"/>
  <c r="AK100" i="1"/>
  <c r="AK102" i="1" s="1"/>
  <c r="AJ100" i="1"/>
  <c r="AJ102" i="1" s="1"/>
  <c r="AI100" i="1"/>
  <c r="AI102" i="1" s="1"/>
  <c r="AH100" i="1"/>
  <c r="AH102" i="1" s="1"/>
  <c r="AG100" i="1"/>
  <c r="AG102" i="1" s="1"/>
  <c r="AF100" i="1"/>
  <c r="AF102" i="1" s="1"/>
  <c r="AE100" i="1"/>
  <c r="AE102" i="1" s="1"/>
  <c r="AD100" i="1"/>
  <c r="AD102" i="1" s="1"/>
  <c r="AC100" i="1"/>
  <c r="AC102" i="1" s="1"/>
  <c r="AB100" i="1"/>
  <c r="AB102" i="1" s="1"/>
  <c r="AA100" i="1"/>
  <c r="AA102" i="1" s="1"/>
  <c r="Z100" i="1"/>
  <c r="Z102" i="1" s="1"/>
  <c r="Y100" i="1"/>
  <c r="Y102" i="1" s="1"/>
  <c r="X100" i="1"/>
  <c r="X102" i="1" s="1"/>
  <c r="W100" i="1"/>
  <c r="W102" i="1" s="1"/>
  <c r="V100" i="1"/>
  <c r="V102" i="1" s="1"/>
  <c r="U100" i="1"/>
  <c r="U102" i="1" s="1"/>
  <c r="T100" i="1"/>
  <c r="T102" i="1" s="1"/>
  <c r="AM102" i="1" s="1"/>
  <c r="AO102" i="1" s="1"/>
  <c r="R100" i="1"/>
  <c r="R102" i="1" s="1"/>
  <c r="Q100" i="1"/>
  <c r="Q102" i="1" s="1"/>
  <c r="P100" i="1"/>
  <c r="P102" i="1" s="1"/>
  <c r="O100" i="1"/>
  <c r="O102" i="1" s="1"/>
  <c r="N100" i="1"/>
  <c r="N102" i="1" s="1"/>
  <c r="M100" i="1"/>
  <c r="M102" i="1" s="1"/>
  <c r="L100" i="1"/>
  <c r="L102" i="1" s="1"/>
  <c r="K100" i="1"/>
  <c r="K102" i="1" s="1"/>
  <c r="J100" i="1"/>
  <c r="J102" i="1" s="1"/>
  <c r="I100" i="1"/>
  <c r="I102" i="1" s="1"/>
  <c r="H100" i="1"/>
  <c r="H102" i="1" s="1"/>
  <c r="G100" i="1"/>
  <c r="G102" i="1" s="1"/>
  <c r="AO99" i="1"/>
  <c r="E99" i="1" s="1"/>
  <c r="AM99" i="1"/>
  <c r="S99" i="1"/>
  <c r="AO98" i="1"/>
  <c r="AM98" i="1"/>
  <c r="S98" i="1"/>
  <c r="AM97" i="1"/>
  <c r="AO97" i="1" s="1"/>
  <c r="S97" i="1"/>
  <c r="AO96" i="1"/>
  <c r="AM96" i="1"/>
  <c r="S96" i="1"/>
  <c r="AM95" i="1"/>
  <c r="AO95" i="1" s="1"/>
  <c r="S95" i="1"/>
  <c r="AO94" i="1"/>
  <c r="AM94" i="1"/>
  <c r="S94" i="1"/>
  <c r="AM93" i="1"/>
  <c r="AO93" i="1" s="1"/>
  <c r="S93" i="1"/>
  <c r="F93" i="1"/>
  <c r="AM92" i="1"/>
  <c r="AO92" i="1" s="1"/>
  <c r="S92" i="1"/>
  <c r="AO91" i="1"/>
  <c r="AM91" i="1"/>
  <c r="S91" i="1"/>
  <c r="E91" i="1"/>
  <c r="F91" i="1" s="1"/>
  <c r="AM90" i="1"/>
  <c r="AO90" i="1" s="1"/>
  <c r="S90" i="1"/>
  <c r="F90" i="1"/>
  <c r="AM89" i="1"/>
  <c r="AO89" i="1" s="1"/>
  <c r="S89" i="1"/>
  <c r="F89" i="1"/>
  <c r="AM88" i="1"/>
  <c r="AO88" i="1" s="1"/>
  <c r="S88" i="1"/>
  <c r="F88" i="1"/>
  <c r="E88" i="1"/>
  <c r="AO87" i="1"/>
  <c r="AM87" i="1"/>
  <c r="S87" i="1"/>
  <c r="AM86" i="1"/>
  <c r="AO86" i="1" s="1"/>
  <c r="S86" i="1"/>
  <c r="F86" i="1"/>
  <c r="AM85" i="1"/>
  <c r="AO85" i="1" s="1"/>
  <c r="S85" i="1"/>
  <c r="E85" i="1"/>
  <c r="U84" i="1"/>
  <c r="AM83" i="1"/>
  <c r="AO83" i="1" s="1"/>
  <c r="S83" i="1"/>
  <c r="AO82" i="1"/>
  <c r="AM82" i="1"/>
  <c r="S82" i="1"/>
  <c r="F82" i="1"/>
  <c r="AO81" i="1"/>
  <c r="AM81" i="1"/>
  <c r="S81" i="1"/>
  <c r="E81" i="1"/>
  <c r="F81" i="1" s="1"/>
  <c r="AM80" i="1"/>
  <c r="AO80" i="1" s="1"/>
  <c r="S80" i="1"/>
  <c r="F80" i="1"/>
  <c r="AM79" i="1"/>
  <c r="AO79" i="1" s="1"/>
  <c r="E79" i="1" s="1"/>
  <c r="S79" i="1"/>
  <c r="AM78" i="1"/>
  <c r="AO78" i="1" s="1"/>
  <c r="S78" i="1"/>
  <c r="F78" i="1"/>
  <c r="E78" i="1"/>
  <c r="D78" i="1"/>
  <c r="AM77" i="1"/>
  <c r="AO77" i="1" s="1"/>
  <c r="S77" i="1"/>
  <c r="F77" i="1"/>
  <c r="E77" i="1"/>
  <c r="D77" i="1"/>
  <c r="AM76" i="1"/>
  <c r="AO76" i="1" s="1"/>
  <c r="S76" i="1"/>
  <c r="F76" i="1"/>
  <c r="E76" i="1"/>
  <c r="D76" i="1"/>
  <c r="AM75" i="1"/>
  <c r="AO75" i="1" s="1"/>
  <c r="S75" i="1"/>
  <c r="E75" i="1"/>
  <c r="D75" i="1" s="1"/>
  <c r="AO74" i="1"/>
  <c r="AM74" i="1"/>
  <c r="S74" i="1"/>
  <c r="E74" i="1" s="1"/>
  <c r="AO73" i="1"/>
  <c r="AM73" i="1"/>
  <c r="S73" i="1"/>
  <c r="E73" i="1" s="1"/>
  <c r="D73" i="1" s="1"/>
  <c r="AM72" i="1"/>
  <c r="AO72" i="1" s="1"/>
  <c r="E72" i="1" s="1"/>
  <c r="D72" i="1" s="1"/>
  <c r="S72" i="1"/>
  <c r="AO71" i="1"/>
  <c r="AM71" i="1"/>
  <c r="S71" i="1"/>
  <c r="E71" i="1" s="1"/>
  <c r="D71" i="1" s="1"/>
  <c r="AM70" i="1"/>
  <c r="AO70" i="1" s="1"/>
  <c r="E70" i="1" s="1"/>
  <c r="D70" i="1" s="1"/>
  <c r="S70" i="1"/>
  <c r="AO69" i="1"/>
  <c r="AM69" i="1"/>
  <c r="S69" i="1"/>
  <c r="E69" i="1" s="1"/>
  <c r="D69" i="1" s="1"/>
  <c r="AM68" i="1"/>
  <c r="AO68" i="1" s="1"/>
  <c r="E68" i="1" s="1"/>
  <c r="D68" i="1" s="1"/>
  <c r="S68" i="1"/>
  <c r="AO67" i="1"/>
  <c r="AM67" i="1"/>
  <c r="S67" i="1"/>
  <c r="E67" i="1" s="1"/>
  <c r="D67" i="1" s="1"/>
  <c r="AM66" i="1"/>
  <c r="AO66" i="1" s="1"/>
  <c r="E66" i="1" s="1"/>
  <c r="D66" i="1" s="1"/>
  <c r="S66" i="1"/>
  <c r="AO65" i="1"/>
  <c r="AM65" i="1"/>
  <c r="S65" i="1"/>
  <c r="E65" i="1" s="1"/>
  <c r="D65" i="1" s="1"/>
  <c r="E64" i="1"/>
  <c r="F64" i="1" s="1"/>
  <c r="F63" i="1"/>
  <c r="E63" i="1"/>
  <c r="D63" i="1"/>
  <c r="E62" i="1"/>
  <c r="D62" i="1"/>
  <c r="F61" i="1"/>
  <c r="E61" i="1"/>
  <c r="D61" i="1" s="1"/>
  <c r="E60" i="1"/>
  <c r="D60" i="1" s="1"/>
  <c r="AO59" i="1"/>
  <c r="AM59" i="1"/>
  <c r="S59" i="1"/>
  <c r="E59" i="1" s="1"/>
  <c r="D59" i="1" s="1"/>
  <c r="AM58" i="1"/>
  <c r="AO58" i="1" s="1"/>
  <c r="E58" i="1" s="1"/>
  <c r="D58" i="1" s="1"/>
  <c r="S58" i="1"/>
  <c r="E57" i="1"/>
  <c r="D57" i="1" s="1"/>
  <c r="AN56" i="1"/>
  <c r="AL56" i="1"/>
  <c r="AK56" i="1"/>
  <c r="AJ56" i="1"/>
  <c r="AI56" i="1"/>
  <c r="AH56" i="1"/>
  <c r="AG56" i="1"/>
  <c r="AF56" i="1"/>
  <c r="AE56" i="1"/>
  <c r="AD56" i="1"/>
  <c r="AC56" i="1"/>
  <c r="AB56" i="1"/>
  <c r="AA56" i="1"/>
  <c r="Z56" i="1"/>
  <c r="Y56" i="1"/>
  <c r="X56" i="1"/>
  <c r="W56" i="1"/>
  <c r="V56" i="1"/>
  <c r="U56" i="1"/>
  <c r="T56" i="1"/>
  <c r="R56" i="1"/>
  <c r="Q56" i="1"/>
  <c r="P56" i="1"/>
  <c r="O56" i="1"/>
  <c r="N56" i="1"/>
  <c r="M56" i="1"/>
  <c r="L56" i="1"/>
  <c r="K56" i="1"/>
  <c r="J56" i="1"/>
  <c r="I56" i="1"/>
  <c r="H56" i="1"/>
  <c r="G56" i="1"/>
  <c r="E56" i="1" s="1"/>
  <c r="D56" i="1" s="1"/>
  <c r="B56" i="1"/>
  <c r="AO55" i="1"/>
  <c r="AM55" i="1"/>
  <c r="S55" i="1"/>
  <c r="S56" i="1" s="1"/>
  <c r="AM54" i="1"/>
  <c r="AM56" i="1" s="1"/>
  <c r="S54" i="1"/>
  <c r="E53" i="1"/>
  <c r="E52" i="1"/>
  <c r="D52" i="1"/>
  <c r="E51" i="1"/>
  <c r="D51" i="1"/>
  <c r="AM50" i="1"/>
  <c r="AO50" i="1" s="1"/>
  <c r="E50" i="1" s="1"/>
  <c r="D50" i="1" s="1"/>
  <c r="S50" i="1"/>
  <c r="AO49" i="1"/>
  <c r="AM49" i="1"/>
  <c r="S49" i="1"/>
  <c r="E49" i="1" s="1"/>
  <c r="D49" i="1" s="1"/>
  <c r="AM48" i="1"/>
  <c r="AO48" i="1" s="1"/>
  <c r="E48" i="1" s="1"/>
  <c r="D48" i="1" s="1"/>
  <c r="S48" i="1"/>
  <c r="AO47" i="1"/>
  <c r="AM47" i="1"/>
  <c r="S47" i="1"/>
  <c r="E47" i="1" s="1"/>
  <c r="AO46" i="1"/>
  <c r="AM46" i="1"/>
  <c r="S46" i="1"/>
  <c r="E46" i="1" s="1"/>
  <c r="AD45" i="1"/>
  <c r="AC45" i="1"/>
  <c r="AA45" i="1"/>
  <c r="Y45" i="1"/>
  <c r="W45" i="1"/>
  <c r="U45" i="1"/>
  <c r="F45" i="1"/>
  <c r="B45" i="1"/>
  <c r="AO44" i="1"/>
  <c r="AM44" i="1"/>
  <c r="S44" i="1"/>
  <c r="E44" i="1" s="1"/>
  <c r="AN43" i="1"/>
  <c r="AN45" i="1" s="1"/>
  <c r="AM43" i="1"/>
  <c r="AM45" i="1" s="1"/>
  <c r="AL43" i="1"/>
  <c r="AL45" i="1" s="1"/>
  <c r="AK43" i="1"/>
  <c r="AK45" i="1" s="1"/>
  <c r="AJ43" i="1"/>
  <c r="AJ45" i="1" s="1"/>
  <c r="AI43" i="1"/>
  <c r="AI45" i="1" s="1"/>
  <c r="AH43" i="1"/>
  <c r="AH45" i="1" s="1"/>
  <c r="AG43" i="1"/>
  <c r="AG45" i="1" s="1"/>
  <c r="AF43" i="1"/>
  <c r="AF45" i="1" s="1"/>
  <c r="AE43" i="1"/>
  <c r="AE45" i="1" s="1"/>
  <c r="AC43" i="1"/>
  <c r="AB43" i="1"/>
  <c r="AB84" i="1" s="1"/>
  <c r="AA43" i="1"/>
  <c r="AA84" i="1" s="1"/>
  <c r="Z43" i="1"/>
  <c r="Z84" i="1" s="1"/>
  <c r="Y43" i="1"/>
  <c r="Y84" i="1" s="1"/>
  <c r="X43" i="1"/>
  <c r="X84" i="1" s="1"/>
  <c r="W43" i="1"/>
  <c r="W84" i="1" s="1"/>
  <c r="V43" i="1"/>
  <c r="V84" i="1" s="1"/>
  <c r="T43" i="1"/>
  <c r="T84" i="1" s="1"/>
  <c r="S43" i="1"/>
  <c r="S45" i="1" s="1"/>
  <c r="R43" i="1"/>
  <c r="R45" i="1" s="1"/>
  <c r="Q43" i="1"/>
  <c r="Q45" i="1" s="1"/>
  <c r="P43" i="1"/>
  <c r="P84" i="1" s="1"/>
  <c r="O43" i="1"/>
  <c r="O45" i="1" s="1"/>
  <c r="N43" i="1"/>
  <c r="N84" i="1" s="1"/>
  <c r="M43" i="1"/>
  <c r="M45" i="1" s="1"/>
  <c r="L43" i="1"/>
  <c r="L84" i="1" s="1"/>
  <c r="K43" i="1"/>
  <c r="K45" i="1" s="1"/>
  <c r="J43" i="1"/>
  <c r="J84" i="1" s="1"/>
  <c r="I43" i="1"/>
  <c r="I45" i="1" s="1"/>
  <c r="H43" i="1"/>
  <c r="H84" i="1" s="1"/>
  <c r="G43" i="1"/>
  <c r="G45" i="1" s="1"/>
  <c r="AO42" i="1"/>
  <c r="AM42" i="1"/>
  <c r="S42" i="1"/>
  <c r="AM41" i="1"/>
  <c r="AO41" i="1" s="1"/>
  <c r="S41" i="1"/>
  <c r="S40" i="1"/>
  <c r="C40" i="1"/>
  <c r="AM39" i="1"/>
  <c r="AO39" i="1" s="1"/>
  <c r="S39" i="1"/>
  <c r="AO38" i="1"/>
  <c r="AM38" i="1"/>
  <c r="S38" i="1"/>
  <c r="E38" i="1" s="1"/>
  <c r="E40" i="1" s="1"/>
  <c r="AN37" i="1"/>
  <c r="AL37" i="1"/>
  <c r="AK37" i="1"/>
  <c r="AJ37" i="1"/>
  <c r="AI37" i="1"/>
  <c r="AH37" i="1"/>
  <c r="AG37" i="1"/>
  <c r="AF37" i="1"/>
  <c r="AE37" i="1"/>
  <c r="AD37" i="1"/>
  <c r="AC37" i="1"/>
  <c r="AB37" i="1"/>
  <c r="AA37" i="1"/>
  <c r="Z37" i="1"/>
  <c r="Y37" i="1"/>
  <c r="X37" i="1"/>
  <c r="W37" i="1"/>
  <c r="V37" i="1"/>
  <c r="U37" i="1"/>
  <c r="T37" i="1"/>
  <c r="R37" i="1"/>
  <c r="Q37" i="1"/>
  <c r="P37" i="1"/>
  <c r="O37" i="1"/>
  <c r="N37" i="1"/>
  <c r="M37" i="1"/>
  <c r="L37" i="1"/>
  <c r="K37" i="1"/>
  <c r="J37" i="1"/>
  <c r="I37" i="1"/>
  <c r="H37" i="1"/>
  <c r="G37" i="1"/>
  <c r="C37" i="1"/>
  <c r="AM36" i="1"/>
  <c r="AM37" i="1" s="1"/>
  <c r="S36" i="1"/>
  <c r="AN35" i="1"/>
  <c r="AL35" i="1"/>
  <c r="AK35" i="1"/>
  <c r="AJ35" i="1"/>
  <c r="AI35" i="1"/>
  <c r="AH35" i="1"/>
  <c r="AG35" i="1"/>
  <c r="AF35" i="1"/>
  <c r="AE35" i="1"/>
  <c r="AD35" i="1"/>
  <c r="AC35" i="1"/>
  <c r="AB35" i="1"/>
  <c r="AA35" i="1"/>
  <c r="Z35" i="1"/>
  <c r="Y35" i="1"/>
  <c r="X35" i="1"/>
  <c r="W35" i="1"/>
  <c r="V35" i="1"/>
  <c r="U35" i="1"/>
  <c r="T35" i="1"/>
  <c r="R35" i="1"/>
  <c r="Q35" i="1"/>
  <c r="P35" i="1"/>
  <c r="O35" i="1"/>
  <c r="N35" i="1"/>
  <c r="M35" i="1"/>
  <c r="L35" i="1"/>
  <c r="K35" i="1"/>
  <c r="J35" i="1"/>
  <c r="I35" i="1"/>
  <c r="H35" i="1"/>
  <c r="G35" i="1"/>
  <c r="C35" i="1"/>
  <c r="AO34" i="1"/>
  <c r="AO35" i="1" s="1"/>
  <c r="AM34" i="1"/>
  <c r="AM35" i="1" s="1"/>
  <c r="S34" i="1"/>
  <c r="S35" i="1" s="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C33" i="1"/>
  <c r="E32" i="1"/>
  <c r="E33" i="1" s="1"/>
  <c r="AO31" i="1"/>
  <c r="AO33" i="1" s="1"/>
  <c r="AM31" i="1"/>
  <c r="S31" i="1"/>
  <c r="S37" i="1" s="1"/>
  <c r="E31" i="1"/>
  <c r="F31" i="1" s="1"/>
  <c r="AL30" i="1"/>
  <c r="AK30" i="1"/>
  <c r="AJ30" i="1"/>
  <c r="AI30" i="1"/>
  <c r="AH30" i="1"/>
  <c r="AG30" i="1"/>
  <c r="AF30" i="1"/>
  <c r="AE30" i="1"/>
  <c r="AD30" i="1"/>
  <c r="AC30" i="1"/>
  <c r="AB30" i="1"/>
  <c r="AA30" i="1"/>
  <c r="Z30" i="1"/>
  <c r="Y30" i="1"/>
  <c r="X30" i="1"/>
  <c r="W30" i="1"/>
  <c r="V30" i="1"/>
  <c r="U30" i="1"/>
  <c r="T30" i="1"/>
  <c r="R30" i="1"/>
  <c r="Q30" i="1"/>
  <c r="P30" i="1"/>
  <c r="O30" i="1"/>
  <c r="N30" i="1"/>
  <c r="M30" i="1"/>
  <c r="L30" i="1"/>
  <c r="K30" i="1"/>
  <c r="J30" i="1"/>
  <c r="I30" i="1"/>
  <c r="H30" i="1"/>
  <c r="G30" i="1"/>
  <c r="C30" i="1"/>
  <c r="AO29" i="1"/>
  <c r="AM29" i="1"/>
  <c r="AM30" i="1" s="1"/>
  <c r="S29" i="1"/>
  <c r="S30" i="1" s="1"/>
  <c r="AO28" i="1"/>
  <c r="AM28" i="1"/>
  <c r="S28" i="1"/>
  <c r="E28" i="1" s="1"/>
  <c r="D28" i="1" s="1"/>
  <c r="AL27" i="1"/>
  <c r="AK27" i="1"/>
  <c r="AJ27" i="1"/>
  <c r="AI27" i="1"/>
  <c r="AH27" i="1"/>
  <c r="AG27" i="1"/>
  <c r="AF27" i="1"/>
  <c r="AE27" i="1"/>
  <c r="AD27" i="1"/>
  <c r="AC27" i="1"/>
  <c r="AB27" i="1"/>
  <c r="AA27" i="1"/>
  <c r="Z27" i="1"/>
  <c r="Y27" i="1"/>
  <c r="X27" i="1"/>
  <c r="W27" i="1"/>
  <c r="V27" i="1"/>
  <c r="U27" i="1"/>
  <c r="T27" i="1"/>
  <c r="R27" i="1"/>
  <c r="Q27" i="1"/>
  <c r="P27" i="1"/>
  <c r="O27" i="1"/>
  <c r="N27" i="1"/>
  <c r="M27" i="1"/>
  <c r="L27" i="1"/>
  <c r="K27" i="1"/>
  <c r="J27" i="1"/>
  <c r="I27" i="1"/>
  <c r="H27" i="1"/>
  <c r="G27" i="1"/>
  <c r="C27" i="1"/>
  <c r="AO26" i="1"/>
  <c r="AM26" i="1"/>
  <c r="AM27" i="1" s="1"/>
  <c r="S26" i="1"/>
  <c r="S27" i="1" s="1"/>
  <c r="AN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C25" i="1"/>
  <c r="AM24" i="1"/>
  <c r="AM25" i="1" s="1"/>
  <c r="S24" i="1"/>
  <c r="AM23" i="1"/>
  <c r="AL23" i="1"/>
  <c r="AK23" i="1"/>
  <c r="AJ23" i="1"/>
  <c r="AI23" i="1"/>
  <c r="AH23" i="1"/>
  <c r="AG23" i="1"/>
  <c r="AF23" i="1"/>
  <c r="AE23" i="1"/>
  <c r="AD23" i="1"/>
  <c r="AC23" i="1"/>
  <c r="AB23" i="1"/>
  <c r="AA23" i="1"/>
  <c r="Z23" i="1"/>
  <c r="Y23" i="1"/>
  <c r="X23" i="1"/>
  <c r="W23" i="1"/>
  <c r="V23" i="1"/>
  <c r="U23" i="1"/>
  <c r="T23" i="1"/>
  <c r="R23" i="1"/>
  <c r="Q23" i="1"/>
  <c r="P23" i="1"/>
  <c r="O23" i="1"/>
  <c r="N23" i="1"/>
  <c r="M23" i="1"/>
  <c r="L23" i="1"/>
  <c r="K23" i="1"/>
  <c r="J23" i="1"/>
  <c r="I23" i="1"/>
  <c r="H23" i="1"/>
  <c r="G23" i="1"/>
  <c r="C23" i="1"/>
  <c r="E22" i="1"/>
  <c r="AN21" i="1"/>
  <c r="AN30" i="1" s="1"/>
  <c r="AM21" i="1"/>
  <c r="AO21" i="1" s="1"/>
  <c r="S21" i="1"/>
  <c r="S23" i="1" s="1"/>
  <c r="E20" i="1"/>
  <c r="E19" i="1"/>
  <c r="AO18" i="1"/>
  <c r="AN18" i="1"/>
  <c r="AM18" i="1"/>
  <c r="AL18" i="1"/>
  <c r="AK18" i="1"/>
  <c r="AJ18" i="1"/>
  <c r="AI18" i="1"/>
  <c r="AH18" i="1"/>
  <c r="AG18" i="1"/>
  <c r="AF18" i="1"/>
  <c r="AE18" i="1"/>
  <c r="AD18" i="1"/>
  <c r="AC18" i="1"/>
  <c r="AB18" i="1"/>
  <c r="Z18" i="1"/>
  <c r="Y18" i="1"/>
  <c r="X18" i="1"/>
  <c r="W18" i="1"/>
  <c r="V18" i="1"/>
  <c r="U18" i="1"/>
  <c r="T18" i="1"/>
  <c r="S18" i="1"/>
  <c r="E18" i="1" s="1"/>
  <c r="R18" i="1"/>
  <c r="Q18" i="1"/>
  <c r="P18" i="1"/>
  <c r="O18" i="1"/>
  <c r="N18" i="1"/>
  <c r="M18" i="1"/>
  <c r="L18" i="1"/>
  <c r="K18" i="1"/>
  <c r="J18" i="1"/>
  <c r="I18" i="1"/>
  <c r="H18" i="1"/>
  <c r="G18" i="1"/>
  <c r="C18" i="1"/>
  <c r="E17" i="1"/>
  <c r="F17" i="1" s="1"/>
  <c r="E16" i="1"/>
  <c r="F16" i="1" s="1"/>
  <c r="E15" i="1"/>
  <c r="AN14" i="1"/>
  <c r="AL14" i="1"/>
  <c r="AK14" i="1"/>
  <c r="AJ14" i="1"/>
  <c r="AI14" i="1"/>
  <c r="AH14" i="1"/>
  <c r="AG14" i="1"/>
  <c r="AF14" i="1"/>
  <c r="AE14" i="1"/>
  <c r="AD14" i="1"/>
  <c r="AC14" i="1"/>
  <c r="AB14" i="1"/>
  <c r="AA14" i="1"/>
  <c r="Z14" i="1"/>
  <c r="Y14" i="1"/>
  <c r="X14" i="1"/>
  <c r="W14" i="1"/>
  <c r="V14" i="1"/>
  <c r="U14" i="1"/>
  <c r="T14" i="1"/>
  <c r="R14" i="1"/>
  <c r="Q14" i="1"/>
  <c r="P14" i="1"/>
  <c r="O14" i="1"/>
  <c r="N14" i="1"/>
  <c r="M14" i="1"/>
  <c r="L14" i="1"/>
  <c r="K14" i="1"/>
  <c r="J14" i="1"/>
  <c r="I14" i="1"/>
  <c r="H14" i="1"/>
  <c r="G14" i="1"/>
  <c r="C14" i="1"/>
  <c r="AM13" i="1"/>
  <c r="AO13" i="1" s="1"/>
  <c r="S13" i="1"/>
  <c r="E13" i="1"/>
  <c r="AN12" i="1"/>
  <c r="AL12" i="1"/>
  <c r="AK12" i="1"/>
  <c r="AJ12" i="1"/>
  <c r="AI12" i="1"/>
  <c r="AH12" i="1"/>
  <c r="AG12" i="1"/>
  <c r="AF12" i="1"/>
  <c r="AE12" i="1"/>
  <c r="AD12" i="1"/>
  <c r="AC12" i="1"/>
  <c r="AB12" i="1"/>
  <c r="AA12" i="1"/>
  <c r="Z12" i="1"/>
  <c r="Y12" i="1"/>
  <c r="X12" i="1"/>
  <c r="W12" i="1"/>
  <c r="V12" i="1"/>
  <c r="U12" i="1"/>
  <c r="T12" i="1"/>
  <c r="R12" i="1"/>
  <c r="Q12" i="1"/>
  <c r="P12" i="1"/>
  <c r="O12" i="1"/>
  <c r="N12" i="1"/>
  <c r="M12" i="1"/>
  <c r="L12" i="1"/>
  <c r="K12" i="1"/>
  <c r="J12" i="1"/>
  <c r="I12" i="1"/>
  <c r="H12" i="1"/>
  <c r="G12" i="1"/>
  <c r="C12" i="1"/>
  <c r="AO11" i="1"/>
  <c r="AM11" i="1"/>
  <c r="S11" i="1"/>
  <c r="E11" i="1"/>
  <c r="F11" i="1" s="1"/>
  <c r="AN10" i="1"/>
  <c r="AL10" i="1"/>
  <c r="AK10" i="1"/>
  <c r="AJ10" i="1"/>
  <c r="AI10" i="1"/>
  <c r="AH10" i="1"/>
  <c r="AG10" i="1"/>
  <c r="AF10" i="1"/>
  <c r="AE10" i="1"/>
  <c r="AD10" i="1"/>
  <c r="AC10" i="1"/>
  <c r="AB10" i="1"/>
  <c r="AA10" i="1"/>
  <c r="Z10" i="1"/>
  <c r="Y10" i="1"/>
  <c r="X10" i="1"/>
  <c r="W10" i="1"/>
  <c r="V10" i="1"/>
  <c r="U10" i="1"/>
  <c r="T10" i="1"/>
  <c r="R10" i="1"/>
  <c r="Q10" i="1"/>
  <c r="P10" i="1"/>
  <c r="O10" i="1"/>
  <c r="N10" i="1"/>
  <c r="M10" i="1"/>
  <c r="L10" i="1"/>
  <c r="K10" i="1"/>
  <c r="J10" i="1"/>
  <c r="I10" i="1"/>
  <c r="H10" i="1"/>
  <c r="G10" i="1"/>
  <c r="C10" i="1"/>
  <c r="AM9" i="1"/>
  <c r="AM10" i="1" s="1"/>
  <c r="S9" i="1"/>
  <c r="S14" i="1" s="1"/>
  <c r="AO8" i="1"/>
  <c r="AM8" i="1"/>
  <c r="S8" i="1"/>
  <c r="F8" i="1"/>
  <c r="E8" i="1"/>
  <c r="AM12" i="1" l="1"/>
  <c r="AM14" i="1"/>
  <c r="AO23" i="1"/>
  <c r="E21" i="1"/>
  <c r="F21" i="1" s="1"/>
  <c r="E23" i="1"/>
  <c r="AO27" i="1"/>
  <c r="AO30" i="1"/>
  <c r="S10" i="1"/>
  <c r="AO9" i="1"/>
  <c r="AO14" i="1" s="1"/>
  <c r="E14" i="1" s="1"/>
  <c r="S12" i="1"/>
  <c r="AO12" i="1"/>
  <c r="F33" i="1"/>
  <c r="D33" i="1"/>
  <c r="AM84" i="1"/>
  <c r="AO84" i="1" s="1"/>
  <c r="F22" i="1"/>
  <c r="AN23" i="1"/>
  <c r="AO24" i="1"/>
  <c r="E26" i="1"/>
  <c r="E27" i="1" s="1"/>
  <c r="E29" i="1"/>
  <c r="E30" i="1" s="1"/>
  <c r="D32" i="1"/>
  <c r="F32" i="1"/>
  <c r="E34" i="1"/>
  <c r="E35" i="1" s="1"/>
  <c r="AO36" i="1"/>
  <c r="H45" i="1"/>
  <c r="J45" i="1"/>
  <c r="L45" i="1"/>
  <c r="N45" i="1"/>
  <c r="P45" i="1"/>
  <c r="T45" i="1"/>
  <c r="V45" i="1"/>
  <c r="X45" i="1"/>
  <c r="Z45" i="1"/>
  <c r="AB45" i="1"/>
  <c r="AO54" i="1"/>
  <c r="E54" i="1" s="1"/>
  <c r="D54" i="1" s="1"/>
  <c r="E55" i="1"/>
  <c r="D55" i="1" s="1"/>
  <c r="D64" i="1"/>
  <c r="G84" i="1"/>
  <c r="I84" i="1"/>
  <c r="K84" i="1"/>
  <c r="M84" i="1"/>
  <c r="O84" i="1"/>
  <c r="Q84" i="1"/>
  <c r="S102" i="1"/>
  <c r="AM100" i="1"/>
  <c r="AO100" i="1"/>
  <c r="E100" i="1" s="1"/>
  <c r="H101" i="1"/>
  <c r="S101" i="1" s="1"/>
  <c r="J101" i="1"/>
  <c r="L101" i="1"/>
  <c r="N101" i="1"/>
  <c r="P101" i="1"/>
  <c r="R101" i="1"/>
  <c r="T101" i="1"/>
  <c r="V101" i="1"/>
  <c r="X101" i="1"/>
  <c r="Z101" i="1"/>
  <c r="AB101" i="1"/>
  <c r="AD101" i="1"/>
  <c r="AF101" i="1"/>
  <c r="AH101" i="1"/>
  <c r="AJ101" i="1"/>
  <c r="AL101" i="1"/>
  <c r="AN101" i="1"/>
  <c r="T120" i="1"/>
  <c r="AM120" i="1" s="1"/>
  <c r="T108" i="1"/>
  <c r="V120" i="1"/>
  <c r="V108" i="1"/>
  <c r="X120" i="1"/>
  <c r="X108" i="1"/>
  <c r="Z120" i="1"/>
  <c r="Z108" i="1"/>
  <c r="AB120" i="1"/>
  <c r="AB108" i="1"/>
  <c r="AD120" i="1"/>
  <c r="AD108" i="1"/>
  <c r="AF120" i="1"/>
  <c r="AF108" i="1"/>
  <c r="AH120" i="1"/>
  <c r="AH108" i="1"/>
  <c r="AJ120" i="1"/>
  <c r="AJ108" i="1"/>
  <c r="AL120" i="1"/>
  <c r="AL108" i="1"/>
  <c r="G120" i="1"/>
  <c r="S120" i="1" s="1"/>
  <c r="G115" i="1"/>
  <c r="S115" i="1" s="1"/>
  <c r="I120" i="1"/>
  <c r="I115" i="1"/>
  <c r="K120" i="1"/>
  <c r="K115" i="1"/>
  <c r="M120" i="1"/>
  <c r="M115" i="1"/>
  <c r="O120" i="1"/>
  <c r="O115" i="1"/>
  <c r="Q120" i="1"/>
  <c r="Q115" i="1"/>
  <c r="U120" i="1"/>
  <c r="U115" i="1"/>
  <c r="W120" i="1"/>
  <c r="W115" i="1"/>
  <c r="Y120" i="1"/>
  <c r="Y115" i="1"/>
  <c r="AA120" i="1"/>
  <c r="AA115" i="1"/>
  <c r="AC120" i="1"/>
  <c r="AC115" i="1"/>
  <c r="AE120" i="1"/>
  <c r="AE115" i="1"/>
  <c r="AG120" i="1"/>
  <c r="AG115" i="1"/>
  <c r="AI120" i="1"/>
  <c r="AI115" i="1"/>
  <c r="AK120" i="1"/>
  <c r="AK115" i="1"/>
  <c r="AO114" i="1"/>
  <c r="E114" i="1" s="1"/>
  <c r="E123" i="1"/>
  <c r="F123" i="1" s="1"/>
  <c r="E124" i="1"/>
  <c r="F124" i="1" s="1"/>
  <c r="E145" i="1"/>
  <c r="AN27" i="1"/>
  <c r="AO43" i="1"/>
  <c r="AO45" i="1" s="1"/>
  <c r="L120" i="1"/>
  <c r="L108" i="1"/>
  <c r="N120" i="1"/>
  <c r="N108" i="1"/>
  <c r="P120" i="1"/>
  <c r="P108" i="1"/>
  <c r="R120" i="1"/>
  <c r="R108" i="1"/>
  <c r="AN120" i="1"/>
  <c r="AN108" i="1"/>
  <c r="AO109" i="1"/>
  <c r="AM107" i="1"/>
  <c r="F117" i="1"/>
  <c r="E122" i="1"/>
  <c r="F122" i="1" s="1"/>
  <c r="H108" i="1"/>
  <c r="S108" i="1" s="1"/>
  <c r="J108" i="1"/>
  <c r="F116" i="1"/>
  <c r="F118" i="1"/>
  <c r="F134" i="1"/>
  <c r="E136" i="1"/>
  <c r="F147" i="1"/>
  <c r="F154" i="1"/>
  <c r="F160" i="1"/>
  <c r="E173" i="1"/>
  <c r="F173" i="1" s="1"/>
  <c r="E182" i="1"/>
  <c r="E135" i="1"/>
  <c r="E148" i="1"/>
  <c r="E167" i="1"/>
  <c r="F167" i="1" s="1"/>
  <c r="E170" i="1"/>
  <c r="F170" i="1" s="1"/>
  <c r="F186" i="1"/>
  <c r="F190" i="1"/>
  <c r="AO193" i="1"/>
  <c r="AO197" i="1"/>
  <c r="F208" i="1"/>
  <c r="AM195" i="1"/>
  <c r="AM210" i="1" s="1"/>
  <c r="AM212" i="1" s="1"/>
  <c r="AM199" i="1"/>
  <c r="AO196" i="1" l="1"/>
  <c r="AO195" i="1"/>
  <c r="E193" i="1"/>
  <c r="E109" i="1"/>
  <c r="AO107" i="1"/>
  <c r="E107" i="1" s="1"/>
  <c r="AM108" i="1"/>
  <c r="AO108" i="1" s="1"/>
  <c r="AM101" i="1"/>
  <c r="AO101" i="1" s="1"/>
  <c r="AO37" i="1"/>
  <c r="E36" i="1"/>
  <c r="E37" i="1" s="1"/>
  <c r="AO25" i="1"/>
  <c r="E24" i="1"/>
  <c r="AO56" i="1"/>
  <c r="AO200" i="1"/>
  <c r="AO199" i="1"/>
  <c r="AO210" i="1" s="1"/>
  <c r="AO212" i="1" s="1"/>
  <c r="E197" i="1"/>
  <c r="F114" i="1"/>
  <c r="E115" i="1"/>
  <c r="AO120" i="1"/>
  <c r="F100" i="1"/>
  <c r="E101" i="1"/>
  <c r="S84" i="1"/>
  <c r="E84" i="1"/>
  <c r="E43" i="1"/>
  <c r="E45" i="1" s="1"/>
  <c r="E102" i="1"/>
  <c r="AO10" i="1"/>
  <c r="E9" i="1"/>
  <c r="E10" i="1" l="1"/>
  <c r="F9" i="1"/>
  <c r="E12" i="1"/>
  <c r="E200" i="1"/>
  <c r="E199" i="1"/>
  <c r="F197" i="1"/>
  <c r="F24" i="1"/>
  <c r="E25" i="1"/>
  <c r="E108" i="1"/>
  <c r="F107" i="1"/>
  <c r="E196" i="1"/>
  <c r="E195" i="1"/>
  <c r="F195" i="1" s="1"/>
  <c r="F193" i="1"/>
  <c r="E120" i="1"/>
  <c r="F120" i="1" s="1"/>
  <c r="F109" i="1"/>
  <c r="E121" i="1"/>
  <c r="F121" i="1" s="1"/>
  <c r="F199" i="1" l="1"/>
  <c r="E210" i="1"/>
  <c r="E212" i="1" l="1"/>
  <c r="F212" i="1" s="1"/>
  <c r="F210" i="1"/>
</calcChain>
</file>

<file path=xl/comments1.xml><?xml version="1.0" encoding="utf-8"?>
<comments xmlns="http://schemas.openxmlformats.org/spreadsheetml/2006/main">
  <authors>
    <author>ibragro1</author>
    <author>Администрация Ибресинского района Юрий Никишов</author>
    <author>Администрация Ибресинского района Олег Новиков</author>
  </authors>
  <commentList>
    <comment ref="AN21" authorId="0">
      <text>
        <r>
          <rPr>
            <b/>
            <sz val="9"/>
            <color indexed="81"/>
            <rFont val="Tahoma"/>
            <family val="2"/>
            <charset val="204"/>
          </rPr>
          <t>ibragro1:</t>
        </r>
        <r>
          <rPr>
            <sz val="9"/>
            <color indexed="81"/>
            <rFont val="Tahoma"/>
            <family val="2"/>
            <charset val="204"/>
          </rPr>
          <t xml:space="preserve">
Степанова Л.И. -12
Милицков Е.Н. (Вурн р-н) - 44
</t>
        </r>
      </text>
    </comment>
    <comment ref="L22" authorId="1">
      <text>
        <r>
          <rPr>
            <b/>
            <sz val="9"/>
            <color indexed="81"/>
            <rFont val="Tahoma"/>
            <family val="2"/>
            <charset val="204"/>
          </rPr>
          <t xml:space="preserve">50
</t>
        </r>
      </text>
    </comment>
    <comment ref="G24" authorId="1">
      <text>
        <r>
          <rPr>
            <b/>
            <sz val="9"/>
            <color indexed="81"/>
            <rFont val="Tahoma"/>
            <family val="2"/>
            <charset val="204"/>
          </rPr>
          <t>пшеница</t>
        </r>
      </text>
    </comment>
    <comment ref="P29" authorId="1">
      <text>
        <r>
          <rPr>
            <b/>
            <sz val="9"/>
            <color indexed="81"/>
            <rFont val="Tahoma"/>
            <family val="2"/>
            <charset val="204"/>
          </rPr>
          <t>Администрация Ибресинского района Юрий Никишов:</t>
        </r>
        <r>
          <rPr>
            <sz val="9"/>
            <color indexed="81"/>
            <rFont val="Tahoma"/>
            <family val="2"/>
            <charset val="204"/>
          </rPr>
          <t xml:space="preserve">
200
</t>
        </r>
      </text>
    </comment>
    <comment ref="N31" authorId="1">
      <text>
        <r>
          <rPr>
            <b/>
            <sz val="9"/>
            <color indexed="81"/>
            <rFont val="Tahoma"/>
            <family val="2"/>
            <charset val="204"/>
          </rPr>
          <t xml:space="preserve">Многолетка 250 га
</t>
        </r>
      </text>
    </comment>
    <comment ref="R31" authorId="2">
      <text>
        <r>
          <rPr>
            <sz val="9"/>
            <color indexed="81"/>
            <rFont val="Tahoma"/>
            <family val="2"/>
            <charset val="204"/>
          </rPr>
          <t xml:space="preserve">Драйв 100
Дархан 5
АП Дружба 49
Агропромкомплект 300
ПНИ 0,64
Церковь МК 14
Нат прод пов 796,73
</t>
        </r>
      </text>
    </comment>
    <comment ref="AA31" authorId="1">
      <text>
        <r>
          <rPr>
            <b/>
            <sz val="9"/>
            <color indexed="81"/>
            <rFont val="Tahoma"/>
            <family val="2"/>
            <charset val="204"/>
          </rPr>
          <t>Администрация Ибресинского района Юрий Никишов:</t>
        </r>
        <r>
          <rPr>
            <sz val="9"/>
            <color indexed="81"/>
            <rFont val="Tahoma"/>
            <family val="2"/>
            <charset val="204"/>
          </rPr>
          <t xml:space="preserve">
24
</t>
        </r>
      </text>
    </comment>
    <comment ref="AM31" authorId="2">
      <text>
        <r>
          <rPr>
            <b/>
            <sz val="9"/>
            <color indexed="81"/>
            <rFont val="Tahoma"/>
            <family val="2"/>
            <charset val="204"/>
          </rPr>
          <t>Фадеев НН 4,5
Ильин И.В. 1,6
Малышев А.Г. 5,5
Константинов А.Г. 4,4
Лабинов С.В. 23
Лисицын В.А. 24
Мусьтаова Л.А.5,93
Ильин Г.В. 1,46
Степанова Л.И. 15
Кириллов В.М. 2,74
Васильев Н.П. 9,33
Семенов А.В. 3,8
Филиппов А.В. 2,82
Ярчеев П.И. 1,44
Мансуров Р.М. 10
Ялалдинов И.Р. 24,5
Кириллов П.В. 6,3
Денисов А.Г. 80,1
Петрова Е.В. 1,46
Васильев А.В. 6,3
Григорьев В.Н. 9,95
Куприянов О.Л. 16,48
Шайхлолв Н.Р. 12,7
Гурьев И.В. 39</t>
        </r>
        <r>
          <rPr>
            <sz val="9"/>
            <color indexed="81"/>
            <rFont val="Tahoma"/>
            <family val="2"/>
            <charset val="204"/>
          </rPr>
          <t xml:space="preserve">
Семенов В.П. 2,06
Хайбуллин Р.К. 36
Шапошников О.А. 29,5
Петаев Д.А. 10
Матвеев А.Н. 5,3
Цыганов А.Г. 23,5
Николаев Н.С. 9,5
Копеев Ю.И. 52,65
Корнилов Р.П. 5,33
Иванова Н.В. 7
Митрофанов Р.В. 168,24
Тосинский А.В. 8,24
Ижендеев Ю.Н. 3,5
Спиридонов А.Д. 3,3
Романов А.А. 1,66
Муллин А.М. 4,12
Тарасов В.А. 6,5
Камалюков Р.Ш. 55
руссков Ю.Н. 2,2
Орлов О.В. 6
Самарин Е.А. 3,38
</t>
        </r>
      </text>
    </comment>
    <comment ref="M34" authorId="1">
      <text>
        <r>
          <rPr>
            <b/>
            <sz val="9"/>
            <color indexed="81"/>
            <rFont val="Tahoma"/>
            <family val="2"/>
            <charset val="204"/>
          </rPr>
          <t xml:space="preserve">НЕ БУДЕТ
</t>
        </r>
        <r>
          <rPr>
            <sz val="9"/>
            <color indexed="81"/>
            <rFont val="Tahoma"/>
            <family val="2"/>
            <charset val="204"/>
          </rPr>
          <t xml:space="preserve">
</t>
        </r>
      </text>
    </comment>
    <comment ref="K36" authorId="1">
      <text>
        <r>
          <rPr>
            <b/>
            <sz val="9"/>
            <color indexed="81"/>
            <rFont val="Tahoma"/>
            <family val="2"/>
            <charset val="204"/>
          </rPr>
          <t>Администрация Ибресинского района Юрий Никишов:</t>
        </r>
        <r>
          <rPr>
            <sz val="9"/>
            <color indexed="81"/>
            <rFont val="Tahoma"/>
            <family val="2"/>
            <charset val="204"/>
          </rPr>
          <t xml:space="preserve">
250</t>
        </r>
      </text>
    </comment>
    <comment ref="Y38" authorId="1">
      <text>
        <r>
          <rPr>
            <b/>
            <sz val="9"/>
            <color indexed="81"/>
            <rFont val="Tahoma"/>
            <family val="2"/>
            <charset val="204"/>
          </rPr>
          <t>Администрация Ибресинского района Юрий Никишов:</t>
        </r>
        <r>
          <rPr>
            <sz val="9"/>
            <color indexed="81"/>
            <rFont val="Tahoma"/>
            <family val="2"/>
            <charset val="204"/>
          </rPr>
          <t xml:space="preserve">
</t>
        </r>
      </text>
    </comment>
    <comment ref="K39" authorId="1">
      <text>
        <r>
          <rPr>
            <b/>
            <sz val="9"/>
            <color indexed="81"/>
            <rFont val="Tahoma"/>
            <family val="2"/>
            <charset val="204"/>
          </rPr>
          <t>Администрация Ибресинского района Юрий Никишов:</t>
        </r>
        <r>
          <rPr>
            <sz val="9"/>
            <color indexed="81"/>
            <rFont val="Tahoma"/>
            <family val="2"/>
            <charset val="204"/>
          </rPr>
          <t xml:space="preserve">
360
</t>
        </r>
      </text>
    </comment>
    <comment ref="L41" authorId="1">
      <text>
        <r>
          <rPr>
            <b/>
            <sz val="9"/>
            <color indexed="81"/>
            <rFont val="Tahoma"/>
            <family val="2"/>
            <charset val="204"/>
          </rPr>
          <t>350</t>
        </r>
      </text>
    </comment>
    <comment ref="M41" authorId="1">
      <text>
        <r>
          <rPr>
            <b/>
            <sz val="9"/>
            <color indexed="81"/>
            <rFont val="Tahoma"/>
            <family val="2"/>
            <charset val="204"/>
          </rPr>
          <t>Администрация Ибресинского района Юрий Никишов:</t>
        </r>
        <r>
          <rPr>
            <sz val="9"/>
            <color indexed="81"/>
            <rFont val="Tahoma"/>
            <family val="2"/>
            <charset val="204"/>
          </rPr>
          <t xml:space="preserve">
20
</t>
        </r>
      </text>
    </comment>
    <comment ref="N42" authorId="1">
      <text>
        <r>
          <rPr>
            <b/>
            <sz val="9"/>
            <color indexed="81"/>
            <rFont val="Tahoma"/>
            <family val="2"/>
            <charset val="204"/>
          </rPr>
          <t xml:space="preserve">325 по плану
</t>
        </r>
      </text>
    </comment>
    <comment ref="AC42" authorId="1">
      <text>
        <r>
          <rPr>
            <b/>
            <sz val="9"/>
            <color indexed="81"/>
            <rFont val="Tahoma"/>
            <family val="2"/>
            <charset val="204"/>
          </rPr>
          <t>Администрация Ибресинского района Юрий Никишов:</t>
        </r>
        <r>
          <rPr>
            <sz val="9"/>
            <color indexed="81"/>
            <rFont val="Tahoma"/>
            <family val="2"/>
            <charset val="204"/>
          </rPr>
          <t xml:space="preserve">
</t>
        </r>
      </text>
    </comment>
    <comment ref="AD42" authorId="1">
      <text>
        <r>
          <rPr>
            <b/>
            <sz val="9"/>
            <color indexed="81"/>
            <rFont val="Tahoma"/>
            <family val="2"/>
            <charset val="204"/>
          </rPr>
          <t>просо 23</t>
        </r>
      </text>
    </comment>
    <comment ref="AG42" authorId="1">
      <text>
        <r>
          <rPr>
            <b/>
            <sz val="9"/>
            <color indexed="81"/>
            <rFont val="Tahoma"/>
            <family val="2"/>
            <charset val="204"/>
          </rPr>
          <t xml:space="preserve">по плану 26
</t>
        </r>
      </text>
    </comment>
    <comment ref="AI42" authorId="1">
      <text>
        <r>
          <rPr>
            <b/>
            <sz val="9"/>
            <color indexed="81"/>
            <rFont val="Tahoma"/>
            <family val="2"/>
            <charset val="204"/>
          </rPr>
          <t xml:space="preserve">20 по черный пар
</t>
        </r>
      </text>
    </comment>
    <comment ref="D43" authorId="1">
      <text>
        <r>
          <rPr>
            <b/>
            <sz val="9"/>
            <color indexed="81"/>
            <rFont val="Tahoma"/>
            <family val="2"/>
            <charset val="204"/>
          </rPr>
          <t>яровые плюс пересев</t>
        </r>
      </text>
    </comment>
    <comment ref="L44" authorId="1">
      <text>
        <r>
          <rPr>
            <b/>
            <sz val="9"/>
            <color indexed="81"/>
            <rFont val="Tahoma"/>
            <family val="2"/>
            <charset val="204"/>
          </rPr>
          <t xml:space="preserve">24 овес
</t>
        </r>
      </text>
    </comment>
    <comment ref="M44" authorId="1">
      <text>
        <r>
          <rPr>
            <b/>
            <sz val="9"/>
            <color indexed="81"/>
            <rFont val="Tahoma"/>
            <family val="2"/>
            <charset val="204"/>
          </rPr>
          <t xml:space="preserve">яровая пшеница (подсев)
</t>
        </r>
      </text>
    </comment>
    <comment ref="N44" authorId="1">
      <text>
        <r>
          <rPr>
            <b/>
            <sz val="9"/>
            <color indexed="81"/>
            <rFont val="Tahoma"/>
            <family val="2"/>
            <charset val="204"/>
          </rPr>
          <t>пшеница</t>
        </r>
      </text>
    </comment>
    <comment ref="O44" authorId="1">
      <text>
        <r>
          <rPr>
            <b/>
            <sz val="9"/>
            <color indexed="81"/>
            <rFont val="Tahoma"/>
            <family val="2"/>
            <charset val="204"/>
          </rPr>
          <t>пшеница</t>
        </r>
      </text>
    </comment>
    <comment ref="P44" authorId="1">
      <text>
        <r>
          <rPr>
            <b/>
            <sz val="9"/>
            <color indexed="81"/>
            <rFont val="Tahoma"/>
            <family val="2"/>
            <charset val="204"/>
          </rPr>
          <t xml:space="preserve">ячмень
</t>
        </r>
      </text>
    </comment>
    <comment ref="Q44" authorId="1">
      <text>
        <r>
          <rPr>
            <b/>
            <sz val="9"/>
            <color indexed="81"/>
            <rFont val="Tahoma"/>
            <family val="2"/>
            <charset val="204"/>
          </rPr>
          <t xml:space="preserve">ячмень
</t>
        </r>
      </text>
    </comment>
    <comment ref="U44" authorId="1">
      <text>
        <r>
          <rPr>
            <b/>
            <sz val="9"/>
            <color indexed="81"/>
            <rFont val="Tahoma"/>
            <family val="2"/>
            <charset val="204"/>
          </rPr>
          <t>пшеница</t>
        </r>
      </text>
    </comment>
    <comment ref="R46" authorId="1">
      <text>
        <r>
          <rPr>
            <b/>
            <sz val="9"/>
            <color indexed="81"/>
            <rFont val="Tahoma"/>
            <family val="2"/>
            <charset val="204"/>
          </rPr>
          <t>церковь 14
акимов 60</t>
        </r>
      </text>
    </comment>
    <comment ref="AN46" authorId="1">
      <text>
        <r>
          <rPr>
            <b/>
            <sz val="9"/>
            <color indexed="81"/>
            <rFont val="Tahoma"/>
            <family val="2"/>
            <charset val="204"/>
          </rPr>
          <t>Милицков 120га
ИвановаНВ 2га
Демидов ОМ 2,5га
Тарасова АЛ 5га</t>
        </r>
      </text>
    </comment>
    <comment ref="G47" authorId="1">
      <text>
        <r>
          <rPr>
            <b/>
            <sz val="9"/>
            <color indexed="81"/>
            <rFont val="Tahoma"/>
            <family val="2"/>
            <charset val="204"/>
          </rPr>
          <t xml:space="preserve">340 пересев +49
</t>
        </r>
      </text>
    </comment>
    <comment ref="AF47" authorId="1">
      <text>
        <r>
          <rPr>
            <b/>
            <sz val="9"/>
            <color indexed="81"/>
            <rFont val="Tahoma"/>
            <family val="2"/>
            <charset val="204"/>
          </rPr>
          <t xml:space="preserve">10
</t>
        </r>
      </text>
    </comment>
    <comment ref="AN47" authorId="1">
      <text>
        <r>
          <rPr>
            <b/>
            <sz val="9"/>
            <color indexed="81"/>
            <rFont val="Tahoma"/>
            <family val="2"/>
            <charset val="204"/>
          </rPr>
          <t>Тарасов В.А. 30
ИвановаНВ 2га
Степанова ЛИ 8га
Демидов ОМ 1,5га</t>
        </r>
      </text>
    </comment>
    <comment ref="AN48" authorId="1">
      <text>
        <r>
          <rPr>
            <b/>
            <sz val="9"/>
            <color indexed="81"/>
            <rFont val="Tahoma"/>
            <family val="2"/>
            <charset val="204"/>
          </rPr>
          <t>Тарасов В.А. 15</t>
        </r>
      </text>
    </comment>
    <comment ref="J50" authorId="1">
      <text>
        <r>
          <rPr>
            <b/>
            <sz val="9"/>
            <color indexed="81"/>
            <rFont val="Tahoma"/>
            <family val="2"/>
            <charset val="204"/>
          </rPr>
          <t>горох 93
вика 394</t>
        </r>
      </text>
    </comment>
    <comment ref="K50" authorId="1">
      <text>
        <r>
          <rPr>
            <b/>
            <sz val="9"/>
            <color indexed="81"/>
            <rFont val="Tahoma"/>
            <family val="2"/>
            <charset val="204"/>
          </rPr>
          <t>горох 15</t>
        </r>
      </text>
    </comment>
    <comment ref="AN52" authorId="1">
      <text>
        <r>
          <rPr>
            <b/>
            <sz val="9"/>
            <color indexed="81"/>
            <rFont val="Tahoma"/>
            <family val="2"/>
            <charset val="204"/>
          </rPr>
          <t>СтепановаЛИ</t>
        </r>
      </text>
    </comment>
    <comment ref="N53" authorId="1">
      <text>
        <r>
          <rPr>
            <b/>
            <sz val="9"/>
            <color indexed="81"/>
            <rFont val="Tahoma"/>
            <family val="2"/>
            <charset val="204"/>
          </rPr>
          <t>люцерна</t>
        </r>
      </text>
    </comment>
    <comment ref="R55" authorId="1">
      <text>
        <r>
          <rPr>
            <b/>
            <sz val="9"/>
            <color indexed="81"/>
            <rFont val="Tahoma"/>
            <family val="2"/>
            <charset val="204"/>
          </rPr>
          <t xml:space="preserve">монастырь
</t>
        </r>
      </text>
    </comment>
    <comment ref="AN55" authorId="1">
      <text>
        <r>
          <rPr>
            <b/>
            <sz val="9"/>
            <color indexed="81"/>
            <rFont val="Tahoma"/>
            <family val="2"/>
            <charset val="204"/>
          </rPr>
          <t>Болислав 0,5
Григорьев ВН 2
Васильев АВ 1,5
Лисицына 1
Петаев 0,5
ИвановаНВ 0,3
Демидов ОМ 0,7
Орлов ОВ 0,25
Васильев АВ 1,5га
Тарасова АЛ 0,2га
Игнатьева ЛВ 0,1
Матвеев СА 0,5га</t>
        </r>
      </text>
    </comment>
    <comment ref="AD59" authorId="1">
      <text>
        <r>
          <rPr>
            <b/>
            <sz val="9"/>
            <color indexed="81"/>
            <rFont val="Tahoma"/>
            <family val="2"/>
            <charset val="204"/>
          </rPr>
          <t>чеснок</t>
        </r>
      </text>
    </comment>
    <comment ref="AN59" authorId="1">
      <text>
        <r>
          <rPr>
            <b/>
            <sz val="9"/>
            <color indexed="81"/>
            <rFont val="Tahoma"/>
            <family val="2"/>
            <charset val="204"/>
          </rPr>
          <t>Васильев АВ 0,2 капуста, 0,4 свекла, 0,4 морковь
Лисицына 0,24 капуста, 0,2 свекла, 0,2 морковь, 0,1 лук
Игнатьева капуста 0,1, свекла 0,1, морковь 0,1</t>
        </r>
      </text>
    </comment>
    <comment ref="AN65" authorId="1">
      <text>
        <r>
          <rPr>
            <b/>
            <sz val="9"/>
            <color indexed="81"/>
            <rFont val="Tahoma"/>
            <family val="2"/>
            <charset val="204"/>
          </rPr>
          <t xml:space="preserve">Милицков
</t>
        </r>
      </text>
    </comment>
    <comment ref="Z67" authorId="1">
      <text>
        <r>
          <rPr>
            <b/>
            <sz val="9"/>
            <color indexed="81"/>
            <rFont val="Tahoma"/>
            <family val="2"/>
            <charset val="204"/>
          </rPr>
          <t xml:space="preserve">10га
</t>
        </r>
      </text>
    </comment>
    <comment ref="G69" authorId="1">
      <text>
        <r>
          <rPr>
            <b/>
            <sz val="9"/>
            <color indexed="81"/>
            <rFont val="Tahoma"/>
            <family val="2"/>
            <charset val="204"/>
          </rPr>
          <t>овес на корм</t>
        </r>
      </text>
    </comment>
    <comment ref="J69" authorId="1">
      <text>
        <r>
          <rPr>
            <b/>
            <sz val="9"/>
            <color indexed="81"/>
            <rFont val="Tahoma"/>
            <family val="2"/>
            <charset val="204"/>
          </rPr>
          <t xml:space="preserve">Вика 394
однолетние 85
</t>
        </r>
      </text>
    </comment>
    <comment ref="K69" authorId="1">
      <text>
        <r>
          <rPr>
            <b/>
            <sz val="9"/>
            <color indexed="81"/>
            <rFont val="Tahoma"/>
            <family val="2"/>
            <charset val="204"/>
          </rPr>
          <t xml:space="preserve">Суданка </t>
        </r>
        <r>
          <rPr>
            <sz val="9"/>
            <color indexed="81"/>
            <rFont val="Tahoma"/>
            <family val="2"/>
            <charset val="204"/>
          </rPr>
          <t>52
ку</t>
        </r>
      </text>
    </comment>
    <comment ref="G70" authorId="1">
      <text>
        <r>
          <rPr>
            <b/>
            <sz val="9"/>
            <color indexed="81"/>
            <rFont val="Tahoma"/>
            <family val="2"/>
            <charset val="204"/>
          </rPr>
          <t xml:space="preserve">люцерна 50
</t>
        </r>
      </text>
    </comment>
    <comment ref="L70" authorId="1">
      <text>
        <r>
          <rPr>
            <b/>
            <sz val="9"/>
            <color indexed="81"/>
            <rFont val="Tahoma"/>
            <family val="2"/>
            <charset val="204"/>
          </rPr>
          <t>Администрация Ибресинского района Юрий Никишов:</t>
        </r>
        <r>
          <rPr>
            <sz val="9"/>
            <color indexed="81"/>
            <rFont val="Tahoma"/>
            <family val="2"/>
            <charset val="204"/>
          </rPr>
          <t xml:space="preserve">
Донник 38
клевер под покров с овсом 30
</t>
        </r>
      </text>
    </comment>
    <comment ref="R70" authorId="1">
      <text>
        <r>
          <rPr>
            <b/>
            <sz val="9"/>
            <color indexed="81"/>
            <rFont val="Tahoma"/>
            <family val="2"/>
            <charset val="204"/>
          </rPr>
          <t xml:space="preserve">люцерна
</t>
        </r>
      </text>
    </comment>
    <comment ref="V70" authorId="1">
      <text>
        <r>
          <rPr>
            <b/>
            <sz val="9"/>
            <color indexed="81"/>
            <rFont val="Tahoma"/>
            <family val="2"/>
            <charset val="204"/>
          </rPr>
          <t>клевер</t>
        </r>
      </text>
    </comment>
    <comment ref="AC70" authorId="1">
      <text>
        <r>
          <rPr>
            <sz val="9"/>
            <color indexed="81"/>
            <rFont val="Tahoma"/>
            <family val="2"/>
            <charset val="204"/>
          </rPr>
          <t>люцерна</t>
        </r>
      </text>
    </comment>
    <comment ref="AF70" authorId="1">
      <text>
        <r>
          <rPr>
            <b/>
            <sz val="9"/>
            <color indexed="81"/>
            <rFont val="Tahoma"/>
            <family val="2"/>
            <charset val="204"/>
          </rPr>
          <t xml:space="preserve">люцерна, клевер
</t>
        </r>
      </text>
    </comment>
    <comment ref="AN70" authorId="1">
      <text>
        <r>
          <rPr>
            <b/>
            <sz val="9"/>
            <color indexed="81"/>
            <rFont val="Tahoma"/>
            <family val="2"/>
            <charset val="204"/>
          </rPr>
          <t xml:space="preserve">куприянов ол 2 люц
степанова ЛИ 7га
ядрицов ва 0,5га
</t>
        </r>
      </text>
    </comment>
    <comment ref="AN74" authorId="1">
      <text>
        <r>
          <rPr>
            <b/>
            <sz val="9"/>
            <color indexed="81"/>
            <rFont val="Tahoma"/>
            <family val="2"/>
            <charset val="204"/>
          </rPr>
          <t>Васильев ОА 0,5
Петаев 0,3
Васильев АВ 0,5</t>
        </r>
      </text>
    </comment>
    <comment ref="AN99" authorId="1">
      <text>
        <r>
          <rPr>
            <b/>
            <sz val="9"/>
            <color indexed="81"/>
            <rFont val="Tahoma"/>
            <family val="2"/>
            <charset val="204"/>
          </rPr>
          <t>Степанова ЛИ 20
Милицков 44
Айсын 50
Денисов 7,84
прочие 33,5</t>
        </r>
      </text>
    </comment>
    <comment ref="L100" authorId="1">
      <text>
        <r>
          <rPr>
            <b/>
            <sz val="9"/>
            <color indexed="81"/>
            <rFont val="Tahoma"/>
            <family val="2"/>
            <charset val="204"/>
          </rPr>
          <t xml:space="preserve">20 июля
</t>
        </r>
      </text>
    </comment>
    <comment ref="M100" authorId="1">
      <text>
        <r>
          <rPr>
            <b/>
            <sz val="9"/>
            <color indexed="81"/>
            <rFont val="Tahoma"/>
            <family val="2"/>
            <charset val="204"/>
          </rPr>
          <t>24 июля</t>
        </r>
      </text>
    </comment>
    <comment ref="O100" authorId="1">
      <text>
        <r>
          <rPr>
            <b/>
            <sz val="9"/>
            <color indexed="81"/>
            <rFont val="Tahoma"/>
            <family val="2"/>
            <charset val="204"/>
          </rPr>
          <t>25 июля</t>
        </r>
      </text>
    </comment>
    <comment ref="P100" authorId="1">
      <text>
        <r>
          <rPr>
            <b/>
            <sz val="9"/>
            <color indexed="81"/>
            <rFont val="Tahoma"/>
            <family val="2"/>
            <charset val="204"/>
          </rPr>
          <t>20 июля</t>
        </r>
      </text>
    </comment>
    <comment ref="U100" authorId="1">
      <text>
        <r>
          <rPr>
            <b/>
            <sz val="9"/>
            <color indexed="81"/>
            <rFont val="Tahoma"/>
            <family val="2"/>
            <charset val="204"/>
          </rPr>
          <t>23 июля</t>
        </r>
      </text>
    </comment>
    <comment ref="W100" authorId="1">
      <text>
        <r>
          <rPr>
            <b/>
            <sz val="9"/>
            <color indexed="81"/>
            <rFont val="Tahoma"/>
            <family val="2"/>
            <charset val="204"/>
          </rPr>
          <t>20-25</t>
        </r>
      </text>
    </comment>
    <comment ref="AD100" authorId="1">
      <text>
        <r>
          <rPr>
            <b/>
            <sz val="9"/>
            <color indexed="81"/>
            <rFont val="Tahoma"/>
            <family val="2"/>
            <charset val="204"/>
          </rPr>
          <t>26 рожь</t>
        </r>
      </text>
    </comment>
    <comment ref="AN100" authorId="1">
      <text>
        <r>
          <rPr>
            <b/>
            <sz val="9"/>
            <color indexed="81"/>
            <rFont val="Tahoma"/>
            <family val="2"/>
            <charset val="204"/>
          </rPr>
          <t>милицков с 25 июня
церковь 2 га ячмень</t>
        </r>
      </text>
    </comment>
    <comment ref="Q103" authorId="1">
      <text>
        <r>
          <rPr>
            <b/>
            <sz val="9"/>
            <color indexed="81"/>
            <rFont val="Tahoma"/>
            <family val="2"/>
            <charset val="204"/>
          </rPr>
          <t>28 июль</t>
        </r>
      </text>
    </comment>
    <comment ref="W105" authorId="1">
      <text>
        <r>
          <rPr>
            <b/>
            <sz val="9"/>
            <color indexed="81"/>
            <rFont val="Tahoma"/>
            <family val="2"/>
            <charset val="204"/>
          </rPr>
          <t>26 ячмень</t>
        </r>
      </text>
    </comment>
    <comment ref="P109" authorId="1">
      <text>
        <r>
          <rPr>
            <b/>
            <sz val="9"/>
            <color indexed="81"/>
            <rFont val="Tahoma"/>
            <family val="2"/>
            <charset val="204"/>
          </rPr>
          <t>вторник</t>
        </r>
      </text>
    </comment>
    <comment ref="J116" authorId="1">
      <text>
        <r>
          <rPr>
            <b/>
            <sz val="9"/>
            <color indexed="81"/>
            <rFont val="Tahoma"/>
            <family val="2"/>
            <charset val="204"/>
          </rPr>
          <t>35 ц</t>
        </r>
      </text>
    </comment>
    <comment ref="AN116" authorId="1">
      <text>
        <r>
          <rPr>
            <b/>
            <sz val="9"/>
            <color indexed="81"/>
            <rFont val="Tahoma"/>
            <family val="2"/>
            <charset val="204"/>
          </rPr>
          <t>Степанова Л.И.</t>
        </r>
      </text>
    </comment>
    <comment ref="O177" authorId="1">
      <text>
        <r>
          <rPr>
            <b/>
            <sz val="9"/>
            <color indexed="81"/>
            <rFont val="Tahoma"/>
            <family val="2"/>
            <charset val="204"/>
          </rPr>
          <t>не будет</t>
        </r>
      </text>
    </comment>
    <comment ref="AD187" authorId="1">
      <text>
        <r>
          <rPr>
            <b/>
            <sz val="9"/>
            <color indexed="81"/>
            <rFont val="Tahoma"/>
            <family val="2"/>
            <charset val="204"/>
          </rPr>
          <t>больше не будет</t>
        </r>
      </text>
    </comment>
    <comment ref="AN187" authorId="1">
      <text>
        <r>
          <rPr>
            <b/>
            <sz val="9"/>
            <color indexed="81"/>
            <rFont val="Tahoma"/>
            <family val="2"/>
            <charset val="204"/>
          </rPr>
          <t>Гурьев 16га</t>
        </r>
      </text>
    </comment>
    <comment ref="K190" authorId="1">
      <text>
        <r>
          <rPr>
            <b/>
            <sz val="9"/>
            <color indexed="81"/>
            <rFont val="Tahoma"/>
            <family val="2"/>
            <charset val="204"/>
          </rPr>
          <t>суданка на зк</t>
        </r>
      </text>
    </comment>
    <comment ref="AC193" authorId="1">
      <text>
        <r>
          <rPr>
            <b/>
            <sz val="9"/>
            <color indexed="81"/>
            <rFont val="Tahoma"/>
            <family val="2"/>
            <charset val="204"/>
          </rPr>
          <t>220 рулонов</t>
        </r>
      </text>
    </comment>
    <comment ref="AF193" authorId="1">
      <text>
        <r>
          <rPr>
            <b/>
            <sz val="9"/>
            <color indexed="81"/>
            <rFont val="Tahoma"/>
            <family val="2"/>
            <charset val="204"/>
          </rPr>
          <t>158т</t>
        </r>
      </text>
    </comment>
    <comment ref="AN193" authorId="1">
      <text>
        <r>
          <rPr>
            <b/>
            <sz val="9"/>
            <color indexed="81"/>
            <rFont val="Tahoma"/>
            <family val="2"/>
            <charset val="204"/>
          </rPr>
          <t>150 рулон 200 кг гурьев</t>
        </r>
      </text>
    </comment>
    <comment ref="G197" authorId="1">
      <text>
        <r>
          <rPr>
            <b/>
            <sz val="9"/>
            <color indexed="81"/>
            <rFont val="Tahoma"/>
            <family val="2"/>
            <charset val="204"/>
          </rPr>
          <t>1000</t>
        </r>
      </text>
    </comment>
    <comment ref="I197" authorId="1">
      <text>
        <r>
          <rPr>
            <b/>
            <sz val="9"/>
            <color indexed="81"/>
            <rFont val="Tahoma"/>
            <family val="2"/>
            <charset val="204"/>
          </rPr>
          <t>вторник</t>
        </r>
      </text>
    </comment>
    <comment ref="K197" authorId="1">
      <text>
        <r>
          <rPr>
            <b/>
            <sz val="9"/>
            <color indexed="81"/>
            <rFont val="Tahoma"/>
            <family val="2"/>
            <charset val="204"/>
          </rPr>
          <t>1930</t>
        </r>
      </text>
    </comment>
    <comment ref="L197" authorId="1">
      <text>
        <r>
          <rPr>
            <b/>
            <sz val="9"/>
            <color indexed="81"/>
            <rFont val="Tahoma"/>
            <family val="2"/>
            <charset val="204"/>
          </rPr>
          <t>2 ямы, донник, однолетник
вторник</t>
        </r>
      </text>
    </comment>
    <comment ref="M197" authorId="1">
      <text>
        <r>
          <rPr>
            <b/>
            <sz val="9"/>
            <color indexed="81"/>
            <rFont val="Tahoma"/>
            <family val="2"/>
            <charset val="204"/>
          </rPr>
          <t>сегодня</t>
        </r>
      </text>
    </comment>
    <comment ref="Z197" authorId="1">
      <text>
        <r>
          <rPr>
            <b/>
            <sz val="9"/>
            <color indexed="81"/>
            <rFont val="Tahoma"/>
            <family val="2"/>
            <charset val="204"/>
          </rPr>
          <t>со второго укоса</t>
        </r>
      </text>
    </comment>
    <comment ref="G211" authorId="1">
      <text>
        <r>
          <rPr>
            <b/>
            <sz val="9"/>
            <color indexed="81"/>
            <rFont val="Tahoma"/>
            <family val="2"/>
            <charset val="204"/>
          </rPr>
          <t xml:space="preserve">553
</t>
        </r>
      </text>
    </comment>
    <comment ref="J211" authorId="1">
      <text>
        <r>
          <rPr>
            <b/>
            <sz val="9"/>
            <color indexed="81"/>
            <rFont val="Tahoma"/>
            <family val="2"/>
            <charset val="204"/>
          </rPr>
          <t>334</t>
        </r>
      </text>
    </comment>
    <comment ref="K211" authorId="1">
      <text>
        <r>
          <rPr>
            <b/>
            <sz val="9"/>
            <color indexed="81"/>
            <rFont val="Tahoma"/>
            <family val="2"/>
            <charset val="204"/>
          </rPr>
          <t>954</t>
        </r>
      </text>
    </comment>
    <comment ref="L211" authorId="1">
      <text>
        <r>
          <rPr>
            <b/>
            <sz val="9"/>
            <color indexed="81"/>
            <rFont val="Tahoma"/>
            <family val="2"/>
            <charset val="204"/>
          </rPr>
          <t>296</t>
        </r>
      </text>
    </comment>
    <comment ref="M211" authorId="1">
      <text>
        <r>
          <rPr>
            <b/>
            <sz val="9"/>
            <color indexed="81"/>
            <rFont val="Tahoma"/>
            <family val="2"/>
            <charset val="204"/>
          </rPr>
          <t>351</t>
        </r>
      </text>
    </comment>
    <comment ref="O211" authorId="1">
      <text>
        <r>
          <rPr>
            <b/>
            <sz val="9"/>
            <color indexed="81"/>
            <rFont val="Tahoma"/>
            <family val="2"/>
            <charset val="204"/>
          </rPr>
          <t>291</t>
        </r>
      </text>
    </comment>
    <comment ref="S211" authorId="1">
      <text>
        <r>
          <rPr>
            <b/>
            <sz val="9"/>
            <color indexed="81"/>
            <rFont val="Tahoma"/>
            <family val="2"/>
            <charset val="204"/>
          </rPr>
          <t>2779</t>
        </r>
      </text>
    </comment>
    <comment ref="T211" authorId="1">
      <text>
        <r>
          <rPr>
            <b/>
            <sz val="9"/>
            <color indexed="81"/>
            <rFont val="Tahoma"/>
            <family val="2"/>
            <charset val="204"/>
          </rPr>
          <t>45</t>
        </r>
      </text>
    </comment>
    <comment ref="U211" authorId="1">
      <text>
        <r>
          <rPr>
            <b/>
            <sz val="9"/>
            <color indexed="81"/>
            <rFont val="Tahoma"/>
            <family val="2"/>
            <charset val="204"/>
          </rPr>
          <t>18</t>
        </r>
      </text>
    </comment>
    <comment ref="V211" authorId="1">
      <text>
        <r>
          <rPr>
            <b/>
            <sz val="9"/>
            <color indexed="81"/>
            <rFont val="Tahoma"/>
            <family val="2"/>
            <charset val="204"/>
          </rPr>
          <t>92</t>
        </r>
      </text>
    </comment>
    <comment ref="Y211" authorId="1">
      <text>
        <r>
          <rPr>
            <b/>
            <sz val="9"/>
            <color indexed="81"/>
            <rFont val="Tahoma"/>
            <family val="2"/>
            <charset val="204"/>
          </rPr>
          <t>86</t>
        </r>
      </text>
    </comment>
    <comment ref="Z211" authorId="1">
      <text>
        <r>
          <rPr>
            <b/>
            <sz val="9"/>
            <color indexed="81"/>
            <rFont val="Tahoma"/>
            <family val="2"/>
            <charset val="204"/>
          </rPr>
          <t>115</t>
        </r>
      </text>
    </comment>
    <comment ref="AA211" authorId="1">
      <text>
        <r>
          <rPr>
            <b/>
            <sz val="9"/>
            <color indexed="81"/>
            <rFont val="Tahoma"/>
            <family val="2"/>
            <charset val="204"/>
          </rPr>
          <t>35</t>
        </r>
      </text>
    </comment>
    <comment ref="AB211" authorId="1">
      <text>
        <r>
          <rPr>
            <b/>
            <sz val="9"/>
            <color indexed="81"/>
            <rFont val="Tahoma"/>
            <family val="2"/>
            <charset val="204"/>
          </rPr>
          <t>49</t>
        </r>
      </text>
    </comment>
    <comment ref="AC211" authorId="1">
      <text>
        <r>
          <rPr>
            <b/>
            <sz val="9"/>
            <color indexed="81"/>
            <rFont val="Tahoma"/>
            <family val="2"/>
            <charset val="204"/>
          </rPr>
          <t>38</t>
        </r>
      </text>
    </comment>
    <comment ref="AE211" authorId="1">
      <text>
        <r>
          <rPr>
            <b/>
            <sz val="9"/>
            <color indexed="81"/>
            <rFont val="Tahoma"/>
            <family val="2"/>
            <charset val="204"/>
          </rPr>
          <t>38</t>
        </r>
      </text>
    </comment>
    <comment ref="AH211" authorId="1">
      <text>
        <r>
          <rPr>
            <b/>
            <sz val="9"/>
            <color indexed="81"/>
            <rFont val="Tahoma"/>
            <family val="2"/>
            <charset val="204"/>
          </rPr>
          <t>29</t>
        </r>
      </text>
    </comment>
    <comment ref="AI211" authorId="1">
      <text>
        <r>
          <rPr>
            <b/>
            <sz val="9"/>
            <color indexed="81"/>
            <rFont val="Tahoma"/>
            <family val="2"/>
            <charset val="204"/>
          </rPr>
          <t>17</t>
        </r>
      </text>
    </comment>
    <comment ref="AL211" authorId="1">
      <text>
        <r>
          <rPr>
            <b/>
            <sz val="9"/>
            <color indexed="81"/>
            <rFont val="Tahoma"/>
            <family val="2"/>
            <charset val="204"/>
          </rPr>
          <t>99</t>
        </r>
      </text>
    </comment>
    <comment ref="AM211" authorId="1">
      <text>
        <r>
          <rPr>
            <b/>
            <sz val="9"/>
            <color indexed="81"/>
            <rFont val="Tahoma"/>
            <family val="2"/>
            <charset val="204"/>
          </rPr>
          <t>661</t>
        </r>
      </text>
    </comment>
    <comment ref="AN211" authorId="1">
      <text>
        <r>
          <rPr>
            <b/>
            <sz val="9"/>
            <color indexed="81"/>
            <rFont val="Tahoma"/>
            <family val="2"/>
            <charset val="204"/>
          </rPr>
          <t>97</t>
        </r>
      </text>
    </comment>
    <comment ref="AO211" authorId="1">
      <text>
        <r>
          <rPr>
            <b/>
            <sz val="9"/>
            <color indexed="81"/>
            <rFont val="Tahoma"/>
            <family val="2"/>
            <charset val="204"/>
          </rPr>
          <t>758</t>
        </r>
      </text>
    </comment>
  </commentList>
</comments>
</file>

<file path=xl/sharedStrings.xml><?xml version="1.0" encoding="utf-8"?>
<sst xmlns="http://schemas.openxmlformats.org/spreadsheetml/2006/main" count="267" uniqueCount="220">
  <si>
    <t>Информация о сельскохозяйственных работах (сельскохозяйственные организации и крупные К(Ф)Х) по состоянию на 27.07.2021</t>
  </si>
  <si>
    <t xml:space="preserve">  </t>
  </si>
  <si>
    <t xml:space="preserve">                                                                                                    </t>
  </si>
  <si>
    <t xml:space="preserve"> П О К А З А Т Е Л И </t>
  </si>
  <si>
    <t>На соотв. период 2020 г.</t>
  </si>
  <si>
    <t>На 15.04.2021 г.</t>
  </si>
  <si>
    <t>Данные в МСХ</t>
  </si>
  <si>
    <t>Всего период 2021 г.</t>
  </si>
  <si>
    <t>2021 г. к 2020 г., %</t>
  </si>
  <si>
    <t xml:space="preserve">  в том числе:</t>
  </si>
  <si>
    <t>СХО</t>
  </si>
  <si>
    <t xml:space="preserve">КФХ   </t>
  </si>
  <si>
    <t>ООО "Агрофирма Империя"</t>
  </si>
  <si>
    <t>Колхоз имени Ильича</t>
  </si>
  <si>
    <t>Колхоз имени Кирова</t>
  </si>
  <si>
    <t>ООО "Агрофирма "Пионер"</t>
  </si>
  <si>
    <t>Колхоз "Красный партизан"</t>
  </si>
  <si>
    <t>СПК "Патман"</t>
  </si>
  <si>
    <t>ООО "Агрофирма "Трудовик"</t>
  </si>
  <si>
    <t>ООО "Агрофирма "Путиловка"</t>
  </si>
  <si>
    <t>ООО "Агрофирма "Заря"</t>
  </si>
  <si>
    <t>ОАО "Рассвет"</t>
  </si>
  <si>
    <t>ООО "Агрофирма "Дружба"</t>
  </si>
  <si>
    <t>Прочие СХО</t>
  </si>
  <si>
    <t>ИТОГО ПО СХО</t>
  </si>
  <si>
    <t>КФХ Хайбуллин Ф.К.</t>
  </si>
  <si>
    <t>КФХ Яковлев Д.Н.</t>
  </si>
  <si>
    <t>КФХ Шуркин В.И.</t>
  </si>
  <si>
    <t>КФХ Кузнецов В.В.</t>
  </si>
  <si>
    <t>КФХ Корнилов О.А.</t>
  </si>
  <si>
    <t>КФХ Ястребов Н.Н.</t>
  </si>
  <si>
    <t>КФХ Петров Б.М.</t>
  </si>
  <si>
    <t>КФХ Ершова Т.Г.</t>
  </si>
  <si>
    <t>КФХ Иванов Л.В.</t>
  </si>
  <si>
    <t>КФХ Данилов А.В.</t>
  </si>
  <si>
    <t>КФХ Матвеев С.А.</t>
  </si>
  <si>
    <t>КФХ Борисов Д.С.</t>
  </si>
  <si>
    <t>КФХ Ильин А.Н.</t>
  </si>
  <si>
    <t>КФХ Алексеев В.Н.</t>
  </si>
  <si>
    <t>КФХ Семенов Н.Н.</t>
  </si>
  <si>
    <t>КФХ Федорова Н.Н.</t>
  </si>
  <si>
    <t>КФХ Алексеева Е.Н.</t>
  </si>
  <si>
    <t>КФХ Ядрицов В.А.</t>
  </si>
  <si>
    <t>КФХ Гадельянова З.А.</t>
  </si>
  <si>
    <t>ИТОГО по отчитывающимся в МСХ КФХ</t>
  </si>
  <si>
    <t>Прочие КФХ</t>
  </si>
  <si>
    <t>ВСЕГО КФХ</t>
  </si>
  <si>
    <t>План засыпки семян яровых зерновых культур, тонн</t>
  </si>
  <si>
    <t>Наличие семян, тонн (по данным ФГБУ "Россельхоцентр" по ЧР)</t>
  </si>
  <si>
    <t>в % к плану</t>
  </si>
  <si>
    <t>в т.ч. кондиционных, тонн  (ФГБУ "Россельхозцентр" по ЧР)</t>
  </si>
  <si>
    <t xml:space="preserve">                                 %</t>
  </si>
  <si>
    <t>Протравлено семян, факт, тонн</t>
  </si>
  <si>
    <t>% к засыпке</t>
  </si>
  <si>
    <t>Яровизация семян картофеля, тонн</t>
  </si>
  <si>
    <t>Необходимое количество минеральных удобрений, тонн д.в.</t>
  </si>
  <si>
    <t>Наличие минеральных удобрений, тонн д.в. (ФГБУ ГЦАС "Чувашский")</t>
  </si>
  <si>
    <t>% обеспеченности</t>
  </si>
  <si>
    <t>Обеспеченность дизельным топливом, %</t>
  </si>
  <si>
    <t>Обеспеченность автобензином, %</t>
  </si>
  <si>
    <t xml:space="preserve">Площадь посева озимых культур на зерно и з.к., га </t>
  </si>
  <si>
    <t>в т.ч.погибло, га</t>
  </si>
  <si>
    <t>%</t>
  </si>
  <si>
    <t>Пересев по погибшим озимым, га</t>
  </si>
  <si>
    <t>% к погибшим</t>
  </si>
  <si>
    <t>Подкормлено озимых, га</t>
  </si>
  <si>
    <t>% к посеву</t>
  </si>
  <si>
    <t>Количество хозяйств</t>
  </si>
  <si>
    <t xml:space="preserve">Пробороновано озимых культур, га  </t>
  </si>
  <si>
    <t>Площадь многолетних трав всего,  га (4-сх 2020)</t>
  </si>
  <si>
    <t>в т.ч. погибло, га</t>
  </si>
  <si>
    <t>Подкормлено многолетних трав, га</t>
  </si>
  <si>
    <t xml:space="preserve">Пробороновано многолетних трав, га      </t>
  </si>
  <si>
    <t>Зябь, га</t>
  </si>
  <si>
    <t>Боронование зяби, га</t>
  </si>
  <si>
    <t>% к плану</t>
  </si>
  <si>
    <t>Культивация зяби, га</t>
  </si>
  <si>
    <t>План посева яровых зерновых и зернобобовых культур, га</t>
  </si>
  <si>
    <r>
      <t>Посеяно яровых зерновых и зернобобовых культур</t>
    </r>
    <r>
      <rPr>
        <sz val="17"/>
        <rFont val="Times New Roman"/>
        <family val="1"/>
        <charset val="204"/>
      </rPr>
      <t>,</t>
    </r>
    <r>
      <rPr>
        <b/>
        <sz val="17"/>
        <rFont val="Times New Roman"/>
        <family val="1"/>
        <charset val="204"/>
      </rPr>
      <t xml:space="preserve"> га</t>
    </r>
  </si>
  <si>
    <t>пересев по погибшим озимым</t>
  </si>
  <si>
    <t xml:space="preserve">         пшеница</t>
  </si>
  <si>
    <t xml:space="preserve">         ячмень</t>
  </si>
  <si>
    <t xml:space="preserve">         овес</t>
  </si>
  <si>
    <t xml:space="preserve">         гречиха</t>
  </si>
  <si>
    <t xml:space="preserve">         зернобобовые</t>
  </si>
  <si>
    <r>
      <t xml:space="preserve">Всего зерновых и зернобобовых культур </t>
    </r>
    <r>
      <rPr>
        <i/>
        <sz val="17"/>
        <rFont val="Times New Roman"/>
        <family val="1"/>
        <charset val="204"/>
      </rPr>
      <t>(расчетная)</t>
    </r>
    <r>
      <rPr>
        <sz val="17"/>
        <rFont val="Times New Roman"/>
        <family val="1"/>
        <charset val="204"/>
      </rPr>
      <t>, га</t>
    </r>
  </si>
  <si>
    <t>Химпрополка зерновых и зернобобовых культур, га</t>
  </si>
  <si>
    <t>Химзащита зерновых и зернобобовых культур, га</t>
  </si>
  <si>
    <t>План посадки картофеля, га</t>
  </si>
  <si>
    <t>Посажено картофеля, га</t>
  </si>
  <si>
    <t>Междурядная обработка картофеля, га</t>
  </si>
  <si>
    <t>План посева овощей, га</t>
  </si>
  <si>
    <t>Посеяно овощей открытого грунта, га</t>
  </si>
  <si>
    <t>Посеяно лука-чернушки, га</t>
  </si>
  <si>
    <t>Посеяно сахарной свеклы, га</t>
  </si>
  <si>
    <t>Химпрополка сахарной свеклы, га</t>
  </si>
  <si>
    <t>Химзащита сахарной свеклы, га</t>
  </si>
  <si>
    <t>Посеяно рапса, га</t>
  </si>
  <si>
    <t>Посеяно горчицы, га</t>
  </si>
  <si>
    <t>Посеяно кукурузы на корм, га</t>
  </si>
  <si>
    <t>Посеяно подсолнечника на зерно, га</t>
  </si>
  <si>
    <t>Посеяно однолетних трав, га</t>
  </si>
  <si>
    <t>Посеяно многолетних беспокровных трав, га</t>
  </si>
  <si>
    <t>Посеяно сои, га</t>
  </si>
  <si>
    <t>Посеяно льна масличного, га</t>
  </si>
  <si>
    <t>Посеяно редьки масличной, га</t>
  </si>
  <si>
    <t>Посеяно кормовых корнеплодов, га</t>
  </si>
  <si>
    <t>Обрезка главных корневищ хмеля, га</t>
  </si>
  <si>
    <t>План навешивания хмеля, га</t>
  </si>
  <si>
    <t>Навешено хмеля, га</t>
  </si>
  <si>
    <t>Количество хозяйств, завершивших сев зерновых</t>
  </si>
  <si>
    <t>Хозяйства не завершившие сев</t>
  </si>
  <si>
    <t>Темп сева яровых зерновых культур, га/сут.</t>
  </si>
  <si>
    <t xml:space="preserve"> сев яровых зерновых на прошлую дату</t>
  </si>
  <si>
    <t>Темп посадки картофеля, га/сут.</t>
  </si>
  <si>
    <t>посадка картофеля на прошлую дату</t>
  </si>
  <si>
    <t>Яровой сев всего, план тыс. га</t>
  </si>
  <si>
    <t>Яровой сев всего, факт тыс. га</t>
  </si>
  <si>
    <t xml:space="preserve">     %</t>
  </si>
  <si>
    <t>зерновые и зернобобовые</t>
  </si>
  <si>
    <t>Посевная площадь зерновых и зернобобовых культур, га</t>
  </si>
  <si>
    <t>в т.ч. пшеницы</t>
  </si>
  <si>
    <t xml:space="preserve">          ржи</t>
  </si>
  <si>
    <t xml:space="preserve">          ячменя</t>
  </si>
  <si>
    <t>Погибло зерновых и зернобобовых культур, га</t>
  </si>
  <si>
    <t>Переведено на кормовые цели, га</t>
  </si>
  <si>
    <t>Ожидаемая уборочная площадь, га</t>
  </si>
  <si>
    <t>Скошено зерновых и зернобобовых культур, га</t>
  </si>
  <si>
    <t xml:space="preserve">% к  уборочной площади </t>
  </si>
  <si>
    <t>Осталось убирать, га</t>
  </si>
  <si>
    <t xml:space="preserve">         ржи</t>
  </si>
  <si>
    <t xml:space="preserve">         ячменя</t>
  </si>
  <si>
    <t xml:space="preserve">         гречихи</t>
  </si>
  <si>
    <t>Обмолочено зерновых и зернобобовых культур, га</t>
  </si>
  <si>
    <t>Валовой сбор зерна (в весе после доработки) по Соглашению (план), тонн</t>
  </si>
  <si>
    <t>Намолочено зерна (в первоначально-оприходованном весе), тонн</t>
  </si>
  <si>
    <t>Урожайность, ц/га</t>
  </si>
  <si>
    <t>Убрано кукурузы на зерно, га</t>
  </si>
  <si>
    <t>Валовой сбор зерна кукурузы, тонн</t>
  </si>
  <si>
    <t>Среднесуточный обмолот, га</t>
  </si>
  <si>
    <t>Работало комбайнов, ед.</t>
  </si>
  <si>
    <t>Средняя выработка 1 комбайна, га</t>
  </si>
  <si>
    <t>Площадь посадки картофеля, га</t>
  </si>
  <si>
    <t>Погибло картофеля, га</t>
  </si>
  <si>
    <t>Уборочная площадь картофеля, га</t>
  </si>
  <si>
    <t>Убрано картофеля, га</t>
  </si>
  <si>
    <t>% к уборочной площади</t>
  </si>
  <si>
    <t>Валовой сбор картофеля по Соглашению (план), тонн</t>
  </si>
  <si>
    <t>Валовой сбор картофеля, тонн</t>
  </si>
  <si>
    <t xml:space="preserve">Посевная площадь овощей, га </t>
  </si>
  <si>
    <t>Погибло овощей, га</t>
  </si>
  <si>
    <t>Уборочная площадь овощей, га</t>
  </si>
  <si>
    <t>Убрано овощей открытого грунта (без семенников), га</t>
  </si>
  <si>
    <t>Валовой сбор овощей по Соглашению (план), тонн</t>
  </si>
  <si>
    <t>Валовой сбор овощей, тонн</t>
  </si>
  <si>
    <t>Убрано лука-севка, га</t>
  </si>
  <si>
    <t>Валовой сбор лука-севка, тонн</t>
  </si>
  <si>
    <t>Убрано хмеля, га</t>
  </si>
  <si>
    <t>Валовой сбор хмеля, тонн</t>
  </si>
  <si>
    <t>Убрано сои, га</t>
  </si>
  <si>
    <t>Валовой сбор сои, тонн</t>
  </si>
  <si>
    <t>Убрано рапса, га</t>
  </si>
  <si>
    <t>Валовой сбор рапса, тонн</t>
  </si>
  <si>
    <t>Убрано горчицы, га</t>
  </si>
  <si>
    <t>Валовой сбор горчицы, тонн</t>
  </si>
  <si>
    <t>Убрано рыжика, га</t>
  </si>
  <si>
    <t>Валовой сбор рыжика, тонн</t>
  </si>
  <si>
    <t>Убрано сахарной свеклы, га</t>
  </si>
  <si>
    <t>Валовой сбор сахарной свеклы, тонн</t>
  </si>
  <si>
    <t>Убрано подсолнечника на зерно, га</t>
  </si>
  <si>
    <t>Валовой сбор подсолнечника на зерно, тонн</t>
  </si>
  <si>
    <t>Убрано кукурузы на корм, га</t>
  </si>
  <si>
    <t>Убрано кормовых корнеплодов, га</t>
  </si>
  <si>
    <t>Валовой сбор, тонн</t>
  </si>
  <si>
    <t>Подготовка почвы под сев озимых, га</t>
  </si>
  <si>
    <t>% к плану сева</t>
  </si>
  <si>
    <t>Вспахано зяби, га</t>
  </si>
  <si>
    <t>План сева озимых культур, га</t>
  </si>
  <si>
    <t>Сев озимых зерновых культур, га</t>
  </si>
  <si>
    <t xml:space="preserve">          пшеница</t>
  </si>
  <si>
    <t xml:space="preserve">          рожь</t>
  </si>
  <si>
    <t>Сев озимых масличных культур, га</t>
  </si>
  <si>
    <r>
      <t xml:space="preserve">Укосная площадь многолетних трав, га                                                                                            </t>
    </r>
    <r>
      <rPr>
        <i/>
        <sz val="17"/>
        <rFont val="Times New Roman"/>
        <family val="1"/>
        <charset val="204"/>
      </rPr>
      <t xml:space="preserve"> (на 2021 г. данные 4-сх)</t>
    </r>
  </si>
  <si>
    <t>Скошено многолетних трав, га</t>
  </si>
  <si>
    <t>в % к укосной площади</t>
  </si>
  <si>
    <t>Площадь однолетних трав, га</t>
  </si>
  <si>
    <t>Скошено однолетних трав, га</t>
  </si>
  <si>
    <t>в % к площади</t>
  </si>
  <si>
    <t>Заготовка, тонн:</t>
  </si>
  <si>
    <t>сена, факт</t>
  </si>
  <si>
    <t xml:space="preserve">            план заготовки </t>
  </si>
  <si>
    <t xml:space="preserve">             факт. к.ед.</t>
  </si>
  <si>
    <t xml:space="preserve">             в % к плану</t>
  </si>
  <si>
    <t>сенажа, факт</t>
  </si>
  <si>
    <t>силоса, факт</t>
  </si>
  <si>
    <t xml:space="preserve">            факт. к.ед.</t>
  </si>
  <si>
    <t xml:space="preserve">            в % к плану</t>
  </si>
  <si>
    <t>ВТМ, факт</t>
  </si>
  <si>
    <t>соломы, факт</t>
  </si>
  <si>
    <t>Всего кормов без зеленых кормов план, тонн к. ед.</t>
  </si>
  <si>
    <t>Всего кормов факт, тонн к. ед.</t>
  </si>
  <si>
    <t>Поголовье скота (без свиней, птицы), усл.голов (по данным на 01.05)</t>
  </si>
  <si>
    <t xml:space="preserve">на 1 усл. голову к.р.с. (без свиней и птицы), ц. к.ед. </t>
  </si>
  <si>
    <t>Завершили уборку озимых</t>
  </si>
  <si>
    <t>Завершили уборку зерновых</t>
  </si>
  <si>
    <t>Площадь орошения, га</t>
  </si>
  <si>
    <t>Количество поливной техники, ед.</t>
  </si>
  <si>
    <t>Количество хозяйств, ед.</t>
  </si>
  <si>
    <t>2 укос</t>
  </si>
  <si>
    <t>Обмолочено на предыдущую дату, га</t>
  </si>
  <si>
    <t>Количество хозяйств, вышедших на уборку зерновых</t>
  </si>
  <si>
    <t>Количество хозяйств, завершивших уборку озимых</t>
  </si>
  <si>
    <t>количество хозяйств, приступивших к подкормке ОЗИМ</t>
  </si>
  <si>
    <t>Количество хозяйств, незавершивших сев зерновых</t>
  </si>
  <si>
    <t xml:space="preserve">250 га семенники </t>
  </si>
  <si>
    <t>150 га семенники</t>
  </si>
  <si>
    <t>25 га семенники</t>
  </si>
  <si>
    <t>700 семенники</t>
  </si>
  <si>
    <t>200 га семенники</t>
  </si>
  <si>
    <t>Не завершили уборку зерновых</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</si>
</sst>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0" x14ac:knownFonts="1">
    <font>
      <sz val="10"/>
      <name val="Arial Cyr"/>
      <charset val="204"/>
    </font>
    <font>
      <sz val="10"/>
      <name val="Arial Cyr"/>
      <charset val="204"/>
    </font>
    <font>
      <sz val="13"/>
      <name val="Times New Roman"/>
      <family val="1"/>
      <charset val="204"/>
    </font>
    <font>
      <b/>
      <sz val="13"/>
      <name val="Times New Roman"/>
      <family val="1"/>
      <charset val="204"/>
    </font>
    <font>
      <i/>
      <sz val="20"/>
      <name val="Times New Roman"/>
      <family val="1"/>
      <charset val="204"/>
    </font>
    <font>
      <b/>
      <sz val="22"/>
      <name val="Times New Roman"/>
      <family val="1"/>
      <charset val="204"/>
    </font>
    <font>
      <b/>
      <sz val="16"/>
      <name val="Times New Roman"/>
      <family val="1"/>
      <charset val="204"/>
    </font>
    <font>
      <b/>
      <sz val="15"/>
      <name val="Times New Roman"/>
      <family val="1"/>
      <charset val="204"/>
    </font>
    <font>
      <sz val="17"/>
      <name val="Times New Roman"/>
      <family val="1"/>
      <charset val="204"/>
    </font>
    <font>
      <b/>
      <sz val="17"/>
      <name val="Times New Roman"/>
      <family val="1"/>
      <charset val="204"/>
    </font>
    <font>
      <b/>
      <i/>
      <sz val="17"/>
      <name val="Times New Roman"/>
      <family val="1"/>
      <charset val="204"/>
    </font>
    <font>
      <i/>
      <sz val="17"/>
      <name val="Times New Roman"/>
      <family val="1"/>
      <charset val="204"/>
    </font>
    <font>
      <i/>
      <sz val="13"/>
      <name val="Times New Roman"/>
      <family val="1"/>
      <charset val="204"/>
    </font>
    <font>
      <i/>
      <sz val="17"/>
      <color rgb="FFFF0000"/>
      <name val="Times New Roman"/>
      <family val="1"/>
      <charset val="204"/>
    </font>
    <font>
      <sz val="13"/>
      <color rgb="FFFF0000"/>
      <name val="Times New Roman"/>
      <family val="1"/>
      <charset val="204"/>
    </font>
    <font>
      <sz val="17"/>
      <color rgb="FFFF0000"/>
      <name val="Times New Roman"/>
      <family val="1"/>
      <charset val="204"/>
    </font>
    <font>
      <b/>
      <i/>
      <sz val="13"/>
      <name val="Times New Roman"/>
      <family val="1"/>
      <charset val="204"/>
    </font>
    <font>
      <b/>
      <sz val="9"/>
      <color indexed="81"/>
      <name val="Tahoma"/>
      <family val="2"/>
      <charset val="204"/>
    </font>
    <font>
      <sz val="9"/>
      <color indexed="81"/>
      <name val="Tahoma"/>
      <family val="2"/>
      <charset val="204"/>
    </font>
    <font>
      <sz val="10"/>
      <name val="Arial Cyr"/>
      <family val="2"/>
      <charset val="204"/>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s>
  <cellStyleXfs count="5">
    <xf numFmtId="0" fontId="0" fillId="0" borderId="0"/>
    <xf numFmtId="9" fontId="1" fillId="0" borderId="0" applyFont="0" applyFill="0" applyBorder="0" applyAlignment="0" applyProtection="0"/>
    <xf numFmtId="0" fontId="19" fillId="0" borderId="0"/>
    <xf numFmtId="9" fontId="19" fillId="0" borderId="0"/>
    <xf numFmtId="9" fontId="19" fillId="0" borderId="0" applyFill="0" applyBorder="0" applyAlignment="0" applyProtection="0"/>
  </cellStyleXfs>
  <cellXfs count="203">
    <xf numFmtId="0" fontId="0" fillId="0" borderId="0" xfId="0"/>
    <xf numFmtId="0" fontId="2" fillId="0" borderId="0" xfId="0" applyFont="1" applyFill="1" applyBorder="1"/>
    <xf numFmtId="0" fontId="3" fillId="0" borderId="0" xfId="0" applyFont="1" applyFill="1" applyBorder="1"/>
    <xf numFmtId="0" fontId="4" fillId="0" borderId="0" xfId="0" applyFont="1" applyFill="1" applyBorder="1"/>
    <xf numFmtId="0" fontId="5" fillId="0" borderId="0" xfId="0" applyFont="1" applyFill="1" applyBorder="1" applyAlignment="1">
      <alignment horizontal="center" vertical="center" wrapText="1"/>
    </xf>
    <xf numFmtId="0" fontId="2"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wrapText="1"/>
    </xf>
    <xf numFmtId="0" fontId="7" fillId="2" borderId="4" xfId="0" applyFont="1" applyFill="1" applyBorder="1" applyAlignment="1">
      <alignment horizontal="center" vertical="center" textRotation="90" wrapText="1"/>
    </xf>
    <xf numFmtId="0" fontId="7" fillId="3" borderId="4" xfId="0" applyFont="1" applyFill="1" applyBorder="1" applyAlignment="1">
      <alignment horizontal="center" vertical="center" textRotation="90" wrapText="1"/>
    </xf>
    <xf numFmtId="0" fontId="7" fillId="4" borderId="4" xfId="0" applyFont="1" applyFill="1" applyBorder="1" applyAlignment="1">
      <alignment horizontal="center" vertical="center" textRotation="90" wrapText="1"/>
    </xf>
    <xf numFmtId="0" fontId="7" fillId="5" borderId="4" xfId="0" applyFont="1" applyFill="1" applyBorder="1" applyAlignment="1">
      <alignment horizontal="center" vertical="center" textRotation="90" wrapText="1"/>
    </xf>
    <xf numFmtId="0" fontId="3" fillId="0" borderId="0" xfId="0" applyFont="1" applyFill="1" applyBorder="1" applyAlignment="1">
      <alignmen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2" borderId="6" xfId="0" applyFont="1" applyFill="1" applyBorder="1" applyAlignment="1">
      <alignment horizontal="center" vertical="center" textRotation="90" wrapText="1"/>
    </xf>
    <xf numFmtId="0" fontId="7" fillId="3" borderId="6" xfId="0" applyFont="1" applyFill="1" applyBorder="1" applyAlignment="1">
      <alignment horizontal="center" vertical="center" textRotation="90" wrapText="1"/>
    </xf>
    <xf numFmtId="0" fontId="7" fillId="4" borderId="6" xfId="0" applyFont="1" applyFill="1" applyBorder="1" applyAlignment="1">
      <alignment horizontal="center" vertical="center" textRotation="90" wrapText="1"/>
    </xf>
    <xf numFmtId="0" fontId="7" fillId="5" borderId="6" xfId="0" applyFont="1" applyFill="1" applyBorder="1" applyAlignment="1">
      <alignment horizontal="center" vertical="center" textRotation="90" wrapText="1"/>
    </xf>
    <xf numFmtId="0" fontId="8" fillId="0" borderId="8" xfId="0" applyFont="1" applyFill="1" applyBorder="1" applyAlignment="1">
      <alignment horizontal="left" vertical="center" wrapText="1"/>
    </xf>
    <xf numFmtId="3" fontId="9" fillId="0" borderId="9" xfId="0" applyNumberFormat="1" applyFont="1" applyFill="1" applyBorder="1" applyAlignment="1">
      <alignment horizontal="center" vertical="center" wrapText="1"/>
    </xf>
    <xf numFmtId="3" fontId="9" fillId="6" borderId="9" xfId="0" applyNumberFormat="1" applyFont="1" applyFill="1" applyBorder="1" applyAlignment="1">
      <alignment horizontal="center" vertical="center" wrapText="1"/>
    </xf>
    <xf numFmtId="3" fontId="9" fillId="7" borderId="9" xfId="0" applyNumberFormat="1" applyFont="1" applyFill="1" applyBorder="1" applyAlignment="1">
      <alignment horizontal="center" vertical="center" wrapText="1"/>
    </xf>
    <xf numFmtId="3" fontId="9" fillId="3" borderId="9" xfId="0" applyNumberFormat="1" applyFont="1" applyFill="1" applyBorder="1" applyAlignment="1">
      <alignment horizontal="center" vertical="center" wrapText="1"/>
    </xf>
    <xf numFmtId="3" fontId="9" fillId="4" borderId="9" xfId="0" applyNumberFormat="1" applyFont="1" applyFill="1" applyBorder="1" applyAlignment="1">
      <alignment horizontal="center" vertical="center" wrapText="1"/>
    </xf>
    <xf numFmtId="3" fontId="8" fillId="0" borderId="9" xfId="0" applyNumberFormat="1" applyFont="1" applyFill="1" applyBorder="1" applyAlignment="1">
      <alignment horizontal="center" vertical="center" wrapText="1"/>
    </xf>
    <xf numFmtId="3" fontId="9" fillId="5" borderId="9" xfId="0" applyNumberFormat="1" applyFont="1" applyFill="1" applyBorder="1" applyAlignment="1">
      <alignment horizontal="center" vertical="center" wrapText="1"/>
    </xf>
    <xf numFmtId="3" fontId="8" fillId="3" borderId="9" xfId="0"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164" fontId="10" fillId="0" borderId="9" xfId="1" applyNumberFormat="1" applyFont="1" applyFill="1" applyBorder="1" applyAlignment="1">
      <alignment horizontal="center" vertical="center" wrapText="1"/>
    </xf>
    <xf numFmtId="0" fontId="2" fillId="0" borderId="0" xfId="0" applyFont="1" applyFill="1" applyBorder="1" applyAlignment="1">
      <alignment vertical="center"/>
    </xf>
    <xf numFmtId="0" fontId="11" fillId="0" borderId="3" xfId="0" applyFont="1" applyFill="1" applyBorder="1" applyAlignment="1">
      <alignment horizontal="left" vertical="center" wrapText="1"/>
    </xf>
    <xf numFmtId="9" fontId="10" fillId="0" borderId="9" xfId="1" applyNumberFormat="1" applyFont="1" applyFill="1" applyBorder="1" applyAlignment="1">
      <alignment horizontal="center" vertical="center" wrapText="1"/>
    </xf>
    <xf numFmtId="9" fontId="10" fillId="6" borderId="9" xfId="1" applyNumberFormat="1" applyFont="1" applyFill="1" applyBorder="1" applyAlignment="1">
      <alignment horizontal="center" vertical="center" wrapText="1"/>
    </xf>
    <xf numFmtId="9" fontId="10" fillId="7" borderId="9" xfId="1" applyNumberFormat="1" applyFont="1" applyFill="1" applyBorder="1" applyAlignment="1">
      <alignment horizontal="center" vertical="center" wrapText="1"/>
    </xf>
    <xf numFmtId="9" fontId="11" fillId="0" borderId="9" xfId="1" applyNumberFormat="1" applyFont="1" applyFill="1" applyBorder="1" applyAlignment="1">
      <alignment horizontal="center" vertical="center" wrapText="1"/>
    </xf>
    <xf numFmtId="9" fontId="11" fillId="3" borderId="9" xfId="1" applyNumberFormat="1" applyFont="1" applyFill="1" applyBorder="1" applyAlignment="1">
      <alignment horizontal="center" vertical="center" wrapText="1"/>
    </xf>
    <xf numFmtId="9" fontId="10" fillId="4" borderId="9" xfId="1" applyNumberFormat="1" applyFont="1" applyFill="1" applyBorder="1" applyAlignment="1">
      <alignment horizontal="center" vertical="center" wrapText="1"/>
    </xf>
    <xf numFmtId="9" fontId="10" fillId="5" borderId="9" xfId="1" applyNumberFormat="1" applyFont="1" applyFill="1" applyBorder="1" applyAlignment="1">
      <alignment horizontal="center" vertical="center" wrapText="1"/>
    </xf>
    <xf numFmtId="1" fontId="8" fillId="0" borderId="9" xfId="1" applyNumberFormat="1" applyFont="1" applyFill="1" applyBorder="1" applyAlignment="1">
      <alignment horizontal="center" vertical="center" wrapText="1"/>
    </xf>
    <xf numFmtId="1" fontId="8" fillId="3" borderId="9" xfId="1" applyNumberFormat="1" applyFont="1" applyFill="1" applyBorder="1" applyAlignment="1">
      <alignment horizontal="center" vertical="center" wrapText="1"/>
    </xf>
    <xf numFmtId="164" fontId="10" fillId="6" borderId="9" xfId="1" applyNumberFormat="1" applyFont="1" applyFill="1" applyBorder="1" applyAlignment="1">
      <alignment horizontal="center" vertical="center" wrapText="1"/>
    </xf>
    <xf numFmtId="164" fontId="11" fillId="0" borderId="9" xfId="1" applyNumberFormat="1" applyFont="1" applyFill="1" applyBorder="1" applyAlignment="1">
      <alignment horizontal="center" vertical="center" wrapText="1"/>
    </xf>
    <xf numFmtId="164" fontId="11" fillId="3" borderId="9" xfId="1" applyNumberFormat="1" applyFont="1" applyFill="1" applyBorder="1" applyAlignment="1">
      <alignment horizontal="center" vertical="center" wrapText="1"/>
    </xf>
    <xf numFmtId="164" fontId="10" fillId="4" borderId="9" xfId="1" applyNumberFormat="1" applyFont="1" applyFill="1" applyBorder="1" applyAlignment="1">
      <alignment horizontal="center" vertical="center" wrapText="1"/>
    </xf>
    <xf numFmtId="164" fontId="10" fillId="5" borderId="9" xfId="1"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165" fontId="10" fillId="0" borderId="9" xfId="0" applyNumberFormat="1" applyFont="1" applyFill="1" applyBorder="1" applyAlignment="1">
      <alignment horizontal="center" vertical="center" wrapText="1"/>
    </xf>
    <xf numFmtId="165" fontId="10" fillId="6" borderId="9" xfId="0" applyNumberFormat="1" applyFont="1" applyFill="1" applyBorder="1" applyAlignment="1">
      <alignment horizontal="center" vertical="center" wrapText="1"/>
    </xf>
    <xf numFmtId="165" fontId="8" fillId="0" borderId="9" xfId="0" applyNumberFormat="1" applyFont="1" applyFill="1" applyBorder="1" applyAlignment="1">
      <alignment horizontal="center" vertical="center" wrapText="1"/>
    </xf>
    <xf numFmtId="165" fontId="8" fillId="3" borderId="9" xfId="0" applyNumberFormat="1" applyFont="1" applyFill="1" applyBorder="1" applyAlignment="1">
      <alignment horizontal="center" vertical="center" wrapText="1"/>
    </xf>
    <xf numFmtId="165" fontId="10" fillId="4" borderId="9" xfId="0" applyNumberFormat="1" applyFont="1" applyFill="1" applyBorder="1" applyAlignment="1">
      <alignment horizontal="center" vertical="center" wrapText="1"/>
    </xf>
    <xf numFmtId="165" fontId="9" fillId="5" borderId="9" xfId="0" applyNumberFormat="1" applyFont="1" applyFill="1" applyBorder="1" applyAlignment="1">
      <alignment horizontal="center" vertical="center" wrapText="1"/>
    </xf>
    <xf numFmtId="165" fontId="9" fillId="4" borderId="9" xfId="0" applyNumberFormat="1" applyFont="1" applyFill="1" applyBorder="1" applyAlignment="1">
      <alignment horizontal="center" vertical="center" wrapText="1"/>
    </xf>
    <xf numFmtId="3" fontId="10" fillId="0" borderId="9" xfId="0" applyNumberFormat="1" applyFont="1" applyFill="1" applyBorder="1" applyAlignment="1">
      <alignment horizontal="center" vertical="center" wrapText="1"/>
    </xf>
    <xf numFmtId="3" fontId="10" fillId="6" borderId="9" xfId="0" applyNumberFormat="1" applyFont="1" applyFill="1" applyBorder="1" applyAlignment="1">
      <alignment horizontal="center" vertical="center" wrapText="1"/>
    </xf>
    <xf numFmtId="3" fontId="11" fillId="0" borderId="9" xfId="0" applyNumberFormat="1" applyFont="1" applyFill="1" applyBorder="1" applyAlignment="1">
      <alignment horizontal="center" vertical="center" wrapText="1"/>
    </xf>
    <xf numFmtId="3" fontId="11" fillId="3" borderId="9" xfId="0" applyNumberFormat="1" applyFont="1" applyFill="1" applyBorder="1" applyAlignment="1">
      <alignment horizontal="center" vertical="center" wrapText="1"/>
    </xf>
    <xf numFmtId="3" fontId="10" fillId="7" borderId="9" xfId="0" applyNumberFormat="1" applyFont="1" applyFill="1" applyBorder="1" applyAlignment="1">
      <alignment horizontal="center" vertical="center" wrapText="1"/>
    </xf>
    <xf numFmtId="3" fontId="11" fillId="0" borderId="3" xfId="0" applyNumberFormat="1" applyFont="1" applyFill="1" applyBorder="1" applyAlignment="1">
      <alignment horizontal="center" vertical="center" wrapText="1"/>
    </xf>
    <xf numFmtId="3" fontId="11" fillId="3" borderId="3" xfId="0" applyNumberFormat="1" applyFont="1" applyFill="1" applyBorder="1" applyAlignment="1">
      <alignment horizontal="center" vertical="center" wrapText="1"/>
    </xf>
    <xf numFmtId="3" fontId="10" fillId="4" borderId="9" xfId="0" applyNumberFormat="1" applyFont="1" applyFill="1" applyBorder="1" applyAlignment="1">
      <alignment horizontal="center" vertical="center" wrapText="1"/>
    </xf>
    <xf numFmtId="3" fontId="10" fillId="5" borderId="3" xfId="0" applyNumberFormat="1" applyFont="1" applyFill="1" applyBorder="1" applyAlignment="1">
      <alignment horizontal="center" vertical="center" wrapText="1"/>
    </xf>
    <xf numFmtId="3" fontId="10" fillId="4" borderId="3" xfId="0" applyNumberFormat="1" applyFont="1" applyFill="1" applyBorder="1" applyAlignment="1">
      <alignment horizontal="center" vertical="center" wrapText="1"/>
    </xf>
    <xf numFmtId="164" fontId="10" fillId="0" borderId="3" xfId="1" applyNumberFormat="1" applyFont="1" applyFill="1" applyBorder="1" applyAlignment="1">
      <alignment horizontal="center" vertical="center" wrapText="1"/>
    </xf>
    <xf numFmtId="164" fontId="10" fillId="6" borderId="3" xfId="1" applyNumberFormat="1" applyFont="1" applyFill="1" applyBorder="1" applyAlignment="1">
      <alignment horizontal="center" vertical="center" wrapText="1"/>
    </xf>
    <xf numFmtId="164" fontId="10" fillId="7" borderId="3" xfId="1" applyNumberFormat="1" applyFont="1" applyFill="1" applyBorder="1" applyAlignment="1">
      <alignment horizontal="center" vertical="center" wrapText="1"/>
    </xf>
    <xf numFmtId="164" fontId="11" fillId="0" borderId="3" xfId="1" applyNumberFormat="1" applyFont="1" applyFill="1" applyBorder="1" applyAlignment="1">
      <alignment horizontal="center" vertical="center" wrapText="1"/>
    </xf>
    <xf numFmtId="164" fontId="11" fillId="3" borderId="3" xfId="1" applyNumberFormat="1" applyFont="1" applyFill="1" applyBorder="1" applyAlignment="1">
      <alignment horizontal="center" vertical="center" wrapText="1"/>
    </xf>
    <xf numFmtId="164" fontId="10" fillId="4" borderId="3" xfId="1" applyNumberFormat="1" applyFont="1" applyFill="1" applyBorder="1" applyAlignment="1">
      <alignment horizontal="center" vertical="center" wrapText="1"/>
    </xf>
    <xf numFmtId="164" fontId="10" fillId="5" borderId="3" xfId="1" applyNumberFormat="1" applyFont="1" applyFill="1" applyBorder="1" applyAlignment="1">
      <alignment horizontal="center" vertical="center" wrapText="1"/>
    </xf>
    <xf numFmtId="3" fontId="10" fillId="0" borderId="3" xfId="0" applyNumberFormat="1" applyFont="1" applyFill="1" applyBorder="1" applyAlignment="1">
      <alignment horizontal="center" vertical="center" wrapText="1"/>
    </xf>
    <xf numFmtId="3" fontId="10" fillId="6" borderId="3" xfId="0" applyNumberFormat="1" applyFont="1" applyFill="1" applyBorder="1" applyAlignment="1">
      <alignment horizontal="center" vertical="center" wrapText="1"/>
    </xf>
    <xf numFmtId="164" fontId="10" fillId="7" borderId="9" xfId="1" applyNumberFormat="1" applyFont="1" applyFill="1" applyBorder="1" applyAlignment="1">
      <alignment horizontal="center" vertical="center" wrapText="1"/>
    </xf>
    <xf numFmtId="0" fontId="11" fillId="2" borderId="3" xfId="0" applyFont="1" applyFill="1" applyBorder="1" applyAlignment="1">
      <alignment horizontal="left" vertical="center" wrapText="1"/>
    </xf>
    <xf numFmtId="3" fontId="10" fillId="2" borderId="9" xfId="0" applyNumberFormat="1" applyFont="1" applyFill="1" applyBorder="1" applyAlignment="1">
      <alignment horizontal="center" vertical="center" wrapText="1"/>
    </xf>
    <xf numFmtId="164" fontId="10" fillId="2" borderId="9" xfId="1" applyNumberFormat="1" applyFont="1" applyFill="1" applyBorder="1" applyAlignment="1">
      <alignment horizontal="center" vertical="center" wrapText="1"/>
    </xf>
    <xf numFmtId="3" fontId="11" fillId="2" borderId="3" xfId="0" applyNumberFormat="1" applyFont="1" applyFill="1" applyBorder="1" applyAlignment="1">
      <alignment horizontal="center" vertical="center" wrapText="1"/>
    </xf>
    <xf numFmtId="0" fontId="2" fillId="2" borderId="0" xfId="0" applyFont="1" applyFill="1" applyBorder="1" applyAlignment="1">
      <alignment vertical="center"/>
    </xf>
    <xf numFmtId="164" fontId="10" fillId="0" borderId="3" xfId="1" applyNumberFormat="1" applyFont="1" applyFill="1" applyBorder="1" applyAlignment="1">
      <alignment horizontal="center" vertical="center"/>
    </xf>
    <xf numFmtId="164" fontId="10" fillId="6" borderId="9" xfId="0" applyNumberFormat="1" applyFont="1" applyFill="1" applyBorder="1" applyAlignment="1">
      <alignment horizontal="center" vertical="center" wrapText="1"/>
    </xf>
    <xf numFmtId="164" fontId="10" fillId="7" borderId="3" xfId="1" applyNumberFormat="1" applyFont="1" applyFill="1" applyBorder="1" applyAlignment="1">
      <alignment horizontal="center" vertical="center"/>
    </xf>
    <xf numFmtId="164" fontId="11" fillId="0" borderId="3" xfId="1" applyNumberFormat="1" applyFont="1" applyFill="1" applyBorder="1" applyAlignment="1">
      <alignment horizontal="center" vertical="center"/>
    </xf>
    <xf numFmtId="164" fontId="11" fillId="3" borderId="3" xfId="1" applyNumberFormat="1" applyFont="1" applyFill="1" applyBorder="1" applyAlignment="1">
      <alignment horizontal="center" vertical="center"/>
    </xf>
    <xf numFmtId="164" fontId="10" fillId="4" borderId="3" xfId="1" applyNumberFormat="1" applyFont="1" applyFill="1" applyBorder="1" applyAlignment="1">
      <alignment horizontal="center" vertical="center"/>
    </xf>
    <xf numFmtId="164" fontId="10" fillId="5" borderId="3" xfId="1" applyNumberFormat="1" applyFont="1" applyFill="1" applyBorder="1" applyAlignment="1">
      <alignment horizontal="center" vertical="center"/>
    </xf>
    <xf numFmtId="0" fontId="11" fillId="0" borderId="10" xfId="0" applyNumberFormat="1" applyFont="1" applyFill="1" applyBorder="1" applyAlignment="1">
      <alignment horizontal="left" vertical="center" wrapText="1"/>
    </xf>
    <xf numFmtId="0" fontId="10" fillId="0" borderId="9" xfId="1" applyNumberFormat="1" applyFont="1" applyFill="1" applyBorder="1" applyAlignment="1">
      <alignment horizontal="center" vertical="center" wrapText="1"/>
    </xf>
    <xf numFmtId="0" fontId="11" fillId="0" borderId="3" xfId="1" applyNumberFormat="1" applyFont="1" applyFill="1" applyBorder="1" applyAlignment="1">
      <alignment horizontal="center" vertical="center"/>
    </xf>
    <xf numFmtId="0" fontId="11" fillId="3" borderId="3" xfId="1" applyNumberFormat="1" applyFont="1" applyFill="1" applyBorder="1" applyAlignment="1">
      <alignment horizontal="center" vertical="center"/>
    </xf>
    <xf numFmtId="0" fontId="2" fillId="0" borderId="0" xfId="0" applyNumberFormat="1" applyFont="1" applyFill="1" applyBorder="1" applyAlignment="1">
      <alignment vertical="center"/>
    </xf>
    <xf numFmtId="3" fontId="8" fillId="0" borderId="3" xfId="0" applyNumberFormat="1" applyFont="1" applyFill="1" applyBorder="1" applyAlignment="1">
      <alignment horizontal="center" vertical="center" wrapText="1"/>
    </xf>
    <xf numFmtId="3" fontId="8" fillId="3" borderId="3" xfId="0" applyNumberFormat="1" applyFont="1" applyFill="1" applyBorder="1" applyAlignment="1">
      <alignment horizontal="center" vertical="center" wrapText="1"/>
    </xf>
    <xf numFmtId="3" fontId="9" fillId="5" borderId="3" xfId="0" applyNumberFormat="1" applyFont="1" applyFill="1" applyBorder="1" applyAlignment="1">
      <alignment horizontal="center" vertical="center" wrapText="1"/>
    </xf>
    <xf numFmtId="3" fontId="9" fillId="4" borderId="3" xfId="0" applyNumberFormat="1" applyFont="1" applyFill="1" applyBorder="1" applyAlignment="1">
      <alignment horizontal="center" vertical="center" wrapText="1"/>
    </xf>
    <xf numFmtId="164" fontId="11" fillId="7" borderId="3" xfId="1" applyNumberFormat="1" applyFont="1" applyFill="1" applyBorder="1" applyAlignment="1">
      <alignment horizontal="center" vertical="center" wrapText="1"/>
    </xf>
    <xf numFmtId="0" fontId="8" fillId="0" borderId="3" xfId="1" applyNumberFormat="1" applyFont="1" applyFill="1" applyBorder="1" applyAlignment="1">
      <alignment horizontal="center" vertical="center"/>
    </xf>
    <xf numFmtId="0" fontId="8" fillId="3" borderId="3" xfId="1" applyNumberFormat="1" applyFont="1" applyFill="1" applyBorder="1" applyAlignment="1">
      <alignment horizontal="center" vertical="center"/>
    </xf>
    <xf numFmtId="1" fontId="11" fillId="0" borderId="10" xfId="0" applyNumberFormat="1" applyFont="1" applyFill="1" applyBorder="1" applyAlignment="1">
      <alignment horizontal="left" vertical="center" wrapText="1"/>
    </xf>
    <xf numFmtId="0" fontId="9" fillId="0" borderId="3" xfId="0" applyFont="1" applyFill="1" applyBorder="1" applyAlignment="1">
      <alignment horizontal="left" vertical="center" wrapText="1"/>
    </xf>
    <xf numFmtId="3" fontId="11" fillId="7" borderId="3"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164" fontId="10" fillId="0" borderId="3" xfId="0" applyNumberFormat="1" applyFont="1" applyFill="1" applyBorder="1" applyAlignment="1">
      <alignment horizontal="center" vertical="center"/>
    </xf>
    <xf numFmtId="164" fontId="10" fillId="7" borderId="3" xfId="0" applyNumberFormat="1" applyFont="1" applyFill="1" applyBorder="1" applyAlignment="1">
      <alignment horizontal="center" vertical="center"/>
    </xf>
    <xf numFmtId="164" fontId="11" fillId="0" borderId="3" xfId="0" applyNumberFormat="1" applyFont="1" applyFill="1" applyBorder="1" applyAlignment="1">
      <alignment horizontal="center" vertical="center"/>
    </xf>
    <xf numFmtId="164" fontId="11" fillId="3" borderId="3" xfId="0" applyNumberFormat="1" applyFont="1" applyFill="1" applyBorder="1" applyAlignment="1">
      <alignment horizontal="center" vertical="center"/>
    </xf>
    <xf numFmtId="164" fontId="10" fillId="4" borderId="3" xfId="0" applyNumberFormat="1" applyFont="1" applyFill="1" applyBorder="1" applyAlignment="1">
      <alignment horizontal="center" vertical="center"/>
    </xf>
    <xf numFmtId="164" fontId="10" fillId="5" borderId="3" xfId="0" applyNumberFormat="1" applyFont="1" applyFill="1" applyBorder="1" applyAlignment="1">
      <alignment horizontal="center" vertical="center"/>
    </xf>
    <xf numFmtId="165" fontId="11" fillId="0" borderId="3" xfId="0" applyNumberFormat="1" applyFont="1" applyFill="1" applyBorder="1" applyAlignment="1">
      <alignment horizontal="center" vertical="center" wrapText="1"/>
    </xf>
    <xf numFmtId="3" fontId="10" fillId="7" borderId="3" xfId="0" applyNumberFormat="1" applyFont="1" applyFill="1" applyBorder="1" applyAlignment="1">
      <alignment horizontal="center" vertical="center" wrapText="1"/>
    </xf>
    <xf numFmtId="0" fontId="3" fillId="0" borderId="3" xfId="0" applyFont="1" applyFill="1" applyBorder="1"/>
    <xf numFmtId="0" fontId="3" fillId="5" borderId="3" xfId="0" applyFont="1" applyFill="1" applyBorder="1"/>
    <xf numFmtId="0" fontId="3" fillId="4" borderId="3" xfId="0" applyFont="1" applyFill="1" applyBorder="1"/>
    <xf numFmtId="165" fontId="9" fillId="7" borderId="9" xfId="0" applyNumberFormat="1" applyFont="1" applyFill="1" applyBorder="1" applyAlignment="1">
      <alignment horizontal="center" vertical="center" wrapText="1"/>
    </xf>
    <xf numFmtId="165" fontId="10" fillId="0" borderId="9" xfId="1" applyNumberFormat="1" applyFont="1" applyFill="1" applyBorder="1" applyAlignment="1">
      <alignment horizontal="center" vertical="center" wrapText="1"/>
    </xf>
    <xf numFmtId="165" fontId="11" fillId="3" borderId="3" xfId="0" applyNumberFormat="1" applyFont="1" applyFill="1" applyBorder="1" applyAlignment="1">
      <alignment horizontal="center" vertical="center" wrapText="1"/>
    </xf>
    <xf numFmtId="164" fontId="10" fillId="0" borderId="9" xfId="0" applyNumberFormat="1" applyFont="1" applyFill="1" applyBorder="1" applyAlignment="1">
      <alignment horizontal="center" vertical="center"/>
    </xf>
    <xf numFmtId="165" fontId="10" fillId="7" borderId="3" xfId="0" applyNumberFormat="1" applyFont="1" applyFill="1" applyBorder="1" applyAlignment="1">
      <alignment horizontal="center" vertical="center" wrapText="1"/>
    </xf>
    <xf numFmtId="0" fontId="2" fillId="0" borderId="3" xfId="0" applyFont="1" applyFill="1" applyBorder="1"/>
    <xf numFmtId="164" fontId="10" fillId="6" borderId="3" xfId="0" applyNumberFormat="1" applyFont="1" applyFill="1" applyBorder="1" applyAlignment="1">
      <alignment horizontal="center" vertical="center"/>
    </xf>
    <xf numFmtId="3" fontId="11" fillId="7"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xf>
    <xf numFmtId="0" fontId="11" fillId="3" borderId="9" xfId="0" applyNumberFormat="1" applyFont="1" applyFill="1" applyBorder="1" applyAlignment="1">
      <alignment horizontal="center" vertical="center"/>
    </xf>
    <xf numFmtId="0" fontId="2" fillId="0" borderId="3" xfId="0" applyFont="1" applyFill="1" applyBorder="1" applyAlignment="1">
      <alignment horizontal="left"/>
    </xf>
    <xf numFmtId="0" fontId="3" fillId="0" borderId="3" xfId="0" applyFont="1" applyFill="1" applyBorder="1" applyAlignment="1">
      <alignment horizontal="center"/>
    </xf>
    <xf numFmtId="0" fontId="3" fillId="7" borderId="3" xfId="0" applyFont="1" applyFill="1" applyBorder="1" applyAlignment="1">
      <alignment horizontal="center"/>
    </xf>
    <xf numFmtId="0" fontId="2" fillId="0" borderId="3" xfId="0" applyFont="1" applyFill="1" applyBorder="1" applyAlignment="1">
      <alignment horizontal="center"/>
    </xf>
    <xf numFmtId="0" fontId="2" fillId="3" borderId="3" xfId="0" applyFont="1" applyFill="1" applyBorder="1" applyAlignment="1">
      <alignment horizontal="center"/>
    </xf>
    <xf numFmtId="0" fontId="11" fillId="0" borderId="3" xfId="0" applyNumberFormat="1" applyFont="1" applyFill="1" applyBorder="1" applyAlignment="1">
      <alignment horizontal="center" vertical="center"/>
    </xf>
    <xf numFmtId="0" fontId="11" fillId="3" borderId="3" xfId="0" applyNumberFormat="1" applyFont="1" applyFill="1" applyBorder="1" applyAlignment="1">
      <alignment horizontal="center" vertical="center"/>
    </xf>
    <xf numFmtId="165" fontId="11" fillId="0" borderId="3" xfId="0" applyNumberFormat="1" applyFont="1" applyFill="1" applyBorder="1" applyAlignment="1">
      <alignment horizontal="center" vertical="center"/>
    </xf>
    <xf numFmtId="165" fontId="11" fillId="3" borderId="3" xfId="0" applyNumberFormat="1" applyFont="1" applyFill="1" applyBorder="1" applyAlignment="1">
      <alignment horizontal="center" vertical="center"/>
    </xf>
    <xf numFmtId="3" fontId="10" fillId="0" borderId="3" xfId="0" applyNumberFormat="1" applyFont="1" applyFill="1" applyBorder="1" applyAlignment="1">
      <alignment horizontal="center" vertical="center"/>
    </xf>
    <xf numFmtId="3" fontId="11" fillId="0" borderId="3" xfId="0" applyNumberFormat="1" applyFont="1" applyFill="1" applyBorder="1" applyAlignment="1">
      <alignment horizontal="center" vertical="center"/>
    </xf>
    <xf numFmtId="0" fontId="12" fillId="0" borderId="0" xfId="0" applyFont="1" applyFill="1" applyBorder="1"/>
    <xf numFmtId="3" fontId="11" fillId="0" borderId="11" xfId="0" applyNumberFormat="1" applyFont="1" applyFill="1" applyBorder="1" applyAlignment="1">
      <alignment horizontal="center" vertical="center" wrapText="1"/>
    </xf>
    <xf numFmtId="165" fontId="11" fillId="0" borderId="11" xfId="0" applyNumberFormat="1" applyFont="1" applyFill="1" applyBorder="1" applyAlignment="1">
      <alignment horizontal="center" vertical="center" wrapText="1"/>
    </xf>
    <xf numFmtId="0" fontId="11" fillId="0" borderId="9" xfId="0" applyFont="1" applyFill="1" applyBorder="1" applyAlignment="1">
      <alignment horizontal="left" vertical="center" wrapText="1"/>
    </xf>
    <xf numFmtId="165" fontId="11" fillId="0" borderId="9" xfId="0" applyNumberFormat="1" applyFont="1" applyFill="1" applyBorder="1" applyAlignment="1">
      <alignment horizontal="center" vertical="center"/>
    </xf>
    <xf numFmtId="3" fontId="8" fillId="0" borderId="0" xfId="0" applyNumberFormat="1" applyFont="1" applyFill="1" applyBorder="1" applyAlignment="1">
      <alignment horizontal="center" vertical="center" wrapText="1"/>
    </xf>
    <xf numFmtId="3" fontId="11" fillId="0" borderId="9" xfId="1" applyNumberFormat="1" applyFont="1" applyFill="1" applyBorder="1" applyAlignment="1">
      <alignment horizontal="center" vertical="center"/>
    </xf>
    <xf numFmtId="164" fontId="11" fillId="0" borderId="9" xfId="1" applyNumberFormat="1" applyFont="1" applyFill="1" applyBorder="1" applyAlignment="1">
      <alignment horizontal="center" vertical="center"/>
    </xf>
    <xf numFmtId="0" fontId="8" fillId="0" borderId="9" xfId="0" applyFont="1" applyFill="1" applyBorder="1" applyAlignment="1">
      <alignment horizontal="left" vertical="center" wrapText="1"/>
    </xf>
    <xf numFmtId="0" fontId="12" fillId="0" borderId="0" xfId="0" applyFont="1" applyFill="1" applyBorder="1" applyAlignment="1">
      <alignment vertical="center"/>
    </xf>
    <xf numFmtId="0" fontId="13" fillId="0" borderId="3" xfId="0" applyFont="1" applyFill="1" applyBorder="1" applyAlignment="1">
      <alignment horizontal="left" vertical="center" wrapText="1"/>
    </xf>
    <xf numFmtId="3" fontId="13" fillId="0" borderId="3" xfId="0" applyNumberFormat="1" applyFont="1" applyFill="1" applyBorder="1" applyAlignment="1">
      <alignment horizontal="center" vertical="center" wrapText="1"/>
    </xf>
    <xf numFmtId="0" fontId="14" fillId="0" borderId="0" xfId="0" applyFont="1" applyFill="1" applyBorder="1" applyAlignment="1">
      <alignment vertical="center"/>
    </xf>
    <xf numFmtId="0" fontId="2" fillId="0" borderId="3" xfId="0" applyFont="1" applyFill="1" applyBorder="1" applyAlignment="1">
      <alignment vertical="center"/>
    </xf>
    <xf numFmtId="1" fontId="8" fillId="0" borderId="3" xfId="1" applyNumberFormat="1" applyFont="1" applyFill="1" applyBorder="1" applyAlignment="1">
      <alignment horizontal="center" vertical="center"/>
    </xf>
    <xf numFmtId="165" fontId="10" fillId="0" borderId="3" xfId="0"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166" fontId="11" fillId="0" borderId="3" xfId="0" applyNumberFormat="1" applyFont="1" applyFill="1" applyBorder="1" applyAlignment="1">
      <alignment horizontal="center" vertical="center"/>
    </xf>
    <xf numFmtId="3" fontId="11" fillId="0" borderId="3" xfId="1" applyNumberFormat="1" applyFont="1" applyFill="1" applyBorder="1" applyAlignment="1">
      <alignment horizontal="center" vertical="center"/>
    </xf>
    <xf numFmtId="166" fontId="10" fillId="0" borderId="3" xfId="0" applyNumberFormat="1" applyFont="1" applyFill="1" applyBorder="1" applyAlignment="1">
      <alignment horizontal="center" vertical="center"/>
    </xf>
    <xf numFmtId="3" fontId="9" fillId="0" borderId="3" xfId="0" applyNumberFormat="1" applyFont="1" applyFill="1" applyBorder="1" applyAlignment="1">
      <alignment horizontal="center" vertical="center" wrapText="1"/>
    </xf>
    <xf numFmtId="165" fontId="9" fillId="5" borderId="12" xfId="0" applyNumberFormat="1" applyFont="1" applyFill="1" applyBorder="1" applyAlignment="1">
      <alignment horizontal="center" vertical="center" wrapText="1"/>
    </xf>
    <xf numFmtId="1" fontId="8" fillId="0" borderId="3" xfId="0" applyNumberFormat="1" applyFont="1" applyFill="1" applyBorder="1" applyAlignment="1">
      <alignment horizontal="center" vertical="center"/>
    </xf>
    <xf numFmtId="165" fontId="9" fillId="5" borderId="3"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0" fontId="14" fillId="0" borderId="3" xfId="0" applyFont="1" applyFill="1" applyBorder="1" applyAlignment="1">
      <alignment vertical="center"/>
    </xf>
    <xf numFmtId="1" fontId="11" fillId="0" borderId="3" xfId="0" applyNumberFormat="1" applyFont="1" applyFill="1" applyBorder="1" applyAlignment="1">
      <alignment horizontal="center" vertical="center"/>
    </xf>
    <xf numFmtId="166" fontId="11" fillId="0" borderId="3" xfId="0" applyNumberFormat="1" applyFont="1" applyFill="1" applyBorder="1" applyAlignment="1">
      <alignment horizontal="center" vertical="center" wrapText="1"/>
    </xf>
    <xf numFmtId="166" fontId="11" fillId="0" borderId="3" xfId="1" applyNumberFormat="1" applyFont="1" applyFill="1" applyBorder="1" applyAlignment="1">
      <alignment horizontal="center" vertical="center"/>
    </xf>
    <xf numFmtId="0" fontId="12" fillId="0" borderId="3" xfId="0" applyFont="1" applyFill="1" applyBorder="1" applyAlignment="1">
      <alignment vertical="center"/>
    </xf>
    <xf numFmtId="164" fontId="8" fillId="0" borderId="3" xfId="1" applyNumberFormat="1" applyFont="1" applyFill="1" applyBorder="1" applyAlignment="1">
      <alignment horizontal="center" vertical="center" wrapText="1"/>
    </xf>
    <xf numFmtId="165" fontId="9" fillId="0" borderId="9" xfId="0" applyNumberFormat="1" applyFont="1" applyFill="1" applyBorder="1" applyAlignment="1">
      <alignment horizontal="center" vertical="center" wrapText="1"/>
    </xf>
    <xf numFmtId="164" fontId="8" fillId="0" borderId="9" xfId="1" applyNumberFormat="1" applyFont="1" applyFill="1" applyBorder="1" applyAlignment="1">
      <alignment horizontal="center" vertical="center" wrapText="1"/>
    </xf>
    <xf numFmtId="0" fontId="11" fillId="0" borderId="9" xfId="1" applyNumberFormat="1" applyFont="1" applyFill="1" applyBorder="1" applyAlignment="1">
      <alignment horizontal="center" vertical="center" wrapText="1"/>
    </xf>
    <xf numFmtId="3" fontId="8" fillId="7" borderId="3" xfId="0" applyNumberFormat="1" applyFont="1" applyFill="1" applyBorder="1" applyAlignment="1">
      <alignment horizontal="center" vertical="center" wrapText="1"/>
    </xf>
    <xf numFmtId="0" fontId="11" fillId="7" borderId="3" xfId="1" applyNumberFormat="1" applyFont="1" applyFill="1" applyBorder="1" applyAlignment="1">
      <alignment horizontal="center" vertical="center"/>
    </xf>
    <xf numFmtId="0" fontId="11" fillId="6" borderId="3" xfId="1" applyNumberFormat="1" applyFont="1" applyFill="1" applyBorder="1" applyAlignment="1">
      <alignment horizontal="center" vertical="center"/>
    </xf>
    <xf numFmtId="0" fontId="16" fillId="0" borderId="0" xfId="0" applyFont="1" applyFill="1" applyBorder="1" applyAlignment="1">
      <alignment vertical="center"/>
    </xf>
    <xf numFmtId="164" fontId="10" fillId="0" borderId="3" xfId="0" applyNumberFormat="1" applyFont="1" applyFill="1" applyBorder="1" applyAlignment="1">
      <alignment horizontal="center" vertical="center" wrapText="1"/>
    </xf>
    <xf numFmtId="164" fontId="10" fillId="7" borderId="3"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1" fontId="11" fillId="0" borderId="3" xfId="1"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3" xfId="0" applyFont="1" applyFill="1" applyBorder="1" applyAlignment="1">
      <alignment horizontal="center" vertical="center" wrapText="1"/>
    </xf>
    <xf numFmtId="0" fontId="8" fillId="0" borderId="9" xfId="0" applyFont="1" applyFill="1" applyBorder="1" applyAlignment="1">
      <alignment horizontal="center"/>
    </xf>
    <xf numFmtId="0" fontId="11" fillId="0" borderId="9" xfId="0" applyFont="1" applyFill="1" applyBorder="1" applyAlignment="1">
      <alignment horizontal="center" vertical="center" wrapText="1"/>
    </xf>
    <xf numFmtId="0" fontId="8" fillId="0" borderId="3" xfId="0" applyFont="1" applyFill="1" applyBorder="1" applyAlignment="1">
      <alignment horizontal="center"/>
    </xf>
    <xf numFmtId="0" fontId="8" fillId="0" borderId="0" xfId="0" applyFont="1" applyFill="1" applyBorder="1"/>
    <xf numFmtId="0" fontId="9" fillId="0" borderId="0" xfId="0" applyFont="1" applyFill="1" applyBorder="1"/>
    <xf numFmtId="0" fontId="8" fillId="0" borderId="0" xfId="0" applyFont="1" applyFill="1" applyBorder="1" applyAlignment="1">
      <alignment horizontal="center"/>
    </xf>
    <xf numFmtId="0" fontId="2" fillId="0" borderId="5" xfId="0" applyFont="1" applyFill="1" applyBorder="1" applyAlignment="1">
      <alignment horizontal="center"/>
    </xf>
    <xf numFmtId="3" fontId="3" fillId="0" borderId="0" xfId="0" applyNumberFormat="1" applyFont="1" applyFill="1" applyBorder="1" applyAlignment="1">
      <alignment horizontal="center"/>
    </xf>
    <xf numFmtId="0" fontId="11" fillId="0" borderId="0" xfId="0" applyFont="1" applyFill="1" applyBorder="1" applyAlignment="1">
      <alignment horizontal="center" wrapText="1"/>
    </xf>
    <xf numFmtId="0" fontId="12" fillId="0" borderId="5" xfId="0" applyFont="1" applyFill="1" applyBorder="1" applyAlignment="1">
      <alignment horizontal="center"/>
    </xf>
    <xf numFmtId="0" fontId="12" fillId="0" borderId="0" xfId="0" applyFont="1" applyFill="1" applyBorder="1" applyAlignment="1">
      <alignment horizontal="center"/>
    </xf>
    <xf numFmtId="9" fontId="2" fillId="0" borderId="5" xfId="0" applyNumberFormat="1" applyFont="1" applyFill="1" applyBorder="1" applyAlignment="1">
      <alignment horizontal="center"/>
    </xf>
    <xf numFmtId="0" fontId="8" fillId="0" borderId="13" xfId="0" applyFont="1" applyFill="1" applyBorder="1" applyAlignment="1">
      <alignment vertical="top" wrapText="1"/>
    </xf>
    <xf numFmtId="0" fontId="8" fillId="0" borderId="14" xfId="0" applyFont="1" applyFill="1" applyBorder="1" applyAlignment="1">
      <alignment vertical="top" wrapText="1"/>
    </xf>
    <xf numFmtId="0" fontId="2" fillId="0" borderId="3" xfId="0" applyFont="1" applyFill="1" applyBorder="1" applyAlignment="1">
      <alignment horizontal="center" vertical="center"/>
    </xf>
    <xf numFmtId="0" fontId="2" fillId="0" borderId="5" xfId="0" applyFont="1" applyFill="1" applyBorder="1"/>
  </cellXfs>
  <cellStyles count="5">
    <cellStyle name="Обычный" xfId="0" builtinId="0"/>
    <cellStyle name="Обычный 2" xfId="2"/>
    <cellStyle name="Процентный" xfId="1" builtinId="5"/>
    <cellStyle name="Процентный 2" xfId="3"/>
    <cellStyle name="Процентный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3;&#1080;&#1082;&#1080;&#1096;&#1086;&#1074;\&#1042;&#1077;&#1089;&#1077;&#1085;&#1085;&#1080;&#1077;%20&#1087;&#1086;&#1083;&#1077;&#1074;&#1099;&#1077;%20&#1088;&#1072;&#1073;&#1086;&#1090;&#1099;%202021\&#1054;&#1087;&#1077;&#1088;&#1072;&#1090;&#1080;&#1074;&#1082;&#1072;%20&#1042;&#1055;&#1056;%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04.21 респ"/>
      <sheetName val="15.04.21 район"/>
      <sheetName val="20.04.21"/>
      <sheetName val="21.04.21"/>
      <sheetName val="22.04.21"/>
      <sheetName val="23.04.21"/>
      <sheetName val="26.04.21"/>
      <sheetName val="27.04.21"/>
      <sheetName val="28.04.21"/>
      <sheetName val="29.04.21"/>
      <sheetName val="30.04.21"/>
      <sheetName val="03.05.21"/>
      <sheetName val="07.05.21"/>
      <sheetName val="11.05.21"/>
      <sheetName val="11.05.21 (2)"/>
      <sheetName val="12.05.21"/>
      <sheetName val="13.05.21"/>
      <sheetName val="14.05.21"/>
      <sheetName val="17.05.21"/>
      <sheetName val="18.05.21"/>
      <sheetName val="19.05.21"/>
      <sheetName val="20.05.21"/>
      <sheetName val="21.05.21"/>
      <sheetName val="24.05.21"/>
      <sheetName val="24.05.21 (2)"/>
      <sheetName val="25.05.21"/>
      <sheetName val="26.05.21"/>
      <sheetName val="27.05.21"/>
      <sheetName val="28.05.21"/>
      <sheetName val="31.05.21"/>
      <sheetName val="01.06.2021"/>
      <sheetName val="02.06.2021"/>
      <sheetName val="03.06.2021"/>
      <sheetName val="04.06.2021"/>
      <sheetName val="07.06.2021"/>
      <sheetName val="08.06.2021"/>
      <sheetName val="09.06.2021"/>
      <sheetName val="10.06.2021"/>
      <sheetName val="11.06.2021"/>
      <sheetName val="16.06.2021"/>
      <sheetName val="17.06.2021"/>
      <sheetName val="18.06.2021"/>
      <sheetName val="21.06.2021"/>
      <sheetName val="22.06.2021"/>
      <sheetName val="23.06.2021"/>
      <sheetName val="25.06.2021"/>
      <sheetName val="28.06.2021"/>
      <sheetName val="29.06.2021"/>
      <sheetName val="30.06.2021"/>
      <sheetName val="01.07.2021"/>
      <sheetName val="02.07.2021"/>
      <sheetName val="05.07.2021"/>
      <sheetName val="06.07.2021"/>
      <sheetName val="07.07.2021"/>
      <sheetName val="08.07.2021"/>
      <sheetName val="09.07.2021"/>
      <sheetName val="12.07.2021"/>
      <sheetName val="13.07.2021"/>
      <sheetName val="14.07.2021"/>
      <sheetName val="15.07.2021"/>
      <sheetName val="16.07.2021"/>
      <sheetName val="17.07.2021"/>
      <sheetName val="19.07.2021"/>
      <sheetName val="20.07.2021"/>
      <sheetName val="21.07.2021"/>
      <sheetName val="22.07.2021"/>
      <sheetName val="23.07.2021"/>
      <sheetName val="26.07.2021"/>
      <sheetName val="27.07.2021"/>
      <sheetName val="28.07.20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Right="0"/>
    <pageSetUpPr fitToPage="1"/>
  </sheetPr>
  <dimension ref="A1:AO241"/>
  <sheetViews>
    <sheetView tabSelected="1" topLeftCell="A2" zoomScale="70" zoomScaleNormal="70" zoomScaleSheetLayoutView="70" zoomScalePageLayoutView="82" workbookViewId="0">
      <pane xSplit="1" ySplit="6" topLeftCell="D8" activePane="bottomRight" state="frozen"/>
      <selection activeCell="A2" sqref="A2"/>
      <selection pane="topRight" activeCell="B2" sqref="B2"/>
      <selection pane="bottomLeft" activeCell="A8" sqref="A8"/>
      <selection pane="bottomRight" activeCell="E99" sqref="E99"/>
    </sheetView>
  </sheetViews>
  <sheetFormatPr defaultRowHeight="16.5" outlineLevelRow="2" x14ac:dyDescent="0.25"/>
  <cols>
    <col min="1" max="1" width="93.28515625" style="202" customWidth="1"/>
    <col min="2" max="2" width="12.28515625" style="2" hidden="1" customWidth="1"/>
    <col min="3" max="3" width="12" style="2" hidden="1" customWidth="1"/>
    <col min="4" max="4" width="15.28515625" style="2" customWidth="1"/>
    <col min="5" max="5" width="14.7109375" style="2" bestFit="1" customWidth="1"/>
    <col min="6" max="6" width="15" style="2" hidden="1" customWidth="1"/>
    <col min="7" max="10" width="13.7109375" style="1" customWidth="1"/>
    <col min="11" max="11" width="14" style="1" customWidth="1"/>
    <col min="12" max="19" width="13.7109375" style="1" customWidth="1"/>
    <col min="20" max="20" width="13.5703125" style="1" customWidth="1"/>
    <col min="21" max="28" width="13.7109375" style="1" customWidth="1"/>
    <col min="29" max="29" width="11" style="1" customWidth="1"/>
    <col min="30" max="30" width="12" style="1" customWidth="1"/>
    <col min="31" max="31" width="12.7109375" style="1" customWidth="1"/>
    <col min="32" max="32" width="12.5703125" style="1" customWidth="1"/>
    <col min="33" max="33" width="11.5703125" style="1" customWidth="1"/>
    <col min="34" max="34" width="10.7109375" style="1" customWidth="1"/>
    <col min="35" max="35" width="12.5703125" style="1" customWidth="1"/>
    <col min="36" max="36" width="11.7109375" style="1" customWidth="1"/>
    <col min="37" max="37" width="12.7109375" style="1" customWidth="1"/>
    <col min="38" max="38" width="11.5703125" style="1" customWidth="1"/>
    <col min="39" max="39" width="16" style="2" bestFit="1" customWidth="1"/>
    <col min="40" max="40" width="13" style="1" customWidth="1"/>
    <col min="41" max="41" width="14.7109375" style="2" bestFit="1" customWidth="1"/>
    <col min="42" max="16384" width="9.140625" style="1"/>
  </cols>
  <sheetData>
    <row r="1" spans="1:41" ht="26.25" hidden="1" x14ac:dyDescent="0.4">
      <c r="A1" s="1"/>
      <c r="AB1" s="3"/>
    </row>
    <row r="2" spans="1:41" s="5" customFormat="1" ht="29.45" customHeight="1" thickBot="1" x14ac:dyDescent="0.3">
      <c r="A2" s="4" t="s">
        <v>0</v>
      </c>
      <c r="B2" s="4"/>
      <c r="C2" s="4"/>
      <c r="D2" s="4"/>
      <c r="E2" s="4"/>
      <c r="F2" s="4"/>
      <c r="G2" s="4"/>
      <c r="H2" s="4"/>
      <c r="I2" s="4"/>
      <c r="J2" s="4"/>
      <c r="K2" s="4"/>
      <c r="L2" s="4"/>
      <c r="M2" s="4"/>
      <c r="N2" s="4"/>
      <c r="O2" s="4"/>
      <c r="P2" s="4"/>
      <c r="Q2" s="4"/>
      <c r="R2" s="4"/>
      <c r="S2" s="4"/>
      <c r="T2" s="4"/>
      <c r="U2" s="4"/>
      <c r="V2" s="4"/>
      <c r="W2" s="4"/>
      <c r="X2" s="4"/>
      <c r="Y2" s="4"/>
      <c r="Z2" s="4"/>
      <c r="AA2" s="4"/>
      <c r="AB2" s="4"/>
      <c r="AM2" s="6"/>
      <c r="AO2" s="6"/>
    </row>
    <row r="3" spans="1:41" s="5" customFormat="1" ht="0.6" customHeight="1" thickBot="1" x14ac:dyDescent="0.3">
      <c r="A3" s="7"/>
      <c r="B3" s="7"/>
      <c r="C3" s="7"/>
      <c r="D3" s="7"/>
      <c r="E3" s="7"/>
      <c r="F3" s="7"/>
      <c r="G3" s="7"/>
      <c r="H3" s="7"/>
      <c r="I3" s="7" t="s">
        <v>1</v>
      </c>
      <c r="J3" s="7"/>
      <c r="K3" s="7"/>
      <c r="L3" s="7"/>
      <c r="M3" s="7"/>
      <c r="N3" s="7"/>
      <c r="O3" s="7"/>
      <c r="P3" s="7"/>
      <c r="Q3" s="7"/>
      <c r="R3" s="7"/>
      <c r="S3" s="7"/>
      <c r="T3" s="7"/>
      <c r="U3" s="7"/>
      <c r="V3" s="7"/>
      <c r="W3" s="7"/>
      <c r="X3" s="7"/>
      <c r="Y3" s="7"/>
      <c r="Z3" s="7"/>
      <c r="AA3" s="6" t="s">
        <v>2</v>
      </c>
      <c r="AB3" s="6"/>
      <c r="AM3" s="6"/>
      <c r="AO3" s="6"/>
    </row>
    <row r="4" spans="1:41" s="2" customFormat="1" ht="17.45" customHeight="1" x14ac:dyDescent="0.3">
      <c r="A4" s="8" t="s">
        <v>3</v>
      </c>
      <c r="B4" s="9" t="s">
        <v>4</v>
      </c>
      <c r="C4" s="9" t="s">
        <v>5</v>
      </c>
      <c r="D4" s="10" t="s">
        <v>6</v>
      </c>
      <c r="E4" s="10" t="s">
        <v>7</v>
      </c>
      <c r="F4" s="9" t="s">
        <v>8</v>
      </c>
      <c r="G4" s="11" t="s">
        <v>9</v>
      </c>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row>
    <row r="5" spans="1:41" s="2" customFormat="1" ht="17.45" customHeight="1" x14ac:dyDescent="0.3">
      <c r="A5" s="12"/>
      <c r="B5" s="13"/>
      <c r="C5" s="13"/>
      <c r="D5" s="14"/>
      <c r="E5" s="14"/>
      <c r="F5" s="13"/>
      <c r="G5" s="11" t="s">
        <v>10</v>
      </c>
      <c r="H5" s="11"/>
      <c r="I5" s="11"/>
      <c r="J5" s="11"/>
      <c r="K5" s="11"/>
      <c r="L5" s="11"/>
      <c r="M5" s="11"/>
      <c r="N5" s="11"/>
      <c r="O5" s="11"/>
      <c r="P5" s="11"/>
      <c r="Q5" s="11"/>
      <c r="R5" s="11"/>
      <c r="S5" s="11"/>
      <c r="T5" s="15"/>
      <c r="U5" s="11" t="s">
        <v>11</v>
      </c>
      <c r="V5" s="11"/>
      <c r="W5" s="11"/>
      <c r="X5" s="11"/>
      <c r="Y5" s="11"/>
      <c r="Z5" s="11"/>
      <c r="AA5" s="11"/>
      <c r="AB5" s="11"/>
      <c r="AC5" s="11"/>
      <c r="AD5" s="11"/>
      <c r="AE5" s="11"/>
      <c r="AF5" s="11"/>
      <c r="AG5" s="11"/>
      <c r="AH5" s="11"/>
      <c r="AI5" s="11"/>
      <c r="AJ5" s="11"/>
      <c r="AK5" s="11"/>
      <c r="AL5" s="11"/>
      <c r="AM5" s="11"/>
      <c r="AN5" s="11"/>
      <c r="AO5" s="11"/>
    </row>
    <row r="6" spans="1:41" s="20" customFormat="1" ht="87" customHeight="1" x14ac:dyDescent="0.2">
      <c r="A6" s="12"/>
      <c r="B6" s="13"/>
      <c r="C6" s="13"/>
      <c r="D6" s="14"/>
      <c r="E6" s="14"/>
      <c r="F6" s="14"/>
      <c r="G6" s="16" t="s">
        <v>12</v>
      </c>
      <c r="H6" s="16" t="s">
        <v>13</v>
      </c>
      <c r="I6" s="16" t="s">
        <v>14</v>
      </c>
      <c r="J6" s="16" t="s">
        <v>15</v>
      </c>
      <c r="K6" s="16" t="s">
        <v>16</v>
      </c>
      <c r="L6" s="16" t="s">
        <v>17</v>
      </c>
      <c r="M6" s="16" t="s">
        <v>18</v>
      </c>
      <c r="N6" s="16" t="s">
        <v>19</v>
      </c>
      <c r="O6" s="16" t="s">
        <v>20</v>
      </c>
      <c r="P6" s="16" t="s">
        <v>21</v>
      </c>
      <c r="Q6" s="16" t="s">
        <v>22</v>
      </c>
      <c r="R6" s="17" t="s">
        <v>23</v>
      </c>
      <c r="S6" s="18"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9" t="s">
        <v>44</v>
      </c>
      <c r="AN6" s="17" t="s">
        <v>45</v>
      </c>
      <c r="AO6" s="18" t="s">
        <v>46</v>
      </c>
    </row>
    <row r="7" spans="1:41" s="20" customFormat="1" ht="53.25" customHeight="1" thickBot="1" x14ac:dyDescent="0.25">
      <c r="A7" s="21"/>
      <c r="B7" s="22"/>
      <c r="C7" s="22"/>
      <c r="D7" s="23"/>
      <c r="E7" s="23"/>
      <c r="F7" s="23"/>
      <c r="G7" s="24"/>
      <c r="H7" s="24"/>
      <c r="I7" s="24"/>
      <c r="J7" s="24"/>
      <c r="K7" s="24"/>
      <c r="L7" s="24"/>
      <c r="M7" s="24"/>
      <c r="N7" s="24"/>
      <c r="O7" s="24"/>
      <c r="P7" s="24"/>
      <c r="Q7" s="24"/>
      <c r="R7" s="25"/>
      <c r="S7" s="26"/>
      <c r="T7" s="24"/>
      <c r="U7" s="24"/>
      <c r="V7" s="24"/>
      <c r="W7" s="24"/>
      <c r="X7" s="24"/>
      <c r="Y7" s="24"/>
      <c r="Z7" s="24"/>
      <c r="AA7" s="24"/>
      <c r="AB7" s="24"/>
      <c r="AC7" s="24"/>
      <c r="AD7" s="24"/>
      <c r="AE7" s="24"/>
      <c r="AF7" s="24"/>
      <c r="AG7" s="24"/>
      <c r="AH7" s="24"/>
      <c r="AI7" s="24"/>
      <c r="AJ7" s="24"/>
      <c r="AK7" s="24"/>
      <c r="AL7" s="24"/>
      <c r="AM7" s="27"/>
      <c r="AN7" s="25"/>
      <c r="AO7" s="26"/>
    </row>
    <row r="8" spans="1:41" s="2" customFormat="1" ht="0.75" hidden="1" customHeight="1" x14ac:dyDescent="0.25">
      <c r="A8" s="28" t="s">
        <v>47</v>
      </c>
      <c r="B8" s="29"/>
      <c r="C8" s="29">
        <v>1381</v>
      </c>
      <c r="D8" s="30">
        <v>1521</v>
      </c>
      <c r="E8" s="31">
        <f>S8+AO8</f>
        <v>0</v>
      </c>
      <c r="F8" s="29">
        <f>T8+AP8</f>
        <v>0</v>
      </c>
      <c r="G8" s="29"/>
      <c r="H8" s="29"/>
      <c r="I8" s="29"/>
      <c r="J8" s="29"/>
      <c r="K8" s="29"/>
      <c r="L8" s="29"/>
      <c r="M8" s="29"/>
      <c r="N8" s="29"/>
      <c r="O8" s="29"/>
      <c r="P8" s="29"/>
      <c r="Q8" s="29"/>
      <c r="R8" s="32"/>
      <c r="S8" s="33">
        <f>SUM(G8:R8)</f>
        <v>0</v>
      </c>
      <c r="T8" s="29"/>
      <c r="U8" s="29"/>
      <c r="V8" s="29"/>
      <c r="W8" s="29"/>
      <c r="X8" s="29"/>
      <c r="Y8" s="29"/>
      <c r="Z8" s="29"/>
      <c r="AA8" s="29"/>
      <c r="AB8" s="34"/>
      <c r="AC8" s="34"/>
      <c r="AD8" s="34"/>
      <c r="AE8" s="34"/>
      <c r="AF8" s="34"/>
      <c r="AG8" s="34"/>
      <c r="AH8" s="34"/>
      <c r="AI8" s="34"/>
      <c r="AJ8" s="34"/>
      <c r="AK8" s="34"/>
      <c r="AL8" s="34"/>
      <c r="AM8" s="35">
        <f>SUM(T8:AL8)</f>
        <v>0</v>
      </c>
      <c r="AN8" s="36"/>
      <c r="AO8" s="33">
        <f>AM8+AN8</f>
        <v>0</v>
      </c>
    </row>
    <row r="9" spans="1:41" s="39" customFormat="1" ht="45" hidden="1" x14ac:dyDescent="0.2">
      <c r="A9" s="37" t="s">
        <v>48</v>
      </c>
      <c r="B9" s="29"/>
      <c r="C9" s="29">
        <v>1524</v>
      </c>
      <c r="D9" s="30">
        <v>1524</v>
      </c>
      <c r="E9" s="31">
        <f>S9+AO9</f>
        <v>1523.7</v>
      </c>
      <c r="F9" s="38" t="e">
        <f>E9/B9</f>
        <v>#DIV/0!</v>
      </c>
      <c r="G9" s="34">
        <v>230</v>
      </c>
      <c r="H9" s="34"/>
      <c r="I9" s="34"/>
      <c r="J9" s="34">
        <v>380</v>
      </c>
      <c r="K9" s="34">
        <v>327</v>
      </c>
      <c r="L9" s="34">
        <v>100.2</v>
      </c>
      <c r="M9" s="34">
        <v>100</v>
      </c>
      <c r="N9" s="34">
        <v>67.400000000000006</v>
      </c>
      <c r="O9" s="34">
        <v>80</v>
      </c>
      <c r="P9" s="34">
        <v>202.5</v>
      </c>
      <c r="Q9" s="34"/>
      <c r="R9" s="36"/>
      <c r="S9" s="33">
        <f>SUM(G9:R9)</f>
        <v>1487.1000000000001</v>
      </c>
      <c r="T9" s="34"/>
      <c r="U9" s="34"/>
      <c r="V9" s="34">
        <v>5</v>
      </c>
      <c r="W9" s="34">
        <v>6</v>
      </c>
      <c r="X9" s="34">
        <v>9</v>
      </c>
      <c r="Y9" s="34"/>
      <c r="Z9" s="34"/>
      <c r="AA9" s="34"/>
      <c r="AB9" s="34"/>
      <c r="AC9" s="34"/>
      <c r="AD9" s="34"/>
      <c r="AE9" s="34"/>
      <c r="AF9" s="34"/>
      <c r="AG9" s="34"/>
      <c r="AH9" s="34"/>
      <c r="AI9" s="34"/>
      <c r="AJ9" s="34"/>
      <c r="AK9" s="34"/>
      <c r="AL9" s="34"/>
      <c r="AM9" s="35">
        <f>SUM(T9:AL9)</f>
        <v>20</v>
      </c>
      <c r="AN9" s="36">
        <v>16.600000000000001</v>
      </c>
      <c r="AO9" s="33">
        <f>AM9+AN9</f>
        <v>36.6</v>
      </c>
    </row>
    <row r="10" spans="1:41" s="39" customFormat="1" ht="22.5" hidden="1" x14ac:dyDescent="0.2">
      <c r="A10" s="40" t="s">
        <v>49</v>
      </c>
      <c r="B10" s="41"/>
      <c r="C10" s="41">
        <f>C9/C8</f>
        <v>1.1035481535119478</v>
      </c>
      <c r="D10" s="42"/>
      <c r="E10" s="43" t="e">
        <f t="shared" ref="E10:AJ10" si="0">E9/E8</f>
        <v>#DIV/0!</v>
      </c>
      <c r="F10" s="38"/>
      <c r="G10" s="44" t="e">
        <f t="shared" si="0"/>
        <v>#DIV/0!</v>
      </c>
      <c r="H10" s="44" t="e">
        <f t="shared" si="0"/>
        <v>#DIV/0!</v>
      </c>
      <c r="I10" s="44" t="e">
        <f t="shared" si="0"/>
        <v>#DIV/0!</v>
      </c>
      <c r="J10" s="44" t="e">
        <f t="shared" si="0"/>
        <v>#DIV/0!</v>
      </c>
      <c r="K10" s="44" t="e">
        <f t="shared" si="0"/>
        <v>#DIV/0!</v>
      </c>
      <c r="L10" s="44" t="e">
        <f t="shared" si="0"/>
        <v>#DIV/0!</v>
      </c>
      <c r="M10" s="44" t="e">
        <f t="shared" si="0"/>
        <v>#DIV/0!</v>
      </c>
      <c r="N10" s="44" t="e">
        <f t="shared" si="0"/>
        <v>#DIV/0!</v>
      </c>
      <c r="O10" s="44" t="e">
        <f t="shared" si="0"/>
        <v>#DIV/0!</v>
      </c>
      <c r="P10" s="44" t="e">
        <f t="shared" si="0"/>
        <v>#DIV/0!</v>
      </c>
      <c r="Q10" s="44" t="e">
        <f t="shared" si="0"/>
        <v>#DIV/0!</v>
      </c>
      <c r="R10" s="45" t="e">
        <f>R9/R8</f>
        <v>#DIV/0!</v>
      </c>
      <c r="S10" s="46" t="e">
        <f t="shared" si="0"/>
        <v>#DIV/0!</v>
      </c>
      <c r="T10" s="44" t="e">
        <f t="shared" si="0"/>
        <v>#DIV/0!</v>
      </c>
      <c r="U10" s="44" t="e">
        <f t="shared" si="0"/>
        <v>#DIV/0!</v>
      </c>
      <c r="V10" s="44" t="e">
        <f t="shared" si="0"/>
        <v>#DIV/0!</v>
      </c>
      <c r="W10" s="44" t="e">
        <f t="shared" si="0"/>
        <v>#DIV/0!</v>
      </c>
      <c r="X10" s="44" t="e">
        <f t="shared" si="0"/>
        <v>#DIV/0!</v>
      </c>
      <c r="Y10" s="44" t="e">
        <f t="shared" si="0"/>
        <v>#DIV/0!</v>
      </c>
      <c r="Z10" s="44" t="e">
        <f t="shared" si="0"/>
        <v>#DIV/0!</v>
      </c>
      <c r="AA10" s="44" t="e">
        <f t="shared" si="0"/>
        <v>#DIV/0!</v>
      </c>
      <c r="AB10" s="44" t="e">
        <f t="shared" si="0"/>
        <v>#DIV/0!</v>
      </c>
      <c r="AC10" s="44" t="e">
        <f t="shared" si="0"/>
        <v>#DIV/0!</v>
      </c>
      <c r="AD10" s="44" t="e">
        <f t="shared" si="0"/>
        <v>#DIV/0!</v>
      </c>
      <c r="AE10" s="44" t="e">
        <f t="shared" si="0"/>
        <v>#DIV/0!</v>
      </c>
      <c r="AF10" s="44" t="e">
        <f t="shared" si="0"/>
        <v>#DIV/0!</v>
      </c>
      <c r="AG10" s="44" t="e">
        <f t="shared" si="0"/>
        <v>#DIV/0!</v>
      </c>
      <c r="AH10" s="44" t="e">
        <f t="shared" si="0"/>
        <v>#DIV/0!</v>
      </c>
      <c r="AI10" s="44" t="e">
        <f t="shared" si="0"/>
        <v>#DIV/0!</v>
      </c>
      <c r="AJ10" s="44" t="e">
        <f t="shared" si="0"/>
        <v>#DIV/0!</v>
      </c>
      <c r="AK10" s="44" t="e">
        <f>AK9/AK8</f>
        <v>#DIV/0!</v>
      </c>
      <c r="AL10" s="44" t="e">
        <f>AL9/AL8</f>
        <v>#DIV/0!</v>
      </c>
      <c r="AM10" s="47" t="e">
        <f>AM9/AM8</f>
        <v>#DIV/0!</v>
      </c>
      <c r="AN10" s="45" t="e">
        <f>AN9/AN8</f>
        <v>#DIV/0!</v>
      </c>
      <c r="AO10" s="46" t="e">
        <f>AO9/AO8</f>
        <v>#DIV/0!</v>
      </c>
    </row>
    <row r="11" spans="1:41" s="39" customFormat="1" ht="22.5" hidden="1" x14ac:dyDescent="0.2">
      <c r="A11" s="37" t="s">
        <v>50</v>
      </c>
      <c r="B11" s="29"/>
      <c r="C11" s="29">
        <v>1471</v>
      </c>
      <c r="D11" s="30">
        <v>1471</v>
      </c>
      <c r="E11" s="31">
        <f>S11+AO11</f>
        <v>1471.3</v>
      </c>
      <c r="F11" s="38" t="e">
        <f>E11/B11</f>
        <v>#DIV/0!</v>
      </c>
      <c r="G11" s="34">
        <v>230</v>
      </c>
      <c r="H11" s="34"/>
      <c r="I11" s="34"/>
      <c r="J11" s="34">
        <v>380</v>
      </c>
      <c r="K11" s="34">
        <v>327</v>
      </c>
      <c r="L11" s="34">
        <v>100.2</v>
      </c>
      <c r="M11" s="34">
        <v>100</v>
      </c>
      <c r="N11" s="34">
        <v>15</v>
      </c>
      <c r="O11" s="34">
        <v>80</v>
      </c>
      <c r="P11" s="34">
        <v>202.5</v>
      </c>
      <c r="Q11" s="34"/>
      <c r="R11" s="36"/>
      <c r="S11" s="33">
        <f>SUM(G11:R11)</f>
        <v>1434.7</v>
      </c>
      <c r="T11" s="34"/>
      <c r="U11" s="34"/>
      <c r="V11" s="34">
        <v>5</v>
      </c>
      <c r="W11" s="34">
        <v>6</v>
      </c>
      <c r="X11" s="34">
        <v>9</v>
      </c>
      <c r="Y11" s="34"/>
      <c r="Z11" s="34"/>
      <c r="AA11" s="34"/>
      <c r="AB11" s="34"/>
      <c r="AC11" s="34"/>
      <c r="AD11" s="34"/>
      <c r="AE11" s="34"/>
      <c r="AF11" s="34"/>
      <c r="AG11" s="34"/>
      <c r="AH11" s="34"/>
      <c r="AI11" s="34"/>
      <c r="AJ11" s="34"/>
      <c r="AK11" s="34"/>
      <c r="AL11" s="34"/>
      <c r="AM11" s="35">
        <f>SUM(T11:AL11)</f>
        <v>20</v>
      </c>
      <c r="AN11" s="36">
        <v>16.600000000000001</v>
      </c>
      <c r="AO11" s="33">
        <f>AM11+AN11</f>
        <v>36.6</v>
      </c>
    </row>
    <row r="12" spans="1:41" s="39" customFormat="1" ht="22.5" hidden="1" x14ac:dyDescent="0.2">
      <c r="A12" s="37" t="s">
        <v>51</v>
      </c>
      <c r="B12" s="41"/>
      <c r="C12" s="41">
        <f>C11/C9</f>
        <v>0.96522309711286092</v>
      </c>
      <c r="D12" s="42">
        <v>0.97</v>
      </c>
      <c r="E12" s="43">
        <f>E11/E9</f>
        <v>0.96561002822077835</v>
      </c>
      <c r="F12" s="38"/>
      <c r="G12" s="44">
        <f>G11/G9</f>
        <v>1</v>
      </c>
      <c r="H12" s="44" t="e">
        <f t="shared" ref="H12:AJ12" si="1">H11/H9</f>
        <v>#DIV/0!</v>
      </c>
      <c r="I12" s="44" t="e">
        <f t="shared" si="1"/>
        <v>#DIV/0!</v>
      </c>
      <c r="J12" s="44">
        <f t="shared" si="1"/>
        <v>1</v>
      </c>
      <c r="K12" s="44">
        <f t="shared" si="1"/>
        <v>1</v>
      </c>
      <c r="L12" s="44">
        <f t="shared" si="1"/>
        <v>1</v>
      </c>
      <c r="M12" s="44">
        <f t="shared" si="1"/>
        <v>1</v>
      </c>
      <c r="N12" s="44">
        <f t="shared" si="1"/>
        <v>0.22255192878338276</v>
      </c>
      <c r="O12" s="44">
        <f t="shared" si="1"/>
        <v>1</v>
      </c>
      <c r="P12" s="44">
        <f t="shared" si="1"/>
        <v>1</v>
      </c>
      <c r="Q12" s="44" t="e">
        <f t="shared" si="1"/>
        <v>#DIV/0!</v>
      </c>
      <c r="R12" s="45" t="e">
        <f>R11/R9</f>
        <v>#DIV/0!</v>
      </c>
      <c r="S12" s="46">
        <f t="shared" si="1"/>
        <v>0.9647636339183645</v>
      </c>
      <c r="T12" s="44" t="e">
        <f t="shared" si="1"/>
        <v>#DIV/0!</v>
      </c>
      <c r="U12" s="44" t="e">
        <f t="shared" si="1"/>
        <v>#DIV/0!</v>
      </c>
      <c r="V12" s="44">
        <f t="shared" si="1"/>
        <v>1</v>
      </c>
      <c r="W12" s="44">
        <f t="shared" si="1"/>
        <v>1</v>
      </c>
      <c r="X12" s="44">
        <f t="shared" si="1"/>
        <v>1</v>
      </c>
      <c r="Y12" s="44" t="e">
        <f t="shared" si="1"/>
        <v>#DIV/0!</v>
      </c>
      <c r="Z12" s="44" t="e">
        <f t="shared" si="1"/>
        <v>#DIV/0!</v>
      </c>
      <c r="AA12" s="44" t="e">
        <f t="shared" si="1"/>
        <v>#DIV/0!</v>
      </c>
      <c r="AB12" s="44" t="e">
        <f t="shared" si="1"/>
        <v>#DIV/0!</v>
      </c>
      <c r="AC12" s="44" t="e">
        <f t="shared" si="1"/>
        <v>#DIV/0!</v>
      </c>
      <c r="AD12" s="44" t="e">
        <f t="shared" si="1"/>
        <v>#DIV/0!</v>
      </c>
      <c r="AE12" s="44" t="e">
        <f t="shared" si="1"/>
        <v>#DIV/0!</v>
      </c>
      <c r="AF12" s="44" t="e">
        <f t="shared" si="1"/>
        <v>#DIV/0!</v>
      </c>
      <c r="AG12" s="44" t="e">
        <f t="shared" si="1"/>
        <v>#DIV/0!</v>
      </c>
      <c r="AH12" s="44" t="e">
        <f t="shared" si="1"/>
        <v>#DIV/0!</v>
      </c>
      <c r="AI12" s="44" t="e">
        <f t="shared" si="1"/>
        <v>#DIV/0!</v>
      </c>
      <c r="AJ12" s="44" t="e">
        <f t="shared" si="1"/>
        <v>#DIV/0!</v>
      </c>
      <c r="AK12" s="44" t="e">
        <f>AK11/AK9</f>
        <v>#DIV/0!</v>
      </c>
      <c r="AL12" s="44" t="e">
        <f>AL11/AL9</f>
        <v>#DIV/0!</v>
      </c>
      <c r="AM12" s="47">
        <f>AM11/AM9</f>
        <v>1</v>
      </c>
      <c r="AN12" s="45">
        <f>AN11/AN9</f>
        <v>1</v>
      </c>
      <c r="AO12" s="46">
        <f>AO11/AO9</f>
        <v>1</v>
      </c>
    </row>
    <row r="13" spans="1:41" s="39" customFormat="1" ht="22.5" hidden="1" x14ac:dyDescent="0.2">
      <c r="A13" s="40" t="s">
        <v>52</v>
      </c>
      <c r="B13" s="29"/>
      <c r="C13" s="29">
        <v>0</v>
      </c>
      <c r="D13" s="30">
        <v>1320</v>
      </c>
      <c r="E13" s="31">
        <f t="shared" ref="E13:E20" si="2">S13+AO13</f>
        <v>1320</v>
      </c>
      <c r="F13" s="38"/>
      <c r="G13" s="48">
        <v>216</v>
      </c>
      <c r="H13" s="48"/>
      <c r="I13" s="48"/>
      <c r="J13" s="48">
        <v>323</v>
      </c>
      <c r="K13" s="48">
        <v>183</v>
      </c>
      <c r="L13" s="48">
        <v>98</v>
      </c>
      <c r="M13" s="48">
        <v>45</v>
      </c>
      <c r="N13" s="48">
        <v>72</v>
      </c>
      <c r="O13" s="48">
        <v>60</v>
      </c>
      <c r="P13" s="48">
        <v>205</v>
      </c>
      <c r="Q13" s="48">
        <v>90</v>
      </c>
      <c r="R13" s="49"/>
      <c r="S13" s="33">
        <f>SUM(G13:R13)</f>
        <v>1292</v>
      </c>
      <c r="T13" s="48"/>
      <c r="U13" s="48"/>
      <c r="V13" s="48"/>
      <c r="W13" s="48">
        <v>21</v>
      </c>
      <c r="X13" s="48"/>
      <c r="Y13" s="48"/>
      <c r="Z13" s="48"/>
      <c r="AA13" s="48"/>
      <c r="AB13" s="48"/>
      <c r="AC13" s="48"/>
      <c r="AD13" s="48"/>
      <c r="AE13" s="48"/>
      <c r="AF13" s="48"/>
      <c r="AG13" s="48"/>
      <c r="AH13" s="48"/>
      <c r="AI13" s="48"/>
      <c r="AJ13" s="48"/>
      <c r="AK13" s="48"/>
      <c r="AL13" s="48"/>
      <c r="AM13" s="35">
        <f>SUM(T13:AL13)</f>
        <v>21</v>
      </c>
      <c r="AN13" s="49">
        <v>7</v>
      </c>
      <c r="AO13" s="33">
        <f>AM13+AN13</f>
        <v>28</v>
      </c>
    </row>
    <row r="14" spans="1:41" s="39" customFormat="1" ht="22.5" hidden="1" x14ac:dyDescent="0.2">
      <c r="A14" s="40" t="s">
        <v>53</v>
      </c>
      <c r="B14" s="38"/>
      <c r="C14" s="38">
        <f>C13/C9</f>
        <v>0</v>
      </c>
      <c r="D14" s="50"/>
      <c r="E14" s="31">
        <f t="shared" si="2"/>
        <v>1.633832379226374</v>
      </c>
      <c r="F14" s="38"/>
      <c r="G14" s="51">
        <f t="shared" ref="G14:AJ14" si="3">G13/G9</f>
        <v>0.93913043478260871</v>
      </c>
      <c r="H14" s="51" t="e">
        <f t="shared" si="3"/>
        <v>#DIV/0!</v>
      </c>
      <c r="I14" s="51" t="e">
        <f t="shared" si="3"/>
        <v>#DIV/0!</v>
      </c>
      <c r="J14" s="51">
        <f t="shared" si="3"/>
        <v>0.85</v>
      </c>
      <c r="K14" s="51">
        <f t="shared" si="3"/>
        <v>0.55963302752293576</v>
      </c>
      <c r="L14" s="51">
        <f t="shared" si="3"/>
        <v>0.97804391217564868</v>
      </c>
      <c r="M14" s="51">
        <f t="shared" si="3"/>
        <v>0.45</v>
      </c>
      <c r="N14" s="51">
        <f t="shared" si="3"/>
        <v>1.0682492581602372</v>
      </c>
      <c r="O14" s="51">
        <f t="shared" si="3"/>
        <v>0.75</v>
      </c>
      <c r="P14" s="51">
        <f t="shared" si="3"/>
        <v>1.0123456790123457</v>
      </c>
      <c r="Q14" s="51" t="e">
        <f t="shared" si="3"/>
        <v>#DIV/0!</v>
      </c>
      <c r="R14" s="52" t="e">
        <f>R13/R9</f>
        <v>#DIV/0!</v>
      </c>
      <c r="S14" s="53">
        <f t="shared" si="3"/>
        <v>0.86880505682200249</v>
      </c>
      <c r="T14" s="51" t="e">
        <f t="shared" si="3"/>
        <v>#DIV/0!</v>
      </c>
      <c r="U14" s="51" t="e">
        <f t="shared" si="3"/>
        <v>#DIV/0!</v>
      </c>
      <c r="V14" s="51">
        <f t="shared" si="3"/>
        <v>0</v>
      </c>
      <c r="W14" s="51">
        <f t="shared" si="3"/>
        <v>3.5</v>
      </c>
      <c r="X14" s="51">
        <f t="shared" si="3"/>
        <v>0</v>
      </c>
      <c r="Y14" s="51" t="e">
        <f t="shared" si="3"/>
        <v>#DIV/0!</v>
      </c>
      <c r="Z14" s="51" t="e">
        <f t="shared" si="3"/>
        <v>#DIV/0!</v>
      </c>
      <c r="AA14" s="51" t="e">
        <f t="shared" si="3"/>
        <v>#DIV/0!</v>
      </c>
      <c r="AB14" s="51" t="e">
        <f t="shared" si="3"/>
        <v>#DIV/0!</v>
      </c>
      <c r="AC14" s="51" t="e">
        <f t="shared" si="3"/>
        <v>#DIV/0!</v>
      </c>
      <c r="AD14" s="51" t="e">
        <f t="shared" si="3"/>
        <v>#DIV/0!</v>
      </c>
      <c r="AE14" s="51" t="e">
        <f t="shared" si="3"/>
        <v>#DIV/0!</v>
      </c>
      <c r="AF14" s="51" t="e">
        <f t="shared" si="3"/>
        <v>#DIV/0!</v>
      </c>
      <c r="AG14" s="51" t="e">
        <f t="shared" si="3"/>
        <v>#DIV/0!</v>
      </c>
      <c r="AH14" s="51" t="e">
        <f t="shared" si="3"/>
        <v>#DIV/0!</v>
      </c>
      <c r="AI14" s="51" t="e">
        <f t="shared" si="3"/>
        <v>#DIV/0!</v>
      </c>
      <c r="AJ14" s="51" t="e">
        <f t="shared" si="3"/>
        <v>#DIV/0!</v>
      </c>
      <c r="AK14" s="51" t="e">
        <f>AK13/AK9</f>
        <v>#DIV/0!</v>
      </c>
      <c r="AL14" s="51" t="e">
        <f>AL13/AL9</f>
        <v>#DIV/0!</v>
      </c>
      <c r="AM14" s="54">
        <f>AM13/AM9</f>
        <v>1.05</v>
      </c>
      <c r="AN14" s="52">
        <f>AN13/AN9</f>
        <v>0.42168674698795178</v>
      </c>
      <c r="AO14" s="53">
        <f>AO13/AO9</f>
        <v>0.76502732240437155</v>
      </c>
    </row>
    <row r="15" spans="1:41" s="39" customFormat="1" ht="22.5" hidden="1" x14ac:dyDescent="0.2">
      <c r="A15" s="55" t="s">
        <v>54</v>
      </c>
      <c r="B15" s="29"/>
      <c r="C15" s="29"/>
      <c r="D15" s="30"/>
      <c r="E15" s="31">
        <f t="shared" si="2"/>
        <v>0</v>
      </c>
      <c r="F15" s="38"/>
      <c r="G15" s="34"/>
      <c r="H15" s="34"/>
      <c r="I15" s="34"/>
      <c r="J15" s="34"/>
      <c r="K15" s="34"/>
      <c r="L15" s="34"/>
      <c r="M15" s="34"/>
      <c r="N15" s="34"/>
      <c r="O15" s="34"/>
      <c r="P15" s="34"/>
      <c r="Q15" s="34"/>
      <c r="R15" s="36"/>
      <c r="S15" s="33"/>
      <c r="T15" s="34"/>
      <c r="U15" s="34"/>
      <c r="V15" s="34"/>
      <c r="W15" s="34"/>
      <c r="X15" s="34"/>
      <c r="Y15" s="34"/>
      <c r="Z15" s="34"/>
      <c r="AA15" s="34"/>
      <c r="AB15" s="34"/>
      <c r="AC15" s="34"/>
      <c r="AD15" s="34"/>
      <c r="AE15" s="34"/>
      <c r="AF15" s="34"/>
      <c r="AG15" s="34"/>
      <c r="AH15" s="34"/>
      <c r="AI15" s="34"/>
      <c r="AJ15" s="34"/>
      <c r="AK15" s="34"/>
      <c r="AL15" s="34"/>
      <c r="AM15" s="35"/>
      <c r="AN15" s="36"/>
      <c r="AO15" s="33"/>
    </row>
    <row r="16" spans="1:41" s="39" customFormat="1" ht="22.5" hidden="1" x14ac:dyDescent="0.2">
      <c r="A16" s="37" t="s">
        <v>55</v>
      </c>
      <c r="B16" s="29"/>
      <c r="C16" s="29">
        <v>648</v>
      </c>
      <c r="D16" s="30"/>
      <c r="E16" s="31">
        <f t="shared" si="2"/>
        <v>1916</v>
      </c>
      <c r="F16" s="38" t="e">
        <f>E16/B16</f>
        <v>#DIV/0!</v>
      </c>
      <c r="G16" s="34">
        <v>1214</v>
      </c>
      <c r="H16" s="34">
        <v>599</v>
      </c>
      <c r="I16" s="34">
        <v>1456</v>
      </c>
      <c r="J16" s="34">
        <v>1166.4000000000001</v>
      </c>
      <c r="K16" s="34">
        <v>648</v>
      </c>
      <c r="L16" s="34">
        <v>1046</v>
      </c>
      <c r="M16" s="34">
        <v>965.7</v>
      </c>
      <c r="N16" s="34">
        <v>1272</v>
      </c>
      <c r="O16" s="34">
        <v>779.2</v>
      </c>
      <c r="P16" s="34">
        <v>418</v>
      </c>
      <c r="Q16" s="34">
        <v>542</v>
      </c>
      <c r="R16" s="36">
        <v>542</v>
      </c>
      <c r="S16" s="33">
        <v>1129</v>
      </c>
      <c r="T16" s="34">
        <v>1318</v>
      </c>
      <c r="U16" s="34">
        <v>1036</v>
      </c>
      <c r="V16" s="34">
        <v>1268.5</v>
      </c>
      <c r="W16" s="34">
        <v>857</v>
      </c>
      <c r="X16" s="34">
        <v>661</v>
      </c>
      <c r="Y16" s="34">
        <v>187.6</v>
      </c>
      <c r="Z16" s="34">
        <v>1099</v>
      </c>
      <c r="AA16" s="34">
        <v>1550</v>
      </c>
      <c r="AB16" s="34">
        <v>787</v>
      </c>
      <c r="AC16" s="34">
        <v>787</v>
      </c>
      <c r="AD16" s="34">
        <v>787</v>
      </c>
      <c r="AE16" s="34">
        <v>787</v>
      </c>
      <c r="AF16" s="34">
        <v>787</v>
      </c>
      <c r="AG16" s="34">
        <v>787</v>
      </c>
      <c r="AH16" s="34">
        <v>787</v>
      </c>
      <c r="AI16" s="34">
        <v>787</v>
      </c>
      <c r="AJ16" s="34">
        <v>787</v>
      </c>
      <c r="AK16" s="34">
        <v>787</v>
      </c>
      <c r="AL16" s="34">
        <v>787</v>
      </c>
      <c r="AM16" s="35">
        <v>787</v>
      </c>
      <c r="AN16" s="36">
        <v>787</v>
      </c>
      <c r="AO16" s="33">
        <v>787</v>
      </c>
    </row>
    <row r="17" spans="1:41" s="2" customFormat="1" ht="45" hidden="1" x14ac:dyDescent="0.25">
      <c r="A17" s="37" t="s">
        <v>56</v>
      </c>
      <c r="B17" s="56"/>
      <c r="C17" s="56">
        <v>363.2</v>
      </c>
      <c r="D17" s="57"/>
      <c r="E17" s="31">
        <f t="shared" si="2"/>
        <v>500.70000000000005</v>
      </c>
      <c r="F17" s="38" t="e">
        <f>E17/B17</f>
        <v>#DIV/0!</v>
      </c>
      <c r="G17" s="58">
        <v>268.39999999999998</v>
      </c>
      <c r="H17" s="58">
        <v>181.8</v>
      </c>
      <c r="I17" s="58">
        <v>597.6</v>
      </c>
      <c r="J17" s="58">
        <v>1396.4</v>
      </c>
      <c r="K17" s="58">
        <v>363.2</v>
      </c>
      <c r="L17" s="58">
        <v>496.3</v>
      </c>
      <c r="M17" s="58">
        <v>781</v>
      </c>
      <c r="N17" s="58">
        <v>850.5</v>
      </c>
      <c r="O17" s="58">
        <v>782.1</v>
      </c>
      <c r="P17" s="58">
        <v>210</v>
      </c>
      <c r="Q17" s="58">
        <v>484.8</v>
      </c>
      <c r="R17" s="59">
        <v>484.8</v>
      </c>
      <c r="S17" s="60">
        <v>248.3</v>
      </c>
      <c r="T17" s="58">
        <v>516.20000000000005</v>
      </c>
      <c r="U17" s="58">
        <v>356</v>
      </c>
      <c r="V17" s="58">
        <v>868</v>
      </c>
      <c r="W17" s="58">
        <v>561.20000000000005</v>
      </c>
      <c r="X17" s="58">
        <v>219.8</v>
      </c>
      <c r="Y17" s="58">
        <v>145.1</v>
      </c>
      <c r="Z17" s="58">
        <v>605.70000000000005</v>
      </c>
      <c r="AA17" s="58">
        <v>1368.7</v>
      </c>
      <c r="AB17" s="58">
        <v>252.4</v>
      </c>
      <c r="AC17" s="58">
        <v>252.4</v>
      </c>
      <c r="AD17" s="58">
        <v>252.4</v>
      </c>
      <c r="AE17" s="58">
        <v>252.4</v>
      </c>
      <c r="AF17" s="58">
        <v>252.4</v>
      </c>
      <c r="AG17" s="58">
        <v>252.4</v>
      </c>
      <c r="AH17" s="58">
        <v>252.4</v>
      </c>
      <c r="AI17" s="58">
        <v>252.4</v>
      </c>
      <c r="AJ17" s="58">
        <v>252.4</v>
      </c>
      <c r="AK17" s="58">
        <v>252.4</v>
      </c>
      <c r="AL17" s="58">
        <v>252.4</v>
      </c>
      <c r="AM17" s="61">
        <v>252.4</v>
      </c>
      <c r="AN17" s="59">
        <v>252.4</v>
      </c>
      <c r="AO17" s="62">
        <v>252.4</v>
      </c>
    </row>
    <row r="18" spans="1:41" s="2" customFormat="1" ht="22.5" hidden="1" x14ac:dyDescent="0.25">
      <c r="A18" s="55" t="s">
        <v>57</v>
      </c>
      <c r="B18" s="38"/>
      <c r="C18" s="38">
        <f>C17/C16</f>
        <v>0.56049382716049378</v>
      </c>
      <c r="D18" s="50"/>
      <c r="E18" s="31">
        <f t="shared" si="2"/>
        <v>0.54064070372967277</v>
      </c>
      <c r="F18" s="38"/>
      <c r="G18" s="51">
        <f t="shared" ref="G18:Z18" si="4">G17/G16</f>
        <v>0.22108731466227347</v>
      </c>
      <c r="H18" s="51">
        <f t="shared" si="4"/>
        <v>0.30350584307178635</v>
      </c>
      <c r="I18" s="51">
        <f t="shared" si="4"/>
        <v>0.41043956043956048</v>
      </c>
      <c r="J18" s="51">
        <f t="shared" si="4"/>
        <v>1.19718792866941</v>
      </c>
      <c r="K18" s="51">
        <f t="shared" si="4"/>
        <v>0.56049382716049378</v>
      </c>
      <c r="L18" s="51">
        <f t="shared" si="4"/>
        <v>0.47447418738049713</v>
      </c>
      <c r="M18" s="51">
        <f t="shared" si="4"/>
        <v>0.8087397742570156</v>
      </c>
      <c r="N18" s="51">
        <f t="shared" si="4"/>
        <v>0.66863207547169812</v>
      </c>
      <c r="O18" s="51">
        <f t="shared" si="4"/>
        <v>1.0037217659137576</v>
      </c>
      <c r="P18" s="51">
        <f t="shared" si="4"/>
        <v>0.50239234449760761</v>
      </c>
      <c r="Q18" s="51">
        <f t="shared" si="4"/>
        <v>0.89446494464944648</v>
      </c>
      <c r="R18" s="52">
        <f>R17/R16</f>
        <v>0.89446494464944648</v>
      </c>
      <c r="S18" s="53">
        <f t="shared" si="4"/>
        <v>0.21992914083259524</v>
      </c>
      <c r="T18" s="51">
        <f t="shared" si="4"/>
        <v>0.39165402124430959</v>
      </c>
      <c r="U18" s="51">
        <f t="shared" si="4"/>
        <v>0.34362934362934361</v>
      </c>
      <c r="V18" s="51">
        <f t="shared" si="4"/>
        <v>0.68427276310603069</v>
      </c>
      <c r="W18" s="51">
        <f t="shared" si="4"/>
        <v>0.65484247374562432</v>
      </c>
      <c r="X18" s="51">
        <f t="shared" si="4"/>
        <v>0.33252647503782151</v>
      </c>
      <c r="Y18" s="51">
        <f t="shared" si="4"/>
        <v>0.77345415778251603</v>
      </c>
      <c r="Z18" s="51">
        <f t="shared" si="4"/>
        <v>0.55113739763421299</v>
      </c>
      <c r="AA18" s="51">
        <v>0.72699999999999998</v>
      </c>
      <c r="AB18" s="51">
        <f>AB17/AB16</f>
        <v>0.32071156289707753</v>
      </c>
      <c r="AC18" s="51">
        <f>AC17/AC16</f>
        <v>0.32071156289707753</v>
      </c>
      <c r="AD18" s="51">
        <f t="shared" ref="AD18:AL18" si="5">AD17/AD16</f>
        <v>0.32071156289707753</v>
      </c>
      <c r="AE18" s="51">
        <f t="shared" si="5"/>
        <v>0.32071156289707753</v>
      </c>
      <c r="AF18" s="51">
        <f t="shared" si="5"/>
        <v>0.32071156289707753</v>
      </c>
      <c r="AG18" s="51">
        <f t="shared" si="5"/>
        <v>0.32071156289707753</v>
      </c>
      <c r="AH18" s="51">
        <f t="shared" si="5"/>
        <v>0.32071156289707753</v>
      </c>
      <c r="AI18" s="51">
        <f t="shared" si="5"/>
        <v>0.32071156289707753</v>
      </c>
      <c r="AJ18" s="51">
        <f t="shared" si="5"/>
        <v>0.32071156289707753</v>
      </c>
      <c r="AK18" s="51">
        <f t="shared" si="5"/>
        <v>0.32071156289707753</v>
      </c>
      <c r="AL18" s="51">
        <f t="shared" si="5"/>
        <v>0.32071156289707753</v>
      </c>
      <c r="AM18" s="54">
        <f>AM17/AM16</f>
        <v>0.32071156289707753</v>
      </c>
      <c r="AN18" s="52">
        <f>AN17/AN16</f>
        <v>0.32071156289707753</v>
      </c>
      <c r="AO18" s="53">
        <f>AO17/AO16</f>
        <v>0.32071156289707753</v>
      </c>
    </row>
    <row r="19" spans="1:41" s="2" customFormat="1" ht="21" hidden="1" customHeight="1" x14ac:dyDescent="0.25">
      <c r="A19" s="37" t="s">
        <v>58</v>
      </c>
      <c r="B19" s="38"/>
      <c r="C19" s="38">
        <v>1.038</v>
      </c>
      <c r="D19" s="50"/>
      <c r="E19" s="31">
        <f t="shared" si="2"/>
        <v>2.0190000000000001</v>
      </c>
      <c r="F19" s="38"/>
      <c r="G19" s="51">
        <v>0.46400000000000002</v>
      </c>
      <c r="H19" s="51">
        <v>0.46700000000000003</v>
      </c>
      <c r="I19" s="51">
        <v>0.84199999999999997</v>
      </c>
      <c r="J19" s="51">
        <v>0.81100000000000005</v>
      </c>
      <c r="K19" s="51">
        <v>1.038</v>
      </c>
      <c r="L19" s="51">
        <v>1.083</v>
      </c>
      <c r="M19" s="51">
        <v>2.1429999999999998</v>
      </c>
      <c r="N19" s="51">
        <v>1.0509999999999999</v>
      </c>
      <c r="O19" s="51">
        <v>0.63500000000000001</v>
      </c>
      <c r="P19" s="51">
        <v>1.077</v>
      </c>
      <c r="Q19" s="51">
        <v>0.67700000000000005</v>
      </c>
      <c r="R19" s="52">
        <v>0.67700000000000005</v>
      </c>
      <c r="S19" s="53">
        <v>0.59299999999999997</v>
      </c>
      <c r="T19" s="51">
        <v>0.6</v>
      </c>
      <c r="U19" s="51">
        <v>0.85699999999999998</v>
      </c>
      <c r="V19" s="51">
        <v>0.88300000000000001</v>
      </c>
      <c r="W19" s="51">
        <v>0.30599999999999999</v>
      </c>
      <c r="X19" s="51">
        <v>0.8</v>
      </c>
      <c r="Y19" s="51">
        <v>0.69299999999999995</v>
      </c>
      <c r="Z19" s="51">
        <v>0.75</v>
      </c>
      <c r="AA19" s="51">
        <v>1.319</v>
      </c>
      <c r="AB19" s="51">
        <v>1.4259999999999999</v>
      </c>
      <c r="AC19" s="51">
        <v>1.4259999999999999</v>
      </c>
      <c r="AD19" s="51">
        <v>1.4259999999999999</v>
      </c>
      <c r="AE19" s="51">
        <v>1.4259999999999999</v>
      </c>
      <c r="AF19" s="51">
        <v>1.4259999999999999</v>
      </c>
      <c r="AG19" s="51">
        <v>1.4259999999999999</v>
      </c>
      <c r="AH19" s="51">
        <v>1.4259999999999999</v>
      </c>
      <c r="AI19" s="51">
        <v>1.4259999999999999</v>
      </c>
      <c r="AJ19" s="51">
        <v>1.4259999999999999</v>
      </c>
      <c r="AK19" s="51">
        <v>1.4259999999999999</v>
      </c>
      <c r="AL19" s="51">
        <v>1.4259999999999999</v>
      </c>
      <c r="AM19" s="54">
        <v>1.4259999999999999</v>
      </c>
      <c r="AN19" s="52">
        <v>1.4259999999999999</v>
      </c>
      <c r="AO19" s="53">
        <v>1.4259999999999999</v>
      </c>
    </row>
    <row r="20" spans="1:41" s="2" customFormat="1" ht="20.25" hidden="1" customHeight="1" x14ac:dyDescent="0.25">
      <c r="A20" s="37" t="s">
        <v>59</v>
      </c>
      <c r="B20" s="38"/>
      <c r="C20" s="38">
        <v>0.625</v>
      </c>
      <c r="D20" s="50"/>
      <c r="E20" s="31">
        <f t="shared" si="2"/>
        <v>0.20799999999999999</v>
      </c>
      <c r="F20" s="38"/>
      <c r="G20" s="51">
        <v>0.95099999999999996</v>
      </c>
      <c r="H20" s="51">
        <v>0.26700000000000002</v>
      </c>
      <c r="I20" s="51">
        <v>1.1719999999999999</v>
      </c>
      <c r="J20" s="51">
        <v>0.52600000000000002</v>
      </c>
      <c r="K20" s="51">
        <v>0.625</v>
      </c>
      <c r="L20" s="51">
        <v>1.1180000000000001</v>
      </c>
      <c r="M20" s="51">
        <v>3.464</v>
      </c>
      <c r="N20" s="51">
        <v>0.377</v>
      </c>
      <c r="O20" s="51">
        <v>0.4</v>
      </c>
      <c r="P20" s="51">
        <v>1.548</v>
      </c>
      <c r="Q20" s="51">
        <v>0.63300000000000001</v>
      </c>
      <c r="R20" s="52">
        <v>0.63300000000000001</v>
      </c>
      <c r="S20" s="53">
        <v>5.6000000000000001E-2</v>
      </c>
      <c r="T20" s="51">
        <v>0.42199999999999999</v>
      </c>
      <c r="U20" s="51">
        <v>8.6999999999999994E-2</v>
      </c>
      <c r="V20" s="51">
        <v>0.97899999999999998</v>
      </c>
      <c r="W20" s="51">
        <v>0.313</v>
      </c>
      <c r="X20" s="51">
        <v>0</v>
      </c>
      <c r="Y20" s="51">
        <v>1.6830000000000001</v>
      </c>
      <c r="Z20" s="51">
        <v>0.752</v>
      </c>
      <c r="AA20" s="51">
        <v>0.54900000000000004</v>
      </c>
      <c r="AB20" s="51">
        <v>0.152</v>
      </c>
      <c r="AC20" s="51">
        <v>0.152</v>
      </c>
      <c r="AD20" s="51">
        <v>0.152</v>
      </c>
      <c r="AE20" s="51">
        <v>0.152</v>
      </c>
      <c r="AF20" s="51">
        <v>0.152</v>
      </c>
      <c r="AG20" s="51">
        <v>0.152</v>
      </c>
      <c r="AH20" s="51">
        <v>0.152</v>
      </c>
      <c r="AI20" s="51">
        <v>0.152</v>
      </c>
      <c r="AJ20" s="51">
        <v>0.152</v>
      </c>
      <c r="AK20" s="51">
        <v>0.152</v>
      </c>
      <c r="AL20" s="51">
        <v>0.152</v>
      </c>
      <c r="AM20" s="54">
        <v>0.152</v>
      </c>
      <c r="AN20" s="52">
        <v>0.152</v>
      </c>
      <c r="AO20" s="53">
        <v>0.152</v>
      </c>
    </row>
    <row r="21" spans="1:41" s="39" customFormat="1" ht="23.25" hidden="1" customHeight="1" x14ac:dyDescent="0.2">
      <c r="A21" s="37" t="s">
        <v>60</v>
      </c>
      <c r="B21" s="63"/>
      <c r="C21" s="63">
        <v>3383</v>
      </c>
      <c r="D21" s="64">
        <v>3383</v>
      </c>
      <c r="E21" s="31">
        <f>S21+AO21</f>
        <v>2706</v>
      </c>
      <c r="F21" s="38" t="e">
        <f>E21/B21</f>
        <v>#DIV/0!</v>
      </c>
      <c r="G21" s="65">
        <v>197</v>
      </c>
      <c r="H21" s="65"/>
      <c r="I21" s="65"/>
      <c r="J21" s="65">
        <v>1070</v>
      </c>
      <c r="K21" s="65">
        <v>370</v>
      </c>
      <c r="L21" s="65">
        <v>205</v>
      </c>
      <c r="M21" s="65">
        <v>250</v>
      </c>
      <c r="N21" s="65">
        <v>30</v>
      </c>
      <c r="O21" s="65">
        <v>61</v>
      </c>
      <c r="P21" s="65">
        <v>300</v>
      </c>
      <c r="Q21" s="65">
        <v>48</v>
      </c>
      <c r="R21" s="66"/>
      <c r="S21" s="33">
        <f>SUM(G21:R21)</f>
        <v>2531</v>
      </c>
      <c r="T21" s="65"/>
      <c r="U21" s="65">
        <v>37</v>
      </c>
      <c r="V21" s="65"/>
      <c r="W21" s="65">
        <v>20</v>
      </c>
      <c r="X21" s="65"/>
      <c r="Y21" s="65"/>
      <c r="Z21" s="65"/>
      <c r="AA21" s="65"/>
      <c r="AB21" s="65">
        <v>17</v>
      </c>
      <c r="AC21" s="65"/>
      <c r="AD21" s="65">
        <v>45</v>
      </c>
      <c r="AE21" s="65"/>
      <c r="AF21" s="65"/>
      <c r="AG21" s="65"/>
      <c r="AH21" s="65"/>
      <c r="AI21" s="65"/>
      <c r="AJ21" s="65"/>
      <c r="AK21" s="65"/>
      <c r="AL21" s="65"/>
      <c r="AM21" s="35">
        <f>SUM(T21:AL21)</f>
        <v>119</v>
      </c>
      <c r="AN21" s="66">
        <f>12+44</f>
        <v>56</v>
      </c>
      <c r="AO21" s="33">
        <f>AM21+AN21</f>
        <v>175</v>
      </c>
    </row>
    <row r="22" spans="1:41" s="39" customFormat="1" ht="24.75" hidden="1" customHeight="1" x14ac:dyDescent="0.2">
      <c r="A22" s="40" t="s">
        <v>61</v>
      </c>
      <c r="B22" s="63"/>
      <c r="C22" s="63"/>
      <c r="D22" s="64">
        <v>681</v>
      </c>
      <c r="E22" s="67">
        <f>SUM(G22:AB22)</f>
        <v>496</v>
      </c>
      <c r="F22" s="38" t="e">
        <f>E22/B22</f>
        <v>#DIV/0!</v>
      </c>
      <c r="G22" s="68"/>
      <c r="H22" s="68"/>
      <c r="I22" s="68"/>
      <c r="J22" s="68"/>
      <c r="K22" s="68">
        <v>38</v>
      </c>
      <c r="L22" s="68"/>
      <c r="M22" s="68">
        <v>35</v>
      </c>
      <c r="N22" s="68">
        <v>70</v>
      </c>
      <c r="O22" s="68">
        <v>44</v>
      </c>
      <c r="P22" s="68">
        <v>50</v>
      </c>
      <c r="Q22" s="68">
        <v>249</v>
      </c>
      <c r="R22" s="69"/>
      <c r="S22" s="70"/>
      <c r="T22" s="68"/>
      <c r="U22" s="68">
        <v>10</v>
      </c>
      <c r="V22" s="68"/>
      <c r="W22" s="68"/>
      <c r="X22" s="68"/>
      <c r="Y22" s="68"/>
      <c r="Z22" s="68"/>
      <c r="AA22" s="68"/>
      <c r="AB22" s="68"/>
      <c r="AC22" s="68"/>
      <c r="AD22" s="68"/>
      <c r="AE22" s="68"/>
      <c r="AF22" s="68"/>
      <c r="AG22" s="68"/>
      <c r="AH22" s="68"/>
      <c r="AI22" s="68"/>
      <c r="AJ22" s="68"/>
      <c r="AK22" s="68"/>
      <c r="AL22" s="68"/>
      <c r="AM22" s="71"/>
      <c r="AN22" s="69"/>
      <c r="AO22" s="72"/>
    </row>
    <row r="23" spans="1:41" s="39" customFormat="1" ht="25.5" hidden="1" customHeight="1" x14ac:dyDescent="0.2">
      <c r="A23" s="40" t="s">
        <v>62</v>
      </c>
      <c r="B23" s="73"/>
      <c r="C23" s="73">
        <f>C22/C21</f>
        <v>0</v>
      </c>
      <c r="D23" s="74">
        <v>0.251</v>
      </c>
      <c r="E23" s="75">
        <f t="shared" ref="E23:AJ23" si="6">E22/E21</f>
        <v>0.18329637841832963</v>
      </c>
      <c r="F23" s="73"/>
      <c r="G23" s="76">
        <f t="shared" si="6"/>
        <v>0</v>
      </c>
      <c r="H23" s="76" t="e">
        <f t="shared" si="6"/>
        <v>#DIV/0!</v>
      </c>
      <c r="I23" s="76" t="e">
        <f t="shared" si="6"/>
        <v>#DIV/0!</v>
      </c>
      <c r="J23" s="76">
        <f t="shared" si="6"/>
        <v>0</v>
      </c>
      <c r="K23" s="76">
        <f t="shared" si="6"/>
        <v>0.10270270270270271</v>
      </c>
      <c r="L23" s="76">
        <f t="shared" si="6"/>
        <v>0</v>
      </c>
      <c r="M23" s="76">
        <f t="shared" si="6"/>
        <v>0.14000000000000001</v>
      </c>
      <c r="N23" s="76">
        <f t="shared" si="6"/>
        <v>2.3333333333333335</v>
      </c>
      <c r="O23" s="76">
        <f t="shared" si="6"/>
        <v>0.72131147540983609</v>
      </c>
      <c r="P23" s="76">
        <f t="shared" si="6"/>
        <v>0.16666666666666666</v>
      </c>
      <c r="Q23" s="76">
        <f t="shared" si="6"/>
        <v>5.1875</v>
      </c>
      <c r="R23" s="77" t="e">
        <f>R22/R21</f>
        <v>#DIV/0!</v>
      </c>
      <c r="S23" s="78">
        <f t="shared" si="6"/>
        <v>0</v>
      </c>
      <c r="T23" s="76" t="e">
        <f t="shared" si="6"/>
        <v>#DIV/0!</v>
      </c>
      <c r="U23" s="76">
        <f t="shared" si="6"/>
        <v>0.27027027027027029</v>
      </c>
      <c r="V23" s="76" t="e">
        <f t="shared" si="6"/>
        <v>#DIV/0!</v>
      </c>
      <c r="W23" s="76">
        <f t="shared" si="6"/>
        <v>0</v>
      </c>
      <c r="X23" s="76" t="e">
        <f t="shared" si="6"/>
        <v>#DIV/0!</v>
      </c>
      <c r="Y23" s="76" t="e">
        <f t="shared" si="6"/>
        <v>#DIV/0!</v>
      </c>
      <c r="Z23" s="76" t="e">
        <f t="shared" si="6"/>
        <v>#DIV/0!</v>
      </c>
      <c r="AA23" s="76" t="e">
        <f t="shared" si="6"/>
        <v>#DIV/0!</v>
      </c>
      <c r="AB23" s="76">
        <f t="shared" si="6"/>
        <v>0</v>
      </c>
      <c r="AC23" s="76" t="e">
        <f t="shared" si="6"/>
        <v>#DIV/0!</v>
      </c>
      <c r="AD23" s="76">
        <f t="shared" si="6"/>
        <v>0</v>
      </c>
      <c r="AE23" s="76" t="e">
        <f t="shared" si="6"/>
        <v>#DIV/0!</v>
      </c>
      <c r="AF23" s="76" t="e">
        <f t="shared" si="6"/>
        <v>#DIV/0!</v>
      </c>
      <c r="AG23" s="76" t="e">
        <f t="shared" si="6"/>
        <v>#DIV/0!</v>
      </c>
      <c r="AH23" s="76" t="e">
        <f t="shared" si="6"/>
        <v>#DIV/0!</v>
      </c>
      <c r="AI23" s="76" t="e">
        <f t="shared" si="6"/>
        <v>#DIV/0!</v>
      </c>
      <c r="AJ23" s="76" t="e">
        <f t="shared" si="6"/>
        <v>#DIV/0!</v>
      </c>
      <c r="AK23" s="76" t="e">
        <f>AK22/AK21</f>
        <v>#DIV/0!</v>
      </c>
      <c r="AL23" s="76" t="e">
        <f>AL22/AL21</f>
        <v>#DIV/0!</v>
      </c>
      <c r="AM23" s="79">
        <f>AM22/AM21</f>
        <v>0</v>
      </c>
      <c r="AN23" s="77">
        <f>AN22/AN21</f>
        <v>0</v>
      </c>
      <c r="AO23" s="78">
        <f>AO22/AO21</f>
        <v>0</v>
      </c>
    </row>
    <row r="24" spans="1:41" s="39" customFormat="1" ht="24.75" hidden="1" customHeight="1" x14ac:dyDescent="0.2">
      <c r="A24" s="40" t="s">
        <v>63</v>
      </c>
      <c r="B24" s="80"/>
      <c r="C24" s="80"/>
      <c r="D24" s="81">
        <v>681</v>
      </c>
      <c r="E24" s="31">
        <f>S24+AO24</f>
        <v>496</v>
      </c>
      <c r="F24" s="38" t="e">
        <f>E24/B24</f>
        <v>#DIV/0!</v>
      </c>
      <c r="G24" s="68"/>
      <c r="H24" s="68"/>
      <c r="I24" s="68"/>
      <c r="J24" s="68"/>
      <c r="K24" s="68">
        <v>38</v>
      </c>
      <c r="L24" s="68"/>
      <c r="M24" s="68">
        <v>35</v>
      </c>
      <c r="N24" s="68">
        <v>70</v>
      </c>
      <c r="O24" s="68">
        <v>44</v>
      </c>
      <c r="P24" s="68">
        <v>50</v>
      </c>
      <c r="Q24" s="68">
        <v>249</v>
      </c>
      <c r="R24" s="69"/>
      <c r="S24" s="33">
        <f>SUM(G24:R24)</f>
        <v>486</v>
      </c>
      <c r="T24" s="68"/>
      <c r="U24" s="68">
        <v>10</v>
      </c>
      <c r="V24" s="68"/>
      <c r="W24" s="68"/>
      <c r="X24" s="68"/>
      <c r="Y24" s="68"/>
      <c r="Z24" s="68"/>
      <c r="AA24" s="68"/>
      <c r="AB24" s="68"/>
      <c r="AC24" s="68"/>
      <c r="AD24" s="68"/>
      <c r="AE24" s="68"/>
      <c r="AF24" s="68"/>
      <c r="AG24" s="68"/>
      <c r="AH24" s="68"/>
      <c r="AI24" s="68"/>
      <c r="AJ24" s="68"/>
      <c r="AK24" s="68"/>
      <c r="AL24" s="68"/>
      <c r="AM24" s="35">
        <f>SUM(T24:AL24)</f>
        <v>10</v>
      </c>
      <c r="AN24" s="69"/>
      <c r="AO24" s="33">
        <f>AM24+AN24</f>
        <v>10</v>
      </c>
    </row>
    <row r="25" spans="1:41" s="39" customFormat="1" ht="32.25" hidden="1" customHeight="1" x14ac:dyDescent="0.2">
      <c r="A25" s="40" t="s">
        <v>64</v>
      </c>
      <c r="B25" s="38"/>
      <c r="C25" s="38" t="e">
        <f>C24/C22</f>
        <v>#DIV/0!</v>
      </c>
      <c r="D25" s="50">
        <v>1</v>
      </c>
      <c r="E25" s="82">
        <f>E24/E22</f>
        <v>1</v>
      </c>
      <c r="F25" s="38"/>
      <c r="G25" s="51" t="e">
        <f>G24/G22</f>
        <v>#DIV/0!</v>
      </c>
      <c r="H25" s="51" t="e">
        <f t="shared" ref="H25:AJ25" si="7">H24/H22</f>
        <v>#DIV/0!</v>
      </c>
      <c r="I25" s="51" t="e">
        <f t="shared" si="7"/>
        <v>#DIV/0!</v>
      </c>
      <c r="J25" s="51" t="e">
        <f t="shared" si="7"/>
        <v>#DIV/0!</v>
      </c>
      <c r="K25" s="51">
        <f t="shared" si="7"/>
        <v>1</v>
      </c>
      <c r="L25" s="51" t="e">
        <f t="shared" si="7"/>
        <v>#DIV/0!</v>
      </c>
      <c r="M25" s="51">
        <f t="shared" si="7"/>
        <v>1</v>
      </c>
      <c r="N25" s="51">
        <f t="shared" si="7"/>
        <v>1</v>
      </c>
      <c r="O25" s="51">
        <f t="shared" si="7"/>
        <v>1</v>
      </c>
      <c r="P25" s="51">
        <f t="shared" si="7"/>
        <v>1</v>
      </c>
      <c r="Q25" s="51">
        <f t="shared" si="7"/>
        <v>1</v>
      </c>
      <c r="R25" s="52" t="e">
        <f>R24/R22</f>
        <v>#DIV/0!</v>
      </c>
      <c r="S25" s="53" t="e">
        <f t="shared" si="7"/>
        <v>#DIV/0!</v>
      </c>
      <c r="T25" s="51" t="e">
        <f t="shared" si="7"/>
        <v>#DIV/0!</v>
      </c>
      <c r="U25" s="51">
        <f t="shared" si="7"/>
        <v>1</v>
      </c>
      <c r="V25" s="51" t="e">
        <f t="shared" si="7"/>
        <v>#DIV/0!</v>
      </c>
      <c r="W25" s="51" t="e">
        <f t="shared" si="7"/>
        <v>#DIV/0!</v>
      </c>
      <c r="X25" s="51" t="e">
        <f t="shared" si="7"/>
        <v>#DIV/0!</v>
      </c>
      <c r="Y25" s="51" t="e">
        <f t="shared" si="7"/>
        <v>#DIV/0!</v>
      </c>
      <c r="Z25" s="51" t="e">
        <f t="shared" si="7"/>
        <v>#DIV/0!</v>
      </c>
      <c r="AA25" s="51" t="e">
        <f t="shared" si="7"/>
        <v>#DIV/0!</v>
      </c>
      <c r="AB25" s="51" t="e">
        <f t="shared" si="7"/>
        <v>#DIV/0!</v>
      </c>
      <c r="AC25" s="51" t="e">
        <f t="shared" si="7"/>
        <v>#DIV/0!</v>
      </c>
      <c r="AD25" s="51" t="e">
        <f t="shared" si="7"/>
        <v>#DIV/0!</v>
      </c>
      <c r="AE25" s="51" t="e">
        <f t="shared" si="7"/>
        <v>#DIV/0!</v>
      </c>
      <c r="AF25" s="51" t="e">
        <f t="shared" si="7"/>
        <v>#DIV/0!</v>
      </c>
      <c r="AG25" s="51" t="e">
        <f t="shared" si="7"/>
        <v>#DIV/0!</v>
      </c>
      <c r="AH25" s="51" t="e">
        <f t="shared" si="7"/>
        <v>#DIV/0!</v>
      </c>
      <c r="AI25" s="51" t="e">
        <f t="shared" si="7"/>
        <v>#DIV/0!</v>
      </c>
      <c r="AJ25" s="51" t="e">
        <f t="shared" si="7"/>
        <v>#DIV/0!</v>
      </c>
      <c r="AK25" s="51" t="e">
        <f>AK24/AK22</f>
        <v>#DIV/0!</v>
      </c>
      <c r="AL25" s="51" t="e">
        <f>AL24/AL22</f>
        <v>#DIV/0!</v>
      </c>
      <c r="AM25" s="54" t="e">
        <f>AM24/AM22</f>
        <v>#DIV/0!</v>
      </c>
      <c r="AN25" s="52" t="e">
        <f>AN24/AN22</f>
        <v>#DIV/0!</v>
      </c>
      <c r="AO25" s="53" t="e">
        <f>AO24/AO22</f>
        <v>#DIV/0!</v>
      </c>
    </row>
    <row r="26" spans="1:41" s="87" customFormat="1" ht="22.5" hidden="1" x14ac:dyDescent="0.2">
      <c r="A26" s="83" t="s">
        <v>65</v>
      </c>
      <c r="B26" s="84"/>
      <c r="C26" s="84">
        <v>0</v>
      </c>
      <c r="D26" s="64">
        <v>2866</v>
      </c>
      <c r="E26" s="31">
        <f>S26+AO26</f>
        <v>2866</v>
      </c>
      <c r="F26" s="85"/>
      <c r="G26" s="86">
        <v>197</v>
      </c>
      <c r="H26" s="86"/>
      <c r="I26" s="86"/>
      <c r="J26" s="86">
        <v>1070</v>
      </c>
      <c r="K26" s="86">
        <v>410</v>
      </c>
      <c r="L26" s="86">
        <v>186</v>
      </c>
      <c r="M26" s="86">
        <v>140</v>
      </c>
      <c r="N26" s="86">
        <v>30</v>
      </c>
      <c r="O26" s="86">
        <v>87</v>
      </c>
      <c r="P26" s="86">
        <v>350</v>
      </c>
      <c r="Q26" s="86">
        <v>297</v>
      </c>
      <c r="R26" s="69"/>
      <c r="S26" s="33">
        <f>SUM(G26:R26)</f>
        <v>2767</v>
      </c>
      <c r="T26" s="86"/>
      <c r="U26" s="86">
        <v>27</v>
      </c>
      <c r="V26" s="86"/>
      <c r="W26" s="86">
        <v>20</v>
      </c>
      <c r="X26" s="86"/>
      <c r="Y26" s="86"/>
      <c r="Z26" s="86"/>
      <c r="AA26" s="86"/>
      <c r="AB26" s="86">
        <v>17</v>
      </c>
      <c r="AC26" s="86"/>
      <c r="AD26" s="86"/>
      <c r="AE26" s="86"/>
      <c r="AF26" s="86"/>
      <c r="AG26" s="86"/>
      <c r="AH26" s="86"/>
      <c r="AI26" s="86"/>
      <c r="AJ26" s="86"/>
      <c r="AK26" s="86"/>
      <c r="AL26" s="86"/>
      <c r="AM26" s="35">
        <f>SUM(T26:AL26)</f>
        <v>64</v>
      </c>
      <c r="AN26" s="69">
        <v>35</v>
      </c>
      <c r="AO26" s="33">
        <f>AM26+AN26</f>
        <v>99</v>
      </c>
    </row>
    <row r="27" spans="1:41" s="39" customFormat="1" ht="22.5" hidden="1" x14ac:dyDescent="0.2">
      <c r="A27" s="55" t="s">
        <v>66</v>
      </c>
      <c r="B27" s="88"/>
      <c r="C27" s="88">
        <f>C26/C21</f>
        <v>0</v>
      </c>
      <c r="D27" s="89">
        <v>1.0569999999999999</v>
      </c>
      <c r="E27" s="90">
        <f t="shared" ref="E27:AJ27" si="8">E26/E21</f>
        <v>1.0591278640059127</v>
      </c>
      <c r="F27" s="38"/>
      <c r="G27" s="91">
        <f t="shared" si="8"/>
        <v>1</v>
      </c>
      <c r="H27" s="91" t="e">
        <f t="shared" si="8"/>
        <v>#DIV/0!</v>
      </c>
      <c r="I27" s="91" t="e">
        <f t="shared" si="8"/>
        <v>#DIV/0!</v>
      </c>
      <c r="J27" s="91">
        <f t="shared" si="8"/>
        <v>1</v>
      </c>
      <c r="K27" s="91">
        <f t="shared" si="8"/>
        <v>1.1081081081081081</v>
      </c>
      <c r="L27" s="91">
        <f t="shared" si="8"/>
        <v>0.90731707317073174</v>
      </c>
      <c r="M27" s="91">
        <f t="shared" si="8"/>
        <v>0.56000000000000005</v>
      </c>
      <c r="N27" s="91">
        <f t="shared" si="8"/>
        <v>1</v>
      </c>
      <c r="O27" s="91">
        <f t="shared" si="8"/>
        <v>1.4262295081967213</v>
      </c>
      <c r="P27" s="91">
        <f t="shared" si="8"/>
        <v>1.1666666666666667</v>
      </c>
      <c r="Q27" s="91">
        <f t="shared" si="8"/>
        <v>6.1875</v>
      </c>
      <c r="R27" s="92" t="e">
        <f>R26/R21</f>
        <v>#DIV/0!</v>
      </c>
      <c r="S27" s="93">
        <f>S26/S21</f>
        <v>1.0932437771631767</v>
      </c>
      <c r="T27" s="91" t="e">
        <f t="shared" si="8"/>
        <v>#DIV/0!</v>
      </c>
      <c r="U27" s="91">
        <f t="shared" si="8"/>
        <v>0.72972972972972971</v>
      </c>
      <c r="V27" s="91" t="e">
        <f t="shared" si="8"/>
        <v>#DIV/0!</v>
      </c>
      <c r="W27" s="91">
        <f t="shared" si="8"/>
        <v>1</v>
      </c>
      <c r="X27" s="91" t="e">
        <f t="shared" si="8"/>
        <v>#DIV/0!</v>
      </c>
      <c r="Y27" s="91" t="e">
        <f t="shared" si="8"/>
        <v>#DIV/0!</v>
      </c>
      <c r="Z27" s="91" t="e">
        <f t="shared" si="8"/>
        <v>#DIV/0!</v>
      </c>
      <c r="AA27" s="91" t="e">
        <f t="shared" si="8"/>
        <v>#DIV/0!</v>
      </c>
      <c r="AB27" s="91">
        <f t="shared" si="8"/>
        <v>1</v>
      </c>
      <c r="AC27" s="91" t="e">
        <f t="shared" si="8"/>
        <v>#DIV/0!</v>
      </c>
      <c r="AD27" s="91">
        <f t="shared" si="8"/>
        <v>0</v>
      </c>
      <c r="AE27" s="91" t="e">
        <f t="shared" si="8"/>
        <v>#DIV/0!</v>
      </c>
      <c r="AF27" s="91" t="e">
        <f t="shared" si="8"/>
        <v>#DIV/0!</v>
      </c>
      <c r="AG27" s="91" t="e">
        <f t="shared" si="8"/>
        <v>#DIV/0!</v>
      </c>
      <c r="AH27" s="91" t="e">
        <f t="shared" si="8"/>
        <v>#DIV/0!</v>
      </c>
      <c r="AI27" s="91" t="e">
        <f t="shared" si="8"/>
        <v>#DIV/0!</v>
      </c>
      <c r="AJ27" s="91" t="e">
        <f t="shared" si="8"/>
        <v>#DIV/0!</v>
      </c>
      <c r="AK27" s="91" t="e">
        <f>AK26/AK21</f>
        <v>#DIV/0!</v>
      </c>
      <c r="AL27" s="91" t="e">
        <f>AL26/AL21</f>
        <v>#DIV/0!</v>
      </c>
      <c r="AM27" s="94">
        <f>AM26/AM21</f>
        <v>0.53781512605042014</v>
      </c>
      <c r="AN27" s="92">
        <f>AN26/AN21</f>
        <v>0.625</v>
      </c>
      <c r="AO27" s="93">
        <f>AO26/AO21</f>
        <v>0.56571428571428573</v>
      </c>
    </row>
    <row r="28" spans="1:41" s="99" customFormat="1" ht="22.5" hidden="1" x14ac:dyDescent="0.2">
      <c r="A28" s="95" t="s">
        <v>67</v>
      </c>
      <c r="B28" s="63"/>
      <c r="C28" s="63">
        <v>0</v>
      </c>
      <c r="D28" s="64">
        <f t="shared" ref="D28:D78" si="9">E28</f>
        <v>1</v>
      </c>
      <c r="E28" s="31">
        <f>S28+AO28</f>
        <v>1</v>
      </c>
      <c r="F28" s="96"/>
      <c r="G28" s="97"/>
      <c r="H28" s="97"/>
      <c r="I28" s="97"/>
      <c r="J28" s="97">
        <v>1</v>
      </c>
      <c r="K28" s="97"/>
      <c r="L28" s="97"/>
      <c r="M28" s="97"/>
      <c r="N28" s="97"/>
      <c r="O28" s="97"/>
      <c r="P28" s="97"/>
      <c r="Q28" s="97"/>
      <c r="R28" s="98"/>
      <c r="S28" s="33">
        <f>SUM(G28:R28)</f>
        <v>1</v>
      </c>
      <c r="T28" s="97"/>
      <c r="U28" s="97"/>
      <c r="V28" s="97"/>
      <c r="W28" s="97"/>
      <c r="X28" s="97"/>
      <c r="Y28" s="97"/>
      <c r="Z28" s="97"/>
      <c r="AA28" s="97"/>
      <c r="AB28" s="97"/>
      <c r="AC28" s="97"/>
      <c r="AD28" s="97"/>
      <c r="AE28" s="97"/>
      <c r="AF28" s="97"/>
      <c r="AG28" s="97"/>
      <c r="AH28" s="97"/>
      <c r="AI28" s="97"/>
      <c r="AJ28" s="97"/>
      <c r="AK28" s="97"/>
      <c r="AL28" s="97"/>
      <c r="AM28" s="35">
        <f>SUM(T28:AL28)</f>
        <v>0</v>
      </c>
      <c r="AN28" s="98"/>
      <c r="AO28" s="33">
        <f>AM28+AN28</f>
        <v>0</v>
      </c>
    </row>
    <row r="29" spans="1:41" s="39" customFormat="1" ht="22.5" hidden="1" x14ac:dyDescent="0.2">
      <c r="A29" s="40" t="s">
        <v>68</v>
      </c>
      <c r="B29" s="63"/>
      <c r="C29" s="63"/>
      <c r="D29" s="64">
        <v>2764</v>
      </c>
      <c r="E29" s="31">
        <f>S29+AO29</f>
        <v>2764</v>
      </c>
      <c r="F29" s="85"/>
      <c r="G29" s="86">
        <v>197</v>
      </c>
      <c r="H29" s="86"/>
      <c r="I29" s="86"/>
      <c r="J29" s="86">
        <v>1070</v>
      </c>
      <c r="K29" s="86">
        <v>410</v>
      </c>
      <c r="L29" s="86">
        <v>186</v>
      </c>
      <c r="M29" s="86">
        <v>140</v>
      </c>
      <c r="N29" s="86">
        <v>30</v>
      </c>
      <c r="O29" s="86">
        <v>87</v>
      </c>
      <c r="P29" s="86">
        <v>300</v>
      </c>
      <c r="Q29" s="86">
        <v>297</v>
      </c>
      <c r="R29" s="69"/>
      <c r="S29" s="33">
        <f>SUM(G29:R29)</f>
        <v>2717</v>
      </c>
      <c r="T29" s="86"/>
      <c r="U29" s="86">
        <v>27</v>
      </c>
      <c r="V29" s="86"/>
      <c r="W29" s="86">
        <v>20</v>
      </c>
      <c r="X29" s="86"/>
      <c r="Y29" s="86"/>
      <c r="Z29" s="86"/>
      <c r="AA29" s="86"/>
      <c r="AB29" s="86"/>
      <c r="AC29" s="86"/>
      <c r="AD29" s="86"/>
      <c r="AE29" s="86"/>
      <c r="AF29" s="86"/>
      <c r="AG29" s="86"/>
      <c r="AH29" s="86"/>
      <c r="AI29" s="86"/>
      <c r="AJ29" s="86"/>
      <c r="AK29" s="86"/>
      <c r="AL29" s="86"/>
      <c r="AM29" s="35">
        <f>SUM(T29:AL29)</f>
        <v>47</v>
      </c>
      <c r="AN29" s="69"/>
      <c r="AO29" s="33">
        <f>AM29+AN29</f>
        <v>47</v>
      </c>
    </row>
    <row r="30" spans="1:41" s="39" customFormat="1" ht="22.5" hidden="1" x14ac:dyDescent="0.2">
      <c r="A30" s="55" t="s">
        <v>66</v>
      </c>
      <c r="B30" s="73"/>
      <c r="C30" s="73">
        <f>C29/C21</f>
        <v>0</v>
      </c>
      <c r="D30" s="89">
        <v>1.0189999999999999</v>
      </c>
      <c r="E30" s="75">
        <f t="shared" ref="E30:AJ30" si="10">E29/E21</f>
        <v>1.0214338507021434</v>
      </c>
      <c r="F30" s="38"/>
      <c r="G30" s="76">
        <f t="shared" si="10"/>
        <v>1</v>
      </c>
      <c r="H30" s="76" t="e">
        <f t="shared" si="10"/>
        <v>#DIV/0!</v>
      </c>
      <c r="I30" s="76" t="e">
        <f t="shared" si="10"/>
        <v>#DIV/0!</v>
      </c>
      <c r="J30" s="76">
        <f t="shared" si="10"/>
        <v>1</v>
      </c>
      <c r="K30" s="76">
        <f t="shared" si="10"/>
        <v>1.1081081081081081</v>
      </c>
      <c r="L30" s="76">
        <f t="shared" si="10"/>
        <v>0.90731707317073174</v>
      </c>
      <c r="M30" s="76">
        <f t="shared" si="10"/>
        <v>0.56000000000000005</v>
      </c>
      <c r="N30" s="76">
        <f t="shared" si="10"/>
        <v>1</v>
      </c>
      <c r="O30" s="76">
        <f t="shared" si="10"/>
        <v>1.4262295081967213</v>
      </c>
      <c r="P30" s="76">
        <f t="shared" si="10"/>
        <v>1</v>
      </c>
      <c r="Q30" s="76">
        <f t="shared" si="10"/>
        <v>6.1875</v>
      </c>
      <c r="R30" s="77" t="e">
        <f>R29/R21</f>
        <v>#DIV/0!</v>
      </c>
      <c r="S30" s="78">
        <f t="shared" si="10"/>
        <v>1.0734887396286052</v>
      </c>
      <c r="T30" s="76" t="e">
        <f t="shared" si="10"/>
        <v>#DIV/0!</v>
      </c>
      <c r="U30" s="76">
        <f t="shared" si="10"/>
        <v>0.72972972972972971</v>
      </c>
      <c r="V30" s="76" t="e">
        <f t="shared" si="10"/>
        <v>#DIV/0!</v>
      </c>
      <c r="W30" s="76">
        <f t="shared" si="10"/>
        <v>1</v>
      </c>
      <c r="X30" s="76" t="e">
        <f t="shared" si="10"/>
        <v>#DIV/0!</v>
      </c>
      <c r="Y30" s="76" t="e">
        <f t="shared" si="10"/>
        <v>#DIV/0!</v>
      </c>
      <c r="Z30" s="76" t="e">
        <f t="shared" si="10"/>
        <v>#DIV/0!</v>
      </c>
      <c r="AA30" s="76" t="e">
        <f t="shared" si="10"/>
        <v>#DIV/0!</v>
      </c>
      <c r="AB30" s="76">
        <f t="shared" si="10"/>
        <v>0</v>
      </c>
      <c r="AC30" s="76" t="e">
        <f t="shared" si="10"/>
        <v>#DIV/0!</v>
      </c>
      <c r="AD30" s="76">
        <f t="shared" si="10"/>
        <v>0</v>
      </c>
      <c r="AE30" s="76" t="e">
        <f t="shared" si="10"/>
        <v>#DIV/0!</v>
      </c>
      <c r="AF30" s="76" t="e">
        <f t="shared" si="10"/>
        <v>#DIV/0!</v>
      </c>
      <c r="AG30" s="76" t="e">
        <f t="shared" si="10"/>
        <v>#DIV/0!</v>
      </c>
      <c r="AH30" s="76" t="e">
        <f t="shared" si="10"/>
        <v>#DIV/0!</v>
      </c>
      <c r="AI30" s="76" t="e">
        <f t="shared" si="10"/>
        <v>#DIV/0!</v>
      </c>
      <c r="AJ30" s="76" t="e">
        <f t="shared" si="10"/>
        <v>#DIV/0!</v>
      </c>
      <c r="AK30" s="76" t="e">
        <f>AK29/AK21</f>
        <v>#DIV/0!</v>
      </c>
      <c r="AL30" s="76" t="e">
        <f>AL29/AL21</f>
        <v>#DIV/0!</v>
      </c>
      <c r="AM30" s="79">
        <f>AM29/AM21</f>
        <v>0.3949579831932773</v>
      </c>
      <c r="AN30" s="77">
        <f>AN29/AN21</f>
        <v>0</v>
      </c>
      <c r="AO30" s="78">
        <f>AO29/AO21</f>
        <v>0.26857142857142857</v>
      </c>
    </row>
    <row r="31" spans="1:41" s="39" customFormat="1" ht="22.5" hidden="1" x14ac:dyDescent="0.2">
      <c r="A31" s="37" t="s">
        <v>69</v>
      </c>
      <c r="B31" s="63"/>
      <c r="C31" s="63">
        <v>7872</v>
      </c>
      <c r="D31" s="64">
        <v>7872</v>
      </c>
      <c r="E31" s="31">
        <f>S31+AO31</f>
        <v>7365.9299999999994</v>
      </c>
      <c r="F31" s="38" t="e">
        <f>E31/B31</f>
        <v>#DIV/0!</v>
      </c>
      <c r="G31" s="100">
        <v>769</v>
      </c>
      <c r="H31" s="100"/>
      <c r="I31" s="100">
        <v>405</v>
      </c>
      <c r="J31" s="100">
        <v>572</v>
      </c>
      <c r="K31" s="100">
        <v>709</v>
      </c>
      <c r="L31" s="100">
        <v>384</v>
      </c>
      <c r="M31" s="100">
        <v>388</v>
      </c>
      <c r="N31" s="100">
        <v>146</v>
      </c>
      <c r="O31" s="100">
        <v>220</v>
      </c>
      <c r="P31" s="100">
        <v>57</v>
      </c>
      <c r="Q31" s="100"/>
      <c r="R31" s="101">
        <v>1265.4000000000001</v>
      </c>
      <c r="S31" s="33">
        <f>SUM(G31:R31)</f>
        <v>4915.3999999999996</v>
      </c>
      <c r="T31" s="100">
        <v>36</v>
      </c>
      <c r="U31" s="100">
        <v>564</v>
      </c>
      <c r="V31" s="100">
        <v>59.8</v>
      </c>
      <c r="W31" s="100">
        <v>14</v>
      </c>
      <c r="X31" s="100">
        <v>17</v>
      </c>
      <c r="Y31" s="100">
        <v>45</v>
      </c>
      <c r="Z31" s="100">
        <v>224</v>
      </c>
      <c r="AA31" s="100">
        <v>32.5</v>
      </c>
      <c r="AB31" s="100">
        <v>48</v>
      </c>
      <c r="AC31" s="100">
        <v>77.22</v>
      </c>
      <c r="AD31" s="100">
        <v>136</v>
      </c>
      <c r="AE31" s="100">
        <v>15</v>
      </c>
      <c r="AF31" s="100">
        <v>77</v>
      </c>
      <c r="AG31" s="100">
        <v>38.9</v>
      </c>
      <c r="AH31" s="100">
        <v>10.55</v>
      </c>
      <c r="AI31" s="100">
        <v>5</v>
      </c>
      <c r="AJ31" s="100">
        <v>4.9800000000000004</v>
      </c>
      <c r="AK31" s="100">
        <v>3.26</v>
      </c>
      <c r="AL31" s="100">
        <v>245.32</v>
      </c>
      <c r="AM31" s="35">
        <f>SUM(T31:AL31)</f>
        <v>1653.53</v>
      </c>
      <c r="AN31" s="101">
        <v>797</v>
      </c>
      <c r="AO31" s="33">
        <f>AM31+AN31</f>
        <v>2450.5299999999997</v>
      </c>
    </row>
    <row r="32" spans="1:41" s="39" customFormat="1" ht="22.5" hidden="1" x14ac:dyDescent="0.2">
      <c r="A32" s="40" t="s">
        <v>70</v>
      </c>
      <c r="B32" s="63"/>
      <c r="C32" s="63"/>
      <c r="D32" s="64">
        <f t="shared" si="9"/>
        <v>0</v>
      </c>
      <c r="E32" s="67">
        <f>SUM(G32:AB32)</f>
        <v>0</v>
      </c>
      <c r="F32" s="38" t="e">
        <f>E32/B32</f>
        <v>#DIV/0!</v>
      </c>
      <c r="G32" s="100"/>
      <c r="H32" s="100"/>
      <c r="I32" s="100"/>
      <c r="J32" s="100"/>
      <c r="K32" s="100"/>
      <c r="L32" s="100"/>
      <c r="M32" s="100"/>
      <c r="N32" s="100"/>
      <c r="O32" s="100"/>
      <c r="P32" s="100"/>
      <c r="Q32" s="100"/>
      <c r="R32" s="101"/>
      <c r="S32" s="70"/>
      <c r="T32" s="100"/>
      <c r="U32" s="100"/>
      <c r="V32" s="100"/>
      <c r="W32" s="100"/>
      <c r="X32" s="100"/>
      <c r="Y32" s="100"/>
      <c r="Z32" s="100"/>
      <c r="AA32" s="100"/>
      <c r="AB32" s="100"/>
      <c r="AC32" s="100"/>
      <c r="AD32" s="100"/>
      <c r="AE32" s="100"/>
      <c r="AF32" s="100"/>
      <c r="AG32" s="100"/>
      <c r="AH32" s="100"/>
      <c r="AI32" s="100"/>
      <c r="AJ32" s="100"/>
      <c r="AK32" s="100"/>
      <c r="AL32" s="100"/>
      <c r="AM32" s="102"/>
      <c r="AN32" s="101"/>
      <c r="AO32" s="103"/>
    </row>
    <row r="33" spans="1:41" s="39" customFormat="1" ht="22.5" hidden="1" x14ac:dyDescent="0.2">
      <c r="A33" s="55" t="s">
        <v>62</v>
      </c>
      <c r="B33" s="76"/>
      <c r="C33" s="76">
        <f>C32/C31</f>
        <v>0</v>
      </c>
      <c r="D33" s="64">
        <f t="shared" si="9"/>
        <v>0</v>
      </c>
      <c r="E33" s="104">
        <f>E32/E31</f>
        <v>0</v>
      </c>
      <c r="F33" s="38" t="e">
        <f>E33/B33</f>
        <v>#DIV/0!</v>
      </c>
      <c r="G33" s="76">
        <f>G32/G31</f>
        <v>0</v>
      </c>
      <c r="H33" s="76" t="e">
        <f t="shared" ref="H33:AJ33" si="11">H32/H31</f>
        <v>#DIV/0!</v>
      </c>
      <c r="I33" s="76">
        <f t="shared" si="11"/>
        <v>0</v>
      </c>
      <c r="J33" s="76">
        <f t="shared" si="11"/>
        <v>0</v>
      </c>
      <c r="K33" s="76">
        <f t="shared" si="11"/>
        <v>0</v>
      </c>
      <c r="L33" s="76">
        <f t="shared" si="11"/>
        <v>0</v>
      </c>
      <c r="M33" s="76">
        <f t="shared" si="11"/>
        <v>0</v>
      </c>
      <c r="N33" s="76">
        <f t="shared" si="11"/>
        <v>0</v>
      </c>
      <c r="O33" s="76">
        <f t="shared" si="11"/>
        <v>0</v>
      </c>
      <c r="P33" s="76">
        <f t="shared" si="11"/>
        <v>0</v>
      </c>
      <c r="Q33" s="76" t="e">
        <f t="shared" si="11"/>
        <v>#DIV/0!</v>
      </c>
      <c r="R33" s="77">
        <f>R32/R31</f>
        <v>0</v>
      </c>
      <c r="S33" s="78">
        <f>S32/T31</f>
        <v>0</v>
      </c>
      <c r="T33" s="76">
        <f>T32/U31</f>
        <v>0</v>
      </c>
      <c r="U33" s="76">
        <f>U32/V31</f>
        <v>0</v>
      </c>
      <c r="V33" s="76">
        <f>V32/W31</f>
        <v>0</v>
      </c>
      <c r="W33" s="76">
        <f t="shared" si="11"/>
        <v>0</v>
      </c>
      <c r="X33" s="76">
        <f t="shared" si="11"/>
        <v>0</v>
      </c>
      <c r="Y33" s="76">
        <f t="shared" si="11"/>
        <v>0</v>
      </c>
      <c r="Z33" s="76">
        <f t="shared" si="11"/>
        <v>0</v>
      </c>
      <c r="AA33" s="76">
        <f t="shared" si="11"/>
        <v>0</v>
      </c>
      <c r="AB33" s="76">
        <f t="shared" si="11"/>
        <v>0</v>
      </c>
      <c r="AC33" s="76">
        <f t="shared" si="11"/>
        <v>0</v>
      </c>
      <c r="AD33" s="76">
        <f t="shared" si="11"/>
        <v>0</v>
      </c>
      <c r="AE33" s="76">
        <f t="shared" si="11"/>
        <v>0</v>
      </c>
      <c r="AF33" s="76">
        <f t="shared" si="11"/>
        <v>0</v>
      </c>
      <c r="AG33" s="76">
        <f t="shared" si="11"/>
        <v>0</v>
      </c>
      <c r="AH33" s="76">
        <f t="shared" si="11"/>
        <v>0</v>
      </c>
      <c r="AI33" s="76">
        <f t="shared" si="11"/>
        <v>0</v>
      </c>
      <c r="AJ33" s="76">
        <f t="shared" si="11"/>
        <v>0</v>
      </c>
      <c r="AK33" s="76">
        <f>AK32/AK31</f>
        <v>0</v>
      </c>
      <c r="AL33" s="76">
        <f>AL32/AL31</f>
        <v>0</v>
      </c>
      <c r="AM33" s="79">
        <f>AM32/AM31</f>
        <v>0</v>
      </c>
      <c r="AN33" s="77">
        <f>AN32/AN31</f>
        <v>0</v>
      </c>
      <c r="AO33" s="78">
        <f>AO32/AO31</f>
        <v>0</v>
      </c>
    </row>
    <row r="34" spans="1:41" s="39" customFormat="1" ht="22.5" hidden="1" x14ac:dyDescent="0.2">
      <c r="A34" s="40" t="s">
        <v>71</v>
      </c>
      <c r="B34" s="63"/>
      <c r="C34" s="63">
        <v>0</v>
      </c>
      <c r="D34" s="64">
        <v>1045</v>
      </c>
      <c r="E34" s="31">
        <f>S34+AO34</f>
        <v>1045</v>
      </c>
      <c r="F34" s="38"/>
      <c r="G34" s="68"/>
      <c r="H34" s="68"/>
      <c r="I34" s="68"/>
      <c r="J34" s="68">
        <v>635</v>
      </c>
      <c r="K34" s="68"/>
      <c r="L34" s="68"/>
      <c r="M34" s="68">
        <v>360</v>
      </c>
      <c r="N34" s="68"/>
      <c r="O34" s="68">
        <v>50</v>
      </c>
      <c r="P34" s="68"/>
      <c r="Q34" s="68"/>
      <c r="R34" s="69"/>
      <c r="S34" s="70">
        <f>SUM(G34:R34)</f>
        <v>1045</v>
      </c>
      <c r="T34" s="68"/>
      <c r="U34" s="68"/>
      <c r="V34" s="68"/>
      <c r="W34" s="68"/>
      <c r="X34" s="68"/>
      <c r="Y34" s="68"/>
      <c r="Z34" s="68"/>
      <c r="AA34" s="68"/>
      <c r="AB34" s="68"/>
      <c r="AC34" s="68"/>
      <c r="AD34" s="68"/>
      <c r="AE34" s="68"/>
      <c r="AF34" s="68"/>
      <c r="AG34" s="68"/>
      <c r="AH34" s="68"/>
      <c r="AI34" s="68"/>
      <c r="AJ34" s="68"/>
      <c r="AK34" s="68"/>
      <c r="AL34" s="68"/>
      <c r="AM34" s="35">
        <f>SUM(T34:AL34)</f>
        <v>0</v>
      </c>
      <c r="AN34" s="69"/>
      <c r="AO34" s="33">
        <f>AM34+AN34</f>
        <v>0</v>
      </c>
    </row>
    <row r="35" spans="1:41" s="39" customFormat="1" ht="22.5" hidden="1" x14ac:dyDescent="0.2">
      <c r="A35" s="40" t="s">
        <v>66</v>
      </c>
      <c r="B35" s="88"/>
      <c r="C35" s="88">
        <f>C34/C31</f>
        <v>0</v>
      </c>
      <c r="D35" s="89">
        <v>0.13300000000000001</v>
      </c>
      <c r="E35" s="90">
        <f t="shared" ref="E35:AJ35" si="12">E34/E31</f>
        <v>0.14186939055896541</v>
      </c>
      <c r="F35" s="38"/>
      <c r="G35" s="91">
        <f t="shared" si="12"/>
        <v>0</v>
      </c>
      <c r="H35" s="91" t="e">
        <f t="shared" si="12"/>
        <v>#DIV/0!</v>
      </c>
      <c r="I35" s="91">
        <f t="shared" si="12"/>
        <v>0</v>
      </c>
      <c r="J35" s="91">
        <f t="shared" si="12"/>
        <v>1.1101398601398602</v>
      </c>
      <c r="K35" s="91">
        <f t="shared" si="12"/>
        <v>0</v>
      </c>
      <c r="L35" s="91">
        <f t="shared" si="12"/>
        <v>0</v>
      </c>
      <c r="M35" s="91">
        <f t="shared" si="12"/>
        <v>0.92783505154639179</v>
      </c>
      <c r="N35" s="91">
        <f t="shared" si="12"/>
        <v>0</v>
      </c>
      <c r="O35" s="91">
        <f t="shared" si="12"/>
        <v>0.22727272727272727</v>
      </c>
      <c r="P35" s="91">
        <f t="shared" si="12"/>
        <v>0</v>
      </c>
      <c r="Q35" s="91" t="e">
        <f t="shared" si="12"/>
        <v>#DIV/0!</v>
      </c>
      <c r="R35" s="92">
        <f>R34/R31</f>
        <v>0</v>
      </c>
      <c r="S35" s="93">
        <f>S34/T31</f>
        <v>29.027777777777779</v>
      </c>
      <c r="T35" s="91">
        <f>T34/U31</f>
        <v>0</v>
      </c>
      <c r="U35" s="91">
        <f>U34/V31</f>
        <v>0</v>
      </c>
      <c r="V35" s="91">
        <f>V34/W31</f>
        <v>0</v>
      </c>
      <c r="W35" s="91">
        <f t="shared" si="12"/>
        <v>0</v>
      </c>
      <c r="X35" s="91">
        <f t="shared" si="12"/>
        <v>0</v>
      </c>
      <c r="Y35" s="91">
        <f t="shared" si="12"/>
        <v>0</v>
      </c>
      <c r="Z35" s="91">
        <f t="shared" si="12"/>
        <v>0</v>
      </c>
      <c r="AA35" s="91">
        <f t="shared" si="12"/>
        <v>0</v>
      </c>
      <c r="AB35" s="91">
        <f t="shared" si="12"/>
        <v>0</v>
      </c>
      <c r="AC35" s="91">
        <f t="shared" si="12"/>
        <v>0</v>
      </c>
      <c r="AD35" s="91">
        <f t="shared" si="12"/>
        <v>0</v>
      </c>
      <c r="AE35" s="91">
        <f t="shared" si="12"/>
        <v>0</v>
      </c>
      <c r="AF35" s="91">
        <f t="shared" si="12"/>
        <v>0</v>
      </c>
      <c r="AG35" s="91">
        <f t="shared" si="12"/>
        <v>0</v>
      </c>
      <c r="AH35" s="91">
        <f t="shared" si="12"/>
        <v>0</v>
      </c>
      <c r="AI35" s="91">
        <f t="shared" si="12"/>
        <v>0</v>
      </c>
      <c r="AJ35" s="91">
        <f t="shared" si="12"/>
        <v>0</v>
      </c>
      <c r="AK35" s="91">
        <f>AK34/AK31</f>
        <v>0</v>
      </c>
      <c r="AL35" s="91">
        <f>AL34/AL31</f>
        <v>0</v>
      </c>
      <c r="AM35" s="94">
        <f>AM34/AM31</f>
        <v>0</v>
      </c>
      <c r="AN35" s="92">
        <f>AN34/AN31</f>
        <v>0</v>
      </c>
      <c r="AO35" s="93">
        <f>AO34/AO31</f>
        <v>0</v>
      </c>
    </row>
    <row r="36" spans="1:41" s="39" customFormat="1" ht="22.5" hidden="1" x14ac:dyDescent="0.2">
      <c r="A36" s="40" t="s">
        <v>72</v>
      </c>
      <c r="B36" s="63"/>
      <c r="C36" s="63">
        <v>0</v>
      </c>
      <c r="D36" s="64">
        <v>4456</v>
      </c>
      <c r="E36" s="31">
        <f>S36+AO36</f>
        <v>4456</v>
      </c>
      <c r="F36" s="38"/>
      <c r="G36" s="68">
        <v>860</v>
      </c>
      <c r="H36" s="68"/>
      <c r="I36" s="68"/>
      <c r="J36" s="68">
        <v>635</v>
      </c>
      <c r="K36" s="68">
        <v>709</v>
      </c>
      <c r="L36" s="68">
        <v>319</v>
      </c>
      <c r="M36" s="68">
        <v>362</v>
      </c>
      <c r="N36" s="68">
        <v>348</v>
      </c>
      <c r="O36" s="68">
        <v>220</v>
      </c>
      <c r="P36" s="68">
        <v>57</v>
      </c>
      <c r="Q36" s="68"/>
      <c r="R36" s="69"/>
      <c r="S36" s="70">
        <f>SUM(G36:R36)</f>
        <v>3510</v>
      </c>
      <c r="T36" s="68"/>
      <c r="U36" s="68"/>
      <c r="V36" s="68"/>
      <c r="W36" s="68">
        <v>14</v>
      </c>
      <c r="X36" s="68">
        <v>17</v>
      </c>
      <c r="Y36" s="68">
        <v>45</v>
      </c>
      <c r="Z36" s="68">
        <v>224</v>
      </c>
      <c r="AA36" s="68">
        <v>24</v>
      </c>
      <c r="AB36" s="68">
        <v>48</v>
      </c>
      <c r="AC36" s="68">
        <v>40</v>
      </c>
      <c r="AD36" s="68">
        <v>136</v>
      </c>
      <c r="AE36" s="68">
        <v>15</v>
      </c>
      <c r="AF36" s="68">
        <v>77</v>
      </c>
      <c r="AG36" s="68">
        <v>39</v>
      </c>
      <c r="AH36" s="68">
        <v>10</v>
      </c>
      <c r="AI36" s="68">
        <v>5</v>
      </c>
      <c r="AJ36" s="68">
        <v>4</v>
      </c>
      <c r="AK36" s="68">
        <v>3</v>
      </c>
      <c r="AL36" s="68">
        <v>245</v>
      </c>
      <c r="AM36" s="35">
        <f>SUM(T36:AL36)</f>
        <v>946</v>
      </c>
      <c r="AN36" s="69"/>
      <c r="AO36" s="33">
        <f>AM36+AN36</f>
        <v>946</v>
      </c>
    </row>
    <row r="37" spans="1:41" s="39" customFormat="1" ht="22.5" hidden="1" x14ac:dyDescent="0.2">
      <c r="A37" s="55" t="s">
        <v>66</v>
      </c>
      <c r="B37" s="73"/>
      <c r="C37" s="73">
        <f>C36/C31</f>
        <v>0</v>
      </c>
      <c r="D37" s="89">
        <v>0.56599999999999995</v>
      </c>
      <c r="E37" s="75">
        <f t="shared" ref="E37:AJ37" si="13">E36/E31</f>
        <v>0.60494737256531084</v>
      </c>
      <c r="F37" s="38"/>
      <c r="G37" s="76">
        <f t="shared" si="13"/>
        <v>1.1183355006501952</v>
      </c>
      <c r="H37" s="76" t="e">
        <f t="shared" si="13"/>
        <v>#DIV/0!</v>
      </c>
      <c r="I37" s="76">
        <f t="shared" si="13"/>
        <v>0</v>
      </c>
      <c r="J37" s="76">
        <f t="shared" si="13"/>
        <v>1.1101398601398602</v>
      </c>
      <c r="K37" s="76">
        <f t="shared" si="13"/>
        <v>1</v>
      </c>
      <c r="L37" s="76">
        <f t="shared" si="13"/>
        <v>0.83072916666666663</v>
      </c>
      <c r="M37" s="76">
        <f t="shared" si="13"/>
        <v>0.9329896907216495</v>
      </c>
      <c r="N37" s="76">
        <f t="shared" si="13"/>
        <v>2.3835616438356166</v>
      </c>
      <c r="O37" s="76">
        <f t="shared" si="13"/>
        <v>1</v>
      </c>
      <c r="P37" s="76">
        <f t="shared" si="13"/>
        <v>1</v>
      </c>
      <c r="Q37" s="76" t="e">
        <f t="shared" si="13"/>
        <v>#DIV/0!</v>
      </c>
      <c r="R37" s="77">
        <f>R36/R31</f>
        <v>0</v>
      </c>
      <c r="S37" s="78">
        <f>S36/S31</f>
        <v>0.71408227204296704</v>
      </c>
      <c r="T37" s="76">
        <f>T36/U31</f>
        <v>0</v>
      </c>
      <c r="U37" s="76">
        <f>U36/V31</f>
        <v>0</v>
      </c>
      <c r="V37" s="76">
        <f>V36/W31</f>
        <v>0</v>
      </c>
      <c r="W37" s="76">
        <f t="shared" si="13"/>
        <v>1</v>
      </c>
      <c r="X37" s="76">
        <f t="shared" si="13"/>
        <v>1</v>
      </c>
      <c r="Y37" s="76">
        <f t="shared" si="13"/>
        <v>1</v>
      </c>
      <c r="Z37" s="76">
        <f t="shared" si="13"/>
        <v>1</v>
      </c>
      <c r="AA37" s="76">
        <f t="shared" si="13"/>
        <v>0.7384615384615385</v>
      </c>
      <c r="AB37" s="76">
        <f t="shared" si="13"/>
        <v>1</v>
      </c>
      <c r="AC37" s="76">
        <f t="shared" si="13"/>
        <v>0.51800051800051805</v>
      </c>
      <c r="AD37" s="76">
        <f t="shared" si="13"/>
        <v>1</v>
      </c>
      <c r="AE37" s="76">
        <f t="shared" si="13"/>
        <v>1</v>
      </c>
      <c r="AF37" s="76">
        <f t="shared" si="13"/>
        <v>1</v>
      </c>
      <c r="AG37" s="76">
        <f t="shared" si="13"/>
        <v>1.0025706940874037</v>
      </c>
      <c r="AH37" s="76">
        <f t="shared" si="13"/>
        <v>0.94786729857819896</v>
      </c>
      <c r="AI37" s="76">
        <f t="shared" si="13"/>
        <v>1</v>
      </c>
      <c r="AJ37" s="76">
        <f t="shared" si="13"/>
        <v>0.80321285140562237</v>
      </c>
      <c r="AK37" s="76">
        <f>AK36/AK31</f>
        <v>0.92024539877300615</v>
      </c>
      <c r="AL37" s="76">
        <f>AL36/AL31</f>
        <v>0.99869558128159142</v>
      </c>
      <c r="AM37" s="79">
        <f>AM36/AM31</f>
        <v>0.57210936602299323</v>
      </c>
      <c r="AN37" s="77">
        <f>AN36/AN31</f>
        <v>0</v>
      </c>
      <c r="AO37" s="78">
        <f>AO36/AO31</f>
        <v>0.3860389385153416</v>
      </c>
    </row>
    <row r="38" spans="1:41" s="39" customFormat="1" ht="22.5" hidden="1" x14ac:dyDescent="0.2">
      <c r="A38" s="37" t="s">
        <v>73</v>
      </c>
      <c r="B38" s="80"/>
      <c r="C38" s="80">
        <v>0</v>
      </c>
      <c r="D38" s="64">
        <v>7160</v>
      </c>
      <c r="E38" s="31">
        <f>S38+AO38</f>
        <v>7160</v>
      </c>
      <c r="F38" s="38"/>
      <c r="G38" s="105">
        <v>950</v>
      </c>
      <c r="H38" s="105"/>
      <c r="I38" s="105">
        <v>0</v>
      </c>
      <c r="J38" s="105">
        <v>1597</v>
      </c>
      <c r="K38" s="105">
        <v>650</v>
      </c>
      <c r="L38" s="105">
        <v>443</v>
      </c>
      <c r="M38" s="105">
        <v>350</v>
      </c>
      <c r="N38" s="105">
        <v>245</v>
      </c>
      <c r="O38" s="105">
        <v>340</v>
      </c>
      <c r="P38" s="105">
        <v>900</v>
      </c>
      <c r="Q38" s="105">
        <v>327</v>
      </c>
      <c r="R38" s="106"/>
      <c r="S38" s="33">
        <f t="shared" ref="S38:S44" si="14">SUM(G38:R38)</f>
        <v>5802</v>
      </c>
      <c r="T38" s="105">
        <v>70</v>
      </c>
      <c r="U38" s="105">
        <v>110</v>
      </c>
      <c r="V38" s="105">
        <v>80</v>
      </c>
      <c r="W38" s="105">
        <v>103</v>
      </c>
      <c r="X38" s="105">
        <v>40</v>
      </c>
      <c r="Y38" s="105">
        <v>80</v>
      </c>
      <c r="Z38" s="105">
        <v>110</v>
      </c>
      <c r="AA38" s="105"/>
      <c r="AB38" s="105">
        <v>110</v>
      </c>
      <c r="AC38" s="105">
        <v>20</v>
      </c>
      <c r="AD38" s="105"/>
      <c r="AE38" s="105"/>
      <c r="AF38" s="105"/>
      <c r="AG38" s="105"/>
      <c r="AH38" s="105"/>
      <c r="AI38" s="105">
        <v>60</v>
      </c>
      <c r="AJ38" s="105"/>
      <c r="AK38" s="105"/>
      <c r="AL38" s="105">
        <v>0</v>
      </c>
      <c r="AM38" s="35">
        <f>SUM(T38:AL38)</f>
        <v>783</v>
      </c>
      <c r="AN38" s="106">
        <v>575</v>
      </c>
      <c r="AO38" s="33">
        <f>AM38+AN38</f>
        <v>1358</v>
      </c>
    </row>
    <row r="39" spans="1:41" s="39" customFormat="1" ht="22.5" hidden="1" x14ac:dyDescent="0.2">
      <c r="A39" s="40" t="s">
        <v>74</v>
      </c>
      <c r="B39" s="63"/>
      <c r="C39" s="63">
        <v>0</v>
      </c>
      <c r="D39" s="64">
        <v>7160</v>
      </c>
      <c r="E39" s="31">
        <v>7160</v>
      </c>
      <c r="F39" s="38"/>
      <c r="G39" s="68">
        <v>950</v>
      </c>
      <c r="H39" s="68"/>
      <c r="I39" s="68"/>
      <c r="J39" s="68">
        <v>2070</v>
      </c>
      <c r="K39" s="68">
        <v>655</v>
      </c>
      <c r="L39" s="68">
        <v>400</v>
      </c>
      <c r="M39" s="68">
        <v>350</v>
      </c>
      <c r="N39" s="68">
        <v>250</v>
      </c>
      <c r="O39" s="68">
        <v>280</v>
      </c>
      <c r="P39" s="68">
        <v>850</v>
      </c>
      <c r="Q39" s="68">
        <v>327</v>
      </c>
      <c r="R39" s="69"/>
      <c r="S39" s="33">
        <f t="shared" si="14"/>
        <v>6132</v>
      </c>
      <c r="T39" s="68">
        <v>70</v>
      </c>
      <c r="U39" s="68">
        <v>85</v>
      </c>
      <c r="V39" s="68">
        <v>20</v>
      </c>
      <c r="W39" s="68">
        <v>103</v>
      </c>
      <c r="X39" s="68">
        <v>40</v>
      </c>
      <c r="Y39" s="68">
        <v>80</v>
      </c>
      <c r="Z39" s="68">
        <v>110</v>
      </c>
      <c r="AA39" s="68"/>
      <c r="AB39" s="68">
        <v>110</v>
      </c>
      <c r="AC39" s="68">
        <v>20</v>
      </c>
      <c r="AD39" s="68">
        <v>4</v>
      </c>
      <c r="AE39" s="68"/>
      <c r="AF39" s="68">
        <v>10</v>
      </c>
      <c r="AG39" s="68"/>
      <c r="AH39" s="68">
        <v>30</v>
      </c>
      <c r="AI39" s="68">
        <v>60</v>
      </c>
      <c r="AJ39" s="68"/>
      <c r="AK39" s="68"/>
      <c r="AL39" s="68"/>
      <c r="AM39" s="35">
        <f>SUM(T39:AL39)</f>
        <v>742</v>
      </c>
      <c r="AN39" s="69">
        <v>470</v>
      </c>
      <c r="AO39" s="33">
        <f>AM39+AN39</f>
        <v>1212</v>
      </c>
    </row>
    <row r="40" spans="1:41" s="39" customFormat="1" ht="22.5" hidden="1" x14ac:dyDescent="0.2">
      <c r="A40" s="55" t="s">
        <v>75</v>
      </c>
      <c r="B40" s="73"/>
      <c r="C40" s="73" t="e">
        <f>C39/C38</f>
        <v>#DIV/0!</v>
      </c>
      <c r="D40" s="89">
        <v>1</v>
      </c>
      <c r="E40" s="75">
        <f>E39/E38</f>
        <v>1</v>
      </c>
      <c r="F40" s="38"/>
      <c r="G40" s="76"/>
      <c r="H40" s="76"/>
      <c r="I40" s="76"/>
      <c r="J40" s="76"/>
      <c r="K40" s="76"/>
      <c r="L40" s="76"/>
      <c r="M40" s="76"/>
      <c r="N40" s="76"/>
      <c r="O40" s="76"/>
      <c r="P40" s="76"/>
      <c r="Q40" s="76"/>
      <c r="R40" s="77"/>
      <c r="S40" s="33">
        <f t="shared" si="14"/>
        <v>0</v>
      </c>
      <c r="T40" s="76"/>
      <c r="U40" s="76"/>
      <c r="V40" s="76"/>
      <c r="W40" s="76"/>
      <c r="X40" s="76"/>
      <c r="Y40" s="76"/>
      <c r="Z40" s="76"/>
      <c r="AA40" s="76"/>
      <c r="AB40" s="76"/>
      <c r="AC40" s="76"/>
      <c r="AD40" s="76"/>
      <c r="AE40" s="76"/>
      <c r="AF40" s="76"/>
      <c r="AG40" s="76"/>
      <c r="AH40" s="76"/>
      <c r="AI40" s="76"/>
      <c r="AJ40" s="76"/>
      <c r="AK40" s="76"/>
      <c r="AL40" s="76"/>
      <c r="AM40" s="79"/>
      <c r="AN40" s="77"/>
      <c r="AO40" s="78"/>
    </row>
    <row r="41" spans="1:41" s="39" customFormat="1" ht="22.5" hidden="1" x14ac:dyDescent="0.2">
      <c r="A41" s="107" t="s">
        <v>76</v>
      </c>
      <c r="B41" s="63"/>
      <c r="C41" s="63">
        <v>0</v>
      </c>
      <c r="D41" s="64">
        <v>7160</v>
      </c>
      <c r="E41" s="31">
        <v>7160</v>
      </c>
      <c r="F41" s="38"/>
      <c r="G41" s="68">
        <v>950</v>
      </c>
      <c r="H41" s="68"/>
      <c r="I41" s="68"/>
      <c r="J41" s="68">
        <v>2068</v>
      </c>
      <c r="K41" s="68">
        <v>655</v>
      </c>
      <c r="L41" s="68">
        <v>368</v>
      </c>
      <c r="M41" s="68">
        <v>350</v>
      </c>
      <c r="N41" s="68">
        <v>250</v>
      </c>
      <c r="O41" s="68">
        <v>226</v>
      </c>
      <c r="P41" s="68">
        <v>900</v>
      </c>
      <c r="Q41" s="68">
        <v>327</v>
      </c>
      <c r="R41" s="69"/>
      <c r="S41" s="33">
        <f t="shared" si="14"/>
        <v>6094</v>
      </c>
      <c r="T41" s="68">
        <v>70</v>
      </c>
      <c r="U41" s="86">
        <v>80</v>
      </c>
      <c r="V41" s="68">
        <v>20</v>
      </c>
      <c r="W41" s="68">
        <v>103</v>
      </c>
      <c r="X41" s="68">
        <v>40</v>
      </c>
      <c r="Y41" s="68">
        <v>70</v>
      </c>
      <c r="Z41" s="68">
        <v>110</v>
      </c>
      <c r="AA41" s="68"/>
      <c r="AB41" s="68">
        <v>75</v>
      </c>
      <c r="AC41" s="68">
        <v>20</v>
      </c>
      <c r="AD41" s="68">
        <v>4</v>
      </c>
      <c r="AE41" s="68"/>
      <c r="AF41" s="68">
        <v>10</v>
      </c>
      <c r="AG41" s="68"/>
      <c r="AH41" s="68">
        <v>30</v>
      </c>
      <c r="AI41" s="68">
        <v>60</v>
      </c>
      <c r="AJ41" s="68"/>
      <c r="AK41" s="68"/>
      <c r="AL41" s="68"/>
      <c r="AM41" s="35">
        <f>SUM(T41:AL41)</f>
        <v>692</v>
      </c>
      <c r="AN41" s="69">
        <v>470</v>
      </c>
      <c r="AO41" s="33">
        <f>AM41+AN41</f>
        <v>1162</v>
      </c>
    </row>
    <row r="42" spans="1:41" s="2" customFormat="1" ht="30" hidden="1" customHeight="1" x14ac:dyDescent="0.25">
      <c r="A42" s="37" t="s">
        <v>77</v>
      </c>
      <c r="B42" s="63">
        <v>214447</v>
      </c>
      <c r="C42" s="63"/>
      <c r="D42" s="64">
        <v>5800</v>
      </c>
      <c r="E42" s="31">
        <v>5800</v>
      </c>
      <c r="F42" s="38"/>
      <c r="G42" s="68">
        <v>839</v>
      </c>
      <c r="H42" s="68"/>
      <c r="I42" s="68"/>
      <c r="J42" s="68">
        <v>1131</v>
      </c>
      <c r="K42" s="68">
        <v>655</v>
      </c>
      <c r="L42" s="68">
        <v>355</v>
      </c>
      <c r="M42" s="68">
        <v>350</v>
      </c>
      <c r="N42" s="68">
        <v>250</v>
      </c>
      <c r="O42" s="68">
        <v>226</v>
      </c>
      <c r="P42" s="68">
        <v>750</v>
      </c>
      <c r="Q42" s="68">
        <v>327</v>
      </c>
      <c r="R42" s="69">
        <v>113</v>
      </c>
      <c r="S42" s="70">
        <f t="shared" si="14"/>
        <v>4996</v>
      </c>
      <c r="T42" s="68">
        <v>70</v>
      </c>
      <c r="U42" s="68">
        <v>75</v>
      </c>
      <c r="V42" s="68">
        <v>80</v>
      </c>
      <c r="W42" s="68">
        <v>83</v>
      </c>
      <c r="X42" s="68">
        <v>40</v>
      </c>
      <c r="Y42" s="68">
        <v>80</v>
      </c>
      <c r="Z42" s="68">
        <v>50</v>
      </c>
      <c r="AA42" s="68">
        <v>0</v>
      </c>
      <c r="AB42" s="68">
        <v>75</v>
      </c>
      <c r="AC42" s="68">
        <v>5</v>
      </c>
      <c r="AD42" s="68">
        <v>20</v>
      </c>
      <c r="AE42" s="68">
        <v>5.5</v>
      </c>
      <c r="AF42" s="68">
        <v>55</v>
      </c>
      <c r="AG42" s="68">
        <v>32</v>
      </c>
      <c r="AH42" s="68">
        <v>30</v>
      </c>
      <c r="AI42" s="68">
        <v>60</v>
      </c>
      <c r="AJ42" s="68"/>
      <c r="AK42" s="68"/>
      <c r="AL42" s="68"/>
      <c r="AM42" s="35">
        <f>SUM(T42:AL42)</f>
        <v>760.5</v>
      </c>
      <c r="AN42" s="69">
        <v>217</v>
      </c>
      <c r="AO42" s="33">
        <f>AM42+AN42</f>
        <v>977.5</v>
      </c>
    </row>
    <row r="43" spans="1:41" s="2" customFormat="1" ht="30" hidden="1" customHeight="1" x14ac:dyDescent="0.25">
      <c r="A43" s="108" t="s">
        <v>78</v>
      </c>
      <c r="B43" s="63">
        <v>94</v>
      </c>
      <c r="C43" s="63"/>
      <c r="D43" s="64">
        <v>6121</v>
      </c>
      <c r="E43" s="31">
        <f>S43+AO43</f>
        <v>5658.5</v>
      </c>
      <c r="F43" s="38"/>
      <c r="G43" s="68">
        <f>SUM(G46:G50)</f>
        <v>839</v>
      </c>
      <c r="H43" s="68">
        <f t="shared" ref="H43:AN43" si="15">SUM(H46:H50)</f>
        <v>0</v>
      </c>
      <c r="I43" s="68">
        <f t="shared" si="15"/>
        <v>0</v>
      </c>
      <c r="J43" s="68">
        <f t="shared" si="15"/>
        <v>1525</v>
      </c>
      <c r="K43" s="68">
        <f t="shared" si="15"/>
        <v>655</v>
      </c>
      <c r="L43" s="68">
        <f t="shared" si="15"/>
        <v>351</v>
      </c>
      <c r="M43" s="68">
        <f t="shared" si="15"/>
        <v>385</v>
      </c>
      <c r="N43" s="68">
        <f t="shared" si="15"/>
        <v>289</v>
      </c>
      <c r="O43" s="68">
        <f t="shared" si="15"/>
        <v>200</v>
      </c>
      <c r="P43" s="68">
        <f t="shared" si="15"/>
        <v>800</v>
      </c>
      <c r="Q43" s="68">
        <f t="shared" si="15"/>
        <v>249</v>
      </c>
      <c r="R43" s="68">
        <f t="shared" si="15"/>
        <v>95</v>
      </c>
      <c r="S43" s="70">
        <f>SUM(S46:S49)</f>
        <v>4881</v>
      </c>
      <c r="T43" s="68">
        <f t="shared" si="15"/>
        <v>70</v>
      </c>
      <c r="U43" s="68">
        <v>110</v>
      </c>
      <c r="V43" s="68">
        <f t="shared" si="15"/>
        <v>80</v>
      </c>
      <c r="W43" s="68">
        <f t="shared" si="15"/>
        <v>83</v>
      </c>
      <c r="X43" s="68">
        <f t="shared" si="15"/>
        <v>40</v>
      </c>
      <c r="Y43" s="68">
        <f t="shared" si="15"/>
        <v>50</v>
      </c>
      <c r="Z43" s="68">
        <f t="shared" si="15"/>
        <v>60</v>
      </c>
      <c r="AA43" s="68">
        <f t="shared" si="15"/>
        <v>0</v>
      </c>
      <c r="AB43" s="109">
        <f t="shared" si="15"/>
        <v>75</v>
      </c>
      <c r="AC43" s="68">
        <f t="shared" si="15"/>
        <v>10</v>
      </c>
      <c r="AD43" s="68">
        <v>24</v>
      </c>
      <c r="AE43" s="68">
        <f t="shared" si="15"/>
        <v>6</v>
      </c>
      <c r="AF43" s="68">
        <f t="shared" si="15"/>
        <v>40</v>
      </c>
      <c r="AG43" s="68">
        <f t="shared" si="15"/>
        <v>20</v>
      </c>
      <c r="AH43" s="68">
        <f t="shared" si="15"/>
        <v>30</v>
      </c>
      <c r="AI43" s="68">
        <f t="shared" si="15"/>
        <v>40</v>
      </c>
      <c r="AJ43" s="68">
        <f t="shared" si="15"/>
        <v>0</v>
      </c>
      <c r="AK43" s="68">
        <f t="shared" si="15"/>
        <v>0</v>
      </c>
      <c r="AL43" s="68">
        <f t="shared" si="15"/>
        <v>0</v>
      </c>
      <c r="AM43" s="68">
        <f t="shared" si="15"/>
        <v>711</v>
      </c>
      <c r="AN43" s="68">
        <f t="shared" si="15"/>
        <v>66.5</v>
      </c>
      <c r="AO43" s="33">
        <f>AM43+AN43</f>
        <v>777.5</v>
      </c>
    </row>
    <row r="44" spans="1:41" s="2" customFormat="1" ht="30" hidden="1" customHeight="1" x14ac:dyDescent="0.25">
      <c r="A44" s="110" t="s">
        <v>79</v>
      </c>
      <c r="B44" s="63"/>
      <c r="C44" s="63"/>
      <c r="D44" s="64">
        <v>590</v>
      </c>
      <c r="E44" s="31">
        <f>S44+AO44</f>
        <v>482</v>
      </c>
      <c r="F44" s="38"/>
      <c r="G44" s="68"/>
      <c r="H44" s="68"/>
      <c r="I44" s="68"/>
      <c r="J44" s="68"/>
      <c r="K44" s="68"/>
      <c r="L44" s="68">
        <v>24</v>
      </c>
      <c r="M44" s="68">
        <v>35</v>
      </c>
      <c r="N44" s="68">
        <v>70</v>
      </c>
      <c r="O44" s="68">
        <v>44</v>
      </c>
      <c r="P44" s="68">
        <v>50</v>
      </c>
      <c r="Q44" s="68">
        <v>249</v>
      </c>
      <c r="R44" s="69"/>
      <c r="S44" s="70">
        <f t="shared" si="14"/>
        <v>472</v>
      </c>
      <c r="T44" s="68"/>
      <c r="U44" s="68">
        <v>10</v>
      </c>
      <c r="V44" s="68"/>
      <c r="W44" s="68"/>
      <c r="X44" s="68"/>
      <c r="Y44" s="68"/>
      <c r="Z44" s="68"/>
      <c r="AA44" s="68"/>
      <c r="AB44" s="68"/>
      <c r="AC44" s="68"/>
      <c r="AD44" s="68"/>
      <c r="AE44" s="68"/>
      <c r="AF44" s="68"/>
      <c r="AG44" s="68"/>
      <c r="AH44" s="68"/>
      <c r="AI44" s="68"/>
      <c r="AJ44" s="68"/>
      <c r="AK44" s="68"/>
      <c r="AL44" s="68"/>
      <c r="AM44" s="35">
        <f>SUM(T44:AL44)</f>
        <v>10</v>
      </c>
      <c r="AN44" s="69"/>
      <c r="AO44" s="33">
        <f>AM44+AN44</f>
        <v>10</v>
      </c>
    </row>
    <row r="45" spans="1:41" s="2" customFormat="1" ht="30" hidden="1" customHeight="1" x14ac:dyDescent="0.25">
      <c r="A45" s="55" t="s">
        <v>75</v>
      </c>
      <c r="B45" s="111">
        <f>B43/B42</f>
        <v>4.3833674520977209E-4</v>
      </c>
      <c r="C45" s="111"/>
      <c r="D45" s="89">
        <v>1.0549999999999999</v>
      </c>
      <c r="E45" s="112">
        <f>E43/E42</f>
        <v>0.9756034482758621</v>
      </c>
      <c r="F45" s="112" t="e">
        <f t="shared" ref="F45:AO45" si="16">F43/F42</f>
        <v>#DIV/0!</v>
      </c>
      <c r="G45" s="113">
        <f t="shared" si="16"/>
        <v>1</v>
      </c>
      <c r="H45" s="113" t="e">
        <f t="shared" si="16"/>
        <v>#DIV/0!</v>
      </c>
      <c r="I45" s="113" t="e">
        <f t="shared" si="16"/>
        <v>#DIV/0!</v>
      </c>
      <c r="J45" s="113">
        <f t="shared" si="16"/>
        <v>1.3483642793987622</v>
      </c>
      <c r="K45" s="113">
        <f t="shared" si="16"/>
        <v>1</v>
      </c>
      <c r="L45" s="113">
        <f t="shared" si="16"/>
        <v>0.9887323943661972</v>
      </c>
      <c r="M45" s="113">
        <f t="shared" si="16"/>
        <v>1.1000000000000001</v>
      </c>
      <c r="N45" s="113">
        <f t="shared" si="16"/>
        <v>1.1559999999999999</v>
      </c>
      <c r="O45" s="113">
        <f t="shared" si="16"/>
        <v>0.88495575221238942</v>
      </c>
      <c r="P45" s="113">
        <f t="shared" si="16"/>
        <v>1.0666666666666667</v>
      </c>
      <c r="Q45" s="113">
        <f t="shared" si="16"/>
        <v>0.76146788990825687</v>
      </c>
      <c r="R45" s="114">
        <f t="shared" si="16"/>
        <v>0.84070796460176989</v>
      </c>
      <c r="S45" s="115">
        <f t="shared" si="16"/>
        <v>0.97698158526821455</v>
      </c>
      <c r="T45" s="113">
        <f t="shared" si="16"/>
        <v>1</v>
      </c>
      <c r="U45" s="113">
        <f t="shared" si="16"/>
        <v>1.4666666666666666</v>
      </c>
      <c r="V45" s="113">
        <f t="shared" si="16"/>
        <v>1</v>
      </c>
      <c r="W45" s="113">
        <f t="shared" si="16"/>
        <v>1</v>
      </c>
      <c r="X45" s="113">
        <f t="shared" si="16"/>
        <v>1</v>
      </c>
      <c r="Y45" s="113">
        <f t="shared" si="16"/>
        <v>0.625</v>
      </c>
      <c r="Z45" s="113">
        <f t="shared" si="16"/>
        <v>1.2</v>
      </c>
      <c r="AA45" s="113" t="e">
        <f t="shared" si="16"/>
        <v>#DIV/0!</v>
      </c>
      <c r="AB45" s="113">
        <f t="shared" si="16"/>
        <v>1</v>
      </c>
      <c r="AC45" s="113">
        <f t="shared" si="16"/>
        <v>2</v>
      </c>
      <c r="AD45" s="113">
        <f t="shared" si="16"/>
        <v>1.2</v>
      </c>
      <c r="AE45" s="113">
        <f t="shared" si="16"/>
        <v>1.0909090909090908</v>
      </c>
      <c r="AF45" s="113">
        <f t="shared" si="16"/>
        <v>0.72727272727272729</v>
      </c>
      <c r="AG45" s="113">
        <f t="shared" si="16"/>
        <v>0.625</v>
      </c>
      <c r="AH45" s="113">
        <f t="shared" si="16"/>
        <v>1</v>
      </c>
      <c r="AI45" s="113">
        <f t="shared" si="16"/>
        <v>0.66666666666666663</v>
      </c>
      <c r="AJ45" s="113" t="e">
        <f t="shared" si="16"/>
        <v>#DIV/0!</v>
      </c>
      <c r="AK45" s="113" t="e">
        <f t="shared" si="16"/>
        <v>#DIV/0!</v>
      </c>
      <c r="AL45" s="113" t="e">
        <f t="shared" si="16"/>
        <v>#DIV/0!</v>
      </c>
      <c r="AM45" s="116">
        <f t="shared" si="16"/>
        <v>0.9349112426035503</v>
      </c>
      <c r="AN45" s="113">
        <f t="shared" si="16"/>
        <v>0.30645161290322581</v>
      </c>
      <c r="AO45" s="115">
        <f t="shared" si="16"/>
        <v>0.79539641943734019</v>
      </c>
    </row>
    <row r="46" spans="1:41" s="2" customFormat="1" ht="30" hidden="1" customHeight="1" x14ac:dyDescent="0.25">
      <c r="A46" s="55" t="s">
        <v>80</v>
      </c>
      <c r="B46" s="63">
        <v>60</v>
      </c>
      <c r="C46" s="63"/>
      <c r="D46" s="64">
        <v>2373</v>
      </c>
      <c r="E46" s="31">
        <f>S46+AO46</f>
        <v>2174</v>
      </c>
      <c r="F46" s="38"/>
      <c r="G46" s="68">
        <v>305</v>
      </c>
      <c r="H46" s="68"/>
      <c r="I46" s="68"/>
      <c r="J46" s="68">
        <v>712</v>
      </c>
      <c r="K46" s="68">
        <v>140</v>
      </c>
      <c r="L46" s="68">
        <v>130</v>
      </c>
      <c r="M46" s="68">
        <v>185</v>
      </c>
      <c r="N46" s="68">
        <v>115</v>
      </c>
      <c r="O46" s="68">
        <v>85</v>
      </c>
      <c r="P46" s="68">
        <v>190</v>
      </c>
      <c r="Q46" s="68"/>
      <c r="R46" s="69">
        <v>74</v>
      </c>
      <c r="S46" s="70">
        <f>SUM(G46:R46)</f>
        <v>1936</v>
      </c>
      <c r="T46" s="68"/>
      <c r="U46" s="86">
        <v>20</v>
      </c>
      <c r="V46" s="68">
        <v>30</v>
      </c>
      <c r="W46" s="68">
        <v>43</v>
      </c>
      <c r="X46" s="68">
        <v>18</v>
      </c>
      <c r="Y46" s="68"/>
      <c r="Z46" s="68">
        <v>60</v>
      </c>
      <c r="AA46" s="68"/>
      <c r="AB46" s="68">
        <v>45</v>
      </c>
      <c r="AC46" s="68"/>
      <c r="AD46" s="68">
        <v>2</v>
      </c>
      <c r="AE46" s="68"/>
      <c r="AF46" s="68">
        <v>10</v>
      </c>
      <c r="AG46" s="68"/>
      <c r="AH46" s="68"/>
      <c r="AI46" s="68"/>
      <c r="AJ46" s="68"/>
      <c r="AK46" s="68"/>
      <c r="AL46" s="68"/>
      <c r="AM46" s="35">
        <f>SUM(T46:AL46)</f>
        <v>228</v>
      </c>
      <c r="AN46" s="69">
        <v>10</v>
      </c>
      <c r="AO46" s="33">
        <f>AM46+AN46</f>
        <v>238</v>
      </c>
    </row>
    <row r="47" spans="1:41" s="2" customFormat="1" ht="30" hidden="1" customHeight="1" x14ac:dyDescent="0.25">
      <c r="A47" s="55" t="s">
        <v>81</v>
      </c>
      <c r="B47" s="63">
        <v>30</v>
      </c>
      <c r="C47" s="63"/>
      <c r="D47" s="64">
        <v>2946</v>
      </c>
      <c r="E47" s="31">
        <f>S47+AO47</f>
        <v>2765.5</v>
      </c>
      <c r="F47" s="38"/>
      <c r="G47" s="68">
        <v>389</v>
      </c>
      <c r="H47" s="68"/>
      <c r="I47" s="68"/>
      <c r="J47" s="68">
        <v>326</v>
      </c>
      <c r="K47" s="68">
        <v>250</v>
      </c>
      <c r="L47" s="68">
        <v>121</v>
      </c>
      <c r="M47" s="68">
        <v>200</v>
      </c>
      <c r="N47" s="68">
        <v>124</v>
      </c>
      <c r="O47" s="68">
        <v>50</v>
      </c>
      <c r="P47" s="68">
        <v>610</v>
      </c>
      <c r="Q47" s="68">
        <v>249</v>
      </c>
      <c r="R47" s="69">
        <v>16</v>
      </c>
      <c r="S47" s="70">
        <f>SUM(G47:R47)</f>
        <v>2335</v>
      </c>
      <c r="T47" s="68">
        <v>60</v>
      </c>
      <c r="U47" s="68">
        <v>20</v>
      </c>
      <c r="V47" s="68">
        <v>30</v>
      </c>
      <c r="W47" s="68">
        <v>40</v>
      </c>
      <c r="X47" s="68">
        <v>22</v>
      </c>
      <c r="Y47" s="68">
        <v>50</v>
      </c>
      <c r="Z47" s="68"/>
      <c r="AA47" s="68"/>
      <c r="AB47" s="68">
        <v>30</v>
      </c>
      <c r="AC47" s="68">
        <v>10</v>
      </c>
      <c r="AD47" s="68">
        <v>5</v>
      </c>
      <c r="AE47" s="68">
        <v>2</v>
      </c>
      <c r="AF47" s="68">
        <v>30</v>
      </c>
      <c r="AG47" s="68">
        <v>20</v>
      </c>
      <c r="AH47" s="68">
        <v>30</v>
      </c>
      <c r="AI47" s="68">
        <v>40</v>
      </c>
      <c r="AJ47" s="68"/>
      <c r="AK47" s="68"/>
      <c r="AL47" s="68"/>
      <c r="AM47" s="35">
        <f>SUM(T47:AL47)</f>
        <v>389</v>
      </c>
      <c r="AN47" s="69">
        <v>41.5</v>
      </c>
      <c r="AO47" s="33">
        <f>AM47+AN47</f>
        <v>430.5</v>
      </c>
    </row>
    <row r="48" spans="1:41" s="2" customFormat="1" ht="30" hidden="1" customHeight="1" x14ac:dyDescent="0.25">
      <c r="A48" s="55" t="s">
        <v>82</v>
      </c>
      <c r="B48" s="63"/>
      <c r="C48" s="63"/>
      <c r="D48" s="64">
        <f t="shared" si="9"/>
        <v>717.5</v>
      </c>
      <c r="E48" s="31">
        <f>S48+AO48</f>
        <v>717.5</v>
      </c>
      <c r="F48" s="38"/>
      <c r="G48" s="68">
        <v>145</v>
      </c>
      <c r="H48" s="68"/>
      <c r="I48" s="68"/>
      <c r="J48" s="68"/>
      <c r="K48" s="68">
        <v>250</v>
      </c>
      <c r="L48" s="68">
        <v>100</v>
      </c>
      <c r="M48" s="68"/>
      <c r="N48" s="68">
        <v>50</v>
      </c>
      <c r="O48" s="68">
        <v>65</v>
      </c>
      <c r="P48" s="68"/>
      <c r="Q48" s="68"/>
      <c r="R48" s="69"/>
      <c r="S48" s="70">
        <f>SUM(G48:R48)</f>
        <v>610</v>
      </c>
      <c r="T48" s="68">
        <v>10</v>
      </c>
      <c r="U48" s="68">
        <v>60</v>
      </c>
      <c r="V48" s="68">
        <v>20</v>
      </c>
      <c r="W48" s="68"/>
      <c r="X48" s="68"/>
      <c r="Y48" s="68"/>
      <c r="Z48" s="68"/>
      <c r="AA48" s="68"/>
      <c r="AB48" s="68"/>
      <c r="AC48" s="68"/>
      <c r="AD48" s="68"/>
      <c r="AE48" s="117">
        <v>2.5</v>
      </c>
      <c r="AF48" s="68"/>
      <c r="AG48" s="68"/>
      <c r="AH48" s="68"/>
      <c r="AI48" s="68"/>
      <c r="AJ48" s="68"/>
      <c r="AK48" s="68"/>
      <c r="AL48" s="68"/>
      <c r="AM48" s="35">
        <f>SUM(T48:AL48)</f>
        <v>92.5</v>
      </c>
      <c r="AN48" s="69">
        <v>15</v>
      </c>
      <c r="AO48" s="33">
        <f>AM48+AN48</f>
        <v>107.5</v>
      </c>
    </row>
    <row r="49" spans="1:41" s="2" customFormat="1" ht="30" hidden="1" customHeight="1" x14ac:dyDescent="0.25">
      <c r="A49" s="55" t="s">
        <v>83</v>
      </c>
      <c r="B49" s="63"/>
      <c r="C49" s="63"/>
      <c r="D49" s="64">
        <f t="shared" si="9"/>
        <v>0</v>
      </c>
      <c r="E49" s="31">
        <f>S49+AO49</f>
        <v>0</v>
      </c>
      <c r="F49" s="38"/>
      <c r="G49" s="68"/>
      <c r="H49" s="68"/>
      <c r="I49" s="68"/>
      <c r="J49" s="68"/>
      <c r="K49" s="68"/>
      <c r="L49" s="68"/>
      <c r="M49" s="68"/>
      <c r="N49" s="68"/>
      <c r="O49" s="68"/>
      <c r="P49" s="68"/>
      <c r="Q49" s="68"/>
      <c r="R49" s="69"/>
      <c r="S49" s="70">
        <f>SUM(G49:R49)</f>
        <v>0</v>
      </c>
      <c r="T49" s="68"/>
      <c r="U49" s="68"/>
      <c r="V49" s="68"/>
      <c r="W49" s="68"/>
      <c r="X49" s="68"/>
      <c r="Y49" s="68"/>
      <c r="Z49" s="68"/>
      <c r="AA49" s="68"/>
      <c r="AB49" s="68"/>
      <c r="AC49" s="68"/>
      <c r="AD49" s="68"/>
      <c r="AE49" s="68"/>
      <c r="AF49" s="68"/>
      <c r="AG49" s="68"/>
      <c r="AH49" s="68"/>
      <c r="AI49" s="68"/>
      <c r="AJ49" s="68"/>
      <c r="AK49" s="68"/>
      <c r="AL49" s="68"/>
      <c r="AM49" s="35">
        <f>SUM(T49:AL49)</f>
        <v>0</v>
      </c>
      <c r="AN49" s="69"/>
      <c r="AO49" s="33">
        <f>AM49+AN49</f>
        <v>0</v>
      </c>
    </row>
    <row r="50" spans="1:41" s="2" customFormat="1" ht="25.5" hidden="1" customHeight="1" x14ac:dyDescent="0.25">
      <c r="A50" s="55" t="s">
        <v>84</v>
      </c>
      <c r="B50" s="63"/>
      <c r="C50" s="63"/>
      <c r="D50" s="64">
        <f t="shared" si="9"/>
        <v>508.5</v>
      </c>
      <c r="E50" s="31">
        <f>S50+AO50</f>
        <v>508.5</v>
      </c>
      <c r="F50" s="38"/>
      <c r="G50" s="68"/>
      <c r="H50" s="68"/>
      <c r="I50" s="68"/>
      <c r="J50" s="68">
        <v>487</v>
      </c>
      <c r="K50" s="68">
        <v>15</v>
      </c>
      <c r="L50" s="68"/>
      <c r="M50" s="68"/>
      <c r="N50" s="68"/>
      <c r="O50" s="68"/>
      <c r="P50" s="68"/>
      <c r="Q50" s="68"/>
      <c r="R50" s="69">
        <v>5</v>
      </c>
      <c r="S50" s="70">
        <f>SUM(G50:R50)</f>
        <v>507</v>
      </c>
      <c r="T50" s="68"/>
      <c r="U50" s="68"/>
      <c r="V50" s="68"/>
      <c r="W50" s="68"/>
      <c r="X50" s="68"/>
      <c r="Y50" s="68"/>
      <c r="Z50" s="68"/>
      <c r="AA50" s="68"/>
      <c r="AB50" s="68"/>
      <c r="AC50" s="68"/>
      <c r="AD50" s="68"/>
      <c r="AE50" s="117">
        <v>1.5</v>
      </c>
      <c r="AF50" s="68"/>
      <c r="AG50" s="68"/>
      <c r="AH50" s="68"/>
      <c r="AI50" s="68"/>
      <c r="AJ50" s="68"/>
      <c r="AK50" s="68"/>
      <c r="AL50" s="68"/>
      <c r="AM50" s="35">
        <f>SUM(T50:AL50)</f>
        <v>1.5</v>
      </c>
      <c r="AN50" s="69"/>
      <c r="AO50" s="33">
        <f>AM50+AN50</f>
        <v>1.5</v>
      </c>
    </row>
    <row r="51" spans="1:41" s="2" customFormat="1" ht="29.25" hidden="1" customHeight="1" x14ac:dyDescent="0.25">
      <c r="A51" s="110" t="s">
        <v>85</v>
      </c>
      <c r="B51" s="63"/>
      <c r="C51" s="63"/>
      <c r="D51" s="64">
        <f t="shared" si="9"/>
        <v>0</v>
      </c>
      <c r="E51" s="118">
        <f>SUM(G51:AB51)</f>
        <v>0</v>
      </c>
      <c r="F51" s="73"/>
      <c r="G51" s="68"/>
      <c r="H51" s="68"/>
      <c r="I51" s="68"/>
      <c r="J51" s="68"/>
      <c r="K51" s="68"/>
      <c r="L51" s="68"/>
      <c r="M51" s="68"/>
      <c r="N51" s="68"/>
      <c r="O51" s="68"/>
      <c r="P51" s="68"/>
      <c r="Q51" s="68"/>
      <c r="R51" s="69"/>
      <c r="S51" s="72"/>
      <c r="T51" s="68"/>
      <c r="U51" s="68"/>
      <c r="V51" s="68"/>
      <c r="W51" s="68"/>
      <c r="X51" s="68"/>
      <c r="Y51" s="68"/>
      <c r="Z51" s="68"/>
      <c r="AA51" s="68"/>
      <c r="AB51" s="68"/>
      <c r="AC51" s="119"/>
      <c r="AD51" s="119"/>
      <c r="AE51" s="119"/>
      <c r="AF51" s="119"/>
      <c r="AG51" s="119"/>
      <c r="AH51" s="119"/>
      <c r="AI51" s="119"/>
      <c r="AJ51" s="119"/>
      <c r="AK51" s="119"/>
      <c r="AL51" s="119"/>
      <c r="AM51" s="120"/>
      <c r="AN51" s="119"/>
      <c r="AO51" s="121"/>
    </row>
    <row r="52" spans="1:41" s="2" customFormat="1" ht="30" hidden="1" customHeight="1" x14ac:dyDescent="0.25">
      <c r="A52" s="110" t="s">
        <v>86</v>
      </c>
      <c r="B52" s="63"/>
      <c r="C52" s="63"/>
      <c r="D52" s="64">
        <f t="shared" si="9"/>
        <v>7276</v>
      </c>
      <c r="E52" s="118">
        <f>SUM(G52:AB52)</f>
        <v>7276</v>
      </c>
      <c r="F52" s="73"/>
      <c r="G52" s="68">
        <v>1030</v>
      </c>
      <c r="H52" s="68"/>
      <c r="I52" s="68"/>
      <c r="J52" s="68">
        <v>1541</v>
      </c>
      <c r="K52" s="68">
        <v>1065</v>
      </c>
      <c r="L52" s="68">
        <v>561</v>
      </c>
      <c r="M52" s="68">
        <v>460</v>
      </c>
      <c r="N52" s="68">
        <v>280</v>
      </c>
      <c r="O52" s="68">
        <v>300</v>
      </c>
      <c r="P52" s="68">
        <v>1050</v>
      </c>
      <c r="Q52" s="68">
        <v>474</v>
      </c>
      <c r="R52" s="69"/>
      <c r="S52" s="72"/>
      <c r="T52" s="68">
        <v>30</v>
      </c>
      <c r="U52" s="68">
        <v>60</v>
      </c>
      <c r="V52" s="68">
        <v>80</v>
      </c>
      <c r="W52" s="68">
        <v>103</v>
      </c>
      <c r="X52" s="68">
        <v>40</v>
      </c>
      <c r="Y52" s="68">
        <v>50</v>
      </c>
      <c r="Z52" s="68">
        <v>60</v>
      </c>
      <c r="AA52" s="68"/>
      <c r="AB52" s="68">
        <v>92</v>
      </c>
      <c r="AC52" s="68">
        <v>10</v>
      </c>
      <c r="AD52" s="68">
        <v>52</v>
      </c>
      <c r="AE52" s="119"/>
      <c r="AF52" s="68">
        <v>40</v>
      </c>
      <c r="AG52" s="68">
        <v>20</v>
      </c>
      <c r="AH52" s="68">
        <v>30</v>
      </c>
      <c r="AI52" s="68">
        <v>40</v>
      </c>
      <c r="AJ52" s="68"/>
      <c r="AK52" s="119"/>
      <c r="AL52" s="119"/>
      <c r="AM52" s="120"/>
      <c r="AN52" s="69">
        <v>20</v>
      </c>
      <c r="AO52" s="121"/>
    </row>
    <row r="53" spans="1:41" s="2" customFormat="1" ht="30" hidden="1" customHeight="1" x14ac:dyDescent="0.25">
      <c r="A53" s="110" t="s">
        <v>87</v>
      </c>
      <c r="B53" s="63"/>
      <c r="C53" s="63"/>
      <c r="D53" s="64">
        <v>1711</v>
      </c>
      <c r="E53" s="118">
        <f>SUM(G53:AB53)</f>
        <v>1711</v>
      </c>
      <c r="F53" s="73"/>
      <c r="G53" s="68"/>
      <c r="H53" s="68"/>
      <c r="I53" s="68"/>
      <c r="J53" s="68">
        <v>1621</v>
      </c>
      <c r="K53" s="68"/>
      <c r="L53" s="68"/>
      <c r="M53" s="68"/>
      <c r="N53" s="68">
        <v>90</v>
      </c>
      <c r="O53" s="68"/>
      <c r="P53" s="68"/>
      <c r="Q53" s="68"/>
      <c r="R53" s="69"/>
      <c r="S53" s="72"/>
      <c r="T53" s="68"/>
      <c r="U53" s="68"/>
      <c r="V53" s="68"/>
      <c r="W53" s="68"/>
      <c r="X53" s="68"/>
      <c r="Y53" s="68"/>
      <c r="Z53" s="68"/>
      <c r="AA53" s="68"/>
      <c r="AB53" s="68"/>
      <c r="AC53" s="119"/>
      <c r="AD53" s="119"/>
      <c r="AE53" s="119"/>
      <c r="AF53" s="119"/>
      <c r="AG53" s="119"/>
      <c r="AH53" s="119"/>
      <c r="AI53" s="119"/>
      <c r="AJ53" s="119"/>
      <c r="AK53" s="119"/>
      <c r="AL53" s="119"/>
      <c r="AM53" s="120"/>
      <c r="AN53" s="119"/>
      <c r="AO53" s="121"/>
    </row>
    <row r="54" spans="1:41" s="2" customFormat="1" ht="30" hidden="1" customHeight="1" x14ac:dyDescent="0.25">
      <c r="A54" s="37" t="s">
        <v>88</v>
      </c>
      <c r="B54" s="63"/>
      <c r="C54" s="63"/>
      <c r="D54" s="57">
        <f t="shared" si="9"/>
        <v>59.8</v>
      </c>
      <c r="E54" s="122">
        <f>S54+AO54</f>
        <v>59.8</v>
      </c>
      <c r="F54" s="123"/>
      <c r="G54" s="117"/>
      <c r="H54" s="117"/>
      <c r="I54" s="117"/>
      <c r="J54" s="117"/>
      <c r="K54" s="117"/>
      <c r="L54" s="117"/>
      <c r="M54" s="117"/>
      <c r="N54" s="117"/>
      <c r="O54" s="117"/>
      <c r="P54" s="117"/>
      <c r="Q54" s="117"/>
      <c r="R54" s="124">
        <v>4.0999999999999996</v>
      </c>
      <c r="S54" s="60">
        <f>SUM(G54:R54)</f>
        <v>4.0999999999999996</v>
      </c>
      <c r="T54" s="117"/>
      <c r="U54" s="117"/>
      <c r="V54" s="117"/>
      <c r="W54" s="117"/>
      <c r="X54" s="117"/>
      <c r="Y54" s="117">
        <v>0.3</v>
      </c>
      <c r="Z54" s="117"/>
      <c r="AA54" s="117">
        <v>2</v>
      </c>
      <c r="AB54" s="117"/>
      <c r="AC54" s="117"/>
      <c r="AD54" s="117"/>
      <c r="AE54" s="117"/>
      <c r="AF54" s="117"/>
      <c r="AG54" s="117"/>
      <c r="AH54" s="117"/>
      <c r="AI54" s="117"/>
      <c r="AJ54" s="117"/>
      <c r="AK54" s="117"/>
      <c r="AL54" s="117"/>
      <c r="AM54" s="61">
        <f>SUM(T54:AL54)</f>
        <v>2.2999999999999998</v>
      </c>
      <c r="AN54" s="124">
        <v>53.4</v>
      </c>
      <c r="AO54" s="33">
        <f>AM54+AN54</f>
        <v>55.699999999999996</v>
      </c>
    </row>
    <row r="55" spans="1:41" s="2" customFormat="1" ht="30" hidden="1" customHeight="1" x14ac:dyDescent="0.25">
      <c r="A55" s="108" t="s">
        <v>89</v>
      </c>
      <c r="B55" s="63"/>
      <c r="C55" s="63"/>
      <c r="D55" s="64">
        <f t="shared" si="9"/>
        <v>16.2</v>
      </c>
      <c r="E55" s="122">
        <f>S55+AO55</f>
        <v>16.2</v>
      </c>
      <c r="F55" s="38"/>
      <c r="G55" s="68"/>
      <c r="H55" s="68"/>
      <c r="I55" s="68"/>
      <c r="J55" s="68"/>
      <c r="K55" s="68"/>
      <c r="L55" s="68"/>
      <c r="M55" s="68"/>
      <c r="N55" s="68"/>
      <c r="O55" s="68"/>
      <c r="P55" s="68"/>
      <c r="Q55" s="68"/>
      <c r="R55" s="69">
        <v>3</v>
      </c>
      <c r="S55" s="70">
        <f>SUM(G55:R55)</f>
        <v>3</v>
      </c>
      <c r="T55" s="68"/>
      <c r="U55" s="68"/>
      <c r="V55" s="117">
        <v>0.3</v>
      </c>
      <c r="W55" s="68"/>
      <c r="X55" s="68"/>
      <c r="Y55" s="68">
        <v>1</v>
      </c>
      <c r="Z55" s="117">
        <v>0.5</v>
      </c>
      <c r="AA55" s="68">
        <v>1</v>
      </c>
      <c r="AB55" s="68"/>
      <c r="AC55" s="68"/>
      <c r="AD55" s="68"/>
      <c r="AE55" s="68"/>
      <c r="AF55" s="68"/>
      <c r="AG55" s="68"/>
      <c r="AH55" s="117">
        <v>0.3</v>
      </c>
      <c r="AI55" s="68"/>
      <c r="AJ55" s="68"/>
      <c r="AK55" s="68"/>
      <c r="AL55" s="68"/>
      <c r="AM55" s="35">
        <f>SUM(T55:AL55)</f>
        <v>3.0999999999999996</v>
      </c>
      <c r="AN55" s="124">
        <v>10.1</v>
      </c>
      <c r="AO55" s="33">
        <f>AM55+AN55</f>
        <v>13.2</v>
      </c>
    </row>
    <row r="56" spans="1:41" s="2" customFormat="1" ht="30" hidden="1" customHeight="1" x14ac:dyDescent="0.25">
      <c r="A56" s="55" t="s">
        <v>75</v>
      </c>
      <c r="B56" s="111" t="e">
        <f>B55/B54</f>
        <v>#DIV/0!</v>
      </c>
      <c r="C56" s="125"/>
      <c r="D56" s="64" t="e">
        <f t="shared" si="9"/>
        <v>#DIV/0!</v>
      </c>
      <c r="E56" s="118" t="e">
        <f>SUM(G56:AB56)</f>
        <v>#DIV/0!</v>
      </c>
      <c r="F56" s="73"/>
      <c r="G56" s="113" t="e">
        <f t="shared" ref="G56:AO56" si="17">G55/G54</f>
        <v>#DIV/0!</v>
      </c>
      <c r="H56" s="113" t="e">
        <f t="shared" si="17"/>
        <v>#DIV/0!</v>
      </c>
      <c r="I56" s="113" t="e">
        <f t="shared" si="17"/>
        <v>#DIV/0!</v>
      </c>
      <c r="J56" s="113" t="e">
        <f t="shared" si="17"/>
        <v>#DIV/0!</v>
      </c>
      <c r="K56" s="113" t="e">
        <f t="shared" si="17"/>
        <v>#DIV/0!</v>
      </c>
      <c r="L56" s="113" t="e">
        <f t="shared" si="17"/>
        <v>#DIV/0!</v>
      </c>
      <c r="M56" s="113" t="e">
        <f t="shared" si="17"/>
        <v>#DIV/0!</v>
      </c>
      <c r="N56" s="113" t="e">
        <f t="shared" si="17"/>
        <v>#DIV/0!</v>
      </c>
      <c r="O56" s="113" t="e">
        <f t="shared" si="17"/>
        <v>#DIV/0!</v>
      </c>
      <c r="P56" s="113" t="e">
        <f t="shared" si="17"/>
        <v>#DIV/0!</v>
      </c>
      <c r="Q56" s="113" t="e">
        <f t="shared" si="17"/>
        <v>#DIV/0!</v>
      </c>
      <c r="R56" s="114">
        <f t="shared" si="17"/>
        <v>0.73170731707317083</v>
      </c>
      <c r="S56" s="115">
        <f t="shared" si="17"/>
        <v>0.73170731707317083</v>
      </c>
      <c r="T56" s="113" t="e">
        <f t="shared" si="17"/>
        <v>#DIV/0!</v>
      </c>
      <c r="U56" s="113" t="e">
        <f t="shared" si="17"/>
        <v>#DIV/0!</v>
      </c>
      <c r="V56" s="113" t="e">
        <f t="shared" si="17"/>
        <v>#DIV/0!</v>
      </c>
      <c r="W56" s="113" t="e">
        <f t="shared" si="17"/>
        <v>#DIV/0!</v>
      </c>
      <c r="X56" s="113" t="e">
        <f t="shared" si="17"/>
        <v>#DIV/0!</v>
      </c>
      <c r="Y56" s="113">
        <f t="shared" si="17"/>
        <v>3.3333333333333335</v>
      </c>
      <c r="Z56" s="113" t="e">
        <f t="shared" si="17"/>
        <v>#DIV/0!</v>
      </c>
      <c r="AA56" s="113">
        <f t="shared" si="17"/>
        <v>0.5</v>
      </c>
      <c r="AB56" s="113" t="e">
        <f t="shared" si="17"/>
        <v>#DIV/0!</v>
      </c>
      <c r="AC56" s="113" t="e">
        <f t="shared" si="17"/>
        <v>#DIV/0!</v>
      </c>
      <c r="AD56" s="113" t="e">
        <f t="shared" si="17"/>
        <v>#DIV/0!</v>
      </c>
      <c r="AE56" s="113" t="e">
        <f t="shared" si="17"/>
        <v>#DIV/0!</v>
      </c>
      <c r="AF56" s="113" t="e">
        <f t="shared" si="17"/>
        <v>#DIV/0!</v>
      </c>
      <c r="AG56" s="113" t="e">
        <f t="shared" si="17"/>
        <v>#DIV/0!</v>
      </c>
      <c r="AH56" s="113" t="e">
        <f t="shared" si="17"/>
        <v>#DIV/0!</v>
      </c>
      <c r="AI56" s="113" t="e">
        <f t="shared" si="17"/>
        <v>#DIV/0!</v>
      </c>
      <c r="AJ56" s="113" t="e">
        <f t="shared" si="17"/>
        <v>#DIV/0!</v>
      </c>
      <c r="AK56" s="113" t="e">
        <f t="shared" si="17"/>
        <v>#DIV/0!</v>
      </c>
      <c r="AL56" s="113" t="e">
        <f t="shared" si="17"/>
        <v>#DIV/0!</v>
      </c>
      <c r="AM56" s="116">
        <f t="shared" si="17"/>
        <v>1.3478260869565217</v>
      </c>
      <c r="AN56" s="113">
        <f t="shared" si="17"/>
        <v>0.18913857677902621</v>
      </c>
      <c r="AO56" s="115">
        <f t="shared" si="17"/>
        <v>0.23698384201077199</v>
      </c>
    </row>
    <row r="57" spans="1:41" s="2" customFormat="1" ht="30" hidden="1" customHeight="1" x14ac:dyDescent="0.25">
      <c r="A57" s="110" t="s">
        <v>90</v>
      </c>
      <c r="B57" s="63"/>
      <c r="C57" s="63"/>
      <c r="D57" s="64">
        <f t="shared" si="9"/>
        <v>0</v>
      </c>
      <c r="E57" s="118">
        <f>SUM(G57:AB57)</f>
        <v>0</v>
      </c>
      <c r="F57" s="73"/>
      <c r="G57" s="68"/>
      <c r="H57" s="68"/>
      <c r="I57" s="68"/>
      <c r="J57" s="68"/>
      <c r="K57" s="68"/>
      <c r="L57" s="68"/>
      <c r="M57" s="68"/>
      <c r="N57" s="68"/>
      <c r="O57" s="68"/>
      <c r="P57" s="68"/>
      <c r="Q57" s="68"/>
      <c r="R57" s="69"/>
      <c r="S57" s="72"/>
      <c r="T57" s="68"/>
      <c r="U57" s="68"/>
      <c r="V57" s="68"/>
      <c r="W57" s="68"/>
      <c r="X57" s="68"/>
      <c r="Y57" s="68"/>
      <c r="Z57" s="68"/>
      <c r="AA57" s="68"/>
      <c r="AB57" s="68"/>
      <c r="AC57" s="119"/>
      <c r="AD57" s="119"/>
      <c r="AE57" s="119"/>
      <c r="AF57" s="119"/>
      <c r="AG57" s="119"/>
      <c r="AH57" s="119"/>
      <c r="AI57" s="119"/>
      <c r="AJ57" s="119"/>
      <c r="AK57" s="119"/>
      <c r="AL57" s="119"/>
      <c r="AM57" s="120"/>
      <c r="AN57" s="119"/>
      <c r="AO57" s="121"/>
    </row>
    <row r="58" spans="1:41" s="2" customFormat="1" ht="30" hidden="1" customHeight="1" x14ac:dyDescent="0.25">
      <c r="A58" s="37" t="s">
        <v>91</v>
      </c>
      <c r="B58" s="63"/>
      <c r="C58" s="63"/>
      <c r="D58" s="64">
        <f t="shared" si="9"/>
        <v>0</v>
      </c>
      <c r="E58" s="31">
        <f>S58+AO58</f>
        <v>0</v>
      </c>
      <c r="F58" s="38"/>
      <c r="G58" s="68"/>
      <c r="H58" s="68"/>
      <c r="I58" s="68"/>
      <c r="J58" s="68"/>
      <c r="K58" s="68"/>
      <c r="L58" s="68"/>
      <c r="M58" s="68"/>
      <c r="N58" s="68"/>
      <c r="O58" s="68"/>
      <c r="P58" s="68"/>
      <c r="Q58" s="68"/>
      <c r="R58" s="69"/>
      <c r="S58" s="70">
        <f>SUM(G58:R58)</f>
        <v>0</v>
      </c>
      <c r="T58" s="68"/>
      <c r="U58" s="68"/>
      <c r="V58" s="68"/>
      <c r="W58" s="68"/>
      <c r="X58" s="68"/>
      <c r="Y58" s="68"/>
      <c r="Z58" s="68"/>
      <c r="AA58" s="68"/>
      <c r="AB58" s="68"/>
      <c r="AC58" s="68"/>
      <c r="AD58" s="68"/>
      <c r="AE58" s="68"/>
      <c r="AF58" s="68"/>
      <c r="AG58" s="68"/>
      <c r="AH58" s="68"/>
      <c r="AI58" s="68"/>
      <c r="AJ58" s="68"/>
      <c r="AK58" s="68"/>
      <c r="AL58" s="68"/>
      <c r="AM58" s="35">
        <f>SUM(T58:AL58)</f>
        <v>0</v>
      </c>
      <c r="AN58" s="69"/>
      <c r="AO58" s="33">
        <f>AM58+AN58</f>
        <v>0</v>
      </c>
    </row>
    <row r="59" spans="1:41" s="2" customFormat="1" ht="25.5" hidden="1" customHeight="1" x14ac:dyDescent="0.25">
      <c r="A59" s="108" t="s">
        <v>92</v>
      </c>
      <c r="B59" s="80"/>
      <c r="C59" s="80"/>
      <c r="D59" s="64">
        <f t="shared" si="9"/>
        <v>6</v>
      </c>
      <c r="E59" s="31">
        <f>S59+AO59</f>
        <v>6</v>
      </c>
      <c r="F59" s="38"/>
      <c r="G59" s="68"/>
      <c r="H59" s="68"/>
      <c r="I59" s="68"/>
      <c r="J59" s="68"/>
      <c r="K59" s="68"/>
      <c r="L59" s="68"/>
      <c r="M59" s="68"/>
      <c r="N59" s="68"/>
      <c r="O59" s="68"/>
      <c r="P59" s="68"/>
      <c r="Q59" s="68"/>
      <c r="R59" s="69"/>
      <c r="S59" s="70">
        <f>SUM(G59:R59)</f>
        <v>0</v>
      </c>
      <c r="T59" s="68"/>
      <c r="U59" s="68"/>
      <c r="V59" s="68"/>
      <c r="W59" s="68"/>
      <c r="X59" s="68"/>
      <c r="Y59" s="68"/>
      <c r="Z59" s="68"/>
      <c r="AA59" s="68"/>
      <c r="AB59" s="68"/>
      <c r="AC59" s="68"/>
      <c r="AD59" s="68">
        <v>4</v>
      </c>
      <c r="AE59" s="68"/>
      <c r="AF59" s="68"/>
      <c r="AG59" s="68"/>
      <c r="AH59" s="68"/>
      <c r="AI59" s="68"/>
      <c r="AJ59" s="68"/>
      <c r="AK59" s="68"/>
      <c r="AL59" s="68"/>
      <c r="AM59" s="35">
        <f>SUM(T59:AL59)</f>
        <v>4</v>
      </c>
      <c r="AN59" s="124">
        <v>2</v>
      </c>
      <c r="AO59" s="33">
        <f>AM59+AN59</f>
        <v>6</v>
      </c>
    </row>
    <row r="60" spans="1:41" s="2" customFormat="1" ht="22.5" hidden="1" customHeight="1" x14ac:dyDescent="0.25">
      <c r="A60" s="40" t="s">
        <v>93</v>
      </c>
      <c r="B60" s="80"/>
      <c r="C60" s="80"/>
      <c r="D60" s="64">
        <f t="shared" si="9"/>
        <v>0</v>
      </c>
      <c r="E60" s="118">
        <f>SUM(G60:AB60)</f>
        <v>0</v>
      </c>
      <c r="F60" s="73"/>
      <c r="G60" s="68"/>
      <c r="H60" s="68"/>
      <c r="I60" s="68"/>
      <c r="J60" s="117"/>
      <c r="K60" s="68"/>
      <c r="L60" s="68"/>
      <c r="M60" s="68"/>
      <c r="N60" s="68"/>
      <c r="O60" s="117"/>
      <c r="P60" s="117"/>
      <c r="Q60" s="68"/>
      <c r="R60" s="69"/>
      <c r="S60" s="72"/>
      <c r="T60" s="68"/>
      <c r="U60" s="68"/>
      <c r="V60" s="68"/>
      <c r="W60" s="68"/>
      <c r="X60" s="68"/>
      <c r="Y60" s="68"/>
      <c r="Z60" s="68"/>
      <c r="AA60" s="68"/>
      <c r="AB60" s="68"/>
      <c r="AC60" s="119"/>
      <c r="AD60" s="119"/>
      <c r="AE60" s="119"/>
      <c r="AF60" s="119"/>
      <c r="AG60" s="119"/>
      <c r="AH60" s="119"/>
      <c r="AI60" s="119"/>
      <c r="AJ60" s="119"/>
      <c r="AK60" s="119"/>
      <c r="AL60" s="119"/>
      <c r="AM60" s="120"/>
      <c r="AN60" s="119"/>
      <c r="AO60" s="121"/>
    </row>
    <row r="61" spans="1:41" s="2" customFormat="1" ht="24.75" hidden="1" customHeight="1" x14ac:dyDescent="0.25">
      <c r="A61" s="40" t="s">
        <v>75</v>
      </c>
      <c r="B61" s="111"/>
      <c r="C61" s="111"/>
      <c r="D61" s="64">
        <f t="shared" si="9"/>
        <v>0</v>
      </c>
      <c r="E61" s="118">
        <f>SUM(G61:AB61)</f>
        <v>0</v>
      </c>
      <c r="F61" s="118">
        <f>SUM(H61:AC61)</f>
        <v>0</v>
      </c>
      <c r="G61" s="113"/>
      <c r="H61" s="113"/>
      <c r="I61" s="113"/>
      <c r="J61" s="113"/>
      <c r="K61" s="113"/>
      <c r="L61" s="113"/>
      <c r="M61" s="113"/>
      <c r="N61" s="113"/>
      <c r="O61" s="113"/>
      <c r="P61" s="113"/>
      <c r="Q61" s="113"/>
      <c r="R61" s="114"/>
      <c r="S61" s="115"/>
      <c r="T61" s="113"/>
      <c r="U61" s="113"/>
      <c r="V61" s="113"/>
      <c r="W61" s="113"/>
      <c r="X61" s="113"/>
      <c r="Y61" s="113"/>
      <c r="Z61" s="113"/>
      <c r="AA61" s="113"/>
      <c r="AB61" s="113"/>
      <c r="AC61" s="119"/>
      <c r="AD61" s="119"/>
      <c r="AE61" s="119"/>
      <c r="AF61" s="119"/>
      <c r="AG61" s="119"/>
      <c r="AH61" s="119"/>
      <c r="AI61" s="119"/>
      <c r="AJ61" s="119"/>
      <c r="AK61" s="119"/>
      <c r="AL61" s="119"/>
      <c r="AM61" s="120"/>
      <c r="AN61" s="119"/>
      <c r="AO61" s="121"/>
    </row>
    <row r="62" spans="1:41" s="2" customFormat="1" ht="23.25" hidden="1" customHeight="1" x14ac:dyDescent="0.25">
      <c r="A62" s="55" t="s">
        <v>94</v>
      </c>
      <c r="B62" s="63"/>
      <c r="C62" s="63"/>
      <c r="D62" s="64">
        <f t="shared" si="9"/>
        <v>0</v>
      </c>
      <c r="E62" s="118">
        <f>SUM(G62:AB62)</f>
        <v>0</v>
      </c>
      <c r="F62" s="73"/>
      <c r="G62" s="68"/>
      <c r="H62" s="68"/>
      <c r="I62" s="68"/>
      <c r="J62" s="68"/>
      <c r="K62" s="68"/>
      <c r="L62" s="68"/>
      <c r="M62" s="68"/>
      <c r="N62" s="68"/>
      <c r="O62" s="68"/>
      <c r="P62" s="68"/>
      <c r="Q62" s="68"/>
      <c r="R62" s="69"/>
      <c r="S62" s="72"/>
      <c r="T62" s="68"/>
      <c r="U62" s="68"/>
      <c r="V62" s="68"/>
      <c r="W62" s="68"/>
      <c r="X62" s="68"/>
      <c r="Y62" s="68"/>
      <c r="Z62" s="68"/>
      <c r="AA62" s="68"/>
      <c r="AB62" s="68"/>
      <c r="AC62" s="119"/>
      <c r="AD62" s="119"/>
      <c r="AE62" s="119"/>
      <c r="AF62" s="119"/>
      <c r="AG62" s="119"/>
      <c r="AH62" s="119"/>
      <c r="AI62" s="119"/>
      <c r="AJ62" s="119"/>
      <c r="AK62" s="119"/>
      <c r="AL62" s="119"/>
      <c r="AM62" s="120"/>
      <c r="AN62" s="119"/>
      <c r="AO62" s="121"/>
    </row>
    <row r="63" spans="1:41" s="2" customFormat="1" ht="27.75" hidden="1" customHeight="1" outlineLevel="1" x14ac:dyDescent="0.25">
      <c r="A63" s="110" t="s">
        <v>95</v>
      </c>
      <c r="B63" s="63"/>
      <c r="C63" s="63"/>
      <c r="D63" s="64">
        <f t="shared" si="9"/>
        <v>0</v>
      </c>
      <c r="E63" s="118">
        <f>SUM(G63:AB63)</f>
        <v>0</v>
      </c>
      <c r="F63" s="73" t="e">
        <f>E63/B63</f>
        <v>#DIV/0!</v>
      </c>
      <c r="G63" s="68"/>
      <c r="H63" s="68"/>
      <c r="I63" s="68"/>
      <c r="J63" s="68"/>
      <c r="K63" s="68"/>
      <c r="L63" s="68"/>
      <c r="M63" s="68"/>
      <c r="N63" s="68"/>
      <c r="O63" s="68"/>
      <c r="P63" s="68"/>
      <c r="Q63" s="68"/>
      <c r="R63" s="69"/>
      <c r="S63" s="72"/>
      <c r="T63" s="68"/>
      <c r="U63" s="68"/>
      <c r="V63" s="68"/>
      <c r="W63" s="68"/>
      <c r="X63" s="68"/>
      <c r="Y63" s="68"/>
      <c r="Z63" s="68"/>
      <c r="AA63" s="68"/>
      <c r="AB63" s="68"/>
      <c r="AC63" s="119"/>
      <c r="AD63" s="119"/>
      <c r="AE63" s="119"/>
      <c r="AF63" s="119"/>
      <c r="AG63" s="119"/>
      <c r="AH63" s="119"/>
      <c r="AI63" s="119"/>
      <c r="AJ63" s="119"/>
      <c r="AK63" s="119"/>
      <c r="AL63" s="119"/>
      <c r="AM63" s="120"/>
      <c r="AN63" s="119"/>
      <c r="AO63" s="121"/>
    </row>
    <row r="64" spans="1:41" s="2" customFormat="1" ht="27" hidden="1" customHeight="1" outlineLevel="1" x14ac:dyDescent="0.25">
      <c r="A64" s="110" t="s">
        <v>96</v>
      </c>
      <c r="B64" s="63"/>
      <c r="C64" s="63"/>
      <c r="D64" s="64">
        <f t="shared" si="9"/>
        <v>0</v>
      </c>
      <c r="E64" s="118">
        <f>SUM(G64:AB64)</f>
        <v>0</v>
      </c>
      <c r="F64" s="73" t="e">
        <f>E64/B64</f>
        <v>#DIV/0!</v>
      </c>
      <c r="G64" s="68"/>
      <c r="H64" s="68"/>
      <c r="I64" s="68"/>
      <c r="J64" s="68"/>
      <c r="K64" s="68"/>
      <c r="L64" s="68"/>
      <c r="M64" s="68"/>
      <c r="N64" s="68"/>
      <c r="O64" s="68"/>
      <c r="P64" s="68"/>
      <c r="Q64" s="68"/>
      <c r="R64" s="69"/>
      <c r="S64" s="72"/>
      <c r="T64" s="68"/>
      <c r="U64" s="68"/>
      <c r="V64" s="68"/>
      <c r="W64" s="68"/>
      <c r="X64" s="68"/>
      <c r="Y64" s="68"/>
      <c r="Z64" s="68"/>
      <c r="AA64" s="68"/>
      <c r="AB64" s="68"/>
      <c r="AC64" s="119"/>
      <c r="AD64" s="119"/>
      <c r="AE64" s="119"/>
      <c r="AF64" s="119"/>
      <c r="AG64" s="119"/>
      <c r="AH64" s="119"/>
      <c r="AI64" s="119"/>
      <c r="AJ64" s="119"/>
      <c r="AK64" s="119"/>
      <c r="AL64" s="119"/>
      <c r="AM64" s="120"/>
      <c r="AN64" s="119"/>
      <c r="AO64" s="121"/>
    </row>
    <row r="65" spans="1:41" s="2" customFormat="1" ht="30" hidden="1" customHeight="1" collapsed="1" x14ac:dyDescent="0.25">
      <c r="A65" s="55" t="s">
        <v>97</v>
      </c>
      <c r="B65" s="63"/>
      <c r="C65" s="63"/>
      <c r="D65" s="64">
        <f t="shared" si="9"/>
        <v>80</v>
      </c>
      <c r="E65" s="31">
        <f t="shared" ref="E65:E74" si="18">S65+AO65</f>
        <v>80</v>
      </c>
      <c r="F65" s="38"/>
      <c r="G65" s="68"/>
      <c r="H65" s="68"/>
      <c r="I65" s="68"/>
      <c r="J65" s="68"/>
      <c r="K65" s="68"/>
      <c r="L65" s="68"/>
      <c r="M65" s="68"/>
      <c r="N65" s="68"/>
      <c r="O65" s="68"/>
      <c r="P65" s="68"/>
      <c r="Q65" s="68"/>
      <c r="R65" s="69"/>
      <c r="S65" s="70">
        <f t="shared" ref="S65:S128" si="19">SUM(G65:R65)</f>
        <v>0</v>
      </c>
      <c r="T65" s="68"/>
      <c r="U65" s="68"/>
      <c r="V65" s="68"/>
      <c r="W65" s="68"/>
      <c r="X65" s="68"/>
      <c r="Y65" s="68"/>
      <c r="Z65" s="68"/>
      <c r="AA65" s="68"/>
      <c r="AB65" s="68"/>
      <c r="AC65" s="68"/>
      <c r="AD65" s="68"/>
      <c r="AE65" s="68"/>
      <c r="AF65" s="68"/>
      <c r="AG65" s="68"/>
      <c r="AH65" s="68"/>
      <c r="AI65" s="68"/>
      <c r="AJ65" s="68"/>
      <c r="AK65" s="68"/>
      <c r="AL65" s="68"/>
      <c r="AM65" s="35">
        <f t="shared" ref="AM65:AM128" si="20">SUM(T65:AL65)</f>
        <v>0</v>
      </c>
      <c r="AN65" s="69">
        <v>80</v>
      </c>
      <c r="AO65" s="33">
        <f t="shared" ref="AO65:AO128" si="21">AM65+AN65</f>
        <v>80</v>
      </c>
    </row>
    <row r="66" spans="1:41" s="2" customFormat="1" ht="30" hidden="1" customHeight="1" x14ac:dyDescent="0.25">
      <c r="A66" s="55" t="s">
        <v>98</v>
      </c>
      <c r="B66" s="63"/>
      <c r="C66" s="63"/>
      <c r="D66" s="64">
        <f t="shared" si="9"/>
        <v>344</v>
      </c>
      <c r="E66" s="31">
        <f t="shared" si="18"/>
        <v>344</v>
      </c>
      <c r="F66" s="38"/>
      <c r="G66" s="68"/>
      <c r="H66" s="68"/>
      <c r="I66" s="68"/>
      <c r="J66" s="68">
        <v>344</v>
      </c>
      <c r="K66" s="68"/>
      <c r="L66" s="68"/>
      <c r="M66" s="68"/>
      <c r="N66" s="68"/>
      <c r="O66" s="68"/>
      <c r="P66" s="68"/>
      <c r="Q66" s="68"/>
      <c r="R66" s="69"/>
      <c r="S66" s="70">
        <f t="shared" si="19"/>
        <v>344</v>
      </c>
      <c r="T66" s="68"/>
      <c r="U66" s="68"/>
      <c r="V66" s="68"/>
      <c r="W66" s="68"/>
      <c r="X66" s="68"/>
      <c r="Y66" s="68"/>
      <c r="Z66" s="68"/>
      <c r="AA66" s="68"/>
      <c r="AB66" s="68"/>
      <c r="AC66" s="68"/>
      <c r="AD66" s="68"/>
      <c r="AE66" s="68"/>
      <c r="AF66" s="68"/>
      <c r="AG66" s="68"/>
      <c r="AH66" s="68"/>
      <c r="AI66" s="68"/>
      <c r="AJ66" s="68"/>
      <c r="AK66" s="68"/>
      <c r="AL66" s="68"/>
      <c r="AM66" s="35">
        <f t="shared" si="20"/>
        <v>0</v>
      </c>
      <c r="AN66" s="69"/>
      <c r="AO66" s="33">
        <f t="shared" si="21"/>
        <v>0</v>
      </c>
    </row>
    <row r="67" spans="1:41" s="2" customFormat="1" ht="30" hidden="1" customHeight="1" x14ac:dyDescent="0.25">
      <c r="A67" s="55" t="s">
        <v>99</v>
      </c>
      <c r="B67" s="63"/>
      <c r="C67" s="63"/>
      <c r="D67" s="64">
        <f t="shared" si="9"/>
        <v>312</v>
      </c>
      <c r="E67" s="31">
        <f t="shared" si="18"/>
        <v>312</v>
      </c>
      <c r="F67" s="38"/>
      <c r="G67" s="68">
        <v>120</v>
      </c>
      <c r="H67" s="68"/>
      <c r="I67" s="68"/>
      <c r="J67" s="68">
        <v>40</v>
      </c>
      <c r="K67" s="68">
        <v>92</v>
      </c>
      <c r="L67" s="68"/>
      <c r="M67" s="68"/>
      <c r="N67" s="68"/>
      <c r="O67" s="68">
        <v>50</v>
      </c>
      <c r="P67" s="68"/>
      <c r="Q67" s="68"/>
      <c r="R67" s="69"/>
      <c r="S67" s="70">
        <f t="shared" si="19"/>
        <v>302</v>
      </c>
      <c r="T67" s="68"/>
      <c r="U67" s="68"/>
      <c r="V67" s="68"/>
      <c r="W67" s="68"/>
      <c r="X67" s="68"/>
      <c r="Y67" s="68"/>
      <c r="Z67" s="68">
        <v>10</v>
      </c>
      <c r="AA67" s="68"/>
      <c r="AB67" s="68"/>
      <c r="AC67" s="68"/>
      <c r="AD67" s="68"/>
      <c r="AE67" s="68"/>
      <c r="AF67" s="68"/>
      <c r="AG67" s="68"/>
      <c r="AH67" s="68"/>
      <c r="AI67" s="68"/>
      <c r="AJ67" s="68"/>
      <c r="AK67" s="68"/>
      <c r="AL67" s="68"/>
      <c r="AM67" s="35">
        <f t="shared" si="20"/>
        <v>10</v>
      </c>
      <c r="AN67" s="69"/>
      <c r="AO67" s="33">
        <f t="shared" si="21"/>
        <v>10</v>
      </c>
    </row>
    <row r="68" spans="1:41" s="2" customFormat="1" ht="30" hidden="1" customHeight="1" x14ac:dyDescent="0.25">
      <c r="A68" s="55" t="s">
        <v>100</v>
      </c>
      <c r="B68" s="63"/>
      <c r="C68" s="63"/>
      <c r="D68" s="64">
        <f t="shared" si="9"/>
        <v>0</v>
      </c>
      <c r="E68" s="31">
        <f t="shared" si="18"/>
        <v>0</v>
      </c>
      <c r="F68" s="38"/>
      <c r="G68" s="68"/>
      <c r="H68" s="68"/>
      <c r="I68" s="68"/>
      <c r="J68" s="68"/>
      <c r="K68" s="68"/>
      <c r="L68" s="68"/>
      <c r="M68" s="68"/>
      <c r="N68" s="68"/>
      <c r="O68" s="68"/>
      <c r="P68" s="68"/>
      <c r="Q68" s="68"/>
      <c r="R68" s="69"/>
      <c r="S68" s="70">
        <f t="shared" si="19"/>
        <v>0</v>
      </c>
      <c r="T68" s="68"/>
      <c r="U68" s="68"/>
      <c r="V68" s="68"/>
      <c r="W68" s="68"/>
      <c r="X68" s="68"/>
      <c r="Y68" s="68"/>
      <c r="Z68" s="68"/>
      <c r="AA68" s="68"/>
      <c r="AB68" s="68"/>
      <c r="AC68" s="68"/>
      <c r="AD68" s="68"/>
      <c r="AE68" s="68"/>
      <c r="AF68" s="68"/>
      <c r="AG68" s="68"/>
      <c r="AH68" s="68"/>
      <c r="AI68" s="68"/>
      <c r="AJ68" s="68"/>
      <c r="AK68" s="68"/>
      <c r="AL68" s="68"/>
      <c r="AM68" s="35">
        <f t="shared" si="20"/>
        <v>0</v>
      </c>
      <c r="AN68" s="69"/>
      <c r="AO68" s="33">
        <f t="shared" si="21"/>
        <v>0</v>
      </c>
    </row>
    <row r="69" spans="1:41" s="2" customFormat="1" ht="30" hidden="1" customHeight="1" x14ac:dyDescent="0.25">
      <c r="A69" s="55" t="s">
        <v>101</v>
      </c>
      <c r="B69" s="63"/>
      <c r="C69" s="63"/>
      <c r="D69" s="64">
        <f t="shared" si="9"/>
        <v>572</v>
      </c>
      <c r="E69" s="31">
        <f t="shared" si="18"/>
        <v>572</v>
      </c>
      <c r="F69" s="38"/>
      <c r="G69" s="68">
        <v>190</v>
      </c>
      <c r="H69" s="68"/>
      <c r="I69" s="68"/>
      <c r="J69" s="68">
        <v>85</v>
      </c>
      <c r="K69" s="68">
        <v>247</v>
      </c>
      <c r="L69" s="68">
        <v>50</v>
      </c>
      <c r="M69" s="68"/>
      <c r="N69" s="68"/>
      <c r="O69" s="68"/>
      <c r="P69" s="68"/>
      <c r="Q69" s="68"/>
      <c r="R69" s="69"/>
      <c r="S69" s="70">
        <f t="shared" si="19"/>
        <v>572</v>
      </c>
      <c r="T69" s="68"/>
      <c r="U69" s="68"/>
      <c r="V69" s="68"/>
      <c r="W69" s="68"/>
      <c r="X69" s="68"/>
      <c r="Y69" s="68"/>
      <c r="Z69" s="68"/>
      <c r="AA69" s="68"/>
      <c r="AB69" s="68"/>
      <c r="AC69" s="68"/>
      <c r="AD69" s="68"/>
      <c r="AE69" s="68"/>
      <c r="AF69" s="68"/>
      <c r="AG69" s="68"/>
      <c r="AH69" s="68"/>
      <c r="AI69" s="68"/>
      <c r="AJ69" s="68"/>
      <c r="AK69" s="68"/>
      <c r="AL69" s="68"/>
      <c r="AM69" s="35">
        <f t="shared" si="20"/>
        <v>0</v>
      </c>
      <c r="AN69" s="69"/>
      <c r="AO69" s="33">
        <f t="shared" si="21"/>
        <v>0</v>
      </c>
    </row>
    <row r="70" spans="1:41" s="2" customFormat="1" ht="30" hidden="1" customHeight="1" x14ac:dyDescent="0.25">
      <c r="A70" s="55" t="s">
        <v>102</v>
      </c>
      <c r="B70" s="63"/>
      <c r="C70" s="63"/>
      <c r="D70" s="64">
        <f t="shared" si="9"/>
        <v>458.5</v>
      </c>
      <c r="E70" s="31">
        <f t="shared" si="18"/>
        <v>458.5</v>
      </c>
      <c r="F70" s="38"/>
      <c r="G70" s="68">
        <v>250</v>
      </c>
      <c r="H70" s="68"/>
      <c r="I70" s="68"/>
      <c r="J70" s="68"/>
      <c r="K70" s="68"/>
      <c r="L70" s="68">
        <v>68</v>
      </c>
      <c r="M70" s="68">
        <v>100</v>
      </c>
      <c r="N70" s="68"/>
      <c r="O70" s="68"/>
      <c r="P70" s="68"/>
      <c r="Q70" s="68"/>
      <c r="R70" s="69">
        <v>6</v>
      </c>
      <c r="S70" s="70">
        <f t="shared" si="19"/>
        <v>424</v>
      </c>
      <c r="T70" s="68"/>
      <c r="U70" s="68"/>
      <c r="V70" s="68">
        <v>15</v>
      </c>
      <c r="W70" s="68"/>
      <c r="X70" s="68"/>
      <c r="Y70" s="68"/>
      <c r="Z70" s="68"/>
      <c r="AA70" s="68"/>
      <c r="AB70" s="68"/>
      <c r="AC70" s="68">
        <v>6</v>
      </c>
      <c r="AD70" s="68"/>
      <c r="AE70" s="68"/>
      <c r="AF70" s="68">
        <v>4</v>
      </c>
      <c r="AG70" s="68"/>
      <c r="AH70" s="68"/>
      <c r="AI70" s="68"/>
      <c r="AJ70" s="68"/>
      <c r="AK70" s="68"/>
      <c r="AL70" s="68"/>
      <c r="AM70" s="35">
        <f t="shared" si="20"/>
        <v>25</v>
      </c>
      <c r="AN70" s="124">
        <v>9.5</v>
      </c>
      <c r="AO70" s="33">
        <f t="shared" si="21"/>
        <v>34.5</v>
      </c>
    </row>
    <row r="71" spans="1:41" s="2" customFormat="1" ht="30" hidden="1" customHeight="1" x14ac:dyDescent="0.25">
      <c r="A71" s="55" t="s">
        <v>103</v>
      </c>
      <c r="B71" s="63"/>
      <c r="C71" s="63"/>
      <c r="D71" s="64">
        <f t="shared" si="9"/>
        <v>0</v>
      </c>
      <c r="E71" s="31">
        <f t="shared" si="18"/>
        <v>0</v>
      </c>
      <c r="F71" s="38"/>
      <c r="G71" s="68"/>
      <c r="H71" s="68"/>
      <c r="I71" s="68"/>
      <c r="J71" s="68"/>
      <c r="K71" s="68"/>
      <c r="L71" s="68"/>
      <c r="M71" s="68"/>
      <c r="N71" s="68"/>
      <c r="O71" s="68"/>
      <c r="P71" s="68"/>
      <c r="Q71" s="68"/>
      <c r="R71" s="69"/>
      <c r="S71" s="70">
        <f t="shared" si="19"/>
        <v>0</v>
      </c>
      <c r="T71" s="68"/>
      <c r="U71" s="68"/>
      <c r="V71" s="68"/>
      <c r="W71" s="68"/>
      <c r="X71" s="68"/>
      <c r="Y71" s="68"/>
      <c r="Z71" s="68"/>
      <c r="AA71" s="68"/>
      <c r="AB71" s="68"/>
      <c r="AC71" s="68"/>
      <c r="AD71" s="68"/>
      <c r="AE71" s="68"/>
      <c r="AF71" s="68"/>
      <c r="AG71" s="68"/>
      <c r="AH71" s="68"/>
      <c r="AI71" s="68"/>
      <c r="AJ71" s="68"/>
      <c r="AK71" s="68"/>
      <c r="AL71" s="68"/>
      <c r="AM71" s="35">
        <f t="shared" si="20"/>
        <v>0</v>
      </c>
      <c r="AN71" s="69"/>
      <c r="AO71" s="33">
        <f t="shared" si="21"/>
        <v>0</v>
      </c>
    </row>
    <row r="72" spans="1:41" s="2" customFormat="1" ht="30" hidden="1" customHeight="1" x14ac:dyDescent="0.25">
      <c r="A72" s="55" t="s">
        <v>104</v>
      </c>
      <c r="B72" s="63"/>
      <c r="C72" s="63"/>
      <c r="D72" s="64">
        <f t="shared" si="9"/>
        <v>33</v>
      </c>
      <c r="E72" s="31">
        <f t="shared" si="18"/>
        <v>33</v>
      </c>
      <c r="F72" s="38"/>
      <c r="G72" s="68"/>
      <c r="H72" s="68"/>
      <c r="I72" s="68"/>
      <c r="J72" s="68"/>
      <c r="K72" s="68">
        <v>33</v>
      </c>
      <c r="L72" s="68"/>
      <c r="M72" s="68"/>
      <c r="N72" s="68"/>
      <c r="O72" s="68"/>
      <c r="P72" s="68"/>
      <c r="Q72" s="68"/>
      <c r="R72" s="69"/>
      <c r="S72" s="70">
        <f t="shared" si="19"/>
        <v>33</v>
      </c>
      <c r="T72" s="68"/>
      <c r="U72" s="68"/>
      <c r="V72" s="68"/>
      <c r="W72" s="68"/>
      <c r="X72" s="68"/>
      <c r="Y72" s="68"/>
      <c r="Z72" s="68"/>
      <c r="AA72" s="68"/>
      <c r="AB72" s="68"/>
      <c r="AC72" s="68"/>
      <c r="AD72" s="68"/>
      <c r="AE72" s="68"/>
      <c r="AF72" s="68"/>
      <c r="AG72" s="68"/>
      <c r="AH72" s="68"/>
      <c r="AI72" s="68"/>
      <c r="AJ72" s="68"/>
      <c r="AK72" s="68"/>
      <c r="AL72" s="68"/>
      <c r="AM72" s="35">
        <f t="shared" si="20"/>
        <v>0</v>
      </c>
      <c r="AN72" s="69"/>
      <c r="AO72" s="33">
        <f t="shared" si="21"/>
        <v>0</v>
      </c>
    </row>
    <row r="73" spans="1:41" s="2" customFormat="1" ht="22.5" hidden="1" x14ac:dyDescent="0.25">
      <c r="A73" s="55" t="s">
        <v>105</v>
      </c>
      <c r="B73" s="63"/>
      <c r="C73" s="63"/>
      <c r="D73" s="64">
        <f t="shared" si="9"/>
        <v>385</v>
      </c>
      <c r="E73" s="31">
        <f t="shared" si="18"/>
        <v>385</v>
      </c>
      <c r="F73" s="38"/>
      <c r="G73" s="68"/>
      <c r="H73" s="68"/>
      <c r="I73" s="68"/>
      <c r="J73" s="68">
        <v>385</v>
      </c>
      <c r="K73" s="68"/>
      <c r="L73" s="68"/>
      <c r="M73" s="68"/>
      <c r="N73" s="68"/>
      <c r="O73" s="68"/>
      <c r="P73" s="68"/>
      <c r="Q73" s="68"/>
      <c r="R73" s="69"/>
      <c r="S73" s="70">
        <f t="shared" si="19"/>
        <v>385</v>
      </c>
      <c r="T73" s="68"/>
      <c r="U73" s="68"/>
      <c r="V73" s="68"/>
      <c r="W73" s="68"/>
      <c r="X73" s="68"/>
      <c r="Y73" s="68"/>
      <c r="Z73" s="68"/>
      <c r="AA73" s="68"/>
      <c r="AB73" s="68"/>
      <c r="AC73" s="68"/>
      <c r="AD73" s="68"/>
      <c r="AE73" s="68"/>
      <c r="AF73" s="68"/>
      <c r="AG73" s="68"/>
      <c r="AH73" s="68"/>
      <c r="AI73" s="68"/>
      <c r="AJ73" s="68"/>
      <c r="AK73" s="68"/>
      <c r="AL73" s="68"/>
      <c r="AM73" s="35">
        <f t="shared" si="20"/>
        <v>0</v>
      </c>
      <c r="AN73" s="69"/>
      <c r="AO73" s="33">
        <f t="shared" si="21"/>
        <v>0</v>
      </c>
    </row>
    <row r="74" spans="1:41" s="2" customFormat="1" ht="22.5" hidden="1" x14ac:dyDescent="0.25">
      <c r="A74" s="55" t="s">
        <v>106</v>
      </c>
      <c r="B74" s="63"/>
      <c r="C74" s="63"/>
      <c r="D74" s="57">
        <v>2.2000000000000002</v>
      </c>
      <c r="E74" s="122">
        <f t="shared" si="18"/>
        <v>2.5999999999999996</v>
      </c>
      <c r="F74" s="38"/>
      <c r="G74" s="68"/>
      <c r="H74" s="68"/>
      <c r="I74" s="68"/>
      <c r="J74" s="68"/>
      <c r="K74" s="68"/>
      <c r="L74" s="68"/>
      <c r="M74" s="68"/>
      <c r="N74" s="68"/>
      <c r="O74" s="68"/>
      <c r="P74" s="68"/>
      <c r="Q74" s="68"/>
      <c r="R74" s="69"/>
      <c r="S74" s="70">
        <f t="shared" si="19"/>
        <v>0</v>
      </c>
      <c r="T74" s="68"/>
      <c r="U74" s="68"/>
      <c r="V74" s="117">
        <v>0.3</v>
      </c>
      <c r="W74" s="68"/>
      <c r="X74" s="68"/>
      <c r="Y74" s="117">
        <v>0.1</v>
      </c>
      <c r="Z74" s="68"/>
      <c r="AA74" s="68">
        <v>1</v>
      </c>
      <c r="AB74" s="68"/>
      <c r="AC74" s="68"/>
      <c r="AD74" s="68"/>
      <c r="AE74" s="68"/>
      <c r="AF74" s="68"/>
      <c r="AG74" s="68"/>
      <c r="AH74" s="68"/>
      <c r="AI74" s="68"/>
      <c r="AJ74" s="68"/>
      <c r="AK74" s="68"/>
      <c r="AL74" s="68"/>
      <c r="AM74" s="61">
        <f t="shared" si="20"/>
        <v>1.4</v>
      </c>
      <c r="AN74" s="124">
        <v>1.2</v>
      </c>
      <c r="AO74" s="33">
        <f t="shared" si="21"/>
        <v>2.5999999999999996</v>
      </c>
    </row>
    <row r="75" spans="1:41" s="2" customFormat="1" ht="22.5" hidden="1" x14ac:dyDescent="0.25">
      <c r="A75" s="55" t="s">
        <v>107</v>
      </c>
      <c r="B75" s="63"/>
      <c r="C75" s="63"/>
      <c r="D75" s="64">
        <f t="shared" si="9"/>
        <v>20</v>
      </c>
      <c r="E75" s="126">
        <f>SUM(G75:AB75)</f>
        <v>20</v>
      </c>
      <c r="F75" s="73"/>
      <c r="G75" s="97"/>
      <c r="H75" s="97"/>
      <c r="I75" s="97"/>
      <c r="J75" s="97"/>
      <c r="K75" s="97"/>
      <c r="L75" s="97"/>
      <c r="M75" s="97"/>
      <c r="N75" s="97"/>
      <c r="O75" s="97"/>
      <c r="P75" s="97"/>
      <c r="Q75" s="97"/>
      <c r="R75" s="98"/>
      <c r="S75" s="70">
        <f t="shared" si="19"/>
        <v>0</v>
      </c>
      <c r="T75" s="97"/>
      <c r="U75" s="97">
        <v>10</v>
      </c>
      <c r="V75" s="97">
        <v>10</v>
      </c>
      <c r="W75" s="97"/>
      <c r="X75" s="97"/>
      <c r="Y75" s="97"/>
      <c r="Z75" s="97"/>
      <c r="AA75" s="97"/>
      <c r="AB75" s="97"/>
      <c r="AC75" s="119"/>
      <c r="AD75" s="119"/>
      <c r="AE75" s="119"/>
      <c r="AF75" s="119"/>
      <c r="AG75" s="119"/>
      <c r="AH75" s="119"/>
      <c r="AI75" s="119"/>
      <c r="AJ75" s="119"/>
      <c r="AK75" s="119"/>
      <c r="AL75" s="119"/>
      <c r="AM75" s="61">
        <f t="shared" si="20"/>
        <v>20</v>
      </c>
      <c r="AN75" s="119"/>
      <c r="AO75" s="33">
        <f t="shared" si="21"/>
        <v>20</v>
      </c>
    </row>
    <row r="76" spans="1:41" ht="22.5" hidden="1" x14ac:dyDescent="0.25">
      <c r="A76" s="37" t="s">
        <v>108</v>
      </c>
      <c r="B76" s="63"/>
      <c r="C76" s="63"/>
      <c r="D76" s="64">
        <f t="shared" si="9"/>
        <v>0</v>
      </c>
      <c r="E76" s="118">
        <f>SUM(G76:AB76)</f>
        <v>0</v>
      </c>
      <c r="F76" s="73" t="e">
        <f>E76/B76</f>
        <v>#DIV/0!</v>
      </c>
      <c r="G76" s="97"/>
      <c r="H76" s="97"/>
      <c r="I76" s="97"/>
      <c r="J76" s="97"/>
      <c r="K76" s="97"/>
      <c r="L76" s="97"/>
      <c r="M76" s="97"/>
      <c r="N76" s="97"/>
      <c r="O76" s="97"/>
      <c r="P76" s="97"/>
      <c r="Q76" s="97"/>
      <c r="R76" s="98"/>
      <c r="S76" s="70">
        <f t="shared" si="19"/>
        <v>0</v>
      </c>
      <c r="T76" s="97"/>
      <c r="U76" s="97"/>
      <c r="V76" s="97"/>
      <c r="W76" s="97"/>
      <c r="X76" s="97"/>
      <c r="Y76" s="97"/>
      <c r="Z76" s="97"/>
      <c r="AA76" s="97"/>
      <c r="AB76" s="97"/>
      <c r="AC76" s="127"/>
      <c r="AD76" s="127"/>
      <c r="AE76" s="127"/>
      <c r="AF76" s="127"/>
      <c r="AG76" s="127"/>
      <c r="AH76" s="127"/>
      <c r="AI76" s="127"/>
      <c r="AJ76" s="127"/>
      <c r="AK76" s="127"/>
      <c r="AL76" s="127"/>
      <c r="AM76" s="61">
        <f t="shared" si="20"/>
        <v>0</v>
      </c>
      <c r="AN76" s="127"/>
      <c r="AO76" s="33">
        <f t="shared" si="21"/>
        <v>0</v>
      </c>
    </row>
    <row r="77" spans="1:41" ht="22.5" hidden="1" x14ac:dyDescent="0.25">
      <c r="A77" s="108" t="s">
        <v>109</v>
      </c>
      <c r="B77" s="63"/>
      <c r="C77" s="63"/>
      <c r="D77" s="64">
        <f t="shared" si="9"/>
        <v>0</v>
      </c>
      <c r="E77" s="118">
        <f>SUM(G77:AB77)</f>
        <v>0</v>
      </c>
      <c r="F77" s="73" t="e">
        <f>E77/B77</f>
        <v>#DIV/0!</v>
      </c>
      <c r="G77" s="97"/>
      <c r="H77" s="97"/>
      <c r="I77" s="97"/>
      <c r="J77" s="97"/>
      <c r="K77" s="97"/>
      <c r="L77" s="97"/>
      <c r="M77" s="97"/>
      <c r="N77" s="97"/>
      <c r="O77" s="97"/>
      <c r="P77" s="97"/>
      <c r="Q77" s="97"/>
      <c r="R77" s="98"/>
      <c r="S77" s="70">
        <f t="shared" si="19"/>
        <v>0</v>
      </c>
      <c r="T77" s="97"/>
      <c r="U77" s="97"/>
      <c r="V77" s="97"/>
      <c r="W77" s="97"/>
      <c r="X77" s="97"/>
      <c r="Y77" s="97"/>
      <c r="Z77" s="97"/>
      <c r="AA77" s="97"/>
      <c r="AB77" s="97"/>
      <c r="AC77" s="127"/>
      <c r="AD77" s="127"/>
      <c r="AE77" s="127"/>
      <c r="AF77" s="127"/>
      <c r="AG77" s="127"/>
      <c r="AH77" s="127"/>
      <c r="AI77" s="127"/>
      <c r="AJ77" s="127"/>
      <c r="AK77" s="127"/>
      <c r="AL77" s="127"/>
      <c r="AM77" s="61">
        <f t="shared" si="20"/>
        <v>0</v>
      </c>
      <c r="AN77" s="127"/>
      <c r="AO77" s="33">
        <f t="shared" si="21"/>
        <v>0</v>
      </c>
    </row>
    <row r="78" spans="1:41" ht="22.5" hidden="1" x14ac:dyDescent="0.25">
      <c r="A78" s="40" t="s">
        <v>75</v>
      </c>
      <c r="B78" s="111"/>
      <c r="C78" s="125"/>
      <c r="D78" s="64">
        <f t="shared" si="9"/>
        <v>0</v>
      </c>
      <c r="E78" s="118">
        <f>SUM(G78:AB78)</f>
        <v>0</v>
      </c>
      <c r="F78" s="73" t="e">
        <f>E78/B78</f>
        <v>#DIV/0!</v>
      </c>
      <c r="G78" s="113"/>
      <c r="H78" s="113"/>
      <c r="I78" s="113"/>
      <c r="J78" s="113"/>
      <c r="K78" s="113"/>
      <c r="L78" s="113"/>
      <c r="M78" s="113"/>
      <c r="N78" s="113"/>
      <c r="O78" s="113"/>
      <c r="P78" s="113"/>
      <c r="Q78" s="113"/>
      <c r="R78" s="114"/>
      <c r="S78" s="70">
        <f t="shared" si="19"/>
        <v>0</v>
      </c>
      <c r="T78" s="113"/>
      <c r="U78" s="113"/>
      <c r="V78" s="113"/>
      <c r="W78" s="113"/>
      <c r="X78" s="113"/>
      <c r="Y78" s="113"/>
      <c r="Z78" s="113"/>
      <c r="AA78" s="113"/>
      <c r="AB78" s="113"/>
      <c r="AC78" s="127"/>
      <c r="AD78" s="127"/>
      <c r="AE78" s="127"/>
      <c r="AF78" s="127"/>
      <c r="AG78" s="127"/>
      <c r="AH78" s="127"/>
      <c r="AI78" s="127"/>
      <c r="AJ78" s="127"/>
      <c r="AK78" s="127"/>
      <c r="AL78" s="127"/>
      <c r="AM78" s="61">
        <f t="shared" si="20"/>
        <v>0</v>
      </c>
      <c r="AN78" s="127"/>
      <c r="AO78" s="33">
        <f t="shared" si="21"/>
        <v>0</v>
      </c>
    </row>
    <row r="79" spans="1:41" ht="22.5" hidden="1" x14ac:dyDescent="0.25">
      <c r="A79" s="40" t="s">
        <v>110</v>
      </c>
      <c r="B79" s="111"/>
      <c r="C79" s="125"/>
      <c r="D79" s="128"/>
      <c r="E79" s="31">
        <f>S79+AO79</f>
        <v>0</v>
      </c>
      <c r="F79" s="38"/>
      <c r="G79" s="68"/>
      <c r="H79" s="68"/>
      <c r="I79" s="68"/>
      <c r="J79" s="68"/>
      <c r="K79" s="68"/>
      <c r="L79" s="68"/>
      <c r="M79" s="68"/>
      <c r="N79" s="68"/>
      <c r="O79" s="68"/>
      <c r="P79" s="68"/>
      <c r="Q79" s="68"/>
      <c r="R79" s="69"/>
      <c r="S79" s="70">
        <f t="shared" si="19"/>
        <v>0</v>
      </c>
      <c r="T79" s="68"/>
      <c r="U79" s="68"/>
      <c r="V79" s="68"/>
      <c r="W79" s="68"/>
      <c r="X79" s="68"/>
      <c r="Y79" s="68"/>
      <c r="Z79" s="68"/>
      <c r="AA79" s="68"/>
      <c r="AB79" s="68"/>
      <c r="AC79" s="68"/>
      <c r="AD79" s="68"/>
      <c r="AE79" s="68"/>
      <c r="AF79" s="68"/>
      <c r="AG79" s="68"/>
      <c r="AH79" s="68"/>
      <c r="AI79" s="68"/>
      <c r="AJ79" s="68"/>
      <c r="AK79" s="68"/>
      <c r="AL79" s="68"/>
      <c r="AM79" s="61">
        <f t="shared" si="20"/>
        <v>0</v>
      </c>
      <c r="AN79" s="69"/>
      <c r="AO79" s="33">
        <f t="shared" si="21"/>
        <v>0</v>
      </c>
    </row>
    <row r="80" spans="1:41" ht="22.5" hidden="1" x14ac:dyDescent="0.25">
      <c r="A80" s="40"/>
      <c r="B80" s="111"/>
      <c r="C80" s="125"/>
      <c r="D80" s="125"/>
      <c r="E80" s="129"/>
      <c r="F80" s="38" t="e">
        <f>E80/B80</f>
        <v>#DIV/0!</v>
      </c>
      <c r="G80" s="130"/>
      <c r="H80" s="130"/>
      <c r="I80" s="130"/>
      <c r="J80" s="130"/>
      <c r="K80" s="130"/>
      <c r="L80" s="130"/>
      <c r="M80" s="130"/>
      <c r="N80" s="130"/>
      <c r="O80" s="130"/>
      <c r="P80" s="130"/>
      <c r="Q80" s="130"/>
      <c r="R80" s="131"/>
      <c r="S80" s="70">
        <f t="shared" si="19"/>
        <v>0</v>
      </c>
      <c r="T80" s="130"/>
      <c r="U80" s="130"/>
      <c r="V80" s="130"/>
      <c r="W80" s="130"/>
      <c r="X80" s="130"/>
      <c r="Y80" s="130"/>
      <c r="Z80" s="130"/>
      <c r="AA80" s="130"/>
      <c r="AB80" s="130"/>
      <c r="AM80" s="61">
        <f t="shared" si="20"/>
        <v>0</v>
      </c>
      <c r="AO80" s="33">
        <f t="shared" si="21"/>
        <v>0</v>
      </c>
    </row>
    <row r="81" spans="1:41" s="5" customFormat="1" ht="22.5" hidden="1" x14ac:dyDescent="0.25">
      <c r="A81" s="132" t="s">
        <v>111</v>
      </c>
      <c r="B81" s="133"/>
      <c r="C81" s="133"/>
      <c r="D81" s="133"/>
      <c r="E81" s="134">
        <f>SUM(G81:AB81)</f>
        <v>0</v>
      </c>
      <c r="F81" s="38" t="e">
        <f>E81/B81</f>
        <v>#DIV/0!</v>
      </c>
      <c r="G81" s="135"/>
      <c r="H81" s="135"/>
      <c r="I81" s="135"/>
      <c r="J81" s="135"/>
      <c r="K81" s="135"/>
      <c r="L81" s="135"/>
      <c r="M81" s="135"/>
      <c r="N81" s="135"/>
      <c r="O81" s="135"/>
      <c r="P81" s="135"/>
      <c r="Q81" s="135"/>
      <c r="R81" s="136"/>
      <c r="S81" s="70">
        <f t="shared" si="19"/>
        <v>0</v>
      </c>
      <c r="T81" s="135"/>
      <c r="U81" s="135"/>
      <c r="V81" s="135"/>
      <c r="W81" s="135"/>
      <c r="X81" s="135"/>
      <c r="Y81" s="135"/>
      <c r="Z81" s="135"/>
      <c r="AA81" s="135"/>
      <c r="AB81" s="135"/>
      <c r="AM81" s="61">
        <f t="shared" si="20"/>
        <v>0</v>
      </c>
      <c r="AO81" s="33">
        <f t="shared" si="21"/>
        <v>0</v>
      </c>
    </row>
    <row r="82" spans="1:41" ht="22.5" hidden="1" x14ac:dyDescent="0.25">
      <c r="A82" s="40"/>
      <c r="B82" s="111"/>
      <c r="C82" s="125"/>
      <c r="D82" s="125"/>
      <c r="E82" s="129"/>
      <c r="F82" s="38" t="e">
        <f>E82/B82</f>
        <v>#DIV/0!</v>
      </c>
      <c r="G82" s="137"/>
      <c r="H82" s="137"/>
      <c r="I82" s="137"/>
      <c r="J82" s="137"/>
      <c r="K82" s="137"/>
      <c r="L82" s="137"/>
      <c r="M82" s="137"/>
      <c r="N82" s="137"/>
      <c r="O82" s="137"/>
      <c r="P82" s="137"/>
      <c r="Q82" s="137"/>
      <c r="R82" s="138"/>
      <c r="S82" s="70">
        <f t="shared" si="19"/>
        <v>0</v>
      </c>
      <c r="T82" s="137"/>
      <c r="U82" s="137"/>
      <c r="V82" s="137"/>
      <c r="W82" s="137"/>
      <c r="X82" s="137"/>
      <c r="Y82" s="137"/>
      <c r="Z82" s="137"/>
      <c r="AA82" s="137"/>
      <c r="AB82" s="137"/>
      <c r="AM82" s="61">
        <f t="shared" si="20"/>
        <v>0</v>
      </c>
      <c r="AO82" s="33">
        <f t="shared" si="21"/>
        <v>0</v>
      </c>
    </row>
    <row r="83" spans="1:41" ht="22.5" hidden="1" x14ac:dyDescent="0.25">
      <c r="A83" s="40"/>
      <c r="B83" s="111"/>
      <c r="C83" s="125"/>
      <c r="D83" s="125"/>
      <c r="E83" s="56"/>
      <c r="F83" s="38"/>
      <c r="G83" s="139"/>
      <c r="H83" s="139"/>
      <c r="I83" s="139"/>
      <c r="J83" s="139"/>
      <c r="K83" s="139"/>
      <c r="L83" s="139"/>
      <c r="M83" s="139"/>
      <c r="N83" s="139"/>
      <c r="O83" s="139"/>
      <c r="P83" s="139"/>
      <c r="Q83" s="139"/>
      <c r="R83" s="140"/>
      <c r="S83" s="70">
        <f t="shared" si="19"/>
        <v>0</v>
      </c>
      <c r="T83" s="139"/>
      <c r="U83" s="139"/>
      <c r="V83" s="139"/>
      <c r="W83" s="139"/>
      <c r="X83" s="139"/>
      <c r="Y83" s="139"/>
      <c r="Z83" s="139"/>
      <c r="AA83" s="139"/>
      <c r="AB83" s="139"/>
      <c r="AM83" s="61">
        <f t="shared" si="20"/>
        <v>0</v>
      </c>
      <c r="AO83" s="33">
        <f t="shared" si="21"/>
        <v>0</v>
      </c>
    </row>
    <row r="84" spans="1:41" s="143" customFormat="1" ht="22.5" hidden="1" outlineLevel="1" x14ac:dyDescent="0.25">
      <c r="A84" s="40" t="s">
        <v>112</v>
      </c>
      <c r="B84" s="141"/>
      <c r="C84" s="141"/>
      <c r="D84" s="141"/>
      <c r="E84" s="141">
        <f>SUM(G84:AB84)</f>
        <v>-85831</v>
      </c>
      <c r="F84" s="38"/>
      <c r="G84" s="142">
        <f>(G43-G85)</f>
        <v>-2086</v>
      </c>
      <c r="H84" s="142">
        <f t="shared" ref="H84:AB84" si="22">(H43-H85)</f>
        <v>-2253</v>
      </c>
      <c r="I84" s="142">
        <f t="shared" si="22"/>
        <v>-8550</v>
      </c>
      <c r="J84" s="142">
        <f t="shared" si="22"/>
        <v>-2163</v>
      </c>
      <c r="K84" s="142">
        <f t="shared" si="22"/>
        <v>-1645</v>
      </c>
      <c r="L84" s="142">
        <f t="shared" si="22"/>
        <v>-3449</v>
      </c>
      <c r="M84" s="142">
        <f t="shared" si="22"/>
        <v>-2207</v>
      </c>
      <c r="N84" s="142">
        <f t="shared" si="22"/>
        <v>-4832</v>
      </c>
      <c r="O84" s="142">
        <f t="shared" si="22"/>
        <v>-2580</v>
      </c>
      <c r="P84" s="142">
        <f t="shared" si="22"/>
        <v>-295</v>
      </c>
      <c r="Q84" s="142">
        <f t="shared" si="22"/>
        <v>-411</v>
      </c>
      <c r="R84" s="142"/>
      <c r="S84" s="70">
        <f t="shared" si="19"/>
        <v>-30471</v>
      </c>
      <c r="T84" s="142">
        <f t="shared" si="22"/>
        <v>-3805</v>
      </c>
      <c r="U84" s="142">
        <f t="shared" si="22"/>
        <v>-2220</v>
      </c>
      <c r="V84" s="142">
        <f t="shared" si="22"/>
        <v>-3125</v>
      </c>
      <c r="W84" s="142">
        <f t="shared" si="22"/>
        <v>-991</v>
      </c>
      <c r="X84" s="142">
        <f t="shared" si="22"/>
        <v>-2170</v>
      </c>
      <c r="Y84" s="142">
        <f t="shared" si="22"/>
        <v>-748</v>
      </c>
      <c r="Z84" s="142">
        <f t="shared" si="22"/>
        <v>-1695</v>
      </c>
      <c r="AA84" s="142">
        <f t="shared" si="22"/>
        <v>-9000</v>
      </c>
      <c r="AB84" s="142">
        <f t="shared" si="22"/>
        <v>-1135</v>
      </c>
      <c r="AM84" s="61">
        <f t="shared" si="20"/>
        <v>-24889</v>
      </c>
      <c r="AO84" s="33">
        <f t="shared" si="21"/>
        <v>-24889</v>
      </c>
    </row>
    <row r="85" spans="1:41" ht="22.5" hidden="1" outlineLevel="1" x14ac:dyDescent="0.25">
      <c r="A85" s="40" t="s">
        <v>113</v>
      </c>
      <c r="B85" s="63"/>
      <c r="C85" s="63"/>
      <c r="D85" s="63"/>
      <c r="E85" s="63">
        <f>SUM(G85:AB85)</f>
        <v>96985</v>
      </c>
      <c r="F85" s="38"/>
      <c r="G85" s="34">
        <v>2925</v>
      </c>
      <c r="H85" s="34">
        <v>2253</v>
      </c>
      <c r="I85" s="34">
        <v>8550</v>
      </c>
      <c r="J85" s="34">
        <v>3688</v>
      </c>
      <c r="K85" s="34">
        <v>2300</v>
      </c>
      <c r="L85" s="34">
        <v>3800</v>
      </c>
      <c r="M85" s="34">
        <v>2592</v>
      </c>
      <c r="N85" s="34">
        <v>5121</v>
      </c>
      <c r="O85" s="34">
        <v>2780</v>
      </c>
      <c r="P85" s="34">
        <v>1095</v>
      </c>
      <c r="Q85" s="34">
        <v>660</v>
      </c>
      <c r="R85" s="34"/>
      <c r="S85" s="70">
        <f t="shared" si="19"/>
        <v>35764</v>
      </c>
      <c r="T85" s="34">
        <v>3875</v>
      </c>
      <c r="U85" s="34">
        <v>2330</v>
      </c>
      <c r="V85" s="34">
        <v>3205</v>
      </c>
      <c r="W85" s="34">
        <v>1074</v>
      </c>
      <c r="X85" s="34">
        <v>2210</v>
      </c>
      <c r="Y85" s="34">
        <v>798</v>
      </c>
      <c r="Z85" s="34">
        <v>1755</v>
      </c>
      <c r="AA85" s="34">
        <v>9000</v>
      </c>
      <c r="AB85" s="34">
        <v>1210</v>
      </c>
      <c r="AM85" s="61">
        <f t="shared" si="20"/>
        <v>25457</v>
      </c>
      <c r="AO85" s="33">
        <f t="shared" si="21"/>
        <v>25457</v>
      </c>
    </row>
    <row r="86" spans="1:41" ht="21.75" hidden="1" customHeight="1" collapsed="1" x14ac:dyDescent="0.25">
      <c r="A86" s="40"/>
      <c r="B86" s="111"/>
      <c r="C86" s="125"/>
      <c r="D86" s="125"/>
      <c r="E86" s="63"/>
      <c r="F86" s="38" t="e">
        <f>E86/B86</f>
        <v>#DIV/0!</v>
      </c>
      <c r="G86" s="34"/>
      <c r="H86" s="34"/>
      <c r="I86" s="34"/>
      <c r="J86" s="34"/>
      <c r="K86" s="34"/>
      <c r="L86" s="34"/>
      <c r="M86" s="34"/>
      <c r="N86" s="34"/>
      <c r="O86" s="34"/>
      <c r="P86" s="34"/>
      <c r="Q86" s="34"/>
      <c r="R86" s="34"/>
      <c r="S86" s="70">
        <f t="shared" si="19"/>
        <v>0</v>
      </c>
      <c r="T86" s="34"/>
      <c r="U86" s="34"/>
      <c r="V86" s="34"/>
      <c r="W86" s="34"/>
      <c r="X86" s="34"/>
      <c r="Y86" s="34"/>
      <c r="Z86" s="34"/>
      <c r="AA86" s="34"/>
      <c r="AB86" s="34"/>
      <c r="AM86" s="61">
        <f t="shared" si="20"/>
        <v>0</v>
      </c>
      <c r="AO86" s="33">
        <f t="shared" si="21"/>
        <v>0</v>
      </c>
    </row>
    <row r="87" spans="1:41" s="143" customFormat="1" ht="5.25" hidden="1" customHeight="1" x14ac:dyDescent="0.25">
      <c r="A87" s="40" t="s">
        <v>114</v>
      </c>
      <c r="B87" s="141"/>
      <c r="C87" s="141"/>
      <c r="D87" s="141"/>
      <c r="E87" s="141"/>
      <c r="F87" s="38"/>
      <c r="G87" s="68"/>
      <c r="H87" s="68"/>
      <c r="I87" s="68"/>
      <c r="J87" s="68"/>
      <c r="K87" s="68"/>
      <c r="L87" s="68"/>
      <c r="M87" s="68"/>
      <c r="N87" s="68"/>
      <c r="O87" s="68"/>
      <c r="P87" s="68"/>
      <c r="Q87" s="68"/>
      <c r="R87" s="68"/>
      <c r="S87" s="70">
        <f t="shared" si="19"/>
        <v>0</v>
      </c>
      <c r="T87" s="68"/>
      <c r="U87" s="68"/>
      <c r="V87" s="68"/>
      <c r="W87" s="68"/>
      <c r="X87" s="68"/>
      <c r="Y87" s="68"/>
      <c r="Z87" s="68"/>
      <c r="AA87" s="68"/>
      <c r="AB87" s="68"/>
      <c r="AM87" s="61">
        <f t="shared" si="20"/>
        <v>0</v>
      </c>
      <c r="AO87" s="33">
        <f t="shared" si="21"/>
        <v>0</v>
      </c>
    </row>
    <row r="88" spans="1:41" ht="22.5" hidden="1" customHeight="1" x14ac:dyDescent="0.25">
      <c r="A88" s="40" t="s">
        <v>115</v>
      </c>
      <c r="B88" s="144"/>
      <c r="C88" s="144"/>
      <c r="D88" s="144"/>
      <c r="E88" s="80">
        <f>SUM(G88:AB88)</f>
        <v>0</v>
      </c>
      <c r="F88" s="38" t="e">
        <f>E88/B88</f>
        <v>#DIV/0!</v>
      </c>
      <c r="G88" s="144"/>
      <c r="H88" s="144"/>
      <c r="I88" s="144"/>
      <c r="J88" s="144"/>
      <c r="K88" s="144"/>
      <c r="L88" s="144"/>
      <c r="M88" s="144"/>
      <c r="N88" s="144"/>
      <c r="O88" s="144"/>
      <c r="P88" s="145"/>
      <c r="Q88" s="144"/>
      <c r="R88" s="144"/>
      <c r="S88" s="70">
        <f t="shared" si="19"/>
        <v>0</v>
      </c>
      <c r="T88" s="144"/>
      <c r="U88" s="144"/>
      <c r="V88" s="144"/>
      <c r="W88" s="144"/>
      <c r="X88" s="144"/>
      <c r="Y88" s="144"/>
      <c r="Z88" s="144"/>
      <c r="AA88" s="144"/>
      <c r="AB88" s="144"/>
      <c r="AM88" s="61">
        <f t="shared" si="20"/>
        <v>0</v>
      </c>
      <c r="AO88" s="33">
        <f t="shared" si="21"/>
        <v>0</v>
      </c>
    </row>
    <row r="89" spans="1:41" ht="2.25" hidden="1" customHeight="1" x14ac:dyDescent="0.25">
      <c r="A89" s="146" t="s">
        <v>116</v>
      </c>
      <c r="B89" s="147"/>
      <c r="C89" s="147"/>
      <c r="D89" s="147"/>
      <c r="E89" s="147"/>
      <c r="F89" s="38" t="e">
        <f>E89/B89</f>
        <v>#DIV/0!</v>
      </c>
      <c r="G89" s="148"/>
      <c r="H89" s="148"/>
      <c r="I89" s="148"/>
      <c r="J89" s="148"/>
      <c r="K89" s="148"/>
      <c r="L89" s="148"/>
      <c r="M89" s="148"/>
      <c r="N89" s="148"/>
      <c r="O89" s="148"/>
      <c r="P89" s="148"/>
      <c r="Q89" s="148"/>
      <c r="R89" s="148"/>
      <c r="S89" s="70">
        <f t="shared" si="19"/>
        <v>0</v>
      </c>
      <c r="T89" s="148"/>
      <c r="U89" s="148"/>
      <c r="V89" s="148"/>
      <c r="W89" s="148"/>
      <c r="X89" s="148"/>
      <c r="Y89" s="148"/>
      <c r="Z89" s="148"/>
      <c r="AA89" s="148"/>
      <c r="AB89" s="148"/>
      <c r="AM89" s="61">
        <f t="shared" si="20"/>
        <v>0</v>
      </c>
      <c r="AO89" s="33">
        <f t="shared" si="21"/>
        <v>0</v>
      </c>
    </row>
    <row r="90" spans="1:41" ht="2.25" hidden="1" customHeight="1" x14ac:dyDescent="0.25">
      <c r="A90" s="40" t="s">
        <v>117</v>
      </c>
      <c r="B90" s="139"/>
      <c r="C90" s="139"/>
      <c r="D90" s="139"/>
      <c r="E90" s="139"/>
      <c r="F90" s="38" t="e">
        <f>E90/B90</f>
        <v>#DIV/0!</v>
      </c>
      <c r="G90" s="148"/>
      <c r="H90" s="148"/>
      <c r="I90" s="148"/>
      <c r="J90" s="148"/>
      <c r="K90" s="148"/>
      <c r="L90" s="148"/>
      <c r="M90" s="148"/>
      <c r="N90" s="148"/>
      <c r="O90" s="148"/>
      <c r="P90" s="148"/>
      <c r="Q90" s="148"/>
      <c r="R90" s="148"/>
      <c r="S90" s="70">
        <f t="shared" si="19"/>
        <v>0</v>
      </c>
      <c r="T90" s="148"/>
      <c r="U90" s="148"/>
      <c r="V90" s="148"/>
      <c r="W90" s="148"/>
      <c r="X90" s="148"/>
      <c r="Y90" s="148"/>
      <c r="Z90" s="148"/>
      <c r="AA90" s="148"/>
      <c r="AB90" s="148"/>
      <c r="AM90" s="61">
        <f t="shared" si="20"/>
        <v>0</v>
      </c>
      <c r="AO90" s="33">
        <f t="shared" si="21"/>
        <v>0</v>
      </c>
    </row>
    <row r="91" spans="1:41" ht="22.5" hidden="1" customHeight="1" x14ac:dyDescent="0.25">
      <c r="A91" s="40" t="s">
        <v>118</v>
      </c>
      <c r="B91" s="91"/>
      <c r="C91" s="91"/>
      <c r="D91" s="91"/>
      <c r="E91" s="91" t="e">
        <f>E90/E89</f>
        <v>#DIV/0!</v>
      </c>
      <c r="F91" s="38" t="e">
        <f>E91/B91</f>
        <v>#DIV/0!</v>
      </c>
      <c r="G91" s="148"/>
      <c r="H91" s="148"/>
      <c r="I91" s="148"/>
      <c r="J91" s="148"/>
      <c r="K91" s="148"/>
      <c r="L91" s="148"/>
      <c r="M91" s="148"/>
      <c r="N91" s="148"/>
      <c r="O91" s="148"/>
      <c r="P91" s="148"/>
      <c r="Q91" s="148"/>
      <c r="R91" s="148"/>
      <c r="S91" s="70">
        <f t="shared" si="19"/>
        <v>0</v>
      </c>
      <c r="T91" s="148"/>
      <c r="U91" s="148"/>
      <c r="V91" s="148"/>
      <c r="W91" s="148"/>
      <c r="X91" s="148"/>
      <c r="Y91" s="148"/>
      <c r="Z91" s="148"/>
      <c r="AA91" s="148"/>
      <c r="AB91" s="148"/>
      <c r="AM91" s="61">
        <f t="shared" si="20"/>
        <v>0</v>
      </c>
      <c r="AO91" s="33">
        <f t="shared" si="21"/>
        <v>0</v>
      </c>
    </row>
    <row r="92" spans="1:41" ht="20.25" hidden="1" customHeight="1" x14ac:dyDescent="0.25">
      <c r="A92" s="146" t="s">
        <v>119</v>
      </c>
      <c r="B92" s="149"/>
      <c r="C92" s="149"/>
      <c r="D92" s="149"/>
      <c r="E92" s="149"/>
      <c r="F92" s="150"/>
      <c r="G92" s="149"/>
      <c r="H92" s="149"/>
      <c r="I92" s="149"/>
      <c r="J92" s="149"/>
      <c r="K92" s="149"/>
      <c r="L92" s="149"/>
      <c r="M92" s="149"/>
      <c r="N92" s="149"/>
      <c r="O92" s="149"/>
      <c r="P92" s="149"/>
      <c r="Q92" s="149"/>
      <c r="R92" s="149"/>
      <c r="S92" s="70">
        <f t="shared" si="19"/>
        <v>0</v>
      </c>
      <c r="T92" s="149"/>
      <c r="U92" s="149"/>
      <c r="V92" s="149"/>
      <c r="W92" s="149"/>
      <c r="X92" s="149"/>
      <c r="Y92" s="149"/>
      <c r="Z92" s="149"/>
      <c r="AA92" s="149"/>
      <c r="AB92" s="149"/>
      <c r="AM92" s="61">
        <f t="shared" si="20"/>
        <v>0</v>
      </c>
      <c r="AO92" s="33">
        <f t="shared" si="21"/>
        <v>0</v>
      </c>
    </row>
    <row r="93" spans="1:41" s="39" customFormat="1" ht="2.25" hidden="1" customHeight="1" outlineLevel="1" x14ac:dyDescent="0.2">
      <c r="A93" s="151" t="s">
        <v>120</v>
      </c>
      <c r="B93" s="63"/>
      <c r="C93" s="63"/>
      <c r="D93" s="63"/>
      <c r="E93" s="80"/>
      <c r="F93" s="38" t="e">
        <f t="shared" ref="F93:F130" si="23">E93/B93</f>
        <v>#DIV/0!</v>
      </c>
      <c r="G93" s="34"/>
      <c r="H93" s="34"/>
      <c r="I93" s="34"/>
      <c r="J93" s="34"/>
      <c r="K93" s="34"/>
      <c r="L93" s="34"/>
      <c r="M93" s="34"/>
      <c r="N93" s="34"/>
      <c r="O93" s="34"/>
      <c r="P93" s="34"/>
      <c r="Q93" s="34"/>
      <c r="R93" s="34"/>
      <c r="S93" s="70">
        <f t="shared" si="19"/>
        <v>0</v>
      </c>
      <c r="T93" s="34"/>
      <c r="U93" s="34"/>
      <c r="V93" s="34"/>
      <c r="W93" s="34"/>
      <c r="X93" s="34"/>
      <c r="Y93" s="34"/>
      <c r="Z93" s="34"/>
      <c r="AA93" s="34"/>
      <c r="AB93" s="34"/>
      <c r="AM93" s="61">
        <f t="shared" si="20"/>
        <v>0</v>
      </c>
      <c r="AO93" s="33">
        <f t="shared" si="21"/>
        <v>0</v>
      </c>
    </row>
    <row r="94" spans="1:41" s="39" customFormat="1" ht="30" hidden="1" customHeight="1" outlineLevel="1" x14ac:dyDescent="0.2">
      <c r="A94" s="151" t="s">
        <v>121</v>
      </c>
      <c r="B94" s="65"/>
      <c r="C94" s="65"/>
      <c r="D94" s="65"/>
      <c r="E94" s="68"/>
      <c r="F94" s="38"/>
      <c r="G94" s="34"/>
      <c r="H94" s="34"/>
      <c r="I94" s="34"/>
      <c r="J94" s="34"/>
      <c r="K94" s="34"/>
      <c r="L94" s="34"/>
      <c r="M94" s="34"/>
      <c r="N94" s="34"/>
      <c r="O94" s="34"/>
      <c r="P94" s="34"/>
      <c r="Q94" s="34"/>
      <c r="R94" s="34"/>
      <c r="S94" s="70">
        <f t="shared" si="19"/>
        <v>0</v>
      </c>
      <c r="T94" s="34"/>
      <c r="U94" s="34"/>
      <c r="V94" s="34"/>
      <c r="W94" s="34"/>
      <c r="X94" s="34"/>
      <c r="Y94" s="34"/>
      <c r="Z94" s="34"/>
      <c r="AA94" s="34"/>
      <c r="AB94" s="34"/>
      <c r="AM94" s="61">
        <f t="shared" si="20"/>
        <v>0</v>
      </c>
      <c r="AO94" s="33">
        <f t="shared" si="21"/>
        <v>0</v>
      </c>
    </row>
    <row r="95" spans="1:41" s="39" customFormat="1" ht="7.5" hidden="1" customHeight="1" outlineLevel="1" x14ac:dyDescent="0.2">
      <c r="A95" s="151" t="s">
        <v>122</v>
      </c>
      <c r="B95" s="65"/>
      <c r="C95" s="65"/>
      <c r="D95" s="65"/>
      <c r="E95" s="68"/>
      <c r="F95" s="38"/>
      <c r="G95" s="34"/>
      <c r="H95" s="34"/>
      <c r="I95" s="34"/>
      <c r="J95" s="34"/>
      <c r="K95" s="34"/>
      <c r="L95" s="34"/>
      <c r="M95" s="34"/>
      <c r="N95" s="34"/>
      <c r="O95" s="34"/>
      <c r="P95" s="34"/>
      <c r="Q95" s="34"/>
      <c r="R95" s="34"/>
      <c r="S95" s="70">
        <f t="shared" si="19"/>
        <v>0</v>
      </c>
      <c r="T95" s="34"/>
      <c r="U95" s="34"/>
      <c r="V95" s="34"/>
      <c r="W95" s="34"/>
      <c r="X95" s="34"/>
      <c r="Y95" s="34"/>
      <c r="Z95" s="34"/>
      <c r="AA95" s="34"/>
      <c r="AB95" s="34"/>
      <c r="AM95" s="61">
        <f t="shared" si="20"/>
        <v>0</v>
      </c>
      <c r="AO95" s="33">
        <f t="shared" si="21"/>
        <v>0</v>
      </c>
    </row>
    <row r="96" spans="1:41" s="39" customFormat="1" ht="2.25" hidden="1" customHeight="1" outlineLevel="1" x14ac:dyDescent="0.2">
      <c r="A96" s="151" t="s">
        <v>123</v>
      </c>
      <c r="B96" s="65"/>
      <c r="C96" s="65"/>
      <c r="D96" s="65"/>
      <c r="E96" s="68"/>
      <c r="F96" s="38"/>
      <c r="G96" s="34"/>
      <c r="H96" s="34"/>
      <c r="I96" s="34"/>
      <c r="J96" s="34"/>
      <c r="K96" s="34"/>
      <c r="L96" s="34"/>
      <c r="M96" s="34"/>
      <c r="N96" s="34"/>
      <c r="O96" s="34"/>
      <c r="P96" s="34"/>
      <c r="Q96" s="34"/>
      <c r="R96" s="34"/>
      <c r="S96" s="70">
        <f t="shared" si="19"/>
        <v>0</v>
      </c>
      <c r="T96" s="34"/>
      <c r="U96" s="34"/>
      <c r="V96" s="34"/>
      <c r="W96" s="34"/>
      <c r="X96" s="34"/>
      <c r="Y96" s="34"/>
      <c r="Z96" s="34"/>
      <c r="AA96" s="34"/>
      <c r="AB96" s="34"/>
      <c r="AM96" s="61">
        <f t="shared" si="20"/>
        <v>0</v>
      </c>
      <c r="AO96" s="33">
        <f t="shared" si="21"/>
        <v>0</v>
      </c>
    </row>
    <row r="97" spans="1:41" s="152" customFormat="1" ht="34.5" hidden="1" customHeight="1" outlineLevel="1" x14ac:dyDescent="0.2">
      <c r="A97" s="40" t="s">
        <v>124</v>
      </c>
      <c r="B97" s="65"/>
      <c r="C97" s="65"/>
      <c r="D97" s="65"/>
      <c r="E97" s="68"/>
      <c r="F97" s="38"/>
      <c r="G97" s="34"/>
      <c r="H97" s="34"/>
      <c r="I97" s="34"/>
      <c r="J97" s="34"/>
      <c r="K97" s="34"/>
      <c r="L97" s="34"/>
      <c r="M97" s="34"/>
      <c r="N97" s="34"/>
      <c r="O97" s="34"/>
      <c r="P97" s="34"/>
      <c r="Q97" s="34"/>
      <c r="R97" s="34"/>
      <c r="S97" s="70">
        <f t="shared" si="19"/>
        <v>0</v>
      </c>
      <c r="T97" s="34"/>
      <c r="U97" s="34"/>
      <c r="V97" s="34"/>
      <c r="W97" s="34"/>
      <c r="X97" s="34"/>
      <c r="Y97" s="34"/>
      <c r="Z97" s="34"/>
      <c r="AA97" s="34"/>
      <c r="AB97" s="34"/>
      <c r="AM97" s="61">
        <f t="shared" si="20"/>
        <v>0</v>
      </c>
      <c r="AO97" s="33">
        <f t="shared" si="21"/>
        <v>0</v>
      </c>
    </row>
    <row r="98" spans="1:41" s="152" customFormat="1" ht="2.25" hidden="1" customHeight="1" outlineLevel="1" x14ac:dyDescent="0.2">
      <c r="A98" s="40" t="s">
        <v>125</v>
      </c>
      <c r="B98" s="65"/>
      <c r="C98" s="65"/>
      <c r="D98" s="65"/>
      <c r="E98" s="68"/>
      <c r="F98" s="38"/>
      <c r="G98" s="34"/>
      <c r="H98" s="34"/>
      <c r="I98" s="34"/>
      <c r="J98" s="34"/>
      <c r="K98" s="34"/>
      <c r="L98" s="34"/>
      <c r="M98" s="34"/>
      <c r="N98" s="34"/>
      <c r="O98" s="34"/>
      <c r="P98" s="34"/>
      <c r="Q98" s="34"/>
      <c r="R98" s="34"/>
      <c r="S98" s="70">
        <f t="shared" si="19"/>
        <v>0</v>
      </c>
      <c r="T98" s="34"/>
      <c r="U98" s="34"/>
      <c r="V98" s="34"/>
      <c r="W98" s="34"/>
      <c r="X98" s="34"/>
      <c r="Y98" s="34"/>
      <c r="Z98" s="34"/>
      <c r="AA98" s="34"/>
      <c r="AB98" s="34"/>
      <c r="AM98" s="61">
        <f t="shared" si="20"/>
        <v>0</v>
      </c>
      <c r="AO98" s="33">
        <f t="shared" si="21"/>
        <v>0</v>
      </c>
    </row>
    <row r="99" spans="1:41" s="39" customFormat="1" ht="25.5" customHeight="1" outlineLevel="1" x14ac:dyDescent="0.2">
      <c r="A99" s="37" t="s">
        <v>126</v>
      </c>
      <c r="B99" s="80"/>
      <c r="C99" s="80"/>
      <c r="D99" s="80">
        <v>8903</v>
      </c>
      <c r="E99" s="80">
        <f>SUM(S99)+AO99</f>
        <v>8903.34</v>
      </c>
      <c r="F99" s="38"/>
      <c r="G99" s="34">
        <v>1036</v>
      </c>
      <c r="H99" s="34"/>
      <c r="I99" s="34"/>
      <c r="J99" s="34">
        <v>2595</v>
      </c>
      <c r="K99" s="34">
        <v>987</v>
      </c>
      <c r="L99" s="34">
        <v>556</v>
      </c>
      <c r="M99" s="34">
        <v>600</v>
      </c>
      <c r="N99" s="34">
        <v>319</v>
      </c>
      <c r="O99" s="34">
        <v>261</v>
      </c>
      <c r="P99" s="34">
        <v>1100</v>
      </c>
      <c r="Q99" s="34">
        <v>297</v>
      </c>
      <c r="R99" s="34">
        <v>105</v>
      </c>
      <c r="S99" s="70">
        <f t="shared" si="19"/>
        <v>7856</v>
      </c>
      <c r="T99" s="34">
        <v>70</v>
      </c>
      <c r="U99" s="34">
        <v>127</v>
      </c>
      <c r="V99" s="34">
        <v>80</v>
      </c>
      <c r="W99" s="34">
        <v>103</v>
      </c>
      <c r="X99" s="34">
        <v>40</v>
      </c>
      <c r="Y99" s="34">
        <v>50</v>
      </c>
      <c r="Z99" s="34">
        <v>60</v>
      </c>
      <c r="AA99" s="34"/>
      <c r="AB99" s="34">
        <v>92</v>
      </c>
      <c r="AC99" s="34">
        <v>10</v>
      </c>
      <c r="AD99" s="34">
        <v>69</v>
      </c>
      <c r="AE99" s="34">
        <v>6</v>
      </c>
      <c r="AF99" s="34">
        <v>35</v>
      </c>
      <c r="AG99" s="34">
        <v>20</v>
      </c>
      <c r="AH99" s="34">
        <v>30</v>
      </c>
      <c r="AI99" s="34">
        <v>40</v>
      </c>
      <c r="AJ99" s="34"/>
      <c r="AK99" s="34"/>
      <c r="AL99" s="34">
        <v>60</v>
      </c>
      <c r="AM99" s="61">
        <f t="shared" si="20"/>
        <v>892</v>
      </c>
      <c r="AN99" s="39">
        <v>155.34</v>
      </c>
      <c r="AO99" s="33">
        <f t="shared" si="21"/>
        <v>1047.3399999999999</v>
      </c>
    </row>
    <row r="100" spans="1:41" s="39" customFormat="1" ht="30" customHeight="1" outlineLevel="1" collapsed="1" x14ac:dyDescent="0.2">
      <c r="A100" s="108" t="s">
        <v>127</v>
      </c>
      <c r="B100" s="63"/>
      <c r="C100" s="63"/>
      <c r="D100" s="63">
        <v>1242</v>
      </c>
      <c r="E100" s="80">
        <f>SUM(S100)+AO100</f>
        <v>1242</v>
      </c>
      <c r="F100" s="38" t="e">
        <f t="shared" si="23"/>
        <v>#DIV/0!</v>
      </c>
      <c r="G100" s="65">
        <f t="shared" ref="G100:AO100" si="24">SUM(G103:G105)</f>
        <v>70</v>
      </c>
      <c r="H100" s="65">
        <f t="shared" si="24"/>
        <v>0</v>
      </c>
      <c r="I100" s="65">
        <f t="shared" si="24"/>
        <v>0</v>
      </c>
      <c r="J100" s="65">
        <f t="shared" si="24"/>
        <v>421</v>
      </c>
      <c r="K100" s="65">
        <f t="shared" si="24"/>
        <v>332</v>
      </c>
      <c r="L100" s="65">
        <f t="shared" si="24"/>
        <v>20</v>
      </c>
      <c r="M100" s="65">
        <f t="shared" si="24"/>
        <v>75</v>
      </c>
      <c r="N100" s="65">
        <f t="shared" si="24"/>
        <v>0</v>
      </c>
      <c r="O100" s="65">
        <f t="shared" si="24"/>
        <v>49</v>
      </c>
      <c r="P100" s="65">
        <f t="shared" si="24"/>
        <v>223</v>
      </c>
      <c r="Q100" s="65">
        <f t="shared" si="24"/>
        <v>0</v>
      </c>
      <c r="R100" s="65">
        <f t="shared" si="24"/>
        <v>2</v>
      </c>
      <c r="S100" s="65">
        <f t="shared" si="24"/>
        <v>1192</v>
      </c>
      <c r="T100" s="65">
        <f t="shared" si="24"/>
        <v>0</v>
      </c>
      <c r="U100" s="129">
        <f t="shared" si="24"/>
        <v>27</v>
      </c>
      <c r="V100" s="65">
        <f t="shared" si="24"/>
        <v>0</v>
      </c>
      <c r="W100" s="65">
        <f t="shared" si="24"/>
        <v>11</v>
      </c>
      <c r="X100" s="65">
        <f t="shared" si="24"/>
        <v>0</v>
      </c>
      <c r="Y100" s="65">
        <f t="shared" si="24"/>
        <v>0</v>
      </c>
      <c r="Z100" s="65">
        <f t="shared" si="24"/>
        <v>0</v>
      </c>
      <c r="AA100" s="65">
        <f t="shared" si="24"/>
        <v>0</v>
      </c>
      <c r="AB100" s="65">
        <f t="shared" si="24"/>
        <v>0</v>
      </c>
      <c r="AC100" s="65">
        <f t="shared" si="24"/>
        <v>0</v>
      </c>
      <c r="AD100" s="65">
        <f t="shared" si="24"/>
        <v>0</v>
      </c>
      <c r="AE100" s="65">
        <f t="shared" si="24"/>
        <v>0</v>
      </c>
      <c r="AF100" s="65">
        <f t="shared" si="24"/>
        <v>0</v>
      </c>
      <c r="AG100" s="65">
        <f t="shared" si="24"/>
        <v>0</v>
      </c>
      <c r="AH100" s="65">
        <f t="shared" si="24"/>
        <v>0</v>
      </c>
      <c r="AI100" s="65">
        <f t="shared" si="24"/>
        <v>0</v>
      </c>
      <c r="AJ100" s="65">
        <f t="shared" si="24"/>
        <v>0</v>
      </c>
      <c r="AK100" s="65">
        <f t="shared" si="24"/>
        <v>0</v>
      </c>
      <c r="AL100" s="65">
        <f t="shared" si="24"/>
        <v>0</v>
      </c>
      <c r="AM100" s="65">
        <f t="shared" si="24"/>
        <v>38</v>
      </c>
      <c r="AN100" s="65">
        <f t="shared" si="24"/>
        <v>12</v>
      </c>
      <c r="AO100" s="65">
        <f t="shared" si="24"/>
        <v>50</v>
      </c>
    </row>
    <row r="101" spans="1:41" s="39" customFormat="1" ht="30" customHeight="1" outlineLevel="1" x14ac:dyDescent="0.2">
      <c r="A101" s="40" t="s">
        <v>128</v>
      </c>
      <c r="B101" s="91" t="e">
        <f>B100/B99</f>
        <v>#DIV/0!</v>
      </c>
      <c r="C101" s="91"/>
      <c r="D101" s="91">
        <v>0.13900000000000001</v>
      </c>
      <c r="E101" s="91">
        <f>E100/E99</f>
        <v>0.13949821078381822</v>
      </c>
      <c r="F101" s="38"/>
      <c r="G101" s="91">
        <f>G100/G99</f>
        <v>6.7567567567567571E-2</v>
      </c>
      <c r="H101" s="91" t="e">
        <f>H100/H99</f>
        <v>#DIV/0!</v>
      </c>
      <c r="I101" s="91" t="e">
        <f t="shared" ref="I101:AL101" si="25">I100/I99</f>
        <v>#DIV/0!</v>
      </c>
      <c r="J101" s="91">
        <f t="shared" si="25"/>
        <v>0.16223506743737959</v>
      </c>
      <c r="K101" s="91">
        <f t="shared" si="25"/>
        <v>0.33637284701114489</v>
      </c>
      <c r="L101" s="91">
        <f t="shared" si="25"/>
        <v>3.5971223021582732E-2</v>
      </c>
      <c r="M101" s="91">
        <f t="shared" si="25"/>
        <v>0.125</v>
      </c>
      <c r="N101" s="91">
        <f t="shared" si="25"/>
        <v>0</v>
      </c>
      <c r="O101" s="91">
        <f t="shared" si="25"/>
        <v>0.18773946360153257</v>
      </c>
      <c r="P101" s="91">
        <f t="shared" si="25"/>
        <v>0.20272727272727273</v>
      </c>
      <c r="Q101" s="91">
        <f t="shared" si="25"/>
        <v>0</v>
      </c>
      <c r="R101" s="91">
        <f>R100/R99</f>
        <v>1.9047619047619049E-2</v>
      </c>
      <c r="S101" s="70" t="e">
        <f t="shared" si="19"/>
        <v>#DIV/0!</v>
      </c>
      <c r="T101" s="91">
        <f t="shared" si="25"/>
        <v>0</v>
      </c>
      <c r="U101" s="91">
        <f t="shared" si="25"/>
        <v>0.2125984251968504</v>
      </c>
      <c r="V101" s="91">
        <f t="shared" si="25"/>
        <v>0</v>
      </c>
      <c r="W101" s="91">
        <f t="shared" si="25"/>
        <v>0.10679611650485436</v>
      </c>
      <c r="X101" s="91">
        <f t="shared" si="25"/>
        <v>0</v>
      </c>
      <c r="Y101" s="91">
        <f t="shared" si="25"/>
        <v>0</v>
      </c>
      <c r="Z101" s="91">
        <f t="shared" si="25"/>
        <v>0</v>
      </c>
      <c r="AA101" s="91" t="e">
        <f t="shared" si="25"/>
        <v>#DIV/0!</v>
      </c>
      <c r="AB101" s="91">
        <f t="shared" si="25"/>
        <v>0</v>
      </c>
      <c r="AC101" s="91">
        <f t="shared" si="25"/>
        <v>0</v>
      </c>
      <c r="AD101" s="91">
        <f t="shared" si="25"/>
        <v>0</v>
      </c>
      <c r="AE101" s="91">
        <f t="shared" si="25"/>
        <v>0</v>
      </c>
      <c r="AF101" s="91">
        <f t="shared" si="25"/>
        <v>0</v>
      </c>
      <c r="AG101" s="91">
        <f t="shared" si="25"/>
        <v>0</v>
      </c>
      <c r="AH101" s="91">
        <f t="shared" si="25"/>
        <v>0</v>
      </c>
      <c r="AI101" s="91">
        <f t="shared" si="25"/>
        <v>0</v>
      </c>
      <c r="AJ101" s="91" t="e">
        <f t="shared" si="25"/>
        <v>#DIV/0!</v>
      </c>
      <c r="AK101" s="91" t="e">
        <f t="shared" si="25"/>
        <v>#DIV/0!</v>
      </c>
      <c r="AL101" s="91">
        <f t="shared" si="25"/>
        <v>0</v>
      </c>
      <c r="AM101" s="61" t="e">
        <f t="shared" si="20"/>
        <v>#DIV/0!</v>
      </c>
      <c r="AN101" s="91">
        <f>AN100/AN99</f>
        <v>7.7249903437620698E-2</v>
      </c>
      <c r="AO101" s="33" t="e">
        <f t="shared" si="21"/>
        <v>#DIV/0!</v>
      </c>
    </row>
    <row r="102" spans="1:41" s="155" customFormat="1" ht="31.9" customHeight="1" outlineLevel="1" x14ac:dyDescent="0.2">
      <c r="A102" s="153" t="s">
        <v>129</v>
      </c>
      <c r="B102" s="154">
        <f>B99-B100</f>
        <v>0</v>
      </c>
      <c r="C102" s="154"/>
      <c r="D102" s="154"/>
      <c r="E102" s="154">
        <f>E99-E100</f>
        <v>7661.34</v>
      </c>
      <c r="F102" s="154"/>
      <c r="G102" s="154">
        <f t="shared" ref="G102:AL102" si="26">G99-G100</f>
        <v>966</v>
      </c>
      <c r="H102" s="154">
        <f t="shared" si="26"/>
        <v>0</v>
      </c>
      <c r="I102" s="154">
        <f t="shared" si="26"/>
        <v>0</v>
      </c>
      <c r="J102" s="154">
        <f t="shared" si="26"/>
        <v>2174</v>
      </c>
      <c r="K102" s="154">
        <f t="shared" si="26"/>
        <v>655</v>
      </c>
      <c r="L102" s="154">
        <f t="shared" si="26"/>
        <v>536</v>
      </c>
      <c r="M102" s="154">
        <f t="shared" si="26"/>
        <v>525</v>
      </c>
      <c r="N102" s="154">
        <f t="shared" si="26"/>
        <v>319</v>
      </c>
      <c r="O102" s="154">
        <f t="shared" si="26"/>
        <v>212</v>
      </c>
      <c r="P102" s="154">
        <f t="shared" si="26"/>
        <v>877</v>
      </c>
      <c r="Q102" s="154">
        <f t="shared" si="26"/>
        <v>297</v>
      </c>
      <c r="R102" s="154">
        <f>R99-R100</f>
        <v>103</v>
      </c>
      <c r="S102" s="70">
        <f t="shared" si="19"/>
        <v>6664</v>
      </c>
      <c r="T102" s="154">
        <f t="shared" si="26"/>
        <v>70</v>
      </c>
      <c r="U102" s="154">
        <f t="shared" si="26"/>
        <v>100</v>
      </c>
      <c r="V102" s="154">
        <f t="shared" si="26"/>
        <v>80</v>
      </c>
      <c r="W102" s="154">
        <f t="shared" si="26"/>
        <v>92</v>
      </c>
      <c r="X102" s="154">
        <f t="shared" si="26"/>
        <v>40</v>
      </c>
      <c r="Y102" s="154">
        <f t="shared" si="26"/>
        <v>50</v>
      </c>
      <c r="Z102" s="154">
        <f t="shared" si="26"/>
        <v>60</v>
      </c>
      <c r="AA102" s="154">
        <f t="shared" si="26"/>
        <v>0</v>
      </c>
      <c r="AB102" s="154">
        <f t="shared" si="26"/>
        <v>92</v>
      </c>
      <c r="AC102" s="154">
        <f t="shared" si="26"/>
        <v>10</v>
      </c>
      <c r="AD102" s="154">
        <f t="shared" si="26"/>
        <v>69</v>
      </c>
      <c r="AE102" s="154">
        <f t="shared" si="26"/>
        <v>6</v>
      </c>
      <c r="AF102" s="154">
        <f t="shared" si="26"/>
        <v>35</v>
      </c>
      <c r="AG102" s="154">
        <f t="shared" si="26"/>
        <v>20</v>
      </c>
      <c r="AH102" s="154">
        <f t="shared" si="26"/>
        <v>30</v>
      </c>
      <c r="AI102" s="154">
        <f t="shared" si="26"/>
        <v>40</v>
      </c>
      <c r="AJ102" s="154">
        <f t="shared" si="26"/>
        <v>0</v>
      </c>
      <c r="AK102" s="154">
        <f t="shared" si="26"/>
        <v>0</v>
      </c>
      <c r="AL102" s="154">
        <f t="shared" si="26"/>
        <v>60</v>
      </c>
      <c r="AM102" s="61">
        <f t="shared" si="20"/>
        <v>854</v>
      </c>
      <c r="AN102" s="154">
        <f>AN99-AN100</f>
        <v>143.34</v>
      </c>
      <c r="AO102" s="33">
        <f t="shared" si="21"/>
        <v>997.34</v>
      </c>
    </row>
    <row r="103" spans="1:41" s="39" customFormat="1" ht="30" customHeight="1" outlineLevel="1" x14ac:dyDescent="0.2">
      <c r="A103" s="37" t="s">
        <v>121</v>
      </c>
      <c r="B103" s="65"/>
      <c r="C103" s="65"/>
      <c r="D103" s="65">
        <v>1037</v>
      </c>
      <c r="E103" s="80">
        <f>SUM(S103)+AO103</f>
        <v>1037</v>
      </c>
      <c r="F103" s="38" t="e">
        <f t="shared" si="23"/>
        <v>#DIV/0!</v>
      </c>
      <c r="G103" s="34">
        <v>70</v>
      </c>
      <c r="H103" s="34"/>
      <c r="I103" s="34"/>
      <c r="J103" s="34">
        <v>318</v>
      </c>
      <c r="K103" s="34">
        <v>312</v>
      </c>
      <c r="L103" s="34">
        <v>20</v>
      </c>
      <c r="M103" s="34"/>
      <c r="N103" s="34"/>
      <c r="O103" s="34">
        <v>49</v>
      </c>
      <c r="P103" s="34">
        <v>223</v>
      </c>
      <c r="Q103" s="34"/>
      <c r="R103" s="34"/>
      <c r="S103" s="70">
        <f t="shared" si="19"/>
        <v>992</v>
      </c>
      <c r="T103" s="34"/>
      <c r="U103" s="34">
        <v>27</v>
      </c>
      <c r="V103" s="34"/>
      <c r="W103" s="34">
        <v>6</v>
      </c>
      <c r="X103" s="34"/>
      <c r="Y103" s="34"/>
      <c r="Z103" s="34"/>
      <c r="AA103" s="34"/>
      <c r="AB103" s="34"/>
      <c r="AC103" s="34"/>
      <c r="AD103" s="34"/>
      <c r="AE103" s="34"/>
      <c r="AF103" s="34"/>
      <c r="AG103" s="34"/>
      <c r="AH103" s="34"/>
      <c r="AI103" s="34"/>
      <c r="AJ103" s="34"/>
      <c r="AK103" s="34"/>
      <c r="AL103" s="34"/>
      <c r="AM103" s="61">
        <f t="shared" si="20"/>
        <v>33</v>
      </c>
      <c r="AN103" s="34">
        <v>12</v>
      </c>
      <c r="AO103" s="33">
        <f t="shared" si="21"/>
        <v>45</v>
      </c>
    </row>
    <row r="104" spans="1:41" s="39" customFormat="1" ht="30" customHeight="1" outlineLevel="1" x14ac:dyDescent="0.2">
      <c r="A104" s="37" t="s">
        <v>130</v>
      </c>
      <c r="B104" s="65"/>
      <c r="C104" s="65"/>
      <c r="D104" s="65">
        <v>198</v>
      </c>
      <c r="E104" s="80">
        <f>SUM(S104)+AO104</f>
        <v>198</v>
      </c>
      <c r="F104" s="38" t="e">
        <f t="shared" si="23"/>
        <v>#DIV/0!</v>
      </c>
      <c r="G104" s="34"/>
      <c r="H104" s="34"/>
      <c r="I104" s="34"/>
      <c r="J104" s="34">
        <v>103</v>
      </c>
      <c r="K104" s="34">
        <v>20</v>
      </c>
      <c r="L104" s="34"/>
      <c r="M104" s="34">
        <v>75</v>
      </c>
      <c r="N104" s="34"/>
      <c r="O104" s="34"/>
      <c r="P104" s="34"/>
      <c r="Q104" s="34"/>
      <c r="R104" s="34"/>
      <c r="S104" s="70">
        <f t="shared" si="19"/>
        <v>198</v>
      </c>
      <c r="T104" s="34"/>
      <c r="U104" s="34"/>
      <c r="V104" s="34"/>
      <c r="W104" s="34"/>
      <c r="X104" s="34"/>
      <c r="Y104" s="34"/>
      <c r="Z104" s="34"/>
      <c r="AA104" s="34"/>
      <c r="AB104" s="34"/>
      <c r="AC104" s="34"/>
      <c r="AD104" s="34"/>
      <c r="AE104" s="34"/>
      <c r="AF104" s="34"/>
      <c r="AG104" s="34"/>
      <c r="AH104" s="34"/>
      <c r="AI104" s="34"/>
      <c r="AJ104" s="34"/>
      <c r="AK104" s="34"/>
      <c r="AL104" s="34"/>
      <c r="AM104" s="61">
        <f t="shared" si="20"/>
        <v>0</v>
      </c>
      <c r="AN104" s="34"/>
      <c r="AO104" s="33">
        <f t="shared" si="21"/>
        <v>0</v>
      </c>
    </row>
    <row r="105" spans="1:41" s="39" customFormat="1" ht="30" customHeight="1" outlineLevel="1" x14ac:dyDescent="0.2">
      <c r="A105" s="37" t="s">
        <v>131</v>
      </c>
      <c r="B105" s="65"/>
      <c r="C105" s="65"/>
      <c r="D105" s="65">
        <v>7</v>
      </c>
      <c r="E105" s="80">
        <f>SUM(S105)+AO105</f>
        <v>7</v>
      </c>
      <c r="F105" s="38" t="e">
        <f t="shared" si="23"/>
        <v>#DIV/0!</v>
      </c>
      <c r="G105" s="34"/>
      <c r="H105" s="34"/>
      <c r="I105" s="34"/>
      <c r="J105" s="34"/>
      <c r="K105" s="34"/>
      <c r="L105" s="34"/>
      <c r="M105" s="34"/>
      <c r="N105" s="34"/>
      <c r="O105" s="34"/>
      <c r="P105" s="34"/>
      <c r="Q105" s="34"/>
      <c r="R105" s="34">
        <v>2</v>
      </c>
      <c r="S105" s="70">
        <f t="shared" si="19"/>
        <v>2</v>
      </c>
      <c r="T105" s="34"/>
      <c r="U105" s="34"/>
      <c r="V105" s="34"/>
      <c r="W105" s="34">
        <v>5</v>
      </c>
      <c r="X105" s="34"/>
      <c r="Y105" s="34"/>
      <c r="Z105" s="34"/>
      <c r="AA105" s="34"/>
      <c r="AB105" s="34"/>
      <c r="AC105" s="34"/>
      <c r="AD105" s="34"/>
      <c r="AE105" s="34"/>
      <c r="AF105" s="34"/>
      <c r="AG105" s="34"/>
      <c r="AH105" s="34"/>
      <c r="AI105" s="34"/>
      <c r="AJ105" s="34"/>
      <c r="AK105" s="34"/>
      <c r="AL105" s="34"/>
      <c r="AM105" s="61">
        <f t="shared" si="20"/>
        <v>5</v>
      </c>
      <c r="AN105" s="34"/>
      <c r="AO105" s="33">
        <f t="shared" si="21"/>
        <v>5</v>
      </c>
    </row>
    <row r="106" spans="1:41" s="39" customFormat="1" ht="30" customHeight="1" outlineLevel="1" x14ac:dyDescent="0.2">
      <c r="A106" s="37" t="s">
        <v>132</v>
      </c>
      <c r="B106" s="65"/>
      <c r="C106" s="65"/>
      <c r="D106" s="65"/>
      <c r="E106" s="68">
        <f>SUM(G106:R106)</f>
        <v>0</v>
      </c>
      <c r="F106" s="38" t="e">
        <f t="shared" si="23"/>
        <v>#DIV/0!</v>
      </c>
      <c r="G106" s="105"/>
      <c r="H106" s="105"/>
      <c r="I106" s="105"/>
      <c r="J106" s="105"/>
      <c r="K106" s="105"/>
      <c r="L106" s="105"/>
      <c r="M106" s="105"/>
      <c r="N106" s="105"/>
      <c r="O106" s="105"/>
      <c r="P106" s="105"/>
      <c r="Q106" s="105"/>
      <c r="R106" s="105"/>
      <c r="S106" s="70">
        <f t="shared" si="19"/>
        <v>0</v>
      </c>
      <c r="T106" s="105"/>
      <c r="U106" s="105"/>
      <c r="V106" s="105"/>
      <c r="W106" s="105"/>
      <c r="X106" s="105"/>
      <c r="Y106" s="105"/>
      <c r="Z106" s="105"/>
      <c r="AA106" s="105"/>
      <c r="AB106" s="105"/>
      <c r="AC106" s="105"/>
      <c r="AD106" s="105"/>
      <c r="AE106" s="105"/>
      <c r="AF106" s="105"/>
      <c r="AG106" s="105"/>
      <c r="AH106" s="105"/>
      <c r="AI106" s="105"/>
      <c r="AJ106" s="105"/>
      <c r="AK106" s="105"/>
      <c r="AL106" s="105"/>
      <c r="AM106" s="61">
        <f t="shared" si="20"/>
        <v>0</v>
      </c>
      <c r="AN106" s="105"/>
      <c r="AO106" s="33">
        <f t="shared" si="21"/>
        <v>0</v>
      </c>
    </row>
    <row r="107" spans="1:41" s="39" customFormat="1" ht="30" customHeight="1" outlineLevel="1" x14ac:dyDescent="0.2">
      <c r="A107" s="108" t="s">
        <v>133</v>
      </c>
      <c r="B107" s="80"/>
      <c r="C107" s="80"/>
      <c r="D107" s="80">
        <v>1242</v>
      </c>
      <c r="E107" s="80">
        <f>SUM(S107)+AO107</f>
        <v>1242</v>
      </c>
      <c r="F107" s="38" t="e">
        <f t="shared" si="23"/>
        <v>#DIV/0!</v>
      </c>
      <c r="G107" s="65">
        <f>SUM(G109:G112)</f>
        <v>70</v>
      </c>
      <c r="H107" s="65">
        <f>SUM(H109:H112)</f>
        <v>0</v>
      </c>
      <c r="I107" s="65">
        <f>SUM(I109:I112)</f>
        <v>0</v>
      </c>
      <c r="J107" s="65">
        <f>SUM(J109:J112)</f>
        <v>421</v>
      </c>
      <c r="K107" s="65">
        <v>270</v>
      </c>
      <c r="L107" s="65">
        <f t="shared" ref="L107:AO107" si="27">SUM(L109:L112)</f>
        <v>20</v>
      </c>
      <c r="M107" s="65">
        <f t="shared" si="27"/>
        <v>75</v>
      </c>
      <c r="N107" s="65">
        <f t="shared" si="27"/>
        <v>0</v>
      </c>
      <c r="O107" s="65">
        <f t="shared" si="27"/>
        <v>49</v>
      </c>
      <c r="P107" s="65">
        <f t="shared" si="27"/>
        <v>223</v>
      </c>
      <c r="Q107" s="65">
        <f t="shared" si="27"/>
        <v>0</v>
      </c>
      <c r="R107" s="65">
        <f t="shared" si="27"/>
        <v>2</v>
      </c>
      <c r="S107" s="65">
        <f t="shared" si="27"/>
        <v>1192</v>
      </c>
      <c r="T107" s="65">
        <f t="shared" si="27"/>
        <v>0</v>
      </c>
      <c r="U107" s="65">
        <f t="shared" si="27"/>
        <v>27</v>
      </c>
      <c r="V107" s="65">
        <f t="shared" si="27"/>
        <v>0</v>
      </c>
      <c r="W107" s="65">
        <f t="shared" si="27"/>
        <v>11</v>
      </c>
      <c r="X107" s="65">
        <f t="shared" si="27"/>
        <v>0</v>
      </c>
      <c r="Y107" s="65">
        <f t="shared" si="27"/>
        <v>0</v>
      </c>
      <c r="Z107" s="65">
        <f t="shared" si="27"/>
        <v>0</v>
      </c>
      <c r="AA107" s="65">
        <f t="shared" si="27"/>
        <v>0</v>
      </c>
      <c r="AB107" s="65">
        <f t="shared" si="27"/>
        <v>0</v>
      </c>
      <c r="AC107" s="65">
        <f t="shared" si="27"/>
        <v>0</v>
      </c>
      <c r="AD107" s="65">
        <f t="shared" si="27"/>
        <v>0</v>
      </c>
      <c r="AE107" s="65">
        <f t="shared" si="27"/>
        <v>0</v>
      </c>
      <c r="AF107" s="65">
        <f t="shared" si="27"/>
        <v>0</v>
      </c>
      <c r="AG107" s="65">
        <f t="shared" si="27"/>
        <v>0</v>
      </c>
      <c r="AH107" s="65">
        <f t="shared" si="27"/>
        <v>0</v>
      </c>
      <c r="AI107" s="65">
        <f t="shared" si="27"/>
        <v>0</v>
      </c>
      <c r="AJ107" s="65">
        <f t="shared" si="27"/>
        <v>0</v>
      </c>
      <c r="AK107" s="65">
        <f t="shared" si="27"/>
        <v>0</v>
      </c>
      <c r="AL107" s="65">
        <f t="shared" si="27"/>
        <v>0</v>
      </c>
      <c r="AM107" s="65">
        <f t="shared" si="27"/>
        <v>38</v>
      </c>
      <c r="AN107" s="65">
        <f t="shared" si="27"/>
        <v>12</v>
      </c>
      <c r="AO107" s="65">
        <f t="shared" si="27"/>
        <v>50</v>
      </c>
    </row>
    <row r="108" spans="1:41" s="39" customFormat="1" ht="31.15" customHeight="1" outlineLevel="1" x14ac:dyDescent="0.2">
      <c r="A108" s="40" t="s">
        <v>128</v>
      </c>
      <c r="B108" s="91" t="e">
        <f>B107/B99</f>
        <v>#DIV/0!</v>
      </c>
      <c r="C108" s="91"/>
      <c r="D108" s="91"/>
      <c r="E108" s="91">
        <f>E107/E99</f>
        <v>0.13949821078381822</v>
      </c>
      <c r="F108" s="91"/>
      <c r="G108" s="91">
        <f t="shared" ref="G108:AL108" si="28">G107/G99</f>
        <v>6.7567567567567571E-2</v>
      </c>
      <c r="H108" s="91" t="e">
        <f t="shared" si="28"/>
        <v>#DIV/0!</v>
      </c>
      <c r="I108" s="91" t="e">
        <f t="shared" si="28"/>
        <v>#DIV/0!</v>
      </c>
      <c r="J108" s="91">
        <f t="shared" si="28"/>
        <v>0.16223506743737959</v>
      </c>
      <c r="K108" s="91">
        <f t="shared" si="28"/>
        <v>0.2735562310030395</v>
      </c>
      <c r="L108" s="91">
        <f t="shared" si="28"/>
        <v>3.5971223021582732E-2</v>
      </c>
      <c r="M108" s="91">
        <f t="shared" si="28"/>
        <v>0.125</v>
      </c>
      <c r="N108" s="91">
        <f t="shared" si="28"/>
        <v>0</v>
      </c>
      <c r="O108" s="91">
        <f t="shared" si="28"/>
        <v>0.18773946360153257</v>
      </c>
      <c r="P108" s="91">
        <f t="shared" si="28"/>
        <v>0.20272727272727273</v>
      </c>
      <c r="Q108" s="91">
        <f t="shared" si="28"/>
        <v>0</v>
      </c>
      <c r="R108" s="91">
        <f t="shared" si="28"/>
        <v>1.9047619047619049E-2</v>
      </c>
      <c r="S108" s="70" t="e">
        <f t="shared" si="19"/>
        <v>#DIV/0!</v>
      </c>
      <c r="T108" s="91">
        <f t="shared" si="28"/>
        <v>0</v>
      </c>
      <c r="U108" s="91">
        <f t="shared" si="28"/>
        <v>0.2125984251968504</v>
      </c>
      <c r="V108" s="91">
        <f t="shared" si="28"/>
        <v>0</v>
      </c>
      <c r="W108" s="91">
        <f t="shared" si="28"/>
        <v>0.10679611650485436</v>
      </c>
      <c r="X108" s="91">
        <f t="shared" si="28"/>
        <v>0</v>
      </c>
      <c r="Y108" s="91">
        <f t="shared" si="28"/>
        <v>0</v>
      </c>
      <c r="Z108" s="91">
        <f t="shared" si="28"/>
        <v>0</v>
      </c>
      <c r="AA108" s="91" t="e">
        <f t="shared" si="28"/>
        <v>#DIV/0!</v>
      </c>
      <c r="AB108" s="91">
        <f t="shared" si="28"/>
        <v>0</v>
      </c>
      <c r="AC108" s="91">
        <f t="shared" si="28"/>
        <v>0</v>
      </c>
      <c r="AD108" s="91">
        <f t="shared" si="28"/>
        <v>0</v>
      </c>
      <c r="AE108" s="91">
        <f t="shared" si="28"/>
        <v>0</v>
      </c>
      <c r="AF108" s="91">
        <f t="shared" si="28"/>
        <v>0</v>
      </c>
      <c r="AG108" s="91">
        <f t="shared" si="28"/>
        <v>0</v>
      </c>
      <c r="AH108" s="91">
        <f t="shared" si="28"/>
        <v>0</v>
      </c>
      <c r="AI108" s="91">
        <f t="shared" si="28"/>
        <v>0</v>
      </c>
      <c r="AJ108" s="91" t="e">
        <f t="shared" si="28"/>
        <v>#DIV/0!</v>
      </c>
      <c r="AK108" s="91" t="e">
        <f t="shared" si="28"/>
        <v>#DIV/0!</v>
      </c>
      <c r="AL108" s="91">
        <f t="shared" si="28"/>
        <v>0</v>
      </c>
      <c r="AM108" s="61" t="e">
        <f t="shared" si="20"/>
        <v>#DIV/0!</v>
      </c>
      <c r="AN108" s="91">
        <f>AN107/AN99</f>
        <v>7.7249903437620698E-2</v>
      </c>
      <c r="AO108" s="33" t="e">
        <f t="shared" si="21"/>
        <v>#DIV/0!</v>
      </c>
    </row>
    <row r="109" spans="1:41" s="39" customFormat="1" ht="30" customHeight="1" outlineLevel="1" x14ac:dyDescent="0.2">
      <c r="A109" s="37" t="s">
        <v>121</v>
      </c>
      <c r="B109" s="65"/>
      <c r="C109" s="65"/>
      <c r="D109" s="65">
        <v>1037</v>
      </c>
      <c r="E109" s="80">
        <f>SUM(S109)+AO109</f>
        <v>1037</v>
      </c>
      <c r="F109" s="38" t="e">
        <f t="shared" si="23"/>
        <v>#DIV/0!</v>
      </c>
      <c r="G109" s="34">
        <v>70</v>
      </c>
      <c r="H109" s="34"/>
      <c r="I109" s="34"/>
      <c r="J109" s="34">
        <v>318</v>
      </c>
      <c r="K109" s="34">
        <v>312</v>
      </c>
      <c r="L109" s="34">
        <v>20</v>
      </c>
      <c r="M109" s="34"/>
      <c r="N109" s="34"/>
      <c r="O109" s="34">
        <v>49</v>
      </c>
      <c r="P109" s="34">
        <v>223</v>
      </c>
      <c r="Q109" s="34"/>
      <c r="R109" s="34"/>
      <c r="S109" s="70">
        <f t="shared" si="19"/>
        <v>992</v>
      </c>
      <c r="T109" s="34"/>
      <c r="U109" s="34">
        <v>27</v>
      </c>
      <c r="V109" s="34"/>
      <c r="W109" s="34">
        <v>6</v>
      </c>
      <c r="X109" s="34"/>
      <c r="Y109" s="34"/>
      <c r="Z109" s="34"/>
      <c r="AA109" s="34"/>
      <c r="AB109" s="34"/>
      <c r="AC109" s="34"/>
      <c r="AD109" s="34"/>
      <c r="AE109" s="34"/>
      <c r="AF109" s="34"/>
      <c r="AG109" s="34"/>
      <c r="AH109" s="34"/>
      <c r="AI109" s="34"/>
      <c r="AJ109" s="34"/>
      <c r="AK109" s="34"/>
      <c r="AL109" s="34"/>
      <c r="AM109" s="61">
        <f t="shared" si="20"/>
        <v>33</v>
      </c>
      <c r="AN109" s="34">
        <v>12</v>
      </c>
      <c r="AO109" s="33">
        <f t="shared" si="21"/>
        <v>45</v>
      </c>
    </row>
    <row r="110" spans="1:41" s="39" customFormat="1" ht="30" customHeight="1" outlineLevel="1" x14ac:dyDescent="0.2">
      <c r="A110" s="37" t="s">
        <v>130</v>
      </c>
      <c r="B110" s="65"/>
      <c r="C110" s="65"/>
      <c r="D110" s="65">
        <v>198</v>
      </c>
      <c r="E110" s="80">
        <f>SUM(S110)+AO110</f>
        <v>198</v>
      </c>
      <c r="F110" s="38" t="e">
        <f t="shared" si="23"/>
        <v>#DIV/0!</v>
      </c>
      <c r="G110" s="34"/>
      <c r="H110" s="34"/>
      <c r="I110" s="34"/>
      <c r="J110" s="34">
        <v>103</v>
      </c>
      <c r="K110" s="34">
        <v>20</v>
      </c>
      <c r="L110" s="34"/>
      <c r="M110" s="34">
        <v>75</v>
      </c>
      <c r="N110" s="34"/>
      <c r="O110" s="34"/>
      <c r="P110" s="34"/>
      <c r="Q110" s="34"/>
      <c r="R110" s="34"/>
      <c r="S110" s="70">
        <f t="shared" si="19"/>
        <v>198</v>
      </c>
      <c r="T110" s="34"/>
      <c r="U110" s="34"/>
      <c r="V110" s="34"/>
      <c r="W110" s="34"/>
      <c r="X110" s="34"/>
      <c r="Y110" s="34"/>
      <c r="Z110" s="34"/>
      <c r="AA110" s="34"/>
      <c r="AB110" s="34"/>
      <c r="AC110" s="34"/>
      <c r="AD110" s="34"/>
      <c r="AE110" s="34"/>
      <c r="AF110" s="34"/>
      <c r="AG110" s="34"/>
      <c r="AH110" s="34"/>
      <c r="AI110" s="34"/>
      <c r="AJ110" s="34"/>
      <c r="AK110" s="34"/>
      <c r="AL110" s="34"/>
      <c r="AM110" s="61">
        <f t="shared" si="20"/>
        <v>0</v>
      </c>
      <c r="AN110" s="34"/>
      <c r="AO110" s="33">
        <f t="shared" si="21"/>
        <v>0</v>
      </c>
    </row>
    <row r="111" spans="1:41" s="39" customFormat="1" ht="30" customHeight="1" outlineLevel="1" x14ac:dyDescent="0.2">
      <c r="A111" s="37" t="s">
        <v>131</v>
      </c>
      <c r="B111" s="65"/>
      <c r="C111" s="65"/>
      <c r="D111" s="65">
        <v>7</v>
      </c>
      <c r="E111" s="80">
        <f>SUM(S111)+AO111</f>
        <v>7</v>
      </c>
      <c r="F111" s="38" t="e">
        <f t="shared" si="23"/>
        <v>#DIV/0!</v>
      </c>
      <c r="G111" s="34"/>
      <c r="H111" s="34"/>
      <c r="I111" s="34"/>
      <c r="J111" s="34"/>
      <c r="K111" s="34"/>
      <c r="L111" s="34"/>
      <c r="M111" s="34"/>
      <c r="N111" s="34"/>
      <c r="O111" s="34"/>
      <c r="P111" s="34"/>
      <c r="Q111" s="34"/>
      <c r="R111" s="34">
        <v>2</v>
      </c>
      <c r="S111" s="70">
        <f t="shared" si="19"/>
        <v>2</v>
      </c>
      <c r="T111" s="34"/>
      <c r="U111" s="34"/>
      <c r="V111" s="34"/>
      <c r="W111" s="34">
        <v>5</v>
      </c>
      <c r="X111" s="34"/>
      <c r="Y111" s="34"/>
      <c r="Z111" s="34"/>
      <c r="AA111" s="34"/>
      <c r="AB111" s="34"/>
      <c r="AC111" s="34"/>
      <c r="AD111" s="34"/>
      <c r="AE111" s="34"/>
      <c r="AF111" s="34"/>
      <c r="AG111" s="34"/>
      <c r="AH111" s="34"/>
      <c r="AI111" s="34"/>
      <c r="AJ111" s="34"/>
      <c r="AK111" s="34"/>
      <c r="AL111" s="34"/>
      <c r="AM111" s="61">
        <f t="shared" si="20"/>
        <v>5</v>
      </c>
      <c r="AN111" s="34"/>
      <c r="AO111" s="33">
        <f t="shared" si="21"/>
        <v>5</v>
      </c>
    </row>
    <row r="112" spans="1:41" s="39" customFormat="1" ht="30" customHeight="1" outlineLevel="1" x14ac:dyDescent="0.2">
      <c r="A112" s="37" t="s">
        <v>132</v>
      </c>
      <c r="B112" s="65"/>
      <c r="C112" s="65"/>
      <c r="D112" s="65"/>
      <c r="E112" s="68">
        <f>SUM(G112:R112)</f>
        <v>0</v>
      </c>
      <c r="F112" s="38" t="e">
        <f t="shared" si="23"/>
        <v>#DIV/0!</v>
      </c>
      <c r="G112" s="105"/>
      <c r="H112" s="105"/>
      <c r="I112" s="105"/>
      <c r="J112" s="105"/>
      <c r="K112" s="105"/>
      <c r="L112" s="105"/>
      <c r="M112" s="105"/>
      <c r="N112" s="105"/>
      <c r="O112" s="105"/>
      <c r="P112" s="105"/>
      <c r="Q112" s="105"/>
      <c r="R112" s="105"/>
      <c r="S112" s="70">
        <f t="shared" si="19"/>
        <v>0</v>
      </c>
      <c r="T112" s="105"/>
      <c r="U112" s="105"/>
      <c r="V112" s="105"/>
      <c r="W112" s="156"/>
      <c r="X112" s="105"/>
      <c r="Y112" s="105"/>
      <c r="Z112" s="105"/>
      <c r="AA112" s="105"/>
      <c r="AB112" s="105"/>
      <c r="AC112" s="105"/>
      <c r="AD112" s="105"/>
      <c r="AE112" s="105"/>
      <c r="AF112" s="105"/>
      <c r="AG112" s="105"/>
      <c r="AH112" s="105"/>
      <c r="AI112" s="105"/>
      <c r="AJ112" s="105"/>
      <c r="AK112" s="105"/>
      <c r="AL112" s="105"/>
      <c r="AM112" s="61">
        <f t="shared" si="20"/>
        <v>0</v>
      </c>
      <c r="AN112" s="105"/>
      <c r="AO112" s="33">
        <f t="shared" si="21"/>
        <v>0</v>
      </c>
    </row>
    <row r="113" spans="1:41" s="152" customFormat="1" ht="48" customHeight="1" outlineLevel="1" x14ac:dyDescent="0.2">
      <c r="A113" s="40" t="s">
        <v>134</v>
      </c>
      <c r="B113" s="65"/>
      <c r="C113" s="65"/>
      <c r="D113" s="65"/>
      <c r="E113" s="68">
        <f>SUM(G113:R113)</f>
        <v>0</v>
      </c>
      <c r="F113" s="51" t="e">
        <f t="shared" si="23"/>
        <v>#DIV/0!</v>
      </c>
      <c r="G113" s="65"/>
      <c r="H113" s="65"/>
      <c r="I113" s="65"/>
      <c r="J113" s="65"/>
      <c r="K113" s="65"/>
      <c r="L113" s="65"/>
      <c r="M113" s="65"/>
      <c r="N113" s="65"/>
      <c r="O113" s="65"/>
      <c r="P113" s="65"/>
      <c r="Q113" s="65"/>
      <c r="R113" s="65"/>
      <c r="S113" s="70">
        <f t="shared" si="19"/>
        <v>0</v>
      </c>
      <c r="T113" s="65"/>
      <c r="U113" s="65"/>
      <c r="V113" s="65"/>
      <c r="W113" s="65"/>
      <c r="X113" s="65"/>
      <c r="Y113" s="65"/>
      <c r="Z113" s="65"/>
      <c r="AA113" s="65"/>
      <c r="AB113" s="65"/>
      <c r="AC113" s="65"/>
      <c r="AD113" s="65"/>
      <c r="AE113" s="65"/>
      <c r="AF113" s="65"/>
      <c r="AG113" s="65"/>
      <c r="AH113" s="65"/>
      <c r="AI113" s="65"/>
      <c r="AJ113" s="65"/>
      <c r="AK113" s="65"/>
      <c r="AL113" s="65"/>
      <c r="AM113" s="61">
        <f t="shared" si="20"/>
        <v>0</v>
      </c>
      <c r="AN113" s="65"/>
      <c r="AO113" s="33">
        <f t="shared" si="21"/>
        <v>0</v>
      </c>
    </row>
    <row r="114" spans="1:41" s="39" customFormat="1" ht="40.5" customHeight="1" outlineLevel="1" x14ac:dyDescent="0.2">
      <c r="A114" s="108" t="s">
        <v>135</v>
      </c>
      <c r="B114" s="80"/>
      <c r="C114" s="80"/>
      <c r="D114" s="80">
        <v>2534</v>
      </c>
      <c r="E114" s="80">
        <f>SUM(S114)+AO114</f>
        <v>2534</v>
      </c>
      <c r="F114" s="38" t="e">
        <f t="shared" si="23"/>
        <v>#DIV/0!</v>
      </c>
      <c r="G114" s="65">
        <f>SUM(G116:G119)</f>
        <v>100</v>
      </c>
      <c r="H114" s="65">
        <f>SUM(H116:H119)</f>
        <v>0</v>
      </c>
      <c r="I114" s="65">
        <f>SUM(I116:I119)</f>
        <v>0</v>
      </c>
      <c r="J114" s="65">
        <f>SUM(J116:J119)</f>
        <v>1212</v>
      </c>
      <c r="K114" s="65">
        <f t="shared" ref="K114:AO114" si="29">SUM(K116:K119)</f>
        <v>586</v>
      </c>
      <c r="L114" s="65">
        <f t="shared" si="29"/>
        <v>32</v>
      </c>
      <c r="M114" s="65">
        <f t="shared" si="29"/>
        <v>100</v>
      </c>
      <c r="N114" s="65">
        <f t="shared" si="29"/>
        <v>0</v>
      </c>
      <c r="O114" s="65">
        <f t="shared" si="29"/>
        <v>72</v>
      </c>
      <c r="P114" s="65">
        <f t="shared" si="29"/>
        <v>335</v>
      </c>
      <c r="Q114" s="65">
        <f t="shared" si="29"/>
        <v>0</v>
      </c>
      <c r="R114" s="65">
        <f t="shared" si="29"/>
        <v>4</v>
      </c>
      <c r="S114" s="65">
        <f t="shared" si="29"/>
        <v>2441</v>
      </c>
      <c r="T114" s="65">
        <f t="shared" si="29"/>
        <v>0</v>
      </c>
      <c r="U114" s="65">
        <f t="shared" si="29"/>
        <v>54</v>
      </c>
      <c r="V114" s="65">
        <f t="shared" si="29"/>
        <v>0</v>
      </c>
      <c r="W114" s="65">
        <f t="shared" si="29"/>
        <v>22</v>
      </c>
      <c r="X114" s="65">
        <f t="shared" si="29"/>
        <v>0</v>
      </c>
      <c r="Y114" s="65">
        <f t="shared" si="29"/>
        <v>0</v>
      </c>
      <c r="Z114" s="65">
        <f t="shared" si="29"/>
        <v>0</v>
      </c>
      <c r="AA114" s="65">
        <f t="shared" si="29"/>
        <v>0</v>
      </c>
      <c r="AB114" s="65">
        <f t="shared" si="29"/>
        <v>0</v>
      </c>
      <c r="AC114" s="65">
        <f t="shared" si="29"/>
        <v>0</v>
      </c>
      <c r="AD114" s="65">
        <f t="shared" si="29"/>
        <v>0</v>
      </c>
      <c r="AE114" s="65">
        <f t="shared" si="29"/>
        <v>0</v>
      </c>
      <c r="AF114" s="65">
        <f t="shared" si="29"/>
        <v>0</v>
      </c>
      <c r="AG114" s="65">
        <f t="shared" si="29"/>
        <v>0</v>
      </c>
      <c r="AH114" s="65">
        <f t="shared" si="29"/>
        <v>0</v>
      </c>
      <c r="AI114" s="65">
        <f t="shared" si="29"/>
        <v>0</v>
      </c>
      <c r="AJ114" s="65">
        <f t="shared" si="29"/>
        <v>0</v>
      </c>
      <c r="AK114" s="65">
        <f t="shared" si="29"/>
        <v>0</v>
      </c>
      <c r="AL114" s="65">
        <f t="shared" si="29"/>
        <v>0</v>
      </c>
      <c r="AM114" s="65">
        <f t="shared" si="29"/>
        <v>76</v>
      </c>
      <c r="AN114" s="65">
        <f t="shared" si="29"/>
        <v>17</v>
      </c>
      <c r="AO114" s="65">
        <f t="shared" si="29"/>
        <v>93</v>
      </c>
    </row>
    <row r="115" spans="1:41" s="39" customFormat="1" ht="27" customHeight="1" outlineLevel="1" x14ac:dyDescent="0.2">
      <c r="A115" s="40" t="s">
        <v>75</v>
      </c>
      <c r="B115" s="76" t="e">
        <f>B114/B113</f>
        <v>#DIV/0!</v>
      </c>
      <c r="C115" s="76"/>
      <c r="D115" s="76"/>
      <c r="E115" s="76" t="e">
        <f>E114/E113</f>
        <v>#DIV/0!</v>
      </c>
      <c r="F115" s="73"/>
      <c r="G115" s="76" t="e">
        <f t="shared" ref="G115:AL115" si="30">G114/G113</f>
        <v>#DIV/0!</v>
      </c>
      <c r="H115" s="76" t="e">
        <f t="shared" si="30"/>
        <v>#DIV/0!</v>
      </c>
      <c r="I115" s="76" t="e">
        <f t="shared" si="30"/>
        <v>#DIV/0!</v>
      </c>
      <c r="J115" s="76" t="e">
        <f t="shared" si="30"/>
        <v>#DIV/0!</v>
      </c>
      <c r="K115" s="76" t="e">
        <f t="shared" si="30"/>
        <v>#DIV/0!</v>
      </c>
      <c r="L115" s="76" t="e">
        <f t="shared" si="30"/>
        <v>#DIV/0!</v>
      </c>
      <c r="M115" s="76" t="e">
        <f t="shared" si="30"/>
        <v>#DIV/0!</v>
      </c>
      <c r="N115" s="76" t="e">
        <f t="shared" si="30"/>
        <v>#DIV/0!</v>
      </c>
      <c r="O115" s="76" t="e">
        <f t="shared" si="30"/>
        <v>#DIV/0!</v>
      </c>
      <c r="P115" s="76" t="e">
        <f t="shared" si="30"/>
        <v>#DIV/0!</v>
      </c>
      <c r="Q115" s="76" t="e">
        <f t="shared" si="30"/>
        <v>#DIV/0!</v>
      </c>
      <c r="R115" s="76" t="e">
        <f t="shared" si="30"/>
        <v>#DIV/0!</v>
      </c>
      <c r="S115" s="70" t="e">
        <f t="shared" si="19"/>
        <v>#DIV/0!</v>
      </c>
      <c r="T115" s="76" t="e">
        <f t="shared" si="30"/>
        <v>#DIV/0!</v>
      </c>
      <c r="U115" s="76" t="e">
        <f t="shared" si="30"/>
        <v>#DIV/0!</v>
      </c>
      <c r="V115" s="76" t="e">
        <f t="shared" si="30"/>
        <v>#DIV/0!</v>
      </c>
      <c r="W115" s="76" t="e">
        <f t="shared" si="30"/>
        <v>#DIV/0!</v>
      </c>
      <c r="X115" s="76" t="e">
        <f t="shared" si="30"/>
        <v>#DIV/0!</v>
      </c>
      <c r="Y115" s="76" t="e">
        <f t="shared" si="30"/>
        <v>#DIV/0!</v>
      </c>
      <c r="Z115" s="76" t="e">
        <f t="shared" si="30"/>
        <v>#DIV/0!</v>
      </c>
      <c r="AA115" s="76" t="e">
        <f t="shared" si="30"/>
        <v>#DIV/0!</v>
      </c>
      <c r="AB115" s="76" t="e">
        <f t="shared" si="30"/>
        <v>#DIV/0!</v>
      </c>
      <c r="AC115" s="76" t="e">
        <f t="shared" si="30"/>
        <v>#DIV/0!</v>
      </c>
      <c r="AD115" s="76" t="e">
        <f t="shared" si="30"/>
        <v>#DIV/0!</v>
      </c>
      <c r="AE115" s="76" t="e">
        <f t="shared" si="30"/>
        <v>#DIV/0!</v>
      </c>
      <c r="AF115" s="76" t="e">
        <f t="shared" si="30"/>
        <v>#DIV/0!</v>
      </c>
      <c r="AG115" s="76" t="e">
        <f t="shared" si="30"/>
        <v>#DIV/0!</v>
      </c>
      <c r="AH115" s="76" t="e">
        <f t="shared" si="30"/>
        <v>#DIV/0!</v>
      </c>
      <c r="AI115" s="76" t="e">
        <f t="shared" si="30"/>
        <v>#DIV/0!</v>
      </c>
      <c r="AJ115" s="76" t="e">
        <f t="shared" si="30"/>
        <v>#DIV/0!</v>
      </c>
      <c r="AK115" s="76" t="e">
        <f t="shared" si="30"/>
        <v>#DIV/0!</v>
      </c>
      <c r="AL115" s="76" t="e">
        <f t="shared" si="30"/>
        <v>#DIV/0!</v>
      </c>
      <c r="AM115" s="61" t="e">
        <f t="shared" si="20"/>
        <v>#DIV/0!</v>
      </c>
      <c r="AN115" s="76" t="e">
        <f>AN114/AN113</f>
        <v>#DIV/0!</v>
      </c>
      <c r="AO115" s="33" t="e">
        <f t="shared" si="21"/>
        <v>#DIV/0!</v>
      </c>
    </row>
    <row r="116" spans="1:41" s="39" customFormat="1" ht="30" customHeight="1" outlineLevel="1" x14ac:dyDescent="0.2">
      <c r="A116" s="37" t="s">
        <v>121</v>
      </c>
      <c r="B116" s="68"/>
      <c r="C116" s="68"/>
      <c r="D116" s="68">
        <v>2132</v>
      </c>
      <c r="E116" s="80">
        <f>SUM(S116)+AO116</f>
        <v>2132</v>
      </c>
      <c r="F116" s="38" t="e">
        <f t="shared" si="23"/>
        <v>#DIV/0!</v>
      </c>
      <c r="G116" s="34">
        <v>100</v>
      </c>
      <c r="H116" s="34"/>
      <c r="I116" s="34"/>
      <c r="J116" s="34">
        <v>954</v>
      </c>
      <c r="K116" s="34">
        <v>556</v>
      </c>
      <c r="L116" s="34">
        <v>32</v>
      </c>
      <c r="M116" s="34"/>
      <c r="N116" s="34"/>
      <c r="O116" s="34">
        <v>72</v>
      </c>
      <c r="P116" s="34">
        <v>335</v>
      </c>
      <c r="Q116" s="34"/>
      <c r="R116" s="34"/>
      <c r="S116" s="70">
        <f t="shared" si="19"/>
        <v>2049</v>
      </c>
      <c r="T116" s="34"/>
      <c r="U116" s="34">
        <v>54</v>
      </c>
      <c r="V116" s="34"/>
      <c r="W116" s="34">
        <v>12</v>
      </c>
      <c r="X116" s="34"/>
      <c r="Y116" s="34"/>
      <c r="Z116" s="34"/>
      <c r="AA116" s="34"/>
      <c r="AB116" s="34"/>
      <c r="AC116" s="34"/>
      <c r="AD116" s="34"/>
      <c r="AE116" s="34"/>
      <c r="AF116" s="34"/>
      <c r="AG116" s="34"/>
      <c r="AH116" s="34"/>
      <c r="AI116" s="34"/>
      <c r="AJ116" s="34"/>
      <c r="AK116" s="34"/>
      <c r="AL116" s="34"/>
      <c r="AM116" s="61">
        <f t="shared" si="20"/>
        <v>66</v>
      </c>
      <c r="AN116" s="34">
        <v>17</v>
      </c>
      <c r="AO116" s="33">
        <f t="shared" si="21"/>
        <v>83</v>
      </c>
    </row>
    <row r="117" spans="1:41" s="39" customFormat="1" ht="30" customHeight="1" outlineLevel="1" x14ac:dyDescent="0.2">
      <c r="A117" s="37" t="s">
        <v>130</v>
      </c>
      <c r="B117" s="68"/>
      <c r="C117" s="68"/>
      <c r="D117" s="68">
        <v>388</v>
      </c>
      <c r="E117" s="80">
        <f>SUM(S117)+AO117</f>
        <v>388</v>
      </c>
      <c r="F117" s="38" t="e">
        <f t="shared" si="23"/>
        <v>#DIV/0!</v>
      </c>
      <c r="G117" s="34"/>
      <c r="H117" s="34"/>
      <c r="I117" s="34"/>
      <c r="J117" s="34">
        <v>258</v>
      </c>
      <c r="K117" s="34">
        <v>30</v>
      </c>
      <c r="L117" s="34"/>
      <c r="M117" s="34">
        <v>100</v>
      </c>
      <c r="N117" s="34"/>
      <c r="O117" s="34"/>
      <c r="P117" s="34"/>
      <c r="Q117" s="34"/>
      <c r="R117" s="34"/>
      <c r="S117" s="70">
        <f t="shared" si="19"/>
        <v>388</v>
      </c>
      <c r="T117" s="34"/>
      <c r="U117" s="34"/>
      <c r="V117" s="34"/>
      <c r="W117" s="34"/>
      <c r="X117" s="34"/>
      <c r="Y117" s="34"/>
      <c r="Z117" s="34"/>
      <c r="AA117" s="34"/>
      <c r="AB117" s="34"/>
      <c r="AC117" s="34"/>
      <c r="AD117" s="34"/>
      <c r="AE117" s="34"/>
      <c r="AF117" s="34"/>
      <c r="AG117" s="34"/>
      <c r="AH117" s="34"/>
      <c r="AI117" s="34"/>
      <c r="AJ117" s="34"/>
      <c r="AK117" s="34"/>
      <c r="AL117" s="34"/>
      <c r="AM117" s="61">
        <f t="shared" si="20"/>
        <v>0</v>
      </c>
      <c r="AN117" s="34"/>
      <c r="AO117" s="33">
        <f t="shared" si="21"/>
        <v>0</v>
      </c>
    </row>
    <row r="118" spans="1:41" s="39" customFormat="1" ht="31.15" customHeight="1" outlineLevel="1" x14ac:dyDescent="0.2">
      <c r="A118" s="37" t="s">
        <v>131</v>
      </c>
      <c r="B118" s="68"/>
      <c r="C118" s="68"/>
      <c r="D118" s="68">
        <v>14</v>
      </c>
      <c r="E118" s="80">
        <f>SUM(S118)+AO118</f>
        <v>14</v>
      </c>
      <c r="F118" s="38" t="e">
        <f t="shared" si="23"/>
        <v>#DIV/0!</v>
      </c>
      <c r="G118" s="34"/>
      <c r="H118" s="34"/>
      <c r="I118" s="34"/>
      <c r="J118" s="34"/>
      <c r="K118" s="34"/>
      <c r="L118" s="34"/>
      <c r="M118" s="34"/>
      <c r="N118" s="34"/>
      <c r="O118" s="34"/>
      <c r="P118" s="34"/>
      <c r="Q118" s="34"/>
      <c r="R118" s="34">
        <v>4</v>
      </c>
      <c r="S118" s="70">
        <f t="shared" si="19"/>
        <v>4</v>
      </c>
      <c r="T118" s="34"/>
      <c r="U118" s="34"/>
      <c r="V118" s="34"/>
      <c r="W118" s="34">
        <v>10</v>
      </c>
      <c r="X118" s="34"/>
      <c r="Y118" s="34"/>
      <c r="Z118" s="34"/>
      <c r="AA118" s="34"/>
      <c r="AB118" s="34"/>
      <c r="AC118" s="34"/>
      <c r="AD118" s="34"/>
      <c r="AE118" s="34"/>
      <c r="AF118" s="34"/>
      <c r="AG118" s="34"/>
      <c r="AH118" s="34"/>
      <c r="AI118" s="34"/>
      <c r="AJ118" s="34"/>
      <c r="AK118" s="34"/>
      <c r="AL118" s="34"/>
      <c r="AM118" s="61">
        <f t="shared" si="20"/>
        <v>10</v>
      </c>
      <c r="AN118" s="34"/>
      <c r="AO118" s="33">
        <f t="shared" si="21"/>
        <v>10</v>
      </c>
    </row>
    <row r="119" spans="1:41" s="39" customFormat="1" ht="31.15" customHeight="1" outlineLevel="1" x14ac:dyDescent="0.2">
      <c r="A119" s="37" t="s">
        <v>132</v>
      </c>
      <c r="B119" s="65"/>
      <c r="C119" s="65"/>
      <c r="D119" s="65"/>
      <c r="E119" s="68">
        <f>SUM(G119:R119)</f>
        <v>0</v>
      </c>
      <c r="F119" s="38" t="e">
        <f t="shared" si="23"/>
        <v>#DIV/0!</v>
      </c>
      <c r="G119" s="105"/>
      <c r="H119" s="105"/>
      <c r="I119" s="157"/>
      <c r="J119" s="157"/>
      <c r="K119" s="105"/>
      <c r="L119" s="105"/>
      <c r="M119" s="105"/>
      <c r="N119" s="105"/>
      <c r="O119" s="105"/>
      <c r="P119" s="105"/>
      <c r="Q119" s="105"/>
      <c r="R119" s="105"/>
      <c r="S119" s="70">
        <f t="shared" si="19"/>
        <v>0</v>
      </c>
      <c r="T119" s="105"/>
      <c r="U119" s="105"/>
      <c r="V119" s="105"/>
      <c r="W119" s="156"/>
      <c r="X119" s="105"/>
      <c r="Y119" s="105"/>
      <c r="Z119" s="105"/>
      <c r="AA119" s="105"/>
      <c r="AB119" s="105"/>
      <c r="AC119" s="105"/>
      <c r="AD119" s="105"/>
      <c r="AE119" s="105"/>
      <c r="AF119" s="105"/>
      <c r="AG119" s="105"/>
      <c r="AH119" s="105"/>
      <c r="AI119" s="105"/>
      <c r="AJ119" s="105"/>
      <c r="AK119" s="105"/>
      <c r="AL119" s="105"/>
      <c r="AM119" s="61">
        <f t="shared" si="20"/>
        <v>0</v>
      </c>
      <c r="AN119" s="105"/>
      <c r="AO119" s="33">
        <f t="shared" si="21"/>
        <v>0</v>
      </c>
    </row>
    <row r="120" spans="1:41" s="39" customFormat="1" ht="31.15" customHeight="1" outlineLevel="1" x14ac:dyDescent="0.2">
      <c r="A120" s="108" t="s">
        <v>136</v>
      </c>
      <c r="B120" s="158" t="e">
        <f>B114/B107*10</f>
        <v>#DIV/0!</v>
      </c>
      <c r="C120" s="158"/>
      <c r="D120" s="158">
        <v>20.399999999999999</v>
      </c>
      <c r="E120" s="158">
        <f>E114/E107*10</f>
        <v>20.402576489533011</v>
      </c>
      <c r="F120" s="38" t="e">
        <f t="shared" si="23"/>
        <v>#DIV/0!</v>
      </c>
      <c r="G120" s="117">
        <f t="shared" ref="G120:AL120" si="31">G114/G107*10</f>
        <v>14.285714285714286</v>
      </c>
      <c r="H120" s="117" t="e">
        <f t="shared" si="31"/>
        <v>#DIV/0!</v>
      </c>
      <c r="I120" s="117" t="e">
        <f t="shared" si="31"/>
        <v>#DIV/0!</v>
      </c>
      <c r="J120" s="117">
        <f t="shared" si="31"/>
        <v>28.788598574821851</v>
      </c>
      <c r="K120" s="117">
        <f t="shared" si="31"/>
        <v>21.703703703703706</v>
      </c>
      <c r="L120" s="117">
        <f t="shared" si="31"/>
        <v>16</v>
      </c>
      <c r="M120" s="117">
        <f t="shared" si="31"/>
        <v>13.333333333333332</v>
      </c>
      <c r="N120" s="117" t="e">
        <f t="shared" si="31"/>
        <v>#DIV/0!</v>
      </c>
      <c r="O120" s="117">
        <f t="shared" si="31"/>
        <v>14.693877551020408</v>
      </c>
      <c r="P120" s="117">
        <f t="shared" si="31"/>
        <v>15.022421524663676</v>
      </c>
      <c r="Q120" s="117" t="e">
        <f t="shared" si="31"/>
        <v>#DIV/0!</v>
      </c>
      <c r="R120" s="117">
        <f>R114/R107*10</f>
        <v>20</v>
      </c>
      <c r="S120" s="70" t="e">
        <f t="shared" si="19"/>
        <v>#DIV/0!</v>
      </c>
      <c r="T120" s="117" t="e">
        <f t="shared" si="31"/>
        <v>#DIV/0!</v>
      </c>
      <c r="U120" s="117">
        <f t="shared" si="31"/>
        <v>20</v>
      </c>
      <c r="V120" s="117" t="e">
        <f t="shared" si="31"/>
        <v>#DIV/0!</v>
      </c>
      <c r="W120" s="117">
        <f t="shared" si="31"/>
        <v>20</v>
      </c>
      <c r="X120" s="117" t="e">
        <f t="shared" si="31"/>
        <v>#DIV/0!</v>
      </c>
      <c r="Y120" s="117" t="e">
        <f t="shared" si="31"/>
        <v>#DIV/0!</v>
      </c>
      <c r="Z120" s="117" t="e">
        <f t="shared" si="31"/>
        <v>#DIV/0!</v>
      </c>
      <c r="AA120" s="117" t="e">
        <f t="shared" si="31"/>
        <v>#DIV/0!</v>
      </c>
      <c r="AB120" s="117" t="e">
        <f t="shared" si="31"/>
        <v>#DIV/0!</v>
      </c>
      <c r="AC120" s="117" t="e">
        <f t="shared" si="31"/>
        <v>#DIV/0!</v>
      </c>
      <c r="AD120" s="117" t="e">
        <f t="shared" si="31"/>
        <v>#DIV/0!</v>
      </c>
      <c r="AE120" s="117" t="e">
        <f t="shared" si="31"/>
        <v>#DIV/0!</v>
      </c>
      <c r="AF120" s="117" t="e">
        <f t="shared" si="31"/>
        <v>#DIV/0!</v>
      </c>
      <c r="AG120" s="117" t="e">
        <f t="shared" si="31"/>
        <v>#DIV/0!</v>
      </c>
      <c r="AH120" s="117" t="e">
        <f t="shared" si="31"/>
        <v>#DIV/0!</v>
      </c>
      <c r="AI120" s="117" t="e">
        <f t="shared" si="31"/>
        <v>#DIV/0!</v>
      </c>
      <c r="AJ120" s="117" t="e">
        <f t="shared" si="31"/>
        <v>#DIV/0!</v>
      </c>
      <c r="AK120" s="117" t="e">
        <f t="shared" si="31"/>
        <v>#DIV/0!</v>
      </c>
      <c r="AL120" s="117" t="e">
        <f t="shared" si="31"/>
        <v>#DIV/0!</v>
      </c>
      <c r="AM120" s="61" t="e">
        <f t="shared" si="20"/>
        <v>#DIV/0!</v>
      </c>
      <c r="AN120" s="117">
        <f>AN114/AN107*10</f>
        <v>14.166666666666668</v>
      </c>
      <c r="AO120" s="33" t="e">
        <f t="shared" si="21"/>
        <v>#DIV/0!</v>
      </c>
    </row>
    <row r="121" spans="1:41" s="39" customFormat="1" ht="30" customHeight="1" outlineLevel="1" x14ac:dyDescent="0.2">
      <c r="A121" s="37" t="s">
        <v>121</v>
      </c>
      <c r="B121" s="117" t="e">
        <f>B116/B109*10</f>
        <v>#DIV/0!</v>
      </c>
      <c r="C121" s="117"/>
      <c r="D121" s="117">
        <v>20.6</v>
      </c>
      <c r="E121" s="117">
        <f>E116/E109*10</f>
        <v>20.559305689488912</v>
      </c>
      <c r="F121" s="38" t="e">
        <f t="shared" si="23"/>
        <v>#DIV/0!</v>
      </c>
      <c r="G121" s="117">
        <f t="shared" ref="G121:AL124" si="32">G116/G109*10</f>
        <v>14.285714285714286</v>
      </c>
      <c r="H121" s="117" t="e">
        <f t="shared" si="32"/>
        <v>#DIV/0!</v>
      </c>
      <c r="I121" s="117" t="e">
        <f t="shared" si="32"/>
        <v>#DIV/0!</v>
      </c>
      <c r="J121" s="117">
        <f t="shared" si="32"/>
        <v>30</v>
      </c>
      <c r="K121" s="117">
        <f t="shared" si="32"/>
        <v>17.820512820512821</v>
      </c>
      <c r="L121" s="117">
        <f t="shared" si="32"/>
        <v>16</v>
      </c>
      <c r="M121" s="117" t="e">
        <f t="shared" si="32"/>
        <v>#DIV/0!</v>
      </c>
      <c r="N121" s="117" t="e">
        <f t="shared" si="32"/>
        <v>#DIV/0!</v>
      </c>
      <c r="O121" s="117">
        <f t="shared" si="32"/>
        <v>14.693877551020408</v>
      </c>
      <c r="P121" s="117">
        <f t="shared" si="32"/>
        <v>15.022421524663676</v>
      </c>
      <c r="Q121" s="117" t="e">
        <f t="shared" si="32"/>
        <v>#DIV/0!</v>
      </c>
      <c r="R121" s="117" t="e">
        <f>R116/R109*10</f>
        <v>#DIV/0!</v>
      </c>
      <c r="S121" s="70" t="e">
        <f t="shared" si="19"/>
        <v>#DIV/0!</v>
      </c>
      <c r="T121" s="117" t="e">
        <f t="shared" si="32"/>
        <v>#DIV/0!</v>
      </c>
      <c r="U121" s="117">
        <f t="shared" si="32"/>
        <v>20</v>
      </c>
      <c r="V121" s="117" t="e">
        <f t="shared" si="32"/>
        <v>#DIV/0!</v>
      </c>
      <c r="W121" s="117">
        <f t="shared" si="32"/>
        <v>20</v>
      </c>
      <c r="X121" s="117" t="e">
        <f t="shared" si="32"/>
        <v>#DIV/0!</v>
      </c>
      <c r="Y121" s="117" t="e">
        <f t="shared" si="32"/>
        <v>#DIV/0!</v>
      </c>
      <c r="Z121" s="117" t="e">
        <f t="shared" si="32"/>
        <v>#DIV/0!</v>
      </c>
      <c r="AA121" s="117" t="e">
        <f t="shared" si="32"/>
        <v>#DIV/0!</v>
      </c>
      <c r="AB121" s="117" t="e">
        <f t="shared" si="32"/>
        <v>#DIV/0!</v>
      </c>
      <c r="AC121" s="117" t="e">
        <f t="shared" si="32"/>
        <v>#DIV/0!</v>
      </c>
      <c r="AD121" s="117" t="e">
        <f t="shared" si="32"/>
        <v>#DIV/0!</v>
      </c>
      <c r="AE121" s="117" t="e">
        <f t="shared" si="32"/>
        <v>#DIV/0!</v>
      </c>
      <c r="AF121" s="117" t="e">
        <f t="shared" si="32"/>
        <v>#DIV/0!</v>
      </c>
      <c r="AG121" s="117" t="e">
        <f t="shared" si="32"/>
        <v>#DIV/0!</v>
      </c>
      <c r="AH121" s="117" t="e">
        <f t="shared" si="32"/>
        <v>#DIV/0!</v>
      </c>
      <c r="AI121" s="117" t="e">
        <f t="shared" si="32"/>
        <v>#DIV/0!</v>
      </c>
      <c r="AJ121" s="117" t="e">
        <f t="shared" si="32"/>
        <v>#DIV/0!</v>
      </c>
      <c r="AK121" s="117" t="e">
        <f t="shared" si="32"/>
        <v>#DIV/0!</v>
      </c>
      <c r="AL121" s="117" t="e">
        <f t="shared" si="32"/>
        <v>#DIV/0!</v>
      </c>
      <c r="AM121" s="61" t="e">
        <f t="shared" si="20"/>
        <v>#DIV/0!</v>
      </c>
      <c r="AN121" s="117">
        <f>AN116/AN109*10</f>
        <v>14.166666666666668</v>
      </c>
      <c r="AO121" s="33" t="e">
        <f t="shared" si="21"/>
        <v>#DIV/0!</v>
      </c>
    </row>
    <row r="122" spans="1:41" s="39" customFormat="1" ht="30" customHeight="1" outlineLevel="1" x14ac:dyDescent="0.2">
      <c r="A122" s="37" t="s">
        <v>130</v>
      </c>
      <c r="B122" s="117" t="e">
        <f>B117/B110*10</f>
        <v>#DIV/0!</v>
      </c>
      <c r="C122" s="117"/>
      <c r="D122" s="117">
        <v>19.600000000000001</v>
      </c>
      <c r="E122" s="117">
        <f>E117/E110*10</f>
        <v>19.595959595959595</v>
      </c>
      <c r="F122" s="38" t="e">
        <f t="shared" si="23"/>
        <v>#DIV/0!</v>
      </c>
      <c r="G122" s="117"/>
      <c r="H122" s="117" t="e">
        <f t="shared" si="32"/>
        <v>#DIV/0!</v>
      </c>
      <c r="I122" s="117" t="e">
        <f t="shared" si="32"/>
        <v>#DIV/0!</v>
      </c>
      <c r="J122" s="117">
        <f t="shared" si="32"/>
        <v>25.04854368932039</v>
      </c>
      <c r="K122" s="117">
        <f t="shared" si="32"/>
        <v>15</v>
      </c>
      <c r="L122" s="117" t="e">
        <f t="shared" si="32"/>
        <v>#DIV/0!</v>
      </c>
      <c r="M122" s="117">
        <f t="shared" si="32"/>
        <v>13.333333333333332</v>
      </c>
      <c r="N122" s="117" t="e">
        <f t="shared" si="32"/>
        <v>#DIV/0!</v>
      </c>
      <c r="O122" s="117" t="e">
        <f t="shared" si="32"/>
        <v>#DIV/0!</v>
      </c>
      <c r="P122" s="117"/>
      <c r="Q122" s="117" t="e">
        <f>Q117/Q110*10</f>
        <v>#DIV/0!</v>
      </c>
      <c r="R122" s="117" t="e">
        <f>R117/R110*10</f>
        <v>#DIV/0!</v>
      </c>
      <c r="S122" s="70" t="e">
        <f t="shared" si="19"/>
        <v>#DIV/0!</v>
      </c>
      <c r="T122" s="117"/>
      <c r="U122" s="117" t="e">
        <f t="shared" si="32"/>
        <v>#DIV/0!</v>
      </c>
      <c r="V122" s="117" t="e">
        <f t="shared" si="32"/>
        <v>#DIV/0!</v>
      </c>
      <c r="W122" s="117" t="e">
        <f t="shared" si="32"/>
        <v>#DIV/0!</v>
      </c>
      <c r="X122" s="117" t="e">
        <f t="shared" si="32"/>
        <v>#DIV/0!</v>
      </c>
      <c r="Y122" s="117"/>
      <c r="Z122" s="117"/>
      <c r="AA122" s="117" t="e">
        <f>AA117/AA110*10</f>
        <v>#DIV/0!</v>
      </c>
      <c r="AB122" s="117" t="e">
        <f>AB117/AB110*10</f>
        <v>#DIV/0!</v>
      </c>
      <c r="AC122" s="117" t="e">
        <f t="shared" si="32"/>
        <v>#DIV/0!</v>
      </c>
      <c r="AD122" s="117" t="e">
        <f t="shared" si="32"/>
        <v>#DIV/0!</v>
      </c>
      <c r="AE122" s="117" t="e">
        <f t="shared" si="32"/>
        <v>#DIV/0!</v>
      </c>
      <c r="AF122" s="117" t="e">
        <f t="shared" si="32"/>
        <v>#DIV/0!</v>
      </c>
      <c r="AG122" s="117" t="e">
        <f t="shared" si="32"/>
        <v>#DIV/0!</v>
      </c>
      <c r="AH122" s="117" t="e">
        <f t="shared" si="32"/>
        <v>#DIV/0!</v>
      </c>
      <c r="AI122" s="117" t="e">
        <f t="shared" si="32"/>
        <v>#DIV/0!</v>
      </c>
      <c r="AJ122" s="117" t="e">
        <f t="shared" si="32"/>
        <v>#DIV/0!</v>
      </c>
      <c r="AK122" s="117" t="e">
        <f t="shared" si="32"/>
        <v>#DIV/0!</v>
      </c>
      <c r="AL122" s="117" t="e">
        <f t="shared" si="32"/>
        <v>#DIV/0!</v>
      </c>
      <c r="AM122" s="61" t="e">
        <f t="shared" si="20"/>
        <v>#DIV/0!</v>
      </c>
      <c r="AN122" s="117" t="e">
        <f>AN117/AN110*10</f>
        <v>#DIV/0!</v>
      </c>
      <c r="AO122" s="33" t="e">
        <f t="shared" si="21"/>
        <v>#DIV/0!</v>
      </c>
    </row>
    <row r="123" spans="1:41" s="39" customFormat="1" ht="30" customHeight="1" outlineLevel="1" x14ac:dyDescent="0.2">
      <c r="A123" s="37" t="s">
        <v>131</v>
      </c>
      <c r="B123" s="117" t="e">
        <f>B118/B111*10</f>
        <v>#DIV/0!</v>
      </c>
      <c r="C123" s="117"/>
      <c r="D123" s="117">
        <v>20</v>
      </c>
      <c r="E123" s="117">
        <f>E118/E111*10</f>
        <v>20</v>
      </c>
      <c r="F123" s="38" t="e">
        <f t="shared" si="23"/>
        <v>#DIV/0!</v>
      </c>
      <c r="G123" s="117" t="e">
        <f>G118/G111*10</f>
        <v>#DIV/0!</v>
      </c>
      <c r="H123" s="117" t="e">
        <f t="shared" si="32"/>
        <v>#DIV/0!</v>
      </c>
      <c r="I123" s="117" t="e">
        <f t="shared" si="32"/>
        <v>#DIV/0!</v>
      </c>
      <c r="J123" s="117" t="e">
        <f t="shared" si="32"/>
        <v>#DIV/0!</v>
      </c>
      <c r="K123" s="117" t="e">
        <f t="shared" si="32"/>
        <v>#DIV/0!</v>
      </c>
      <c r="L123" s="117" t="e">
        <f t="shared" si="32"/>
        <v>#DIV/0!</v>
      </c>
      <c r="M123" s="117" t="e">
        <f t="shared" si="32"/>
        <v>#DIV/0!</v>
      </c>
      <c r="N123" s="117" t="e">
        <f t="shared" si="32"/>
        <v>#DIV/0!</v>
      </c>
      <c r="O123" s="117" t="e">
        <f t="shared" si="32"/>
        <v>#DIV/0!</v>
      </c>
      <c r="P123" s="117" t="e">
        <f>P118/P111*10</f>
        <v>#DIV/0!</v>
      </c>
      <c r="Q123" s="117" t="e">
        <f>Q118/Q111*10</f>
        <v>#DIV/0!</v>
      </c>
      <c r="R123" s="117">
        <f>R118/R111*10</f>
        <v>20</v>
      </c>
      <c r="S123" s="70" t="e">
        <f t="shared" si="19"/>
        <v>#DIV/0!</v>
      </c>
      <c r="T123" s="117" t="e">
        <f>T118/T111*10</f>
        <v>#DIV/0!</v>
      </c>
      <c r="U123" s="117" t="e">
        <f t="shared" si="32"/>
        <v>#DIV/0!</v>
      </c>
      <c r="V123" s="117" t="e">
        <f t="shared" si="32"/>
        <v>#DIV/0!</v>
      </c>
      <c r="W123" s="117">
        <f t="shared" si="32"/>
        <v>20</v>
      </c>
      <c r="X123" s="117" t="e">
        <f t="shared" si="32"/>
        <v>#DIV/0!</v>
      </c>
      <c r="Y123" s="117" t="e">
        <f>Y118/Y111*10</f>
        <v>#DIV/0!</v>
      </c>
      <c r="Z123" s="117" t="e">
        <f>Z118/Z111*10</f>
        <v>#DIV/0!</v>
      </c>
      <c r="AA123" s="117" t="e">
        <f>AA118/AA111*10</f>
        <v>#DIV/0!</v>
      </c>
      <c r="AB123" s="117" t="e">
        <f>AB118/AB111*10</f>
        <v>#DIV/0!</v>
      </c>
      <c r="AC123" s="117" t="e">
        <f t="shared" si="32"/>
        <v>#DIV/0!</v>
      </c>
      <c r="AD123" s="117" t="e">
        <f t="shared" si="32"/>
        <v>#DIV/0!</v>
      </c>
      <c r="AE123" s="117" t="e">
        <f t="shared" si="32"/>
        <v>#DIV/0!</v>
      </c>
      <c r="AF123" s="117" t="e">
        <f t="shared" si="32"/>
        <v>#DIV/0!</v>
      </c>
      <c r="AG123" s="117" t="e">
        <f t="shared" si="32"/>
        <v>#DIV/0!</v>
      </c>
      <c r="AH123" s="117" t="e">
        <f t="shared" si="32"/>
        <v>#DIV/0!</v>
      </c>
      <c r="AI123" s="117" t="e">
        <f t="shared" si="32"/>
        <v>#DIV/0!</v>
      </c>
      <c r="AJ123" s="117" t="e">
        <f t="shared" si="32"/>
        <v>#DIV/0!</v>
      </c>
      <c r="AK123" s="117" t="e">
        <f t="shared" si="32"/>
        <v>#DIV/0!</v>
      </c>
      <c r="AL123" s="117" t="e">
        <f t="shared" si="32"/>
        <v>#DIV/0!</v>
      </c>
      <c r="AM123" s="61" t="e">
        <f t="shared" si="20"/>
        <v>#DIV/0!</v>
      </c>
      <c r="AN123" s="117" t="e">
        <f>AN118/AN111*10</f>
        <v>#DIV/0!</v>
      </c>
      <c r="AO123" s="33" t="e">
        <f t="shared" si="21"/>
        <v>#DIV/0!</v>
      </c>
    </row>
    <row r="124" spans="1:41" s="39" customFormat="1" ht="30" customHeight="1" outlineLevel="1" x14ac:dyDescent="0.2">
      <c r="A124" s="37" t="s">
        <v>132</v>
      </c>
      <c r="B124" s="117" t="e">
        <f>B119/B112*10</f>
        <v>#DIV/0!</v>
      </c>
      <c r="C124" s="117"/>
      <c r="D124" s="117"/>
      <c r="E124" s="117" t="e">
        <f>E119/E112*10</f>
        <v>#DIV/0!</v>
      </c>
      <c r="F124" s="38" t="e">
        <f t="shared" si="23"/>
        <v>#DIV/0!</v>
      </c>
      <c r="G124" s="117" t="e">
        <f>G119/G112*10</f>
        <v>#DIV/0!</v>
      </c>
      <c r="H124" s="117"/>
      <c r="I124" s="117" t="e">
        <f t="shared" si="32"/>
        <v>#DIV/0!</v>
      </c>
      <c r="J124" s="117"/>
      <c r="K124" s="117" t="e">
        <f>K119/K112*10</f>
        <v>#DIV/0!</v>
      </c>
      <c r="L124" s="117"/>
      <c r="M124" s="117"/>
      <c r="N124" s="117"/>
      <c r="O124" s="117"/>
      <c r="P124" s="117"/>
      <c r="Q124" s="117"/>
      <c r="R124" s="117"/>
      <c r="S124" s="70" t="e">
        <f t="shared" si="19"/>
        <v>#DIV/0!</v>
      </c>
      <c r="T124" s="117" t="e">
        <f>T119/T112*10</f>
        <v>#DIV/0!</v>
      </c>
      <c r="U124" s="117" t="e">
        <f>U119/U112*10</f>
        <v>#DIV/0!</v>
      </c>
      <c r="V124" s="117"/>
      <c r="W124" s="117"/>
      <c r="X124" s="117" t="e">
        <f>X119/X112*10</f>
        <v>#DIV/0!</v>
      </c>
      <c r="Y124" s="117"/>
      <c r="Z124" s="117" t="e">
        <f>Z119/Z112*10</f>
        <v>#DIV/0!</v>
      </c>
      <c r="AA124" s="117"/>
      <c r="AB124" s="117"/>
      <c r="AC124" s="117"/>
      <c r="AD124" s="117"/>
      <c r="AE124" s="117"/>
      <c r="AF124" s="117"/>
      <c r="AG124" s="117"/>
      <c r="AH124" s="117"/>
      <c r="AI124" s="117"/>
      <c r="AJ124" s="117"/>
      <c r="AK124" s="117"/>
      <c r="AL124" s="117"/>
      <c r="AM124" s="61" t="e">
        <f t="shared" si="20"/>
        <v>#DIV/0!</v>
      </c>
      <c r="AO124" s="33" t="e">
        <f t="shared" si="21"/>
        <v>#DIV/0!</v>
      </c>
    </row>
    <row r="125" spans="1:41" s="39" customFormat="1" ht="30" hidden="1" customHeight="1" outlineLevel="2" x14ac:dyDescent="0.2">
      <c r="A125" s="159" t="s">
        <v>137</v>
      </c>
      <c r="B125" s="63"/>
      <c r="C125" s="63"/>
      <c r="D125" s="63"/>
      <c r="E125" s="68">
        <f>SUM(G125:AB125)</f>
        <v>0</v>
      </c>
      <c r="F125" s="38"/>
      <c r="G125" s="137"/>
      <c r="H125" s="97"/>
      <c r="I125" s="160"/>
      <c r="J125" s="97"/>
      <c r="K125" s="97"/>
      <c r="L125" s="97"/>
      <c r="M125" s="97"/>
      <c r="N125" s="117"/>
      <c r="O125" s="97"/>
      <c r="P125" s="97"/>
      <c r="Q125" s="97"/>
      <c r="R125" s="97"/>
      <c r="S125" s="70">
        <f t="shared" si="19"/>
        <v>0</v>
      </c>
      <c r="T125" s="97"/>
      <c r="U125" s="97"/>
      <c r="V125" s="117"/>
      <c r="W125" s="68"/>
      <c r="X125" s="161"/>
      <c r="Y125" s="161"/>
      <c r="Z125" s="161"/>
      <c r="AA125" s="68"/>
      <c r="AB125" s="97"/>
      <c r="AM125" s="61">
        <f t="shared" si="20"/>
        <v>0</v>
      </c>
      <c r="AO125" s="33">
        <f t="shared" si="21"/>
        <v>0</v>
      </c>
    </row>
    <row r="126" spans="1:41" s="39" customFormat="1" ht="30" customHeight="1" outlineLevel="1" collapsed="1" x14ac:dyDescent="0.2">
      <c r="A126" s="108" t="s">
        <v>138</v>
      </c>
      <c r="B126" s="63"/>
      <c r="C126" s="63"/>
      <c r="D126" s="63"/>
      <c r="E126" s="68">
        <f>SUM(G126:AB126)</f>
        <v>0</v>
      </c>
      <c r="F126" s="38"/>
      <c r="G126" s="137"/>
      <c r="H126" s="97"/>
      <c r="I126" s="97"/>
      <c r="J126" s="97"/>
      <c r="K126" s="97"/>
      <c r="L126" s="97"/>
      <c r="M126" s="97"/>
      <c r="N126" s="117"/>
      <c r="O126" s="97"/>
      <c r="P126" s="97"/>
      <c r="Q126" s="97"/>
      <c r="R126" s="97"/>
      <c r="S126" s="70">
        <f t="shared" si="19"/>
        <v>0</v>
      </c>
      <c r="T126" s="97"/>
      <c r="U126" s="97"/>
      <c r="V126" s="117"/>
      <c r="W126" s="68"/>
      <c r="X126" s="161"/>
      <c r="Y126" s="161"/>
      <c r="Z126" s="161"/>
      <c r="AA126" s="68"/>
      <c r="AB126" s="97"/>
      <c r="AM126" s="61">
        <f t="shared" si="20"/>
        <v>0</v>
      </c>
      <c r="AO126" s="33">
        <f t="shared" si="21"/>
        <v>0</v>
      </c>
    </row>
    <row r="127" spans="1:41" s="39" customFormat="1" ht="27.75" customHeight="1" outlineLevel="1" x14ac:dyDescent="0.2">
      <c r="A127" s="108" t="s">
        <v>136</v>
      </c>
      <c r="B127" s="162"/>
      <c r="C127" s="162"/>
      <c r="D127" s="162"/>
      <c r="E127" s="162" t="e">
        <f>E126/E125*10</f>
        <v>#DIV/0!</v>
      </c>
      <c r="F127" s="160"/>
      <c r="G127" s="160"/>
      <c r="H127" s="160"/>
      <c r="I127" s="160"/>
      <c r="J127" s="160" t="e">
        <f>J126/J125*10</f>
        <v>#DIV/0!</v>
      </c>
      <c r="K127" s="160"/>
      <c r="L127" s="160"/>
      <c r="M127" s="160"/>
      <c r="N127" s="160"/>
      <c r="O127" s="160" t="e">
        <f>O126/O125*10</f>
        <v>#DIV/0!</v>
      </c>
      <c r="P127" s="160"/>
      <c r="Q127" s="160"/>
      <c r="R127" s="160"/>
      <c r="S127" s="70" t="e">
        <f t="shared" si="19"/>
        <v>#DIV/0!</v>
      </c>
      <c r="T127" s="160"/>
      <c r="U127" s="117" t="e">
        <f>U126/U125*10</f>
        <v>#DIV/0!</v>
      </c>
      <c r="V127" s="117"/>
      <c r="W127" s="117" t="e">
        <f>W126/W125*10</f>
        <v>#DIV/0!</v>
      </c>
      <c r="X127" s="160"/>
      <c r="Y127" s="160"/>
      <c r="Z127" s="160"/>
      <c r="AA127" s="117" t="e">
        <f>AA126/AA125*10</f>
        <v>#DIV/0!</v>
      </c>
      <c r="AB127" s="137"/>
      <c r="AM127" s="61" t="e">
        <f t="shared" si="20"/>
        <v>#DIV/0!</v>
      </c>
      <c r="AO127" s="33" t="e">
        <f t="shared" si="21"/>
        <v>#DIV/0!</v>
      </c>
    </row>
    <row r="128" spans="1:41" s="39" customFormat="1" ht="2.25" hidden="1" customHeight="1" outlineLevel="1" x14ac:dyDescent="0.2">
      <c r="A128" s="159" t="s">
        <v>139</v>
      </c>
      <c r="B128" s="163"/>
      <c r="C128" s="163"/>
      <c r="D128" s="163"/>
      <c r="E128" s="163">
        <f>SUM(G128:AB128)</f>
        <v>0</v>
      </c>
      <c r="F128" s="38" t="e">
        <f t="shared" si="23"/>
        <v>#DIV/0!</v>
      </c>
      <c r="G128" s="157"/>
      <c r="H128" s="157"/>
      <c r="I128" s="157"/>
      <c r="J128" s="157"/>
      <c r="K128" s="157"/>
      <c r="L128" s="157"/>
      <c r="M128" s="157"/>
      <c r="N128" s="157"/>
      <c r="O128" s="157"/>
      <c r="P128" s="157"/>
      <c r="Q128" s="157"/>
      <c r="R128" s="157"/>
      <c r="S128" s="70">
        <f t="shared" si="19"/>
        <v>0</v>
      </c>
      <c r="T128" s="157"/>
      <c r="U128" s="157"/>
      <c r="V128" s="157"/>
      <c r="W128" s="157"/>
      <c r="X128" s="157"/>
      <c r="Y128" s="157"/>
      <c r="Z128" s="157"/>
      <c r="AA128" s="157"/>
      <c r="AB128" s="157"/>
      <c r="AM128" s="61">
        <f t="shared" si="20"/>
        <v>0</v>
      </c>
      <c r="AO128" s="33">
        <f t="shared" si="21"/>
        <v>0</v>
      </c>
    </row>
    <row r="129" spans="1:41" s="39" customFormat="1" ht="30" hidden="1" customHeight="1" outlineLevel="1" x14ac:dyDescent="0.2">
      <c r="A129" s="108" t="s">
        <v>140</v>
      </c>
      <c r="B129" s="80"/>
      <c r="C129" s="80"/>
      <c r="D129" s="80"/>
      <c r="E129" s="80">
        <f>SUM(G129:AB129)</f>
        <v>0</v>
      </c>
      <c r="F129" s="38" t="e">
        <f t="shared" si="23"/>
        <v>#DIV/0!</v>
      </c>
      <c r="G129" s="105"/>
      <c r="H129" s="105"/>
      <c r="I129" s="105"/>
      <c r="J129" s="105"/>
      <c r="K129" s="105"/>
      <c r="L129" s="105"/>
      <c r="M129" s="68"/>
      <c r="N129" s="68"/>
      <c r="O129" s="68"/>
      <c r="P129" s="105"/>
      <c r="Q129" s="105"/>
      <c r="R129" s="105"/>
      <c r="S129" s="70">
        <f t="shared" ref="S129:S187" si="33">SUM(G129:R129)</f>
        <v>0</v>
      </c>
      <c r="T129" s="105"/>
      <c r="U129" s="105"/>
      <c r="V129" s="105"/>
      <c r="W129" s="105"/>
      <c r="X129" s="105"/>
      <c r="Y129" s="105"/>
      <c r="Z129" s="105"/>
      <c r="AA129" s="105"/>
      <c r="AB129" s="105"/>
      <c r="AM129" s="61">
        <f t="shared" ref="AM129:AM186" si="34">SUM(T129:AL129)</f>
        <v>0</v>
      </c>
      <c r="AO129" s="33">
        <f t="shared" ref="AO129:AO187" si="35">AM129+AN129</f>
        <v>0</v>
      </c>
    </row>
    <row r="130" spans="1:41" s="39" customFormat="1" ht="30" hidden="1" customHeight="1" outlineLevel="1" x14ac:dyDescent="0.2">
      <c r="A130" s="108" t="s">
        <v>141</v>
      </c>
      <c r="B130" s="117"/>
      <c r="C130" s="117"/>
      <c r="D130" s="117"/>
      <c r="E130" s="117" t="e">
        <f>E128/E129</f>
        <v>#DIV/0!</v>
      </c>
      <c r="F130" s="38" t="e">
        <f t="shared" si="23"/>
        <v>#DIV/0!</v>
      </c>
      <c r="G130" s="117"/>
      <c r="H130" s="117"/>
      <c r="I130" s="117"/>
      <c r="J130" s="117"/>
      <c r="K130" s="117"/>
      <c r="L130" s="117"/>
      <c r="M130" s="117"/>
      <c r="N130" s="117"/>
      <c r="O130" s="117"/>
      <c r="P130" s="117"/>
      <c r="Q130" s="117"/>
      <c r="R130" s="117"/>
      <c r="S130" s="70">
        <f t="shared" si="33"/>
        <v>0</v>
      </c>
      <c r="T130" s="117"/>
      <c r="U130" s="117"/>
      <c r="V130" s="117"/>
      <c r="W130" s="117"/>
      <c r="X130" s="117"/>
      <c r="Y130" s="117"/>
      <c r="Z130" s="117"/>
      <c r="AA130" s="117"/>
      <c r="AB130" s="117"/>
      <c r="AM130" s="164">
        <f t="shared" si="34"/>
        <v>0</v>
      </c>
      <c r="AO130" s="33">
        <f t="shared" si="35"/>
        <v>0</v>
      </c>
    </row>
    <row r="131" spans="1:41" s="39" customFormat="1" ht="27.75" customHeight="1" outlineLevel="1" x14ac:dyDescent="0.2">
      <c r="A131" s="37" t="s">
        <v>142</v>
      </c>
      <c r="B131" s="80"/>
      <c r="C131" s="80"/>
      <c r="D131" s="80"/>
      <c r="E131" s="80"/>
      <c r="F131" s="38"/>
      <c r="G131" s="165"/>
      <c r="H131" s="165"/>
      <c r="I131" s="165"/>
      <c r="J131" s="165"/>
      <c r="K131" s="165"/>
      <c r="L131" s="165"/>
      <c r="M131" s="165"/>
      <c r="N131" s="165"/>
      <c r="O131" s="165"/>
      <c r="P131" s="165"/>
      <c r="Q131" s="165"/>
      <c r="R131" s="165"/>
      <c r="S131" s="70">
        <f t="shared" si="33"/>
        <v>0</v>
      </c>
      <c r="T131" s="165"/>
      <c r="U131" s="165"/>
      <c r="V131" s="165"/>
      <c r="W131" s="165"/>
      <c r="X131" s="165"/>
      <c r="Y131" s="165"/>
      <c r="Z131" s="165"/>
      <c r="AA131" s="165"/>
      <c r="AB131" s="165"/>
      <c r="AC131" s="156"/>
      <c r="AD131" s="156"/>
      <c r="AE131" s="156"/>
      <c r="AF131" s="156"/>
      <c r="AG131" s="156"/>
      <c r="AH131" s="156"/>
      <c r="AI131" s="156"/>
      <c r="AJ131" s="156"/>
      <c r="AK131" s="156"/>
      <c r="AL131" s="156"/>
      <c r="AM131" s="166">
        <f t="shared" si="34"/>
        <v>0</v>
      </c>
      <c r="AN131" s="156"/>
      <c r="AO131" s="33">
        <f t="shared" si="35"/>
        <v>0</v>
      </c>
    </row>
    <row r="132" spans="1:41" s="39" customFormat="1" ht="27" hidden="1" customHeight="1" outlineLevel="1" x14ac:dyDescent="0.2">
      <c r="A132" s="40" t="s">
        <v>143</v>
      </c>
      <c r="B132" s="63"/>
      <c r="C132" s="63"/>
      <c r="D132" s="63"/>
      <c r="E132" s="80">
        <f>SUM(G132:AB132)</f>
        <v>0</v>
      </c>
      <c r="F132" s="38"/>
      <c r="G132" s="157"/>
      <c r="H132" s="157"/>
      <c r="I132" s="157"/>
      <c r="J132" s="157"/>
      <c r="K132" s="157"/>
      <c r="L132" s="157"/>
      <c r="M132" s="157"/>
      <c r="N132" s="68"/>
      <c r="O132" s="157"/>
      <c r="P132" s="157"/>
      <c r="Q132" s="157"/>
      <c r="R132" s="157"/>
      <c r="S132" s="70">
        <f t="shared" si="33"/>
        <v>0</v>
      </c>
      <c r="T132" s="157"/>
      <c r="U132" s="157"/>
      <c r="V132" s="157"/>
      <c r="W132" s="117"/>
      <c r="X132" s="157"/>
      <c r="Y132" s="157"/>
      <c r="Z132" s="157"/>
      <c r="AA132" s="157"/>
      <c r="AB132" s="157"/>
      <c r="AC132" s="156"/>
      <c r="AD132" s="156"/>
      <c r="AE132" s="156"/>
      <c r="AF132" s="156"/>
      <c r="AG132" s="156"/>
      <c r="AH132" s="156"/>
      <c r="AI132" s="156"/>
      <c r="AJ132" s="156"/>
      <c r="AK132" s="156"/>
      <c r="AL132" s="156"/>
      <c r="AM132" s="166">
        <f t="shared" si="34"/>
        <v>0</v>
      </c>
      <c r="AN132" s="156"/>
      <c r="AO132" s="33">
        <f t="shared" si="35"/>
        <v>0</v>
      </c>
    </row>
    <row r="133" spans="1:41" s="39" customFormat="1" ht="31.9" hidden="1" customHeight="1" outlineLevel="2" x14ac:dyDescent="0.2">
      <c r="A133" s="40" t="s">
        <v>144</v>
      </c>
      <c r="B133" s="80"/>
      <c r="C133" s="80"/>
      <c r="D133" s="80"/>
      <c r="E133" s="80"/>
      <c r="F133" s="38"/>
      <c r="G133" s="157"/>
      <c r="H133" s="157"/>
      <c r="I133" s="157"/>
      <c r="J133" s="157"/>
      <c r="K133" s="157"/>
      <c r="L133" s="157"/>
      <c r="M133" s="157"/>
      <c r="N133" s="157"/>
      <c r="O133" s="157"/>
      <c r="P133" s="157"/>
      <c r="Q133" s="157"/>
      <c r="R133" s="157"/>
      <c r="S133" s="70">
        <f t="shared" si="33"/>
        <v>0</v>
      </c>
      <c r="T133" s="157"/>
      <c r="U133" s="157"/>
      <c r="V133" s="157"/>
      <c r="W133" s="157"/>
      <c r="X133" s="157"/>
      <c r="Y133" s="157"/>
      <c r="Z133" s="157"/>
      <c r="AA133" s="157"/>
      <c r="AB133" s="157"/>
      <c r="AC133" s="156"/>
      <c r="AD133" s="156"/>
      <c r="AE133" s="156"/>
      <c r="AF133" s="156"/>
      <c r="AG133" s="156"/>
      <c r="AH133" s="156"/>
      <c r="AI133" s="156"/>
      <c r="AJ133" s="156"/>
      <c r="AK133" s="156"/>
      <c r="AL133" s="156"/>
      <c r="AM133" s="166">
        <f t="shared" si="34"/>
        <v>0</v>
      </c>
      <c r="AN133" s="156"/>
      <c r="AO133" s="33">
        <f t="shared" si="35"/>
        <v>0</v>
      </c>
    </row>
    <row r="134" spans="1:41" s="39" customFormat="1" ht="30" hidden="1" customHeight="1" outlineLevel="2" x14ac:dyDescent="0.2">
      <c r="A134" s="159" t="s">
        <v>145</v>
      </c>
      <c r="B134" s="63"/>
      <c r="C134" s="63"/>
      <c r="D134" s="63"/>
      <c r="E134" s="80">
        <f>SUM(G134:AB134)</f>
        <v>0</v>
      </c>
      <c r="F134" s="38" t="e">
        <f t="shared" ref="F134:F174" si="36">E134/B134</f>
        <v>#DIV/0!</v>
      </c>
      <c r="G134" s="65"/>
      <c r="H134" s="65"/>
      <c r="I134" s="65"/>
      <c r="J134" s="65"/>
      <c r="K134" s="65"/>
      <c r="L134" s="65"/>
      <c r="M134" s="65"/>
      <c r="N134" s="65"/>
      <c r="O134" s="65"/>
      <c r="P134" s="65"/>
      <c r="Q134" s="65"/>
      <c r="R134" s="65"/>
      <c r="S134" s="70">
        <f t="shared" si="33"/>
        <v>0</v>
      </c>
      <c r="T134" s="65"/>
      <c r="U134" s="65"/>
      <c r="V134" s="65"/>
      <c r="W134" s="65"/>
      <c r="X134" s="65"/>
      <c r="Y134" s="65"/>
      <c r="Z134" s="65"/>
      <c r="AA134" s="65"/>
      <c r="AB134" s="65"/>
      <c r="AC134" s="156"/>
      <c r="AD134" s="156"/>
      <c r="AE134" s="156"/>
      <c r="AF134" s="156"/>
      <c r="AG134" s="156"/>
      <c r="AH134" s="156"/>
      <c r="AI134" s="156"/>
      <c r="AJ134" s="156"/>
      <c r="AK134" s="156"/>
      <c r="AL134" s="156"/>
      <c r="AM134" s="166">
        <f t="shared" si="34"/>
        <v>0</v>
      </c>
      <c r="AN134" s="156"/>
      <c r="AO134" s="33">
        <f t="shared" si="35"/>
        <v>0</v>
      </c>
    </row>
    <row r="135" spans="1:41" s="39" customFormat="1" ht="19.149999999999999" customHeight="1" outlineLevel="1" collapsed="1" x14ac:dyDescent="0.2">
      <c r="A135" s="40" t="s">
        <v>146</v>
      </c>
      <c r="B135" s="111" t="e">
        <f>B134/B133</f>
        <v>#DIV/0!</v>
      </c>
      <c r="C135" s="111"/>
      <c r="D135" s="111"/>
      <c r="E135" s="111" t="e">
        <f>E134/E133</f>
        <v>#DIV/0!</v>
      </c>
      <c r="F135" s="38"/>
      <c r="G135" s="113" t="e">
        <f t="shared" ref="G135:AB135" si="37">G134/G133</f>
        <v>#DIV/0!</v>
      </c>
      <c r="H135" s="113" t="e">
        <f t="shared" si="37"/>
        <v>#DIV/0!</v>
      </c>
      <c r="I135" s="113" t="e">
        <f t="shared" si="37"/>
        <v>#DIV/0!</v>
      </c>
      <c r="J135" s="113" t="e">
        <f t="shared" si="37"/>
        <v>#DIV/0!</v>
      </c>
      <c r="K135" s="113" t="e">
        <f t="shared" si="37"/>
        <v>#DIV/0!</v>
      </c>
      <c r="L135" s="113" t="e">
        <f t="shared" si="37"/>
        <v>#DIV/0!</v>
      </c>
      <c r="M135" s="113" t="e">
        <f t="shared" si="37"/>
        <v>#DIV/0!</v>
      </c>
      <c r="N135" s="113" t="e">
        <f t="shared" si="37"/>
        <v>#DIV/0!</v>
      </c>
      <c r="O135" s="113" t="e">
        <f t="shared" si="37"/>
        <v>#DIV/0!</v>
      </c>
      <c r="P135" s="113" t="e">
        <f t="shared" si="37"/>
        <v>#DIV/0!</v>
      </c>
      <c r="Q135" s="113" t="e">
        <f t="shared" si="37"/>
        <v>#DIV/0!</v>
      </c>
      <c r="R135" s="113"/>
      <c r="S135" s="70" t="e">
        <f t="shared" si="33"/>
        <v>#DIV/0!</v>
      </c>
      <c r="T135" s="113" t="e">
        <f t="shared" si="37"/>
        <v>#DIV/0!</v>
      </c>
      <c r="U135" s="113" t="e">
        <f t="shared" si="37"/>
        <v>#DIV/0!</v>
      </c>
      <c r="V135" s="113" t="e">
        <f t="shared" si="37"/>
        <v>#DIV/0!</v>
      </c>
      <c r="W135" s="113" t="e">
        <f t="shared" si="37"/>
        <v>#DIV/0!</v>
      </c>
      <c r="X135" s="113" t="e">
        <f t="shared" si="37"/>
        <v>#DIV/0!</v>
      </c>
      <c r="Y135" s="113" t="e">
        <f t="shared" si="37"/>
        <v>#DIV/0!</v>
      </c>
      <c r="Z135" s="113" t="e">
        <f t="shared" si="37"/>
        <v>#DIV/0!</v>
      </c>
      <c r="AA135" s="113" t="e">
        <f t="shared" si="37"/>
        <v>#DIV/0!</v>
      </c>
      <c r="AB135" s="113" t="e">
        <f t="shared" si="37"/>
        <v>#DIV/0!</v>
      </c>
      <c r="AC135" s="156"/>
      <c r="AD135" s="156"/>
      <c r="AE135" s="156"/>
      <c r="AF135" s="156"/>
      <c r="AG135" s="156"/>
      <c r="AH135" s="156"/>
      <c r="AI135" s="156"/>
      <c r="AJ135" s="156"/>
      <c r="AK135" s="156"/>
      <c r="AL135" s="156"/>
      <c r="AM135" s="166" t="e">
        <f t="shared" si="34"/>
        <v>#DIV/0!</v>
      </c>
      <c r="AN135" s="156"/>
      <c r="AO135" s="33" t="e">
        <f t="shared" si="35"/>
        <v>#DIV/0!</v>
      </c>
    </row>
    <row r="136" spans="1:41" s="155" customFormat="1" ht="20.25" customHeight="1" outlineLevel="1" x14ac:dyDescent="0.2">
      <c r="A136" s="153" t="s">
        <v>129</v>
      </c>
      <c r="B136" s="167">
        <f>B133-B134</f>
        <v>0</v>
      </c>
      <c r="C136" s="167"/>
      <c r="D136" s="167"/>
      <c r="E136" s="167">
        <f>E133-E134</f>
        <v>0</v>
      </c>
      <c r="F136" s="167"/>
      <c r="G136" s="167">
        <f t="shared" ref="G136:AB136" si="38">G133-G134</f>
        <v>0</v>
      </c>
      <c r="H136" s="167">
        <f t="shared" si="38"/>
        <v>0</v>
      </c>
      <c r="I136" s="167">
        <f t="shared" si="38"/>
        <v>0</v>
      </c>
      <c r="J136" s="167">
        <f t="shared" si="38"/>
        <v>0</v>
      </c>
      <c r="K136" s="167">
        <f t="shared" si="38"/>
        <v>0</v>
      </c>
      <c r="L136" s="167">
        <f t="shared" si="38"/>
        <v>0</v>
      </c>
      <c r="M136" s="167">
        <f t="shared" si="38"/>
        <v>0</v>
      </c>
      <c r="N136" s="167">
        <f t="shared" si="38"/>
        <v>0</v>
      </c>
      <c r="O136" s="167">
        <f t="shared" si="38"/>
        <v>0</v>
      </c>
      <c r="P136" s="167">
        <f t="shared" si="38"/>
        <v>0</v>
      </c>
      <c r="Q136" s="167">
        <f t="shared" si="38"/>
        <v>0</v>
      </c>
      <c r="R136" s="167"/>
      <c r="S136" s="70">
        <f t="shared" si="33"/>
        <v>0</v>
      </c>
      <c r="T136" s="167">
        <f t="shared" si="38"/>
        <v>0</v>
      </c>
      <c r="U136" s="167">
        <f t="shared" si="38"/>
        <v>0</v>
      </c>
      <c r="V136" s="167">
        <f t="shared" si="38"/>
        <v>0</v>
      </c>
      <c r="W136" s="167">
        <f t="shared" si="38"/>
        <v>0</v>
      </c>
      <c r="X136" s="167">
        <f t="shared" si="38"/>
        <v>0</v>
      </c>
      <c r="Y136" s="167">
        <f t="shared" si="38"/>
        <v>0</v>
      </c>
      <c r="Z136" s="167">
        <f t="shared" si="38"/>
        <v>0</v>
      </c>
      <c r="AA136" s="167">
        <f t="shared" si="38"/>
        <v>0</v>
      </c>
      <c r="AB136" s="167">
        <f t="shared" si="38"/>
        <v>0</v>
      </c>
      <c r="AC136" s="168"/>
      <c r="AD136" s="168"/>
      <c r="AE136" s="168"/>
      <c r="AF136" s="168"/>
      <c r="AG136" s="168"/>
      <c r="AH136" s="168"/>
      <c r="AI136" s="168"/>
      <c r="AJ136" s="168"/>
      <c r="AK136" s="168"/>
      <c r="AL136" s="168"/>
      <c r="AM136" s="166">
        <f t="shared" si="34"/>
        <v>0</v>
      </c>
      <c r="AN136" s="168"/>
      <c r="AO136" s="33">
        <f t="shared" si="35"/>
        <v>0</v>
      </c>
    </row>
    <row r="137" spans="1:41" s="39" customFormat="1" ht="22.5" hidden="1" customHeight="1" outlineLevel="1" x14ac:dyDescent="0.2">
      <c r="A137" s="40" t="s">
        <v>147</v>
      </c>
      <c r="B137" s="65"/>
      <c r="C137" s="65"/>
      <c r="D137" s="65"/>
      <c r="E137" s="68"/>
      <c r="F137" s="51" t="e">
        <f t="shared" si="36"/>
        <v>#DIV/0!</v>
      </c>
      <c r="G137" s="65"/>
      <c r="H137" s="65"/>
      <c r="I137" s="65"/>
      <c r="J137" s="65"/>
      <c r="K137" s="65"/>
      <c r="L137" s="65"/>
      <c r="M137" s="65"/>
      <c r="N137" s="65"/>
      <c r="O137" s="65"/>
      <c r="P137" s="65"/>
      <c r="Q137" s="65"/>
      <c r="R137" s="65"/>
      <c r="S137" s="70">
        <f t="shared" si="33"/>
        <v>0</v>
      </c>
      <c r="T137" s="65"/>
      <c r="U137" s="65"/>
      <c r="V137" s="65"/>
      <c r="W137" s="65"/>
      <c r="X137" s="65"/>
      <c r="Y137" s="65"/>
      <c r="Z137" s="65"/>
      <c r="AA137" s="65"/>
      <c r="AB137" s="65"/>
      <c r="AC137" s="156"/>
      <c r="AD137" s="156"/>
      <c r="AE137" s="156"/>
      <c r="AF137" s="156"/>
      <c r="AG137" s="156"/>
      <c r="AH137" s="156"/>
      <c r="AI137" s="156"/>
      <c r="AJ137" s="156"/>
      <c r="AK137" s="156"/>
      <c r="AL137" s="156"/>
      <c r="AM137" s="166">
        <f t="shared" si="34"/>
        <v>0</v>
      </c>
      <c r="AN137" s="156"/>
      <c r="AO137" s="33">
        <f t="shared" si="35"/>
        <v>0</v>
      </c>
    </row>
    <row r="138" spans="1:41" s="39" customFormat="1" ht="30" customHeight="1" outlineLevel="1" x14ac:dyDescent="0.2">
      <c r="A138" s="108" t="s">
        <v>148</v>
      </c>
      <c r="B138" s="63"/>
      <c r="C138" s="63"/>
      <c r="D138" s="63"/>
      <c r="E138" s="80">
        <f>SUM(G138:AB138)</f>
        <v>0</v>
      </c>
      <c r="F138" s="38" t="e">
        <f t="shared" si="36"/>
        <v>#DIV/0!</v>
      </c>
      <c r="G138" s="65"/>
      <c r="H138" s="65"/>
      <c r="I138" s="65"/>
      <c r="J138" s="65"/>
      <c r="K138" s="65"/>
      <c r="L138" s="65"/>
      <c r="M138" s="65"/>
      <c r="N138" s="65"/>
      <c r="O138" s="65"/>
      <c r="P138" s="65"/>
      <c r="Q138" s="65"/>
      <c r="R138" s="65"/>
      <c r="S138" s="70">
        <f t="shared" si="33"/>
        <v>0</v>
      </c>
      <c r="T138" s="65"/>
      <c r="U138" s="65"/>
      <c r="V138" s="65"/>
      <c r="W138" s="65"/>
      <c r="X138" s="65"/>
      <c r="Y138" s="65"/>
      <c r="Z138" s="65"/>
      <c r="AA138" s="65"/>
      <c r="AB138" s="65"/>
      <c r="AC138" s="156"/>
      <c r="AD138" s="156"/>
      <c r="AE138" s="156"/>
      <c r="AF138" s="156"/>
      <c r="AG138" s="156"/>
      <c r="AH138" s="156"/>
      <c r="AI138" s="156"/>
      <c r="AJ138" s="156"/>
      <c r="AK138" s="156"/>
      <c r="AL138" s="156"/>
      <c r="AM138" s="166">
        <f t="shared" si="34"/>
        <v>0</v>
      </c>
      <c r="AN138" s="156"/>
      <c r="AO138" s="33">
        <f t="shared" si="35"/>
        <v>0</v>
      </c>
    </row>
    <row r="139" spans="1:41" s="39" customFormat="1" ht="31.15" customHeight="1" outlineLevel="1" x14ac:dyDescent="0.2">
      <c r="A139" s="40" t="s">
        <v>75</v>
      </c>
      <c r="B139" s="38" t="e">
        <f>B138/B137</f>
        <v>#DIV/0!</v>
      </c>
      <c r="C139" s="38"/>
      <c r="D139" s="38"/>
      <c r="E139" s="73" t="e">
        <f>E138/E137</f>
        <v>#DIV/0!</v>
      </c>
      <c r="F139" s="38"/>
      <c r="G139" s="91" t="e">
        <f t="shared" ref="G139:AB139" si="39">G138/G137</f>
        <v>#DIV/0!</v>
      </c>
      <c r="H139" s="91" t="e">
        <f t="shared" si="39"/>
        <v>#DIV/0!</v>
      </c>
      <c r="I139" s="91" t="e">
        <f t="shared" si="39"/>
        <v>#DIV/0!</v>
      </c>
      <c r="J139" s="91" t="e">
        <f t="shared" si="39"/>
        <v>#DIV/0!</v>
      </c>
      <c r="K139" s="91" t="e">
        <f t="shared" si="39"/>
        <v>#DIV/0!</v>
      </c>
      <c r="L139" s="91" t="e">
        <f t="shared" si="39"/>
        <v>#DIV/0!</v>
      </c>
      <c r="M139" s="91" t="e">
        <f t="shared" si="39"/>
        <v>#DIV/0!</v>
      </c>
      <c r="N139" s="91" t="e">
        <f t="shared" si="39"/>
        <v>#DIV/0!</v>
      </c>
      <c r="O139" s="91" t="e">
        <f t="shared" si="39"/>
        <v>#DIV/0!</v>
      </c>
      <c r="P139" s="91" t="e">
        <f t="shared" si="39"/>
        <v>#DIV/0!</v>
      </c>
      <c r="Q139" s="91" t="e">
        <f t="shared" si="39"/>
        <v>#DIV/0!</v>
      </c>
      <c r="R139" s="91"/>
      <c r="S139" s="70" t="e">
        <f t="shared" si="33"/>
        <v>#DIV/0!</v>
      </c>
      <c r="T139" s="91" t="e">
        <f t="shared" si="39"/>
        <v>#DIV/0!</v>
      </c>
      <c r="U139" s="91" t="e">
        <f t="shared" si="39"/>
        <v>#DIV/0!</v>
      </c>
      <c r="V139" s="91" t="e">
        <f t="shared" si="39"/>
        <v>#DIV/0!</v>
      </c>
      <c r="W139" s="91" t="e">
        <f t="shared" si="39"/>
        <v>#DIV/0!</v>
      </c>
      <c r="X139" s="91" t="e">
        <f t="shared" si="39"/>
        <v>#DIV/0!</v>
      </c>
      <c r="Y139" s="91" t="e">
        <f t="shared" si="39"/>
        <v>#DIV/0!</v>
      </c>
      <c r="Z139" s="91" t="e">
        <f t="shared" si="39"/>
        <v>#DIV/0!</v>
      </c>
      <c r="AA139" s="91" t="e">
        <f t="shared" si="39"/>
        <v>#DIV/0!</v>
      </c>
      <c r="AB139" s="91" t="e">
        <f t="shared" si="39"/>
        <v>#DIV/0!</v>
      </c>
      <c r="AC139" s="156"/>
      <c r="AD139" s="156"/>
      <c r="AE139" s="156"/>
      <c r="AF139" s="156"/>
      <c r="AG139" s="156"/>
      <c r="AH139" s="156"/>
      <c r="AI139" s="156"/>
      <c r="AJ139" s="156"/>
      <c r="AK139" s="156"/>
      <c r="AL139" s="156"/>
      <c r="AM139" s="166" t="e">
        <f t="shared" si="34"/>
        <v>#DIV/0!</v>
      </c>
      <c r="AN139" s="156"/>
      <c r="AO139" s="33" t="e">
        <f t="shared" si="35"/>
        <v>#DIV/0!</v>
      </c>
    </row>
    <row r="140" spans="1:41" s="39" customFormat="1" ht="30" customHeight="1" outlineLevel="1" x14ac:dyDescent="0.2">
      <c r="A140" s="108" t="s">
        <v>136</v>
      </c>
      <c r="B140" s="162" t="e">
        <f>B138/B134*10</f>
        <v>#DIV/0!</v>
      </c>
      <c r="C140" s="162"/>
      <c r="D140" s="162"/>
      <c r="E140" s="162" t="e">
        <f>E138/E134*10</f>
        <v>#DIV/0!</v>
      </c>
      <c r="F140" s="38" t="e">
        <f t="shared" si="36"/>
        <v>#DIV/0!</v>
      </c>
      <c r="G140" s="160" t="e">
        <f t="shared" ref="G140:Y140" si="40">G138/G134*10</f>
        <v>#DIV/0!</v>
      </c>
      <c r="H140" s="160" t="e">
        <f t="shared" si="40"/>
        <v>#DIV/0!</v>
      </c>
      <c r="I140" s="160" t="e">
        <f t="shared" si="40"/>
        <v>#DIV/0!</v>
      </c>
      <c r="J140" s="160" t="e">
        <f t="shared" si="40"/>
        <v>#DIV/0!</v>
      </c>
      <c r="K140" s="160" t="e">
        <f t="shared" si="40"/>
        <v>#DIV/0!</v>
      </c>
      <c r="L140" s="160" t="e">
        <f t="shared" si="40"/>
        <v>#DIV/0!</v>
      </c>
      <c r="M140" s="160" t="e">
        <f t="shared" si="40"/>
        <v>#DIV/0!</v>
      </c>
      <c r="N140" s="160" t="e">
        <f t="shared" si="40"/>
        <v>#DIV/0!</v>
      </c>
      <c r="O140" s="160" t="e">
        <f t="shared" si="40"/>
        <v>#DIV/0!</v>
      </c>
      <c r="P140" s="160" t="e">
        <f t="shared" si="40"/>
        <v>#DIV/0!</v>
      </c>
      <c r="Q140" s="160" t="e">
        <f t="shared" si="40"/>
        <v>#DIV/0!</v>
      </c>
      <c r="R140" s="160"/>
      <c r="S140" s="70" t="e">
        <f t="shared" si="33"/>
        <v>#DIV/0!</v>
      </c>
      <c r="T140" s="160" t="e">
        <f t="shared" si="40"/>
        <v>#DIV/0!</v>
      </c>
      <c r="U140" s="160" t="e">
        <f t="shared" si="40"/>
        <v>#DIV/0!</v>
      </c>
      <c r="V140" s="160" t="e">
        <f t="shared" si="40"/>
        <v>#DIV/0!</v>
      </c>
      <c r="W140" s="160" t="e">
        <f t="shared" si="40"/>
        <v>#DIV/0!</v>
      </c>
      <c r="X140" s="160" t="e">
        <f t="shared" si="40"/>
        <v>#DIV/0!</v>
      </c>
      <c r="Y140" s="160" t="e">
        <f t="shared" si="40"/>
        <v>#DIV/0!</v>
      </c>
      <c r="Z140" s="160" t="e">
        <f>Z138/Z134*10</f>
        <v>#DIV/0!</v>
      </c>
      <c r="AA140" s="160" t="e">
        <f>AA138/AA134*10</f>
        <v>#DIV/0!</v>
      </c>
      <c r="AB140" s="160" t="e">
        <f>AB138/AB134*10</f>
        <v>#DIV/0!</v>
      </c>
      <c r="AC140" s="156"/>
      <c r="AD140" s="156"/>
      <c r="AE140" s="156"/>
      <c r="AF140" s="156"/>
      <c r="AG140" s="156"/>
      <c r="AH140" s="156"/>
      <c r="AI140" s="156"/>
      <c r="AJ140" s="156"/>
      <c r="AK140" s="156"/>
      <c r="AL140" s="156"/>
      <c r="AM140" s="166" t="e">
        <f t="shared" si="34"/>
        <v>#DIV/0!</v>
      </c>
      <c r="AN140" s="156"/>
      <c r="AO140" s="33" t="e">
        <f t="shared" si="35"/>
        <v>#DIV/0!</v>
      </c>
    </row>
    <row r="141" spans="1:41" s="39" customFormat="1" ht="21.75" customHeight="1" outlineLevel="2" x14ac:dyDescent="0.2">
      <c r="A141" s="37" t="s">
        <v>149</v>
      </c>
      <c r="B141" s="29"/>
      <c r="C141" s="29"/>
      <c r="D141" s="29"/>
      <c r="E141" s="80">
        <f>G141+H141+I141+J141+K141+L141+M141+N141+O141+P141+Q141+S141+T141+U141+V141+W141+X141+Y141+Z141+AA141+AB141</f>
        <v>0</v>
      </c>
      <c r="F141" s="38"/>
      <c r="G141" s="157"/>
      <c r="H141" s="157"/>
      <c r="I141" s="157"/>
      <c r="J141" s="157"/>
      <c r="K141" s="157"/>
      <c r="L141" s="157"/>
      <c r="M141" s="157"/>
      <c r="N141" s="157"/>
      <c r="O141" s="157"/>
      <c r="P141" s="157"/>
      <c r="Q141" s="157"/>
      <c r="R141" s="157"/>
      <c r="S141" s="70">
        <f t="shared" si="33"/>
        <v>0</v>
      </c>
      <c r="T141" s="157"/>
      <c r="U141" s="157"/>
      <c r="V141" s="157"/>
      <c r="W141" s="157"/>
      <c r="X141" s="157"/>
      <c r="Y141" s="157"/>
      <c r="Z141" s="157"/>
      <c r="AA141" s="157"/>
      <c r="AB141" s="157"/>
      <c r="AC141" s="156"/>
      <c r="AD141" s="156"/>
      <c r="AE141" s="156"/>
      <c r="AF141" s="156"/>
      <c r="AG141" s="156"/>
      <c r="AH141" s="156"/>
      <c r="AI141" s="156"/>
      <c r="AJ141" s="156"/>
      <c r="AK141" s="156"/>
      <c r="AL141" s="156"/>
      <c r="AM141" s="166">
        <f t="shared" si="34"/>
        <v>0</v>
      </c>
      <c r="AN141" s="156"/>
      <c r="AO141" s="33">
        <f t="shared" si="35"/>
        <v>0</v>
      </c>
    </row>
    <row r="142" spans="1:41" s="39" customFormat="1" ht="30" customHeight="1" outlineLevel="1" x14ac:dyDescent="0.2">
      <c r="A142" s="37" t="s">
        <v>150</v>
      </c>
      <c r="B142" s="169"/>
      <c r="C142" s="169"/>
      <c r="D142" s="169"/>
      <c r="E142" s="80">
        <f>SUM(G142:AB142)</f>
        <v>0</v>
      </c>
      <c r="F142" s="38"/>
      <c r="G142" s="160"/>
      <c r="H142" s="160"/>
      <c r="I142" s="170"/>
      <c r="J142" s="160"/>
      <c r="K142" s="160"/>
      <c r="L142" s="160"/>
      <c r="M142" s="160"/>
      <c r="N142" s="68"/>
      <c r="O142" s="160"/>
      <c r="P142" s="160"/>
      <c r="Q142" s="160"/>
      <c r="R142" s="160"/>
      <c r="S142" s="70">
        <f t="shared" si="33"/>
        <v>0</v>
      </c>
      <c r="T142" s="160"/>
      <c r="U142" s="160"/>
      <c r="V142" s="160"/>
      <c r="W142" s="117"/>
      <c r="X142" s="160"/>
      <c r="Y142" s="160"/>
      <c r="Z142" s="160"/>
      <c r="AA142" s="169"/>
      <c r="AB142" s="160"/>
      <c r="AC142" s="156"/>
      <c r="AD142" s="156"/>
      <c r="AE142" s="156"/>
      <c r="AF142" s="156"/>
      <c r="AG142" s="156"/>
      <c r="AH142" s="156"/>
      <c r="AI142" s="156"/>
      <c r="AJ142" s="156"/>
      <c r="AK142" s="156"/>
      <c r="AL142" s="156"/>
      <c r="AM142" s="166">
        <f t="shared" si="34"/>
        <v>0</v>
      </c>
      <c r="AN142" s="156"/>
      <c r="AO142" s="33">
        <f t="shared" si="35"/>
        <v>0</v>
      </c>
    </row>
    <row r="143" spans="1:41" s="39" customFormat="1" ht="30" hidden="1" customHeight="1" outlineLevel="2" x14ac:dyDescent="0.2">
      <c r="A143" s="37" t="s">
        <v>151</v>
      </c>
      <c r="B143" s="163"/>
      <c r="C143" s="163"/>
      <c r="D143" s="163"/>
      <c r="E143" s="163">
        <f>E141-E142</f>
        <v>0</v>
      </c>
      <c r="F143" s="38"/>
      <c r="G143" s="157"/>
      <c r="H143" s="157"/>
      <c r="I143" s="157"/>
      <c r="J143" s="157"/>
      <c r="K143" s="157"/>
      <c r="L143" s="157"/>
      <c r="M143" s="157"/>
      <c r="N143" s="157"/>
      <c r="O143" s="157"/>
      <c r="P143" s="157"/>
      <c r="Q143" s="157"/>
      <c r="R143" s="157"/>
      <c r="S143" s="70">
        <f t="shared" si="33"/>
        <v>0</v>
      </c>
      <c r="T143" s="157"/>
      <c r="U143" s="157"/>
      <c r="V143" s="157"/>
      <c r="W143" s="157"/>
      <c r="X143" s="157"/>
      <c r="Y143" s="157"/>
      <c r="Z143" s="157"/>
      <c r="AA143" s="157"/>
      <c r="AB143" s="157"/>
      <c r="AC143" s="156"/>
      <c r="AD143" s="156"/>
      <c r="AE143" s="156"/>
      <c r="AF143" s="156"/>
      <c r="AG143" s="156"/>
      <c r="AH143" s="156"/>
      <c r="AI143" s="156"/>
      <c r="AJ143" s="156"/>
      <c r="AK143" s="156"/>
      <c r="AL143" s="156"/>
      <c r="AM143" s="166">
        <f t="shared" si="34"/>
        <v>0</v>
      </c>
      <c r="AN143" s="156"/>
      <c r="AO143" s="33">
        <f t="shared" si="35"/>
        <v>0</v>
      </c>
    </row>
    <row r="144" spans="1:41" s="39" customFormat="1" ht="30" hidden="1" customHeight="1" outlineLevel="2" x14ac:dyDescent="0.2">
      <c r="A144" s="159" t="s">
        <v>152</v>
      </c>
      <c r="B144" s="63"/>
      <c r="C144" s="63"/>
      <c r="D144" s="63"/>
      <c r="E144" s="80">
        <f>SUM(G144:AB144)</f>
        <v>0</v>
      </c>
      <c r="F144" s="38" t="e">
        <f t="shared" si="36"/>
        <v>#DIV/0!</v>
      </c>
      <c r="G144" s="65"/>
      <c r="H144" s="65"/>
      <c r="I144" s="65"/>
      <c r="J144" s="65"/>
      <c r="K144" s="65"/>
      <c r="L144" s="65"/>
      <c r="M144" s="65"/>
      <c r="N144" s="65"/>
      <c r="O144" s="65"/>
      <c r="P144" s="65"/>
      <c r="Q144" s="65"/>
      <c r="R144" s="65"/>
      <c r="S144" s="70">
        <f t="shared" si="33"/>
        <v>0</v>
      </c>
      <c r="T144" s="65"/>
      <c r="U144" s="65"/>
      <c r="V144" s="65"/>
      <c r="W144" s="65"/>
      <c r="X144" s="65"/>
      <c r="Y144" s="65"/>
      <c r="Z144" s="65"/>
      <c r="AA144" s="65"/>
      <c r="AB144" s="65"/>
      <c r="AC144" s="156"/>
      <c r="AD144" s="156"/>
      <c r="AE144" s="156"/>
      <c r="AF144" s="156"/>
      <c r="AG144" s="156"/>
      <c r="AH144" s="156"/>
      <c r="AI144" s="156"/>
      <c r="AJ144" s="156"/>
      <c r="AK144" s="156"/>
      <c r="AL144" s="156"/>
      <c r="AM144" s="166">
        <f t="shared" si="34"/>
        <v>0</v>
      </c>
      <c r="AN144" s="156"/>
      <c r="AO144" s="33">
        <f t="shared" si="35"/>
        <v>0</v>
      </c>
    </row>
    <row r="145" spans="1:41" s="39" customFormat="1" ht="27" customHeight="1" outlineLevel="1" collapsed="1" x14ac:dyDescent="0.2">
      <c r="A145" s="40" t="s">
        <v>146</v>
      </c>
      <c r="B145" s="111" t="e">
        <f>B144/B143</f>
        <v>#DIV/0!</v>
      </c>
      <c r="C145" s="111"/>
      <c r="D145" s="111"/>
      <c r="E145" s="111" t="e">
        <f>E144/E143</f>
        <v>#DIV/0!</v>
      </c>
      <c r="F145" s="38"/>
      <c r="G145" s="91" t="e">
        <f>G144/G143</f>
        <v>#DIV/0!</v>
      </c>
      <c r="H145" s="91" t="e">
        <f t="shared" ref="H145:AB145" si="41">H144/H143</f>
        <v>#DIV/0!</v>
      </c>
      <c r="I145" s="91" t="e">
        <f t="shared" si="41"/>
        <v>#DIV/0!</v>
      </c>
      <c r="J145" s="91" t="e">
        <f t="shared" si="41"/>
        <v>#DIV/0!</v>
      </c>
      <c r="K145" s="91" t="e">
        <f t="shared" si="41"/>
        <v>#DIV/0!</v>
      </c>
      <c r="L145" s="91" t="e">
        <f t="shared" si="41"/>
        <v>#DIV/0!</v>
      </c>
      <c r="M145" s="91" t="e">
        <f t="shared" si="41"/>
        <v>#DIV/0!</v>
      </c>
      <c r="N145" s="91" t="e">
        <f t="shared" si="41"/>
        <v>#DIV/0!</v>
      </c>
      <c r="O145" s="91" t="e">
        <f t="shared" si="41"/>
        <v>#DIV/0!</v>
      </c>
      <c r="P145" s="91" t="e">
        <f t="shared" si="41"/>
        <v>#DIV/0!</v>
      </c>
      <c r="Q145" s="91" t="e">
        <f t="shared" si="41"/>
        <v>#DIV/0!</v>
      </c>
      <c r="R145" s="91"/>
      <c r="S145" s="70" t="e">
        <f t="shared" si="33"/>
        <v>#DIV/0!</v>
      </c>
      <c r="T145" s="91"/>
      <c r="U145" s="91" t="e">
        <f t="shared" si="41"/>
        <v>#DIV/0!</v>
      </c>
      <c r="V145" s="91" t="e">
        <f t="shared" si="41"/>
        <v>#DIV/0!</v>
      </c>
      <c r="W145" s="91" t="e">
        <f t="shared" si="41"/>
        <v>#DIV/0!</v>
      </c>
      <c r="X145" s="91" t="e">
        <f t="shared" si="41"/>
        <v>#DIV/0!</v>
      </c>
      <c r="Y145" s="91" t="e">
        <f t="shared" si="41"/>
        <v>#DIV/0!</v>
      </c>
      <c r="Z145" s="91" t="e">
        <f t="shared" si="41"/>
        <v>#DIV/0!</v>
      </c>
      <c r="AA145" s="91" t="e">
        <f t="shared" si="41"/>
        <v>#DIV/0!</v>
      </c>
      <c r="AB145" s="91" t="e">
        <f t="shared" si="41"/>
        <v>#DIV/0!</v>
      </c>
      <c r="AC145" s="156"/>
      <c r="AD145" s="156"/>
      <c r="AE145" s="156"/>
      <c r="AF145" s="156"/>
      <c r="AG145" s="156"/>
      <c r="AH145" s="156"/>
      <c r="AI145" s="156"/>
      <c r="AJ145" s="156"/>
      <c r="AK145" s="156"/>
      <c r="AL145" s="156"/>
      <c r="AM145" s="166" t="e">
        <f t="shared" si="34"/>
        <v>#DIV/0!</v>
      </c>
      <c r="AN145" s="156"/>
      <c r="AO145" s="33" t="e">
        <f t="shared" si="35"/>
        <v>#DIV/0!</v>
      </c>
    </row>
    <row r="146" spans="1:41" s="39" customFormat="1" ht="30.75" hidden="1" customHeight="1" outlineLevel="1" x14ac:dyDescent="0.2">
      <c r="A146" s="40" t="s">
        <v>153</v>
      </c>
      <c r="B146" s="65"/>
      <c r="C146" s="65"/>
      <c r="D146" s="65"/>
      <c r="E146" s="65"/>
      <c r="F146" s="51" t="e">
        <f t="shared" si="36"/>
        <v>#DIV/0!</v>
      </c>
      <c r="G146" s="65"/>
      <c r="H146" s="65"/>
      <c r="I146" s="65"/>
      <c r="J146" s="65"/>
      <c r="K146" s="65"/>
      <c r="L146" s="65"/>
      <c r="M146" s="65"/>
      <c r="N146" s="65"/>
      <c r="O146" s="65"/>
      <c r="P146" s="65"/>
      <c r="Q146" s="65"/>
      <c r="R146" s="65"/>
      <c r="S146" s="70">
        <f t="shared" si="33"/>
        <v>0</v>
      </c>
      <c r="T146" s="65"/>
      <c r="U146" s="65"/>
      <c r="V146" s="65"/>
      <c r="W146" s="65"/>
      <c r="X146" s="65"/>
      <c r="Y146" s="65"/>
      <c r="Z146" s="65"/>
      <c r="AA146" s="65"/>
      <c r="AB146" s="65"/>
      <c r="AC146" s="156"/>
      <c r="AD146" s="156"/>
      <c r="AE146" s="156"/>
      <c r="AF146" s="156"/>
      <c r="AG146" s="156"/>
      <c r="AH146" s="156"/>
      <c r="AI146" s="156"/>
      <c r="AJ146" s="156"/>
      <c r="AK146" s="156"/>
      <c r="AL146" s="156"/>
      <c r="AM146" s="166">
        <f t="shared" si="34"/>
        <v>0</v>
      </c>
      <c r="AN146" s="156"/>
      <c r="AO146" s="33">
        <f t="shared" si="35"/>
        <v>0</v>
      </c>
    </row>
    <row r="147" spans="1:41" s="39" customFormat="1" ht="30" customHeight="1" outlineLevel="1" x14ac:dyDescent="0.2">
      <c r="A147" s="108" t="s">
        <v>154</v>
      </c>
      <c r="B147" s="63"/>
      <c r="C147" s="63"/>
      <c r="D147" s="63"/>
      <c r="E147" s="80">
        <f>SUM(G147:AB147)</f>
        <v>0</v>
      </c>
      <c r="F147" s="38" t="e">
        <f t="shared" si="36"/>
        <v>#DIV/0!</v>
      </c>
      <c r="G147" s="65"/>
      <c r="H147" s="65"/>
      <c r="I147" s="65"/>
      <c r="J147" s="65"/>
      <c r="K147" s="65"/>
      <c r="L147" s="65"/>
      <c r="M147" s="65"/>
      <c r="N147" s="65"/>
      <c r="O147" s="65"/>
      <c r="P147" s="65"/>
      <c r="Q147" s="65"/>
      <c r="R147" s="65"/>
      <c r="S147" s="70">
        <f t="shared" si="33"/>
        <v>0</v>
      </c>
      <c r="T147" s="65"/>
      <c r="U147" s="65"/>
      <c r="V147" s="65"/>
      <c r="W147" s="65"/>
      <c r="X147" s="65"/>
      <c r="Y147" s="65"/>
      <c r="Z147" s="65"/>
      <c r="AA147" s="65"/>
      <c r="AB147" s="65"/>
      <c r="AC147" s="156"/>
      <c r="AD147" s="156"/>
      <c r="AE147" s="156"/>
      <c r="AF147" s="156"/>
      <c r="AG147" s="156"/>
      <c r="AH147" s="156"/>
      <c r="AI147" s="156"/>
      <c r="AJ147" s="156"/>
      <c r="AK147" s="156"/>
      <c r="AL147" s="156"/>
      <c r="AM147" s="166">
        <f t="shared" si="34"/>
        <v>0</v>
      </c>
      <c r="AN147" s="156"/>
      <c r="AO147" s="33">
        <f t="shared" si="35"/>
        <v>0</v>
      </c>
    </row>
    <row r="148" spans="1:41" s="39" customFormat="1" ht="30" customHeight="1" outlineLevel="1" x14ac:dyDescent="0.2">
      <c r="A148" s="40" t="s">
        <v>75</v>
      </c>
      <c r="B148" s="76" t="e">
        <f>B147/B146</f>
        <v>#DIV/0!</v>
      </c>
      <c r="C148" s="76"/>
      <c r="D148" s="76"/>
      <c r="E148" s="76" t="e">
        <f>E147/E146</f>
        <v>#DIV/0!</v>
      </c>
      <c r="F148" s="73"/>
      <c r="G148" s="76" t="e">
        <f t="shared" ref="G148:O148" si="42">G147/G146</f>
        <v>#DIV/0!</v>
      </c>
      <c r="H148" s="76" t="e">
        <f t="shared" si="42"/>
        <v>#DIV/0!</v>
      </c>
      <c r="I148" s="76" t="e">
        <f t="shared" si="42"/>
        <v>#DIV/0!</v>
      </c>
      <c r="J148" s="76" t="e">
        <f t="shared" si="42"/>
        <v>#DIV/0!</v>
      </c>
      <c r="K148" s="76" t="e">
        <f t="shared" si="42"/>
        <v>#DIV/0!</v>
      </c>
      <c r="L148" s="76" t="e">
        <f t="shared" si="42"/>
        <v>#DIV/0!</v>
      </c>
      <c r="M148" s="76" t="e">
        <f t="shared" si="42"/>
        <v>#DIV/0!</v>
      </c>
      <c r="N148" s="76" t="e">
        <f t="shared" si="42"/>
        <v>#DIV/0!</v>
      </c>
      <c r="O148" s="76" t="e">
        <f t="shared" si="42"/>
        <v>#DIV/0!</v>
      </c>
      <c r="P148" s="76"/>
      <c r="Q148" s="76" t="e">
        <f>Q147/Q146</f>
        <v>#DIV/0!</v>
      </c>
      <c r="R148" s="76"/>
      <c r="S148" s="70" t="e">
        <f t="shared" si="33"/>
        <v>#DIV/0!</v>
      </c>
      <c r="T148" s="76"/>
      <c r="U148" s="76" t="e">
        <f>U147/U146</f>
        <v>#DIV/0!</v>
      </c>
      <c r="V148" s="76" t="e">
        <f>V147/V146</f>
        <v>#DIV/0!</v>
      </c>
      <c r="W148" s="76" t="e">
        <f>W147/W146</f>
        <v>#DIV/0!</v>
      </c>
      <c r="X148" s="76" t="e">
        <f>X147/X146</f>
        <v>#DIV/0!</v>
      </c>
      <c r="Y148" s="76"/>
      <c r="Z148" s="76" t="e">
        <f>Z147/Z146</f>
        <v>#DIV/0!</v>
      </c>
      <c r="AA148" s="76" t="e">
        <f>AA147/AA146</f>
        <v>#DIV/0!</v>
      </c>
      <c r="AB148" s="76" t="e">
        <f>AB147/AB146</f>
        <v>#DIV/0!</v>
      </c>
      <c r="AC148" s="156"/>
      <c r="AD148" s="156"/>
      <c r="AE148" s="156"/>
      <c r="AF148" s="156"/>
      <c r="AG148" s="156"/>
      <c r="AH148" s="156"/>
      <c r="AI148" s="156"/>
      <c r="AJ148" s="156"/>
      <c r="AK148" s="156"/>
      <c r="AL148" s="156"/>
      <c r="AM148" s="166" t="e">
        <f t="shared" si="34"/>
        <v>#DIV/0!</v>
      </c>
      <c r="AN148" s="156"/>
      <c r="AO148" s="33" t="e">
        <f t="shared" si="35"/>
        <v>#DIV/0!</v>
      </c>
    </row>
    <row r="149" spans="1:41" s="39" customFormat="1" ht="22.5" customHeight="1" outlineLevel="1" x14ac:dyDescent="0.2">
      <c r="A149" s="108" t="s">
        <v>136</v>
      </c>
      <c r="B149" s="162" t="e">
        <f>B147/B144*10</f>
        <v>#DIV/0!</v>
      </c>
      <c r="C149" s="162"/>
      <c r="D149" s="162"/>
      <c r="E149" s="162" t="e">
        <f>E147/E144*10</f>
        <v>#DIV/0!</v>
      </c>
      <c r="F149" s="38" t="e">
        <f t="shared" si="36"/>
        <v>#DIV/0!</v>
      </c>
      <c r="G149" s="160" t="e">
        <f>G147/G144*10</f>
        <v>#DIV/0!</v>
      </c>
      <c r="H149" s="160" t="e">
        <f>H147/H144*10</f>
        <v>#DIV/0!</v>
      </c>
      <c r="I149" s="160" t="e">
        <f>I147/I144*10</f>
        <v>#DIV/0!</v>
      </c>
      <c r="J149" s="160" t="e">
        <f t="shared" ref="J149:P149" si="43">J147/J144*10</f>
        <v>#DIV/0!</v>
      </c>
      <c r="K149" s="160" t="e">
        <f t="shared" si="43"/>
        <v>#DIV/0!</v>
      </c>
      <c r="L149" s="160" t="e">
        <f t="shared" si="43"/>
        <v>#DIV/0!</v>
      </c>
      <c r="M149" s="160" t="e">
        <f t="shared" si="43"/>
        <v>#DIV/0!</v>
      </c>
      <c r="N149" s="160" t="e">
        <f t="shared" si="43"/>
        <v>#DIV/0!</v>
      </c>
      <c r="O149" s="160" t="e">
        <f t="shared" si="43"/>
        <v>#DIV/0!</v>
      </c>
      <c r="P149" s="160" t="e">
        <f t="shared" si="43"/>
        <v>#DIV/0!</v>
      </c>
      <c r="Q149" s="160" t="e">
        <f>Q147/Q144*10</f>
        <v>#DIV/0!</v>
      </c>
      <c r="R149" s="160"/>
      <c r="S149" s="70" t="e">
        <f t="shared" si="33"/>
        <v>#DIV/0!</v>
      </c>
      <c r="T149" s="160"/>
      <c r="U149" s="160" t="e">
        <f t="shared" ref="U149:AB149" si="44">U147/U144*10</f>
        <v>#DIV/0!</v>
      </c>
      <c r="V149" s="160" t="e">
        <f t="shared" si="44"/>
        <v>#DIV/0!</v>
      </c>
      <c r="W149" s="160" t="e">
        <f t="shared" si="44"/>
        <v>#DIV/0!</v>
      </c>
      <c r="X149" s="160" t="e">
        <f t="shared" si="44"/>
        <v>#DIV/0!</v>
      </c>
      <c r="Y149" s="160" t="e">
        <f t="shared" si="44"/>
        <v>#DIV/0!</v>
      </c>
      <c r="Z149" s="160" t="e">
        <f t="shared" si="44"/>
        <v>#DIV/0!</v>
      </c>
      <c r="AA149" s="160" t="e">
        <f t="shared" si="44"/>
        <v>#DIV/0!</v>
      </c>
      <c r="AB149" s="160" t="e">
        <f t="shared" si="44"/>
        <v>#DIV/0!</v>
      </c>
      <c r="AC149" s="156"/>
      <c r="AD149" s="156"/>
      <c r="AE149" s="156"/>
      <c r="AF149" s="156"/>
      <c r="AG149" s="156"/>
      <c r="AH149" s="156"/>
      <c r="AI149" s="156"/>
      <c r="AJ149" s="156"/>
      <c r="AK149" s="156"/>
      <c r="AL149" s="156"/>
      <c r="AM149" s="166" t="e">
        <f t="shared" si="34"/>
        <v>#DIV/0!</v>
      </c>
      <c r="AN149" s="156"/>
      <c r="AO149" s="33" t="e">
        <f t="shared" si="35"/>
        <v>#DIV/0!</v>
      </c>
    </row>
    <row r="150" spans="1:41" s="39" customFormat="1" ht="30" hidden="1" customHeight="1" outlineLevel="2" x14ac:dyDescent="0.2">
      <c r="A150" s="159" t="s">
        <v>155</v>
      </c>
      <c r="B150" s="63"/>
      <c r="C150" s="63"/>
      <c r="D150" s="63"/>
      <c r="E150" s="80">
        <f>SUM(G150:AB150)</f>
        <v>0</v>
      </c>
      <c r="F150" s="38" t="e">
        <f t="shared" si="36"/>
        <v>#DIV/0!</v>
      </c>
      <c r="G150" s="137"/>
      <c r="H150" s="97"/>
      <c r="I150" s="169"/>
      <c r="J150" s="97"/>
      <c r="K150" s="97"/>
      <c r="L150" s="97"/>
      <c r="M150" s="97"/>
      <c r="N150" s="97"/>
      <c r="O150" s="97"/>
      <c r="P150" s="97"/>
      <c r="Q150" s="97"/>
      <c r="R150" s="97"/>
      <c r="S150" s="70">
        <f t="shared" si="33"/>
        <v>0</v>
      </c>
      <c r="T150" s="97"/>
      <c r="U150" s="97"/>
      <c r="V150" s="171"/>
      <c r="W150" s="97"/>
      <c r="X150" s="97"/>
      <c r="Y150" s="97"/>
      <c r="Z150" s="97"/>
      <c r="AA150" s="97"/>
      <c r="AB150" s="97"/>
      <c r="AC150" s="156"/>
      <c r="AD150" s="156"/>
      <c r="AE150" s="156"/>
      <c r="AF150" s="156"/>
      <c r="AG150" s="156"/>
      <c r="AH150" s="156"/>
      <c r="AI150" s="156"/>
      <c r="AJ150" s="156"/>
      <c r="AK150" s="156"/>
      <c r="AL150" s="156"/>
      <c r="AM150" s="166">
        <f t="shared" si="34"/>
        <v>0</v>
      </c>
      <c r="AN150" s="156"/>
      <c r="AO150" s="33">
        <f t="shared" si="35"/>
        <v>0</v>
      </c>
    </row>
    <row r="151" spans="1:41" s="39" customFormat="1" ht="30" hidden="1" customHeight="1" outlineLevel="1" collapsed="1" x14ac:dyDescent="0.2">
      <c r="A151" s="108" t="s">
        <v>156</v>
      </c>
      <c r="B151" s="63"/>
      <c r="C151" s="63"/>
      <c r="D151" s="63"/>
      <c r="E151" s="80">
        <f>SUM(G151:AB151)</f>
        <v>0</v>
      </c>
      <c r="F151" s="38" t="e">
        <f t="shared" si="36"/>
        <v>#DIV/0!</v>
      </c>
      <c r="G151" s="137"/>
      <c r="H151" s="97"/>
      <c r="I151" s="97"/>
      <c r="J151" s="97"/>
      <c r="K151" s="97"/>
      <c r="L151" s="97"/>
      <c r="M151" s="97"/>
      <c r="N151" s="97"/>
      <c r="O151" s="97"/>
      <c r="P151" s="97"/>
      <c r="Q151" s="97"/>
      <c r="R151" s="97"/>
      <c r="S151" s="70">
        <f t="shared" si="33"/>
        <v>0</v>
      </c>
      <c r="T151" s="97"/>
      <c r="U151" s="97"/>
      <c r="V151" s="171"/>
      <c r="W151" s="97"/>
      <c r="X151" s="97"/>
      <c r="Y151" s="97"/>
      <c r="Z151" s="97"/>
      <c r="AA151" s="97"/>
      <c r="AB151" s="97"/>
      <c r="AC151" s="156"/>
      <c r="AD151" s="156"/>
      <c r="AE151" s="156"/>
      <c r="AF151" s="156"/>
      <c r="AG151" s="156"/>
      <c r="AH151" s="156"/>
      <c r="AI151" s="156"/>
      <c r="AJ151" s="156"/>
      <c r="AK151" s="156"/>
      <c r="AL151" s="156"/>
      <c r="AM151" s="166">
        <f t="shared" si="34"/>
        <v>0</v>
      </c>
      <c r="AN151" s="156"/>
      <c r="AO151" s="33">
        <f t="shared" si="35"/>
        <v>0</v>
      </c>
    </row>
    <row r="152" spans="1:41" s="39" customFormat="1" ht="30" hidden="1" customHeight="1" outlineLevel="1" x14ac:dyDescent="0.2">
      <c r="A152" s="108" t="s">
        <v>136</v>
      </c>
      <c r="B152" s="162" t="e">
        <f>B151/B150*10</f>
        <v>#DIV/0!</v>
      </c>
      <c r="C152" s="162"/>
      <c r="D152" s="162"/>
      <c r="E152" s="162" t="e">
        <f>E151/E150*10</f>
        <v>#DIV/0!</v>
      </c>
      <c r="F152" s="38" t="e">
        <f t="shared" si="36"/>
        <v>#DIV/0!</v>
      </c>
      <c r="G152" s="137"/>
      <c r="H152" s="160"/>
      <c r="I152" s="160" t="e">
        <f>I151/I150*10</f>
        <v>#DIV/0!</v>
      </c>
      <c r="J152" s="160"/>
      <c r="K152" s="160"/>
      <c r="L152" s="160"/>
      <c r="M152" s="160"/>
      <c r="N152" s="160" t="e">
        <f>N151/N150*10</f>
        <v>#DIV/0!</v>
      </c>
      <c r="O152" s="160"/>
      <c r="P152" s="160"/>
      <c r="Q152" s="160"/>
      <c r="R152" s="160"/>
      <c r="S152" s="70" t="e">
        <f t="shared" si="33"/>
        <v>#DIV/0!</v>
      </c>
      <c r="T152" s="160"/>
      <c r="U152" s="160"/>
      <c r="V152" s="160"/>
      <c r="W152" s="160"/>
      <c r="X152" s="160"/>
      <c r="Y152" s="137"/>
      <c r="Z152" s="160"/>
      <c r="AA152" s="137"/>
      <c r="AB152" s="160" t="e">
        <f>AB151/AB150*10</f>
        <v>#DIV/0!</v>
      </c>
      <c r="AC152" s="156"/>
      <c r="AD152" s="156"/>
      <c r="AE152" s="156"/>
      <c r="AF152" s="156"/>
      <c r="AG152" s="156"/>
      <c r="AH152" s="156"/>
      <c r="AI152" s="156"/>
      <c r="AJ152" s="156"/>
      <c r="AK152" s="156"/>
      <c r="AL152" s="156"/>
      <c r="AM152" s="166" t="e">
        <f t="shared" si="34"/>
        <v>#DIV/0!</v>
      </c>
      <c r="AN152" s="156"/>
      <c r="AO152" s="33" t="e">
        <f t="shared" si="35"/>
        <v>#DIV/0!</v>
      </c>
    </row>
    <row r="153" spans="1:41" s="39" customFormat="1" ht="30" hidden="1" customHeight="1" outlineLevel="2" x14ac:dyDescent="0.2">
      <c r="A153" s="159" t="s">
        <v>157</v>
      </c>
      <c r="B153" s="56"/>
      <c r="C153" s="56"/>
      <c r="D153" s="56"/>
      <c r="E153" s="158">
        <f>SUM(G153:AB153)</f>
        <v>0</v>
      </c>
      <c r="F153" s="38" t="e">
        <f t="shared" si="36"/>
        <v>#DIV/0!</v>
      </c>
      <c r="G153" s="137"/>
      <c r="H153" s="97"/>
      <c r="I153" s="160"/>
      <c r="J153" s="97"/>
      <c r="K153" s="97"/>
      <c r="L153" s="97"/>
      <c r="M153" s="97"/>
      <c r="N153" s="97"/>
      <c r="O153" s="97"/>
      <c r="P153" s="97"/>
      <c r="Q153" s="97"/>
      <c r="R153" s="97"/>
      <c r="S153" s="70">
        <f t="shared" si="33"/>
        <v>0</v>
      </c>
      <c r="T153" s="97"/>
      <c r="U153" s="97"/>
      <c r="V153" s="171"/>
      <c r="W153" s="97"/>
      <c r="X153" s="97"/>
      <c r="Y153" s="97"/>
      <c r="Z153" s="97"/>
      <c r="AA153" s="97"/>
      <c r="AB153" s="97"/>
      <c r="AC153" s="156"/>
      <c r="AD153" s="156"/>
      <c r="AE153" s="156"/>
      <c r="AF153" s="156"/>
      <c r="AG153" s="156"/>
      <c r="AH153" s="156"/>
      <c r="AI153" s="156"/>
      <c r="AJ153" s="156"/>
      <c r="AK153" s="156"/>
      <c r="AL153" s="156"/>
      <c r="AM153" s="166">
        <f t="shared" si="34"/>
        <v>0</v>
      </c>
      <c r="AN153" s="156"/>
      <c r="AO153" s="33">
        <f t="shared" si="35"/>
        <v>0</v>
      </c>
    </row>
    <row r="154" spans="1:41" s="39" customFormat="1" ht="30" hidden="1" customHeight="1" outlineLevel="1" collapsed="1" x14ac:dyDescent="0.2">
      <c r="A154" s="108" t="s">
        <v>158</v>
      </c>
      <c r="B154" s="56"/>
      <c r="C154" s="56"/>
      <c r="D154" s="56"/>
      <c r="E154" s="158">
        <f>SUM(G154:AB154)</f>
        <v>0</v>
      </c>
      <c r="F154" s="38" t="e">
        <f t="shared" si="36"/>
        <v>#DIV/0!</v>
      </c>
      <c r="G154" s="137"/>
      <c r="H154" s="97"/>
      <c r="I154" s="97"/>
      <c r="J154" s="97"/>
      <c r="K154" s="97"/>
      <c r="L154" s="97"/>
      <c r="M154" s="97"/>
      <c r="N154" s="97"/>
      <c r="O154" s="97"/>
      <c r="P154" s="97"/>
      <c r="Q154" s="97"/>
      <c r="R154" s="97"/>
      <c r="S154" s="70">
        <f t="shared" si="33"/>
        <v>0</v>
      </c>
      <c r="T154" s="97"/>
      <c r="U154" s="97"/>
      <c r="V154" s="171"/>
      <c r="W154" s="97"/>
      <c r="X154" s="97"/>
      <c r="Y154" s="97"/>
      <c r="Z154" s="171"/>
      <c r="AA154" s="97"/>
      <c r="AB154" s="97"/>
      <c r="AC154" s="156"/>
      <c r="AD154" s="156"/>
      <c r="AE154" s="156"/>
      <c r="AF154" s="156"/>
      <c r="AG154" s="156"/>
      <c r="AH154" s="156"/>
      <c r="AI154" s="156"/>
      <c r="AJ154" s="156"/>
      <c r="AK154" s="156"/>
      <c r="AL154" s="156"/>
      <c r="AM154" s="166">
        <f t="shared" si="34"/>
        <v>0</v>
      </c>
      <c r="AN154" s="156"/>
      <c r="AO154" s="33">
        <f t="shared" si="35"/>
        <v>0</v>
      </c>
    </row>
    <row r="155" spans="1:41" s="39" customFormat="1" ht="30" hidden="1" customHeight="1" outlineLevel="1" x14ac:dyDescent="0.2">
      <c r="A155" s="108" t="s">
        <v>136</v>
      </c>
      <c r="B155" s="162" t="e">
        <f>B154/B153*10</f>
        <v>#DIV/0!</v>
      </c>
      <c r="C155" s="162"/>
      <c r="D155" s="162"/>
      <c r="E155" s="162" t="e">
        <f>E154/E153*10</f>
        <v>#DIV/0!</v>
      </c>
      <c r="F155" s="38" t="e">
        <f t="shared" si="36"/>
        <v>#DIV/0!</v>
      </c>
      <c r="G155" s="137"/>
      <c r="H155" s="160"/>
      <c r="I155" s="160"/>
      <c r="J155" s="160" t="e">
        <f>J154/J153*10</f>
        <v>#DIV/0!</v>
      </c>
      <c r="K155" s="160"/>
      <c r="L155" s="160"/>
      <c r="M155" s="160"/>
      <c r="N155" s="160"/>
      <c r="O155" s="160"/>
      <c r="P155" s="160" t="e">
        <f>P154/P153*10</f>
        <v>#DIV/0!</v>
      </c>
      <c r="Q155" s="160"/>
      <c r="R155" s="160"/>
      <c r="S155" s="70" t="e">
        <f t="shared" si="33"/>
        <v>#DIV/0!</v>
      </c>
      <c r="T155" s="160"/>
      <c r="U155" s="160" t="e">
        <f>U154/U153*10</f>
        <v>#DIV/0!</v>
      </c>
      <c r="V155" s="160" t="e">
        <f>V154/V153*10</f>
        <v>#DIV/0!</v>
      </c>
      <c r="W155" s="160"/>
      <c r="X155" s="160"/>
      <c r="Y155" s="160"/>
      <c r="Z155" s="160" t="e">
        <f>Z154/Z153*10</f>
        <v>#DIV/0!</v>
      </c>
      <c r="AA155" s="137"/>
      <c r="AB155" s="137"/>
      <c r="AC155" s="156"/>
      <c r="AD155" s="156"/>
      <c r="AE155" s="156"/>
      <c r="AF155" s="156"/>
      <c r="AG155" s="156"/>
      <c r="AH155" s="156"/>
      <c r="AI155" s="156"/>
      <c r="AJ155" s="156"/>
      <c r="AK155" s="156"/>
      <c r="AL155" s="156"/>
      <c r="AM155" s="166" t="e">
        <f t="shared" si="34"/>
        <v>#DIV/0!</v>
      </c>
      <c r="AN155" s="156"/>
      <c r="AO155" s="33" t="e">
        <f t="shared" si="35"/>
        <v>#DIV/0!</v>
      </c>
    </row>
    <row r="156" spans="1:41" s="39" customFormat="1" ht="3" hidden="1" customHeight="1" outlineLevel="1" x14ac:dyDescent="0.2">
      <c r="A156" s="159" t="s">
        <v>159</v>
      </c>
      <c r="B156" s="162"/>
      <c r="C156" s="162"/>
      <c r="D156" s="162"/>
      <c r="E156" s="158">
        <f>SUM(G156:AB156)</f>
        <v>0</v>
      </c>
      <c r="F156" s="38" t="e">
        <f t="shared" si="36"/>
        <v>#DIV/0!</v>
      </c>
      <c r="G156" s="137"/>
      <c r="H156" s="160"/>
      <c r="I156" s="160"/>
      <c r="J156" s="160"/>
      <c r="K156" s="160"/>
      <c r="L156" s="160"/>
      <c r="M156" s="160"/>
      <c r="N156" s="160"/>
      <c r="O156" s="160"/>
      <c r="P156" s="160"/>
      <c r="Q156" s="160"/>
      <c r="R156" s="160"/>
      <c r="S156" s="70">
        <f t="shared" si="33"/>
        <v>0</v>
      </c>
      <c r="T156" s="160"/>
      <c r="U156" s="160"/>
      <c r="V156" s="160"/>
      <c r="W156" s="160"/>
      <c r="X156" s="169"/>
      <c r="Y156" s="137"/>
      <c r="Z156" s="160"/>
      <c r="AA156" s="137"/>
      <c r="AB156" s="137"/>
      <c r="AC156" s="156"/>
      <c r="AD156" s="156"/>
      <c r="AE156" s="156"/>
      <c r="AF156" s="156"/>
      <c r="AG156" s="156"/>
      <c r="AH156" s="156"/>
      <c r="AI156" s="156"/>
      <c r="AJ156" s="156"/>
      <c r="AK156" s="156"/>
      <c r="AL156" s="156"/>
      <c r="AM156" s="166">
        <f t="shared" si="34"/>
        <v>0</v>
      </c>
      <c r="AN156" s="156"/>
      <c r="AO156" s="33">
        <f t="shared" si="35"/>
        <v>0</v>
      </c>
    </row>
    <row r="157" spans="1:41" s="39" customFormat="1" ht="30" hidden="1" customHeight="1" outlineLevel="1" x14ac:dyDescent="0.2">
      <c r="A157" s="108" t="s">
        <v>160</v>
      </c>
      <c r="B157" s="162"/>
      <c r="C157" s="162"/>
      <c r="D157" s="162"/>
      <c r="E157" s="158">
        <f>SUM(G157:AB157)</f>
        <v>0</v>
      </c>
      <c r="F157" s="38" t="e">
        <f t="shared" si="36"/>
        <v>#DIV/0!</v>
      </c>
      <c r="G157" s="137"/>
      <c r="H157" s="160"/>
      <c r="I157" s="160"/>
      <c r="J157" s="160"/>
      <c r="K157" s="160"/>
      <c r="L157" s="160"/>
      <c r="M157" s="160"/>
      <c r="N157" s="160"/>
      <c r="O157" s="160"/>
      <c r="P157" s="160"/>
      <c r="Q157" s="160"/>
      <c r="R157" s="160"/>
      <c r="S157" s="70">
        <f t="shared" si="33"/>
        <v>0</v>
      </c>
      <c r="T157" s="160"/>
      <c r="U157" s="160"/>
      <c r="V157" s="160"/>
      <c r="W157" s="160"/>
      <c r="X157" s="169"/>
      <c r="Y157" s="137"/>
      <c r="Z157" s="160"/>
      <c r="AA157" s="137"/>
      <c r="AB157" s="137"/>
      <c r="AC157" s="156"/>
      <c r="AD157" s="156"/>
      <c r="AE157" s="156"/>
      <c r="AF157" s="156"/>
      <c r="AG157" s="156"/>
      <c r="AH157" s="156"/>
      <c r="AI157" s="156"/>
      <c r="AJ157" s="156"/>
      <c r="AK157" s="156"/>
      <c r="AL157" s="156"/>
      <c r="AM157" s="166">
        <f t="shared" si="34"/>
        <v>0</v>
      </c>
      <c r="AN157" s="156"/>
      <c r="AO157" s="33">
        <f t="shared" si="35"/>
        <v>0</v>
      </c>
    </row>
    <row r="158" spans="1:41" s="39" customFormat="1" ht="0.75" customHeight="1" outlineLevel="1" x14ac:dyDescent="0.2">
      <c r="A158" s="108" t="s">
        <v>136</v>
      </c>
      <c r="B158" s="162" t="e">
        <f>B157/B156*10</f>
        <v>#DIV/0!</v>
      </c>
      <c r="C158" s="162"/>
      <c r="D158" s="162"/>
      <c r="E158" s="162" t="e">
        <f>E157/E156*10</f>
        <v>#DIV/0!</v>
      </c>
      <c r="F158" s="38" t="e">
        <f t="shared" si="36"/>
        <v>#DIV/0!</v>
      </c>
      <c r="G158" s="137"/>
      <c r="H158" s="160"/>
      <c r="I158" s="160"/>
      <c r="J158" s="160"/>
      <c r="K158" s="160"/>
      <c r="L158" s="160"/>
      <c r="M158" s="160"/>
      <c r="N158" s="160"/>
      <c r="O158" s="160" t="e">
        <f>O157/O156*10</f>
        <v>#DIV/0!</v>
      </c>
      <c r="P158" s="160"/>
      <c r="Q158" s="160"/>
      <c r="R158" s="160"/>
      <c r="S158" s="70" t="e">
        <f t="shared" si="33"/>
        <v>#DIV/0!</v>
      </c>
      <c r="T158" s="160"/>
      <c r="U158" s="160"/>
      <c r="V158" s="160"/>
      <c r="W158" s="160" t="e">
        <f>W157/W156*10</f>
        <v>#DIV/0!</v>
      </c>
      <c r="X158" s="160" t="e">
        <f>X157/X156*10</f>
        <v>#DIV/0!</v>
      </c>
      <c r="Y158" s="137"/>
      <c r="Z158" s="160"/>
      <c r="AA158" s="137"/>
      <c r="AB158" s="137"/>
      <c r="AC158" s="156"/>
      <c r="AD158" s="156"/>
      <c r="AE158" s="156"/>
      <c r="AF158" s="156"/>
      <c r="AG158" s="156"/>
      <c r="AH158" s="156"/>
      <c r="AI158" s="156"/>
      <c r="AJ158" s="156"/>
      <c r="AK158" s="156"/>
      <c r="AL158" s="156"/>
      <c r="AM158" s="166" t="e">
        <f t="shared" si="34"/>
        <v>#DIV/0!</v>
      </c>
      <c r="AN158" s="156"/>
      <c r="AO158" s="33" t="e">
        <f t="shared" si="35"/>
        <v>#DIV/0!</v>
      </c>
    </row>
    <row r="159" spans="1:41" s="39" customFormat="1" ht="30" customHeight="1" outlineLevel="1" x14ac:dyDescent="0.2">
      <c r="A159" s="159" t="s">
        <v>161</v>
      </c>
      <c r="B159" s="80"/>
      <c r="C159" s="80"/>
      <c r="D159" s="80"/>
      <c r="E159" s="80">
        <f>SUM(G159:AB159)</f>
        <v>0</v>
      </c>
      <c r="F159" s="38" t="e">
        <f t="shared" si="36"/>
        <v>#DIV/0!</v>
      </c>
      <c r="G159" s="97"/>
      <c r="H159" s="97"/>
      <c r="I159" s="97"/>
      <c r="J159" s="97"/>
      <c r="K159" s="97"/>
      <c r="L159" s="97"/>
      <c r="M159" s="97"/>
      <c r="N159" s="97"/>
      <c r="O159" s="97"/>
      <c r="P159" s="97"/>
      <c r="Q159" s="97"/>
      <c r="R159" s="97"/>
      <c r="S159" s="70">
        <f t="shared" si="33"/>
        <v>0</v>
      </c>
      <c r="T159" s="97"/>
      <c r="U159" s="97"/>
      <c r="V159" s="97"/>
      <c r="W159" s="97"/>
      <c r="X159" s="97"/>
      <c r="Y159" s="97"/>
      <c r="Z159" s="97"/>
      <c r="AA159" s="97"/>
      <c r="AB159" s="97"/>
      <c r="AC159" s="156"/>
      <c r="AD159" s="156"/>
      <c r="AE159" s="156"/>
      <c r="AF159" s="156"/>
      <c r="AG159" s="156"/>
      <c r="AH159" s="156"/>
      <c r="AI159" s="156"/>
      <c r="AJ159" s="156"/>
      <c r="AK159" s="156"/>
      <c r="AL159" s="156"/>
      <c r="AM159" s="166">
        <f t="shared" si="34"/>
        <v>0</v>
      </c>
      <c r="AN159" s="156"/>
      <c r="AO159" s="33">
        <f t="shared" si="35"/>
        <v>0</v>
      </c>
    </row>
    <row r="160" spans="1:41" s="39" customFormat="1" ht="30" customHeight="1" outlineLevel="1" x14ac:dyDescent="0.2">
      <c r="A160" s="108" t="s">
        <v>162</v>
      </c>
      <c r="B160" s="80"/>
      <c r="C160" s="80"/>
      <c r="D160" s="80"/>
      <c r="E160" s="80">
        <f>SUM(G160:AB160)</f>
        <v>0</v>
      </c>
      <c r="F160" s="38" t="e">
        <f t="shared" si="36"/>
        <v>#DIV/0!</v>
      </c>
      <c r="G160" s="97"/>
      <c r="H160" s="113"/>
      <c r="I160" s="160"/>
      <c r="J160" s="68"/>
      <c r="K160" s="68"/>
      <c r="L160" s="68"/>
      <c r="M160" s="68"/>
      <c r="N160" s="137"/>
      <c r="O160" s="137"/>
      <c r="P160" s="113"/>
      <c r="Q160" s="113"/>
      <c r="R160" s="113"/>
      <c r="S160" s="70">
        <f t="shared" si="33"/>
        <v>0</v>
      </c>
      <c r="T160" s="137"/>
      <c r="U160" s="137"/>
      <c r="V160" s="137"/>
      <c r="W160" s="137"/>
      <c r="X160" s="137"/>
      <c r="Y160" s="137"/>
      <c r="Z160" s="137"/>
      <c r="AA160" s="137"/>
      <c r="AB160" s="113"/>
      <c r="AC160" s="156"/>
      <c r="AD160" s="156"/>
      <c r="AE160" s="156"/>
      <c r="AF160" s="156"/>
      <c r="AG160" s="156"/>
      <c r="AH160" s="156"/>
      <c r="AI160" s="156"/>
      <c r="AJ160" s="156"/>
      <c r="AK160" s="156"/>
      <c r="AL160" s="156"/>
      <c r="AM160" s="166">
        <f t="shared" si="34"/>
        <v>0</v>
      </c>
      <c r="AN160" s="156"/>
      <c r="AO160" s="33">
        <f t="shared" si="35"/>
        <v>0</v>
      </c>
    </row>
    <row r="161" spans="1:41" s="39" customFormat="1" ht="30" customHeight="1" outlineLevel="1" x14ac:dyDescent="0.2">
      <c r="A161" s="108" t="s">
        <v>136</v>
      </c>
      <c r="B161" s="158" t="e">
        <f>B160/B159*10</f>
        <v>#DIV/0!</v>
      </c>
      <c r="C161" s="158"/>
      <c r="D161" s="158"/>
      <c r="E161" s="158" t="e">
        <f>E160/E159*10</f>
        <v>#DIV/0!</v>
      </c>
      <c r="F161" s="38" t="e">
        <f t="shared" si="36"/>
        <v>#DIV/0!</v>
      </c>
      <c r="G161" s="117" t="e">
        <f>G160/G159*10</f>
        <v>#DIV/0!</v>
      </c>
      <c r="H161" s="117"/>
      <c r="I161" s="117"/>
      <c r="J161" s="117" t="e">
        <f t="shared" ref="J161:O161" si="45">J160/J159*10</f>
        <v>#DIV/0!</v>
      </c>
      <c r="K161" s="117" t="e">
        <f t="shared" si="45"/>
        <v>#DIV/0!</v>
      </c>
      <c r="L161" s="117" t="e">
        <f t="shared" si="45"/>
        <v>#DIV/0!</v>
      </c>
      <c r="M161" s="117" t="e">
        <f t="shared" si="45"/>
        <v>#DIV/0!</v>
      </c>
      <c r="N161" s="117" t="e">
        <f t="shared" si="45"/>
        <v>#DIV/0!</v>
      </c>
      <c r="O161" s="117" t="e">
        <f t="shared" si="45"/>
        <v>#DIV/0!</v>
      </c>
      <c r="P161" s="68"/>
      <c r="Q161" s="68"/>
      <c r="R161" s="68"/>
      <c r="S161" s="70" t="e">
        <f t="shared" si="33"/>
        <v>#DIV/0!</v>
      </c>
      <c r="T161" s="117" t="e">
        <f>T160/T159*10</f>
        <v>#DIV/0!</v>
      </c>
      <c r="U161" s="117"/>
      <c r="V161" s="117" t="e">
        <f t="shared" ref="V161:AA161" si="46">V160/V159*10</f>
        <v>#DIV/0!</v>
      </c>
      <c r="W161" s="117" t="e">
        <f t="shared" si="46"/>
        <v>#DIV/0!</v>
      </c>
      <c r="X161" s="117" t="e">
        <f t="shared" si="46"/>
        <v>#DIV/0!</v>
      </c>
      <c r="Y161" s="117" t="e">
        <f t="shared" si="46"/>
        <v>#DIV/0!</v>
      </c>
      <c r="Z161" s="117" t="e">
        <f t="shared" si="46"/>
        <v>#DIV/0!</v>
      </c>
      <c r="AA161" s="117" t="e">
        <f t="shared" si="46"/>
        <v>#DIV/0!</v>
      </c>
      <c r="AB161" s="68"/>
      <c r="AC161" s="156"/>
      <c r="AD161" s="156"/>
      <c r="AE161" s="156"/>
      <c r="AF161" s="156"/>
      <c r="AG161" s="156"/>
      <c r="AH161" s="156"/>
      <c r="AI161" s="156"/>
      <c r="AJ161" s="156"/>
      <c r="AK161" s="156"/>
      <c r="AL161" s="156"/>
      <c r="AM161" s="166" t="e">
        <f t="shared" si="34"/>
        <v>#DIV/0!</v>
      </c>
      <c r="AN161" s="156"/>
      <c r="AO161" s="33" t="e">
        <f t="shared" si="35"/>
        <v>#DIV/0!</v>
      </c>
    </row>
    <row r="162" spans="1:41" s="39" customFormat="1" ht="30" customHeight="1" outlineLevel="1" x14ac:dyDescent="0.2">
      <c r="A162" s="159" t="s">
        <v>163</v>
      </c>
      <c r="B162" s="80"/>
      <c r="C162" s="80"/>
      <c r="D162" s="80"/>
      <c r="E162" s="80">
        <f>SUM(G162:AB162)</f>
        <v>0</v>
      </c>
      <c r="F162" s="38"/>
      <c r="G162" s="97"/>
      <c r="H162" s="97"/>
      <c r="I162" s="97"/>
      <c r="J162" s="97"/>
      <c r="K162" s="97"/>
      <c r="L162" s="97"/>
      <c r="M162" s="97"/>
      <c r="N162" s="97"/>
      <c r="O162" s="97"/>
      <c r="P162" s="97"/>
      <c r="Q162" s="97"/>
      <c r="R162" s="97"/>
      <c r="S162" s="70">
        <f t="shared" si="33"/>
        <v>0</v>
      </c>
      <c r="T162" s="97"/>
      <c r="U162" s="97"/>
      <c r="V162" s="97"/>
      <c r="W162" s="97"/>
      <c r="X162" s="97"/>
      <c r="Y162" s="97"/>
      <c r="Z162" s="97"/>
      <c r="AA162" s="97"/>
      <c r="AB162" s="97"/>
      <c r="AC162" s="156"/>
      <c r="AD162" s="156"/>
      <c r="AE162" s="156"/>
      <c r="AF162" s="156"/>
      <c r="AG162" s="156"/>
      <c r="AH162" s="156"/>
      <c r="AI162" s="156"/>
      <c r="AJ162" s="156"/>
      <c r="AK162" s="156"/>
      <c r="AL162" s="156"/>
      <c r="AM162" s="166">
        <f t="shared" si="34"/>
        <v>0</v>
      </c>
      <c r="AN162" s="156"/>
      <c r="AO162" s="33">
        <f t="shared" si="35"/>
        <v>0</v>
      </c>
    </row>
    <row r="163" spans="1:41" s="39" customFormat="1" ht="30" customHeight="1" outlineLevel="1" x14ac:dyDescent="0.2">
      <c r="A163" s="108" t="s">
        <v>164</v>
      </c>
      <c r="B163" s="80"/>
      <c r="C163" s="80"/>
      <c r="D163" s="80"/>
      <c r="E163" s="80">
        <f>SUM(G163:AB163)</f>
        <v>0</v>
      </c>
      <c r="F163" s="38"/>
      <c r="G163" s="97"/>
      <c r="H163" s="113"/>
      <c r="I163" s="160"/>
      <c r="J163" s="68"/>
      <c r="K163" s="68"/>
      <c r="L163" s="68"/>
      <c r="M163" s="68"/>
      <c r="N163" s="137"/>
      <c r="O163" s="137"/>
      <c r="P163" s="68"/>
      <c r="Q163" s="113"/>
      <c r="R163" s="113"/>
      <c r="S163" s="70">
        <f t="shared" si="33"/>
        <v>0</v>
      </c>
      <c r="T163" s="137"/>
      <c r="U163" s="137"/>
      <c r="V163" s="137"/>
      <c r="W163" s="113"/>
      <c r="X163" s="113"/>
      <c r="Y163" s="137"/>
      <c r="Z163" s="113"/>
      <c r="AA163" s="137"/>
      <c r="AB163" s="113"/>
      <c r="AC163" s="156"/>
      <c r="AD163" s="156"/>
      <c r="AE163" s="156"/>
      <c r="AF163" s="156"/>
      <c r="AG163" s="156"/>
      <c r="AH163" s="156"/>
      <c r="AI163" s="156"/>
      <c r="AJ163" s="156"/>
      <c r="AK163" s="156"/>
      <c r="AL163" s="156"/>
      <c r="AM163" s="166">
        <f t="shared" si="34"/>
        <v>0</v>
      </c>
      <c r="AN163" s="156"/>
      <c r="AO163" s="33">
        <f t="shared" si="35"/>
        <v>0</v>
      </c>
    </row>
    <row r="164" spans="1:41" s="39" customFormat="1" ht="24.75" customHeight="1" outlineLevel="1" x14ac:dyDescent="0.2">
      <c r="A164" s="108" t="s">
        <v>136</v>
      </c>
      <c r="B164" s="158"/>
      <c r="C164" s="158"/>
      <c r="D164" s="158"/>
      <c r="E164" s="158" t="e">
        <f>E163/E162*10</f>
        <v>#DIV/0!</v>
      </c>
      <c r="F164" s="38"/>
      <c r="G164" s="117"/>
      <c r="H164" s="117"/>
      <c r="I164" s="117"/>
      <c r="J164" s="117" t="e">
        <f>J163/J162*10</f>
        <v>#DIV/0!</v>
      </c>
      <c r="K164" s="117" t="e">
        <f>K163/K162*10</f>
        <v>#DIV/0!</v>
      </c>
      <c r="L164" s="117" t="e">
        <f>L163/L162*10</f>
        <v>#DIV/0!</v>
      </c>
      <c r="M164" s="117" t="e">
        <f>M163/M162*10</f>
        <v>#DIV/0!</v>
      </c>
      <c r="N164" s="117"/>
      <c r="O164" s="117" t="e">
        <f>O163/O162*10</f>
        <v>#DIV/0!</v>
      </c>
      <c r="P164" s="117"/>
      <c r="Q164" s="68"/>
      <c r="R164" s="68"/>
      <c r="S164" s="70" t="e">
        <f t="shared" si="33"/>
        <v>#DIV/0!</v>
      </c>
      <c r="T164" s="117" t="e">
        <f>T163/T162*10</f>
        <v>#DIV/0!</v>
      </c>
      <c r="U164" s="117" t="e">
        <f>U163/U162*10</f>
        <v>#DIV/0!</v>
      </c>
      <c r="V164" s="117"/>
      <c r="W164" s="68"/>
      <c r="X164" s="68"/>
      <c r="Y164" s="117" t="e">
        <f>Y163/Y162*10</f>
        <v>#DIV/0!</v>
      </c>
      <c r="Z164" s="117"/>
      <c r="AA164" s="117" t="e">
        <f>AA163/AA162*10</f>
        <v>#DIV/0!</v>
      </c>
      <c r="AB164" s="68"/>
      <c r="AC164" s="156"/>
      <c r="AD164" s="156"/>
      <c r="AE164" s="156"/>
      <c r="AF164" s="156"/>
      <c r="AG164" s="156"/>
      <c r="AH164" s="156"/>
      <c r="AI164" s="156"/>
      <c r="AJ164" s="156"/>
      <c r="AK164" s="156"/>
      <c r="AL164" s="156"/>
      <c r="AM164" s="166" t="e">
        <f t="shared" si="34"/>
        <v>#DIV/0!</v>
      </c>
      <c r="AN164" s="156"/>
      <c r="AO164" s="33" t="e">
        <f t="shared" si="35"/>
        <v>#DIV/0!</v>
      </c>
    </row>
    <row r="165" spans="1:41" s="39" customFormat="1" ht="30" hidden="1" customHeight="1" outlineLevel="1" x14ac:dyDescent="0.2">
      <c r="A165" s="159" t="s">
        <v>165</v>
      </c>
      <c r="B165" s="80">
        <v>75</v>
      </c>
      <c r="C165" s="80"/>
      <c r="D165" s="80"/>
      <c r="E165" s="80">
        <f>SUM(G165:AB165)</f>
        <v>165</v>
      </c>
      <c r="F165" s="38">
        <f>E165/B165</f>
        <v>2.2000000000000002</v>
      </c>
      <c r="G165" s="97"/>
      <c r="H165" s="97"/>
      <c r="I165" s="97"/>
      <c r="J165" s="97"/>
      <c r="K165" s="97"/>
      <c r="L165" s="97"/>
      <c r="M165" s="97"/>
      <c r="N165" s="97"/>
      <c r="O165" s="97"/>
      <c r="P165" s="97"/>
      <c r="Q165" s="97"/>
      <c r="R165" s="97"/>
      <c r="S165" s="70">
        <f t="shared" si="33"/>
        <v>0</v>
      </c>
      <c r="T165" s="97">
        <v>50</v>
      </c>
      <c r="U165" s="97"/>
      <c r="V165" s="97"/>
      <c r="W165" s="97">
        <v>115</v>
      </c>
      <c r="X165" s="97"/>
      <c r="Y165" s="97"/>
      <c r="Z165" s="97"/>
      <c r="AA165" s="97"/>
      <c r="AB165" s="97"/>
      <c r="AC165" s="156"/>
      <c r="AD165" s="156"/>
      <c r="AE165" s="156"/>
      <c r="AF165" s="156"/>
      <c r="AG165" s="156"/>
      <c r="AH165" s="156"/>
      <c r="AI165" s="156"/>
      <c r="AJ165" s="156"/>
      <c r="AK165" s="156"/>
      <c r="AL165" s="156"/>
      <c r="AM165" s="166">
        <f t="shared" si="34"/>
        <v>165</v>
      </c>
      <c r="AN165" s="156"/>
      <c r="AO165" s="33">
        <f t="shared" si="35"/>
        <v>165</v>
      </c>
    </row>
    <row r="166" spans="1:41" s="39" customFormat="1" ht="2.25" hidden="1" customHeight="1" outlineLevel="1" x14ac:dyDescent="0.2">
      <c r="A166" s="108" t="s">
        <v>166</v>
      </c>
      <c r="B166" s="80">
        <v>83</v>
      </c>
      <c r="C166" s="80"/>
      <c r="D166" s="80"/>
      <c r="E166" s="80">
        <f>SUM(G166:AB166)</f>
        <v>104</v>
      </c>
      <c r="F166" s="38">
        <f t="shared" si="36"/>
        <v>1.2530120481927711</v>
      </c>
      <c r="G166" s="97"/>
      <c r="H166" s="113"/>
      <c r="I166" s="160"/>
      <c r="J166" s="113"/>
      <c r="K166" s="113"/>
      <c r="L166" s="113"/>
      <c r="M166" s="137"/>
      <c r="N166" s="137"/>
      <c r="O166" s="137"/>
      <c r="P166" s="113"/>
      <c r="Q166" s="113"/>
      <c r="R166" s="113"/>
      <c r="S166" s="70">
        <f t="shared" si="33"/>
        <v>0</v>
      </c>
      <c r="T166" s="137">
        <v>20</v>
      </c>
      <c r="U166" s="137"/>
      <c r="V166" s="137"/>
      <c r="W166" s="137">
        <v>84</v>
      </c>
      <c r="X166" s="113"/>
      <c r="Y166" s="137"/>
      <c r="Z166" s="113"/>
      <c r="AA166" s="137"/>
      <c r="AB166" s="113"/>
      <c r="AC166" s="156"/>
      <c r="AD166" s="156"/>
      <c r="AE166" s="156"/>
      <c r="AF166" s="156"/>
      <c r="AG166" s="156"/>
      <c r="AH166" s="156"/>
      <c r="AI166" s="156"/>
      <c r="AJ166" s="156"/>
      <c r="AK166" s="156"/>
      <c r="AL166" s="156"/>
      <c r="AM166" s="166">
        <f t="shared" si="34"/>
        <v>104</v>
      </c>
      <c r="AN166" s="156"/>
      <c r="AO166" s="33">
        <f t="shared" si="35"/>
        <v>104</v>
      </c>
    </row>
    <row r="167" spans="1:41" s="39" customFormat="1" ht="30" hidden="1" customHeight="1" outlineLevel="1" x14ac:dyDescent="0.2">
      <c r="A167" s="108" t="s">
        <v>136</v>
      </c>
      <c r="B167" s="158">
        <f>B166/B165*10</f>
        <v>11.066666666666666</v>
      </c>
      <c r="C167" s="158"/>
      <c r="D167" s="158"/>
      <c r="E167" s="158">
        <f>E166/E165*10</f>
        <v>6.3030303030303028</v>
      </c>
      <c r="F167" s="38">
        <f t="shared" si="36"/>
        <v>0.56955093099671417</v>
      </c>
      <c r="G167" s="117"/>
      <c r="H167" s="117"/>
      <c r="I167" s="117"/>
      <c r="J167" s="68"/>
      <c r="K167" s="68"/>
      <c r="L167" s="68"/>
      <c r="M167" s="117"/>
      <c r="N167" s="117"/>
      <c r="O167" s="117"/>
      <c r="P167" s="68"/>
      <c r="Q167" s="68"/>
      <c r="R167" s="68"/>
      <c r="S167" s="70">
        <f t="shared" si="33"/>
        <v>0</v>
      </c>
      <c r="T167" s="117">
        <f>T166/T165*10</f>
        <v>4</v>
      </c>
      <c r="U167" s="117"/>
      <c r="V167" s="117"/>
      <c r="W167" s="117">
        <f>W166/W165*10</f>
        <v>7.304347826086957</v>
      </c>
      <c r="X167" s="68"/>
      <c r="Y167" s="117"/>
      <c r="Z167" s="117"/>
      <c r="AA167" s="117"/>
      <c r="AB167" s="68"/>
      <c r="AC167" s="156"/>
      <c r="AD167" s="156"/>
      <c r="AE167" s="156"/>
      <c r="AF167" s="156"/>
      <c r="AG167" s="156"/>
      <c r="AH167" s="156"/>
      <c r="AI167" s="156"/>
      <c r="AJ167" s="156"/>
      <c r="AK167" s="156"/>
      <c r="AL167" s="156"/>
      <c r="AM167" s="166">
        <f t="shared" si="34"/>
        <v>11.304347826086957</v>
      </c>
      <c r="AN167" s="156"/>
      <c r="AO167" s="33">
        <f t="shared" si="35"/>
        <v>11.304347826086957</v>
      </c>
    </row>
    <row r="168" spans="1:41" s="39" customFormat="1" ht="0.75" hidden="1" customHeight="1" outlineLevel="2" x14ac:dyDescent="0.2">
      <c r="A168" s="159" t="s">
        <v>167</v>
      </c>
      <c r="B168" s="80"/>
      <c r="C168" s="80"/>
      <c r="D168" s="80"/>
      <c r="E168" s="80">
        <f>SUM(G168:AB168)</f>
        <v>0</v>
      </c>
      <c r="F168" s="38" t="e">
        <f t="shared" si="36"/>
        <v>#DIV/0!</v>
      </c>
      <c r="G168" s="97"/>
      <c r="H168" s="97"/>
      <c r="I168" s="97"/>
      <c r="J168" s="97"/>
      <c r="K168" s="97"/>
      <c r="L168" s="97"/>
      <c r="M168" s="97"/>
      <c r="N168" s="97"/>
      <c r="O168" s="97"/>
      <c r="P168" s="97"/>
      <c r="Q168" s="97"/>
      <c r="R168" s="97"/>
      <c r="S168" s="70">
        <f t="shared" si="33"/>
        <v>0</v>
      </c>
      <c r="T168" s="97"/>
      <c r="U168" s="97"/>
      <c r="V168" s="97"/>
      <c r="W168" s="97"/>
      <c r="X168" s="97"/>
      <c r="Y168" s="97"/>
      <c r="Z168" s="97"/>
      <c r="AA168" s="97"/>
      <c r="AB168" s="97"/>
      <c r="AC168" s="156"/>
      <c r="AD168" s="156"/>
      <c r="AE168" s="156"/>
      <c r="AF168" s="156"/>
      <c r="AG168" s="156"/>
      <c r="AH168" s="156"/>
      <c r="AI168" s="156"/>
      <c r="AJ168" s="156"/>
      <c r="AK168" s="156"/>
      <c r="AL168" s="156"/>
      <c r="AM168" s="166">
        <f t="shared" si="34"/>
        <v>0</v>
      </c>
      <c r="AN168" s="156"/>
      <c r="AO168" s="33">
        <f t="shared" si="35"/>
        <v>0</v>
      </c>
    </row>
    <row r="169" spans="1:41" s="39" customFormat="1" ht="0.75" hidden="1" customHeight="1" outlineLevel="2" x14ac:dyDescent="0.2">
      <c r="A169" s="108" t="s">
        <v>168</v>
      </c>
      <c r="B169" s="80"/>
      <c r="C169" s="80"/>
      <c r="D169" s="80"/>
      <c r="E169" s="80">
        <f>SUM(G169:AB169)</f>
        <v>0</v>
      </c>
      <c r="F169" s="38" t="e">
        <f t="shared" si="36"/>
        <v>#DIV/0!</v>
      </c>
      <c r="G169" s="97"/>
      <c r="H169" s="97"/>
      <c r="I169" s="97"/>
      <c r="J169" s="97"/>
      <c r="K169" s="97"/>
      <c r="L169" s="97"/>
      <c r="M169" s="97"/>
      <c r="N169" s="97"/>
      <c r="O169" s="97"/>
      <c r="P169" s="97"/>
      <c r="Q169" s="97"/>
      <c r="R169" s="97"/>
      <c r="S169" s="70">
        <f t="shared" si="33"/>
        <v>0</v>
      </c>
      <c r="T169" s="97"/>
      <c r="U169" s="97"/>
      <c r="V169" s="97"/>
      <c r="W169" s="97"/>
      <c r="X169" s="97"/>
      <c r="Y169" s="97"/>
      <c r="Z169" s="97"/>
      <c r="AA169" s="97"/>
      <c r="AB169" s="97"/>
      <c r="AC169" s="156"/>
      <c r="AD169" s="156"/>
      <c r="AE169" s="156"/>
      <c r="AF169" s="156"/>
      <c r="AG169" s="156"/>
      <c r="AH169" s="156"/>
      <c r="AI169" s="156"/>
      <c r="AJ169" s="156"/>
      <c r="AK169" s="156"/>
      <c r="AL169" s="156"/>
      <c r="AM169" s="166">
        <f t="shared" si="34"/>
        <v>0</v>
      </c>
      <c r="AN169" s="156"/>
      <c r="AO169" s="33">
        <f t="shared" si="35"/>
        <v>0</v>
      </c>
    </row>
    <row r="170" spans="1:41" s="39" customFormat="1" ht="0.75" hidden="1" customHeight="1" outlineLevel="1" x14ac:dyDescent="0.2">
      <c r="A170" s="108" t="s">
        <v>136</v>
      </c>
      <c r="B170" s="162" t="e">
        <f>B169/B168*10</f>
        <v>#DIV/0!</v>
      </c>
      <c r="C170" s="162"/>
      <c r="D170" s="162"/>
      <c r="E170" s="162" t="e">
        <f>E169/E168*10</f>
        <v>#DIV/0!</v>
      </c>
      <c r="F170" s="38" t="e">
        <f t="shared" si="36"/>
        <v>#DIV/0!</v>
      </c>
      <c r="G170" s="160"/>
      <c r="H170" s="160"/>
      <c r="I170" s="160" t="e">
        <f>I169/I168*10</f>
        <v>#DIV/0!</v>
      </c>
      <c r="J170" s="160"/>
      <c r="K170" s="160"/>
      <c r="L170" s="160"/>
      <c r="M170" s="160"/>
      <c r="N170" s="160" t="e">
        <f>N169/N168*10</f>
        <v>#DIV/0!</v>
      </c>
      <c r="O170" s="160"/>
      <c r="P170" s="160"/>
      <c r="Q170" s="160"/>
      <c r="R170" s="160"/>
      <c r="S170" s="70" t="e">
        <f t="shared" si="33"/>
        <v>#DIV/0!</v>
      </c>
      <c r="T170" s="160"/>
      <c r="U170" s="160"/>
      <c r="V170" s="160"/>
      <c r="W170" s="160"/>
      <c r="X170" s="160" t="e">
        <f>X169/X168*10</f>
        <v>#DIV/0!</v>
      </c>
      <c r="Y170" s="160"/>
      <c r="Z170" s="160"/>
      <c r="AA170" s="160"/>
      <c r="AB170" s="160"/>
      <c r="AC170" s="156"/>
      <c r="AD170" s="156"/>
      <c r="AE170" s="156"/>
      <c r="AF170" s="156"/>
      <c r="AG170" s="156"/>
      <c r="AH170" s="156"/>
      <c r="AI170" s="156"/>
      <c r="AJ170" s="156"/>
      <c r="AK170" s="156"/>
      <c r="AL170" s="156"/>
      <c r="AM170" s="166" t="e">
        <f t="shared" si="34"/>
        <v>#DIV/0!</v>
      </c>
      <c r="AN170" s="156"/>
      <c r="AO170" s="33" t="e">
        <f t="shared" si="35"/>
        <v>#DIV/0!</v>
      </c>
    </row>
    <row r="171" spans="1:41" s="39" customFormat="1" ht="30" hidden="1" customHeight="1" outlineLevel="2" x14ac:dyDescent="0.2">
      <c r="A171" s="159" t="s">
        <v>169</v>
      </c>
      <c r="B171" s="80"/>
      <c r="C171" s="80"/>
      <c r="D171" s="80"/>
      <c r="E171" s="80">
        <f>SUM(G171:AB171)</f>
        <v>0</v>
      </c>
      <c r="F171" s="38"/>
      <c r="G171" s="97"/>
      <c r="H171" s="97"/>
      <c r="I171" s="97"/>
      <c r="J171" s="97"/>
      <c r="K171" s="97"/>
      <c r="L171" s="97"/>
      <c r="M171" s="97"/>
      <c r="N171" s="97"/>
      <c r="O171" s="97"/>
      <c r="P171" s="97"/>
      <c r="Q171" s="97"/>
      <c r="R171" s="97"/>
      <c r="S171" s="70">
        <f t="shared" si="33"/>
        <v>0</v>
      </c>
      <c r="T171" s="97"/>
      <c r="U171" s="97"/>
      <c r="V171" s="97"/>
      <c r="W171" s="97"/>
      <c r="X171" s="97"/>
      <c r="Y171" s="97"/>
      <c r="Z171" s="97"/>
      <c r="AA171" s="97"/>
      <c r="AB171" s="97"/>
      <c r="AC171" s="156"/>
      <c r="AD171" s="156"/>
      <c r="AE171" s="156"/>
      <c r="AF171" s="156"/>
      <c r="AG171" s="156"/>
      <c r="AH171" s="156"/>
      <c r="AI171" s="156"/>
      <c r="AJ171" s="156"/>
      <c r="AK171" s="156"/>
      <c r="AL171" s="156"/>
      <c r="AM171" s="166">
        <f t="shared" si="34"/>
        <v>0</v>
      </c>
      <c r="AN171" s="156"/>
      <c r="AO171" s="33">
        <f t="shared" si="35"/>
        <v>0</v>
      </c>
    </row>
    <row r="172" spans="1:41" s="39" customFormat="1" ht="30" hidden="1" customHeight="1" outlineLevel="2" x14ac:dyDescent="0.2">
      <c r="A172" s="108" t="s">
        <v>170</v>
      </c>
      <c r="B172" s="80"/>
      <c r="C172" s="80"/>
      <c r="D172" s="80"/>
      <c r="E172" s="80">
        <f>SUM(G172:AB172)</f>
        <v>0</v>
      </c>
      <c r="F172" s="38"/>
      <c r="G172" s="97"/>
      <c r="H172" s="97"/>
      <c r="I172" s="97"/>
      <c r="J172" s="97"/>
      <c r="K172" s="97"/>
      <c r="L172" s="97"/>
      <c r="M172" s="97"/>
      <c r="N172" s="97"/>
      <c r="O172" s="97"/>
      <c r="P172" s="97"/>
      <c r="Q172" s="97"/>
      <c r="R172" s="97"/>
      <c r="S172" s="70">
        <f t="shared" si="33"/>
        <v>0</v>
      </c>
      <c r="T172" s="97"/>
      <c r="U172" s="97"/>
      <c r="V172" s="97"/>
      <c r="W172" s="97"/>
      <c r="X172" s="97"/>
      <c r="Y172" s="97"/>
      <c r="Z172" s="97"/>
      <c r="AA172" s="97"/>
      <c r="AB172" s="97"/>
      <c r="AC172" s="156"/>
      <c r="AD172" s="156"/>
      <c r="AE172" s="156"/>
      <c r="AF172" s="156"/>
      <c r="AG172" s="156"/>
      <c r="AH172" s="156"/>
      <c r="AI172" s="156"/>
      <c r="AJ172" s="156"/>
      <c r="AK172" s="156"/>
      <c r="AL172" s="156"/>
      <c r="AM172" s="166">
        <f t="shared" si="34"/>
        <v>0</v>
      </c>
      <c r="AN172" s="156"/>
      <c r="AO172" s="33">
        <f t="shared" si="35"/>
        <v>0</v>
      </c>
    </row>
    <row r="173" spans="1:41" s="39" customFormat="1" ht="30" hidden="1" customHeight="1" outlineLevel="1" collapsed="1" x14ac:dyDescent="0.2">
      <c r="A173" s="108" t="s">
        <v>136</v>
      </c>
      <c r="B173" s="162" t="e">
        <f>B172/B171*10</f>
        <v>#DIV/0!</v>
      </c>
      <c r="C173" s="162"/>
      <c r="D173" s="162"/>
      <c r="E173" s="162" t="e">
        <f>E172/E171*10</f>
        <v>#DIV/0!</v>
      </c>
      <c r="F173" s="38" t="e">
        <f t="shared" si="36"/>
        <v>#DIV/0!</v>
      </c>
      <c r="G173" s="162"/>
      <c r="H173" s="162"/>
      <c r="I173" s="160" t="e">
        <f>I172/I171*10</f>
        <v>#DIV/0!</v>
      </c>
      <c r="J173" s="162"/>
      <c r="K173" s="162"/>
      <c r="L173" s="160" t="e">
        <f>L172/L171*10</f>
        <v>#DIV/0!</v>
      </c>
      <c r="M173" s="160" t="e">
        <f>M172/M171*10</f>
        <v>#DIV/0!</v>
      </c>
      <c r="N173" s="160" t="e">
        <f>N172/N171*10</f>
        <v>#DIV/0!</v>
      </c>
      <c r="O173" s="160"/>
      <c r="P173" s="160"/>
      <c r="Q173" s="160"/>
      <c r="R173" s="160"/>
      <c r="S173" s="70" t="e">
        <f t="shared" si="33"/>
        <v>#DIV/0!</v>
      </c>
      <c r="T173" s="160"/>
      <c r="U173" s="160" t="e">
        <f>U172/U171*10</f>
        <v>#DIV/0!</v>
      </c>
      <c r="V173" s="160"/>
      <c r="W173" s="160"/>
      <c r="X173" s="160" t="e">
        <f>X172/X171*10</f>
        <v>#DIV/0!</v>
      </c>
      <c r="Y173" s="160"/>
      <c r="Z173" s="160"/>
      <c r="AA173" s="160" t="e">
        <f>AA172/AA171*10</f>
        <v>#DIV/0!</v>
      </c>
      <c r="AB173" s="160"/>
      <c r="AC173" s="156"/>
      <c r="AD173" s="156"/>
      <c r="AE173" s="156"/>
      <c r="AF173" s="156"/>
      <c r="AG173" s="156"/>
      <c r="AH173" s="156"/>
      <c r="AI173" s="156"/>
      <c r="AJ173" s="156"/>
      <c r="AK173" s="156"/>
      <c r="AL173" s="156"/>
      <c r="AM173" s="166" t="e">
        <f t="shared" si="34"/>
        <v>#DIV/0!</v>
      </c>
      <c r="AN173" s="156"/>
      <c r="AO173" s="33" t="e">
        <f t="shared" si="35"/>
        <v>#DIV/0!</v>
      </c>
    </row>
    <row r="174" spans="1:41" s="39" customFormat="1" ht="30" customHeight="1" outlineLevel="1" x14ac:dyDescent="0.2">
      <c r="A174" s="159" t="s">
        <v>171</v>
      </c>
      <c r="B174" s="63"/>
      <c r="C174" s="63"/>
      <c r="D174" s="63"/>
      <c r="E174" s="80">
        <f>SUM(G174:AB174)</f>
        <v>0</v>
      </c>
      <c r="F174" s="38" t="e">
        <f t="shared" si="36"/>
        <v>#DIV/0!</v>
      </c>
      <c r="G174" s="97"/>
      <c r="H174" s="97"/>
      <c r="I174" s="97"/>
      <c r="J174" s="97"/>
      <c r="K174" s="97"/>
      <c r="L174" s="97"/>
      <c r="M174" s="97"/>
      <c r="N174" s="97"/>
      <c r="O174" s="97"/>
      <c r="P174" s="97"/>
      <c r="Q174" s="97"/>
      <c r="R174" s="97"/>
      <c r="S174" s="70">
        <f t="shared" si="33"/>
        <v>0</v>
      </c>
      <c r="T174" s="97"/>
      <c r="U174" s="97"/>
      <c r="V174" s="97"/>
      <c r="W174" s="97"/>
      <c r="X174" s="97"/>
      <c r="Y174" s="97"/>
      <c r="Z174" s="97"/>
      <c r="AA174" s="97"/>
      <c r="AB174" s="97"/>
      <c r="AC174" s="156"/>
      <c r="AD174" s="156"/>
      <c r="AE174" s="156"/>
      <c r="AF174" s="156"/>
      <c r="AG174" s="156"/>
      <c r="AH174" s="156"/>
      <c r="AI174" s="156"/>
      <c r="AJ174" s="156"/>
      <c r="AK174" s="156"/>
      <c r="AL174" s="156"/>
      <c r="AM174" s="166">
        <f t="shared" si="34"/>
        <v>0</v>
      </c>
      <c r="AN174" s="156"/>
      <c r="AO174" s="33">
        <f t="shared" si="35"/>
        <v>0</v>
      </c>
    </row>
    <row r="175" spans="1:41" s="39" customFormat="1" ht="30" customHeight="1" outlineLevel="1" x14ac:dyDescent="0.2">
      <c r="A175" s="159" t="s">
        <v>172</v>
      </c>
      <c r="B175" s="63"/>
      <c r="C175" s="63"/>
      <c r="D175" s="63"/>
      <c r="E175" s="80"/>
      <c r="F175" s="38" t="e">
        <f>E175/B175</f>
        <v>#DIV/0!</v>
      </c>
      <c r="G175" s="97"/>
      <c r="H175" s="97"/>
      <c r="I175" s="97"/>
      <c r="J175" s="97"/>
      <c r="K175" s="97"/>
      <c r="L175" s="97"/>
      <c r="M175" s="97"/>
      <c r="N175" s="97"/>
      <c r="O175" s="97"/>
      <c r="P175" s="97"/>
      <c r="Q175" s="97"/>
      <c r="R175" s="97"/>
      <c r="S175" s="70">
        <f t="shared" si="33"/>
        <v>0</v>
      </c>
      <c r="T175" s="97"/>
      <c r="U175" s="97"/>
      <c r="V175" s="97"/>
      <c r="W175" s="97"/>
      <c r="X175" s="97"/>
      <c r="Y175" s="97"/>
      <c r="Z175" s="97"/>
      <c r="AA175" s="97"/>
      <c r="AB175" s="97"/>
      <c r="AC175" s="156"/>
      <c r="AD175" s="156"/>
      <c r="AE175" s="156"/>
      <c r="AF175" s="156"/>
      <c r="AG175" s="156"/>
      <c r="AH175" s="156"/>
      <c r="AI175" s="156"/>
      <c r="AJ175" s="156"/>
      <c r="AK175" s="156"/>
      <c r="AL175" s="156"/>
      <c r="AM175" s="166">
        <f t="shared" si="34"/>
        <v>0</v>
      </c>
      <c r="AN175" s="156"/>
      <c r="AO175" s="33">
        <f t="shared" si="35"/>
        <v>0</v>
      </c>
    </row>
    <row r="176" spans="1:41" s="39" customFormat="1" ht="30" customHeight="1" outlineLevel="1" x14ac:dyDescent="0.2">
      <c r="A176" s="159" t="s">
        <v>173</v>
      </c>
      <c r="B176" s="63"/>
      <c r="C176" s="63"/>
      <c r="D176" s="63"/>
      <c r="E176" s="80"/>
      <c r="F176" s="38" t="e">
        <f>E176/B176</f>
        <v>#DIV/0!</v>
      </c>
      <c r="G176" s="97"/>
      <c r="H176" s="97"/>
      <c r="I176" s="97"/>
      <c r="J176" s="97"/>
      <c r="K176" s="97"/>
      <c r="L176" s="97"/>
      <c r="M176" s="97"/>
      <c r="N176" s="97"/>
      <c r="O176" s="97"/>
      <c r="P176" s="97"/>
      <c r="Q176" s="97"/>
      <c r="R176" s="97"/>
      <c r="S176" s="70">
        <f t="shared" si="33"/>
        <v>0</v>
      </c>
      <c r="T176" s="97"/>
      <c r="U176" s="97"/>
      <c r="V176" s="97"/>
      <c r="W176" s="97"/>
      <c r="X176" s="97"/>
      <c r="Y176" s="97"/>
      <c r="Z176" s="97"/>
      <c r="AA176" s="97"/>
      <c r="AB176" s="97"/>
      <c r="AC176" s="156"/>
      <c r="AD176" s="156"/>
      <c r="AE176" s="156"/>
      <c r="AF176" s="156"/>
      <c r="AG176" s="156"/>
      <c r="AH176" s="156"/>
      <c r="AI176" s="156"/>
      <c r="AJ176" s="156"/>
      <c r="AK176" s="156"/>
      <c r="AL176" s="156"/>
      <c r="AM176" s="166">
        <f t="shared" si="34"/>
        <v>0</v>
      </c>
      <c r="AN176" s="156"/>
      <c r="AO176" s="33">
        <f t="shared" si="35"/>
        <v>0</v>
      </c>
    </row>
    <row r="177" spans="1:41" s="152" customFormat="1" ht="30" customHeight="1" outlineLevel="1" x14ac:dyDescent="0.2">
      <c r="A177" s="108" t="s">
        <v>174</v>
      </c>
      <c r="B177" s="63"/>
      <c r="C177" s="63"/>
      <c r="D177" s="63">
        <v>760</v>
      </c>
      <c r="E177" s="29">
        <f t="shared" ref="E177:E185" si="47">S177+AO177</f>
        <v>760</v>
      </c>
      <c r="F177" s="38" t="e">
        <f>E177/B177</f>
        <v>#DIV/0!</v>
      </c>
      <c r="G177" s="65">
        <v>150</v>
      </c>
      <c r="H177" s="65"/>
      <c r="I177" s="65"/>
      <c r="J177" s="65">
        <v>50</v>
      </c>
      <c r="K177" s="65">
        <v>180</v>
      </c>
      <c r="L177" s="65">
        <v>70</v>
      </c>
      <c r="M177" s="65">
        <v>30</v>
      </c>
      <c r="N177" s="65">
        <v>70</v>
      </c>
      <c r="O177" s="65"/>
      <c r="P177" s="65">
        <v>210</v>
      </c>
      <c r="Q177" s="65"/>
      <c r="R177" s="65"/>
      <c r="S177" s="70">
        <f t="shared" si="33"/>
        <v>760</v>
      </c>
      <c r="T177" s="65"/>
      <c r="U177" s="65"/>
      <c r="V177" s="65"/>
      <c r="W177" s="65"/>
      <c r="X177" s="65"/>
      <c r="Y177" s="65"/>
      <c r="Z177" s="65"/>
      <c r="AA177" s="65"/>
      <c r="AB177" s="65"/>
      <c r="AC177" s="172"/>
      <c r="AD177" s="172"/>
      <c r="AE177" s="172"/>
      <c r="AF177" s="172"/>
      <c r="AG177" s="172"/>
      <c r="AH177" s="172"/>
      <c r="AI177" s="172"/>
      <c r="AJ177" s="172"/>
      <c r="AK177" s="172"/>
      <c r="AL177" s="172"/>
      <c r="AM177" s="166">
        <f t="shared" si="34"/>
        <v>0</v>
      </c>
      <c r="AN177" s="172"/>
      <c r="AO177" s="33">
        <f t="shared" si="35"/>
        <v>0</v>
      </c>
    </row>
    <row r="178" spans="1:41" s="152" customFormat="1" ht="30" customHeight="1" outlineLevel="1" x14ac:dyDescent="0.2">
      <c r="A178" s="40" t="s">
        <v>175</v>
      </c>
      <c r="B178" s="173"/>
      <c r="C178" s="173"/>
      <c r="D178" s="173"/>
      <c r="E178" s="174">
        <f t="shared" si="47"/>
        <v>0</v>
      </c>
      <c r="F178" s="73"/>
      <c r="G178" s="76"/>
      <c r="H178" s="76"/>
      <c r="I178" s="76"/>
      <c r="J178" s="76"/>
      <c r="K178" s="76"/>
      <c r="L178" s="76"/>
      <c r="M178" s="76"/>
      <c r="N178" s="76"/>
      <c r="O178" s="76"/>
      <c r="P178" s="76"/>
      <c r="Q178" s="76"/>
      <c r="R178" s="76"/>
      <c r="S178" s="70">
        <f t="shared" si="33"/>
        <v>0</v>
      </c>
      <c r="T178" s="76"/>
      <c r="U178" s="76"/>
      <c r="V178" s="76"/>
      <c r="W178" s="76"/>
      <c r="X178" s="76"/>
      <c r="Y178" s="76"/>
      <c r="Z178" s="76"/>
      <c r="AA178" s="76"/>
      <c r="AB178" s="76"/>
      <c r="AC178" s="172"/>
      <c r="AD178" s="172"/>
      <c r="AE178" s="172"/>
      <c r="AF178" s="172"/>
      <c r="AG178" s="172"/>
      <c r="AH178" s="172"/>
      <c r="AI178" s="172"/>
      <c r="AJ178" s="172"/>
      <c r="AK178" s="172"/>
      <c r="AL178" s="172"/>
      <c r="AM178" s="166">
        <f t="shared" si="34"/>
        <v>0</v>
      </c>
      <c r="AN178" s="172"/>
      <c r="AO178" s="33">
        <f t="shared" si="35"/>
        <v>0</v>
      </c>
    </row>
    <row r="179" spans="1:41" s="39" customFormat="1" ht="30" customHeight="1" outlineLevel="1" x14ac:dyDescent="0.2">
      <c r="A179" s="108" t="s">
        <v>176</v>
      </c>
      <c r="B179" s="63"/>
      <c r="C179" s="63"/>
      <c r="D179" s="63"/>
      <c r="E179" s="174">
        <f t="shared" si="47"/>
        <v>0</v>
      </c>
      <c r="F179" s="38" t="e">
        <f t="shared" ref="F179:F191" si="48">E179/B179</f>
        <v>#DIV/0!</v>
      </c>
      <c r="G179" s="34"/>
      <c r="H179" s="34"/>
      <c r="I179" s="34"/>
      <c r="J179" s="34"/>
      <c r="K179" s="34"/>
      <c r="L179" s="34"/>
      <c r="M179" s="34"/>
      <c r="N179" s="34"/>
      <c r="O179" s="34"/>
      <c r="P179" s="34"/>
      <c r="Q179" s="34"/>
      <c r="R179" s="34"/>
      <c r="S179" s="70">
        <f t="shared" si="33"/>
        <v>0</v>
      </c>
      <c r="T179" s="34"/>
      <c r="U179" s="34"/>
      <c r="V179" s="34"/>
      <c r="W179" s="34"/>
      <c r="X179" s="34"/>
      <c r="Y179" s="34"/>
      <c r="Z179" s="34"/>
      <c r="AA179" s="34"/>
      <c r="AB179" s="34"/>
      <c r="AC179" s="156"/>
      <c r="AD179" s="156"/>
      <c r="AE179" s="156"/>
      <c r="AF179" s="156"/>
      <c r="AG179" s="156"/>
      <c r="AH179" s="156"/>
      <c r="AI179" s="156"/>
      <c r="AJ179" s="156"/>
      <c r="AK179" s="156"/>
      <c r="AL179" s="156"/>
      <c r="AM179" s="166">
        <f t="shared" si="34"/>
        <v>0</v>
      </c>
      <c r="AN179" s="156"/>
      <c r="AO179" s="33">
        <f t="shared" si="35"/>
        <v>0</v>
      </c>
    </row>
    <row r="180" spans="1:41" s="39" customFormat="1" ht="30" hidden="1" customHeight="1" outlineLevel="2" x14ac:dyDescent="0.2">
      <c r="A180" s="108" t="s">
        <v>177</v>
      </c>
      <c r="B180" s="63"/>
      <c r="C180" s="63"/>
      <c r="D180" s="63"/>
      <c r="E180" s="174">
        <f t="shared" si="47"/>
        <v>0</v>
      </c>
      <c r="F180" s="38"/>
      <c r="G180" s="34"/>
      <c r="H180" s="34"/>
      <c r="I180" s="34"/>
      <c r="J180" s="34"/>
      <c r="K180" s="34"/>
      <c r="L180" s="34"/>
      <c r="M180" s="34"/>
      <c r="N180" s="34"/>
      <c r="O180" s="34"/>
      <c r="P180" s="34"/>
      <c r="Q180" s="34"/>
      <c r="R180" s="34"/>
      <c r="S180" s="70">
        <f t="shared" si="33"/>
        <v>0</v>
      </c>
      <c r="T180" s="34"/>
      <c r="U180" s="34"/>
      <c r="V180" s="34"/>
      <c r="W180" s="34"/>
      <c r="X180" s="34"/>
      <c r="Y180" s="34"/>
      <c r="Z180" s="34"/>
      <c r="AA180" s="34"/>
      <c r="AB180" s="34"/>
      <c r="AC180" s="156"/>
      <c r="AD180" s="156"/>
      <c r="AE180" s="156"/>
      <c r="AF180" s="156"/>
      <c r="AG180" s="156"/>
      <c r="AH180" s="156"/>
      <c r="AI180" s="156"/>
      <c r="AJ180" s="156"/>
      <c r="AK180" s="156"/>
      <c r="AL180" s="156"/>
      <c r="AM180" s="166">
        <f t="shared" si="34"/>
        <v>0</v>
      </c>
      <c r="AN180" s="156"/>
      <c r="AO180" s="33">
        <f t="shared" si="35"/>
        <v>0</v>
      </c>
    </row>
    <row r="181" spans="1:41" s="39" customFormat="1" ht="22.5" customHeight="1" outlineLevel="2" x14ac:dyDescent="0.2">
      <c r="A181" s="108" t="s">
        <v>178</v>
      </c>
      <c r="B181" s="63"/>
      <c r="C181" s="63"/>
      <c r="D181" s="63"/>
      <c r="E181" s="174">
        <f t="shared" si="47"/>
        <v>0</v>
      </c>
      <c r="F181" s="38" t="e">
        <f t="shared" si="48"/>
        <v>#DIV/0!</v>
      </c>
      <c r="G181" s="65"/>
      <c r="H181" s="65"/>
      <c r="I181" s="65"/>
      <c r="J181" s="65"/>
      <c r="K181" s="65"/>
      <c r="L181" s="65"/>
      <c r="M181" s="65"/>
      <c r="N181" s="65"/>
      <c r="O181" s="65"/>
      <c r="P181" s="65"/>
      <c r="Q181" s="65"/>
      <c r="R181" s="65"/>
      <c r="S181" s="70">
        <f t="shared" si="33"/>
        <v>0</v>
      </c>
      <c r="T181" s="65"/>
      <c r="U181" s="65"/>
      <c r="V181" s="65"/>
      <c r="W181" s="65"/>
      <c r="X181" s="65"/>
      <c r="Y181" s="65"/>
      <c r="Z181" s="65"/>
      <c r="AA181" s="65"/>
      <c r="AB181" s="65"/>
      <c r="AC181" s="156"/>
      <c r="AD181" s="156"/>
      <c r="AE181" s="156"/>
      <c r="AF181" s="156"/>
      <c r="AG181" s="156"/>
      <c r="AH181" s="156"/>
      <c r="AI181" s="156"/>
      <c r="AJ181" s="156"/>
      <c r="AK181" s="156"/>
      <c r="AL181" s="156"/>
      <c r="AM181" s="166">
        <f t="shared" si="34"/>
        <v>0</v>
      </c>
      <c r="AN181" s="156"/>
      <c r="AO181" s="33">
        <f t="shared" si="35"/>
        <v>0</v>
      </c>
    </row>
    <row r="182" spans="1:41" s="39" customFormat="1" ht="30" customHeight="1" outlineLevel="1" x14ac:dyDescent="0.2">
      <c r="A182" s="40" t="s">
        <v>75</v>
      </c>
      <c r="B182" s="175" t="e">
        <f>B181/B180</f>
        <v>#DIV/0!</v>
      </c>
      <c r="C182" s="175"/>
      <c r="D182" s="175"/>
      <c r="E182" s="174" t="e">
        <f t="shared" si="47"/>
        <v>#DIV/0!</v>
      </c>
      <c r="F182" s="38"/>
      <c r="G182" s="51" t="e">
        <f>G181/G180</f>
        <v>#DIV/0!</v>
      </c>
      <c r="H182" s="51" t="e">
        <f t="shared" ref="H182:AB182" si="49">H181/H180</f>
        <v>#DIV/0!</v>
      </c>
      <c r="I182" s="51" t="e">
        <f t="shared" si="49"/>
        <v>#DIV/0!</v>
      </c>
      <c r="J182" s="51" t="e">
        <f t="shared" si="49"/>
        <v>#DIV/0!</v>
      </c>
      <c r="K182" s="51" t="e">
        <f t="shared" si="49"/>
        <v>#DIV/0!</v>
      </c>
      <c r="L182" s="51" t="e">
        <f t="shared" si="49"/>
        <v>#DIV/0!</v>
      </c>
      <c r="M182" s="51" t="e">
        <f t="shared" si="49"/>
        <v>#DIV/0!</v>
      </c>
      <c r="N182" s="51" t="e">
        <f t="shared" si="49"/>
        <v>#DIV/0!</v>
      </c>
      <c r="O182" s="51" t="e">
        <f t="shared" si="49"/>
        <v>#DIV/0!</v>
      </c>
      <c r="P182" s="51" t="e">
        <f t="shared" si="49"/>
        <v>#DIV/0!</v>
      </c>
      <c r="Q182" s="51" t="e">
        <f t="shared" si="49"/>
        <v>#DIV/0!</v>
      </c>
      <c r="R182" s="51"/>
      <c r="S182" s="70" t="e">
        <f t="shared" si="33"/>
        <v>#DIV/0!</v>
      </c>
      <c r="T182" s="51" t="e">
        <f t="shared" si="49"/>
        <v>#DIV/0!</v>
      </c>
      <c r="U182" s="51" t="e">
        <f t="shared" si="49"/>
        <v>#DIV/0!</v>
      </c>
      <c r="V182" s="51" t="e">
        <f t="shared" si="49"/>
        <v>#DIV/0!</v>
      </c>
      <c r="W182" s="51" t="e">
        <f t="shared" si="49"/>
        <v>#DIV/0!</v>
      </c>
      <c r="X182" s="51" t="e">
        <f t="shared" si="49"/>
        <v>#DIV/0!</v>
      </c>
      <c r="Y182" s="51" t="e">
        <f t="shared" si="49"/>
        <v>#DIV/0!</v>
      </c>
      <c r="Z182" s="51" t="e">
        <f t="shared" si="49"/>
        <v>#DIV/0!</v>
      </c>
      <c r="AA182" s="51" t="e">
        <f t="shared" si="49"/>
        <v>#DIV/0!</v>
      </c>
      <c r="AB182" s="51" t="e">
        <f t="shared" si="49"/>
        <v>#DIV/0!</v>
      </c>
      <c r="AC182" s="156"/>
      <c r="AD182" s="156"/>
      <c r="AE182" s="156"/>
      <c r="AF182" s="156"/>
      <c r="AG182" s="156"/>
      <c r="AH182" s="156"/>
      <c r="AI182" s="156"/>
      <c r="AJ182" s="156"/>
      <c r="AK182" s="156"/>
      <c r="AL182" s="156"/>
      <c r="AM182" s="166" t="e">
        <f t="shared" si="34"/>
        <v>#DIV/0!</v>
      </c>
      <c r="AN182" s="156"/>
      <c r="AO182" s="33" t="e">
        <f t="shared" si="35"/>
        <v>#DIV/0!</v>
      </c>
    </row>
    <row r="183" spans="1:41" s="39" customFormat="1" ht="30" customHeight="1" outlineLevel="1" x14ac:dyDescent="0.2">
      <c r="A183" s="37" t="s">
        <v>179</v>
      </c>
      <c r="B183" s="68"/>
      <c r="C183" s="68"/>
      <c r="D183" s="68"/>
      <c r="E183" s="174">
        <f t="shared" si="47"/>
        <v>0</v>
      </c>
      <c r="F183" s="38" t="e">
        <f t="shared" si="48"/>
        <v>#DIV/0!</v>
      </c>
      <c r="G183" s="34"/>
      <c r="H183" s="34"/>
      <c r="I183" s="34"/>
      <c r="J183" s="34"/>
      <c r="K183" s="34"/>
      <c r="L183" s="34"/>
      <c r="M183" s="34"/>
      <c r="N183" s="34"/>
      <c r="O183" s="34"/>
      <c r="P183" s="34"/>
      <c r="Q183" s="34"/>
      <c r="R183" s="34"/>
      <c r="S183" s="70">
        <f t="shared" si="33"/>
        <v>0</v>
      </c>
      <c r="T183" s="34"/>
      <c r="U183" s="34"/>
      <c r="V183" s="34"/>
      <c r="W183" s="34"/>
      <c r="X183" s="34"/>
      <c r="Y183" s="34"/>
      <c r="Z183" s="34"/>
      <c r="AA183" s="34"/>
      <c r="AB183" s="34"/>
      <c r="AC183" s="156"/>
      <c r="AD183" s="156"/>
      <c r="AE183" s="156"/>
      <c r="AF183" s="156"/>
      <c r="AG183" s="156"/>
      <c r="AH183" s="156"/>
      <c r="AI183" s="156"/>
      <c r="AJ183" s="156"/>
      <c r="AK183" s="156"/>
      <c r="AL183" s="156"/>
      <c r="AM183" s="166">
        <f t="shared" si="34"/>
        <v>0</v>
      </c>
      <c r="AN183" s="156"/>
      <c r="AO183" s="33">
        <f t="shared" si="35"/>
        <v>0</v>
      </c>
    </row>
    <row r="184" spans="1:41" s="39" customFormat="1" ht="30" customHeight="1" outlineLevel="1" x14ac:dyDescent="0.2">
      <c r="A184" s="37" t="s">
        <v>180</v>
      </c>
      <c r="B184" s="68"/>
      <c r="C184" s="68"/>
      <c r="D184" s="68"/>
      <c r="E184" s="174">
        <f t="shared" si="47"/>
        <v>0</v>
      </c>
      <c r="F184" s="38" t="e">
        <f t="shared" si="48"/>
        <v>#DIV/0!</v>
      </c>
      <c r="G184" s="34"/>
      <c r="H184" s="34"/>
      <c r="I184" s="34"/>
      <c r="J184" s="34"/>
      <c r="K184" s="34"/>
      <c r="L184" s="34"/>
      <c r="M184" s="34"/>
      <c r="N184" s="34"/>
      <c r="O184" s="34"/>
      <c r="P184" s="34"/>
      <c r="Q184" s="34"/>
      <c r="R184" s="34"/>
      <c r="S184" s="70">
        <f t="shared" si="33"/>
        <v>0</v>
      </c>
      <c r="T184" s="34"/>
      <c r="U184" s="34"/>
      <c r="V184" s="34"/>
      <c r="W184" s="34"/>
      <c r="X184" s="34"/>
      <c r="Y184" s="34"/>
      <c r="Z184" s="34"/>
      <c r="AA184" s="34"/>
      <c r="AB184" s="34"/>
      <c r="AC184" s="156"/>
      <c r="AD184" s="156"/>
      <c r="AE184" s="156"/>
      <c r="AF184" s="156"/>
      <c r="AG184" s="156"/>
      <c r="AH184" s="156"/>
      <c r="AI184" s="156"/>
      <c r="AJ184" s="156"/>
      <c r="AK184" s="156"/>
      <c r="AL184" s="156"/>
      <c r="AM184" s="166">
        <f t="shared" si="34"/>
        <v>0</v>
      </c>
      <c r="AN184" s="156"/>
      <c r="AO184" s="33">
        <f t="shared" si="35"/>
        <v>0</v>
      </c>
    </row>
    <row r="185" spans="1:41" s="39" customFormat="1" ht="0.75" customHeight="1" outlineLevel="1" x14ac:dyDescent="0.2">
      <c r="A185" s="108" t="s">
        <v>181</v>
      </c>
      <c r="B185" s="63"/>
      <c r="C185" s="63"/>
      <c r="D185" s="63"/>
      <c r="E185" s="174">
        <f t="shared" si="47"/>
        <v>0</v>
      </c>
      <c r="F185" s="38" t="e">
        <f t="shared" si="48"/>
        <v>#DIV/0!</v>
      </c>
      <c r="G185" s="176"/>
      <c r="H185" s="176"/>
      <c r="I185" s="176"/>
      <c r="J185" s="176"/>
      <c r="K185" s="176"/>
      <c r="L185" s="176"/>
      <c r="M185" s="176"/>
      <c r="N185" s="176"/>
      <c r="O185" s="176"/>
      <c r="P185" s="176"/>
      <c r="Q185" s="176"/>
      <c r="R185" s="176"/>
      <c r="S185" s="70">
        <f t="shared" si="33"/>
        <v>0</v>
      </c>
      <c r="T185" s="176"/>
      <c r="U185" s="176"/>
      <c r="V185" s="176"/>
      <c r="W185" s="176"/>
      <c r="X185" s="176"/>
      <c r="Y185" s="176"/>
      <c r="Z185" s="176"/>
      <c r="AA185" s="176"/>
      <c r="AB185" s="176"/>
      <c r="AM185" s="61">
        <f t="shared" si="34"/>
        <v>0</v>
      </c>
      <c r="AO185" s="33">
        <f t="shared" si="35"/>
        <v>0</v>
      </c>
    </row>
    <row r="186" spans="1:41" s="152" customFormat="1" ht="22.5" customHeight="1" outlineLevel="1" x14ac:dyDescent="0.2">
      <c r="A186" s="37" t="s">
        <v>182</v>
      </c>
      <c r="B186" s="80"/>
      <c r="C186" s="80"/>
      <c r="D186" s="80"/>
      <c r="E186" s="174">
        <f>S186+AO186</f>
        <v>6083.57</v>
      </c>
      <c r="F186" s="38" t="e">
        <f t="shared" si="48"/>
        <v>#DIV/0!</v>
      </c>
      <c r="G186" s="100">
        <v>769</v>
      </c>
      <c r="H186" s="100">
        <v>0</v>
      </c>
      <c r="I186" s="100">
        <v>405</v>
      </c>
      <c r="J186" s="100">
        <v>572</v>
      </c>
      <c r="K186" s="100">
        <v>714</v>
      </c>
      <c r="L186" s="100">
        <v>266</v>
      </c>
      <c r="M186" s="100">
        <v>388</v>
      </c>
      <c r="N186" s="100">
        <v>146</v>
      </c>
      <c r="O186" s="100">
        <v>220</v>
      </c>
      <c r="P186" s="100">
        <v>57</v>
      </c>
      <c r="Q186" s="100">
        <v>0</v>
      </c>
      <c r="R186" s="100">
        <v>813.63</v>
      </c>
      <c r="S186" s="70">
        <f t="shared" si="33"/>
        <v>4350.63</v>
      </c>
      <c r="T186" s="100">
        <v>36</v>
      </c>
      <c r="U186" s="177">
        <v>13</v>
      </c>
      <c r="V186" s="100">
        <v>46.4</v>
      </c>
      <c r="W186" s="100">
        <v>7</v>
      </c>
      <c r="X186" s="100">
        <v>10</v>
      </c>
      <c r="Y186" s="100">
        <v>45</v>
      </c>
      <c r="Z186" s="100">
        <v>222</v>
      </c>
      <c r="AA186" s="100">
        <v>24</v>
      </c>
      <c r="AB186" s="100">
        <v>48</v>
      </c>
      <c r="AC186" s="100">
        <v>68.22</v>
      </c>
      <c r="AD186" s="100">
        <v>45</v>
      </c>
      <c r="AE186" s="100">
        <v>14.5</v>
      </c>
      <c r="AF186" s="100">
        <v>102</v>
      </c>
      <c r="AG186" s="100">
        <v>51.86</v>
      </c>
      <c r="AH186" s="100">
        <v>23.7</v>
      </c>
      <c r="AI186" s="100">
        <v>5</v>
      </c>
      <c r="AJ186" s="100">
        <v>4.9800000000000004</v>
      </c>
      <c r="AK186" s="100">
        <v>3.26</v>
      </c>
      <c r="AL186" s="100">
        <v>285.32</v>
      </c>
      <c r="AM186" s="61">
        <f t="shared" si="34"/>
        <v>1055.24</v>
      </c>
      <c r="AN186" s="100">
        <v>677.7</v>
      </c>
      <c r="AO186" s="33">
        <f t="shared" si="35"/>
        <v>1732.94</v>
      </c>
    </row>
    <row r="187" spans="1:41" s="180" customFormat="1" ht="30" customHeight="1" x14ac:dyDescent="0.2">
      <c r="A187" s="108" t="s">
        <v>183</v>
      </c>
      <c r="B187" s="80"/>
      <c r="C187" s="80"/>
      <c r="D187" s="118">
        <v>6070</v>
      </c>
      <c r="E187" s="29">
        <v>6070</v>
      </c>
      <c r="F187" s="38" t="e">
        <f t="shared" si="48"/>
        <v>#DIV/0!</v>
      </c>
      <c r="G187" s="97">
        <v>730</v>
      </c>
      <c r="H187" s="97"/>
      <c r="I187" s="97">
        <v>405</v>
      </c>
      <c r="J187" s="97">
        <v>520</v>
      </c>
      <c r="K187" s="97">
        <v>610</v>
      </c>
      <c r="L187" s="97">
        <v>240</v>
      </c>
      <c r="M187" s="97">
        <v>350</v>
      </c>
      <c r="N187" s="97">
        <v>146</v>
      </c>
      <c r="O187" s="97">
        <v>220</v>
      </c>
      <c r="P187" s="178">
        <v>57</v>
      </c>
      <c r="Q187" s="178">
        <v>0</v>
      </c>
      <c r="R187" s="97">
        <v>800</v>
      </c>
      <c r="S187" s="63">
        <f t="shared" si="33"/>
        <v>4078</v>
      </c>
      <c r="T187" s="179">
        <v>36</v>
      </c>
      <c r="U187" s="179">
        <v>50</v>
      </c>
      <c r="V187" s="179">
        <v>46</v>
      </c>
      <c r="W187" s="179">
        <v>7</v>
      </c>
      <c r="X187" s="179">
        <v>10</v>
      </c>
      <c r="Y187" s="179">
        <v>45</v>
      </c>
      <c r="Z187" s="179">
        <v>222</v>
      </c>
      <c r="AA187" s="179">
        <v>33</v>
      </c>
      <c r="AB187" s="179">
        <v>48</v>
      </c>
      <c r="AC187" s="97">
        <v>45</v>
      </c>
      <c r="AD187" s="179">
        <v>45</v>
      </c>
      <c r="AE187" s="179">
        <v>14.5</v>
      </c>
      <c r="AF187" s="179">
        <v>102</v>
      </c>
      <c r="AG187" s="179">
        <v>52</v>
      </c>
      <c r="AH187" s="179">
        <v>24</v>
      </c>
      <c r="AI187" s="179">
        <v>5</v>
      </c>
      <c r="AJ187" s="179">
        <v>4.9800000000000004</v>
      </c>
      <c r="AK187" s="179">
        <v>3.26</v>
      </c>
      <c r="AL187" s="179">
        <v>285</v>
      </c>
      <c r="AM187" s="61">
        <f>SUM(T187:AL187)</f>
        <v>1077.74</v>
      </c>
      <c r="AN187" s="97">
        <v>612</v>
      </c>
      <c r="AO187" s="33">
        <f t="shared" si="35"/>
        <v>1689.74</v>
      </c>
    </row>
    <row r="188" spans="1:41" s="152" customFormat="1" ht="30" customHeight="1" x14ac:dyDescent="0.2">
      <c r="A188" s="37" t="s">
        <v>184</v>
      </c>
      <c r="B188" s="181"/>
      <c r="C188" s="181"/>
      <c r="D188" s="182"/>
      <c r="E188" s="181">
        <f>E187/E186</f>
        <v>0.99776940184792817</v>
      </c>
      <c r="F188" s="38" t="e">
        <f t="shared" si="48"/>
        <v>#DIV/0!</v>
      </c>
      <c r="G188" s="183">
        <f t="shared" ref="G188:AO188" si="50">G187/G186</f>
        <v>0.94928478543563066</v>
      </c>
      <c r="H188" s="183" t="e">
        <f t="shared" si="50"/>
        <v>#DIV/0!</v>
      </c>
      <c r="I188" s="183">
        <f t="shared" si="50"/>
        <v>1</v>
      </c>
      <c r="J188" s="183">
        <f t="shared" si="50"/>
        <v>0.90909090909090906</v>
      </c>
      <c r="K188" s="183">
        <f t="shared" si="50"/>
        <v>0.85434173669467783</v>
      </c>
      <c r="L188" s="183">
        <f t="shared" si="50"/>
        <v>0.90225563909774431</v>
      </c>
      <c r="M188" s="183">
        <f t="shared" si="50"/>
        <v>0.90206185567010311</v>
      </c>
      <c r="N188" s="183">
        <f t="shared" si="50"/>
        <v>1</v>
      </c>
      <c r="O188" s="183">
        <f t="shared" si="50"/>
        <v>1</v>
      </c>
      <c r="P188" s="183">
        <f t="shared" si="50"/>
        <v>1</v>
      </c>
      <c r="Q188" s="183" t="e">
        <f t="shared" si="50"/>
        <v>#DIV/0!</v>
      </c>
      <c r="R188" s="183">
        <f t="shared" si="50"/>
        <v>0.9832479136708332</v>
      </c>
      <c r="S188" s="183">
        <f t="shared" si="50"/>
        <v>0.93733551232809964</v>
      </c>
      <c r="T188" s="183">
        <f t="shared" si="50"/>
        <v>1</v>
      </c>
      <c r="U188" s="183">
        <f t="shared" si="50"/>
        <v>3.8461538461538463</v>
      </c>
      <c r="V188" s="183">
        <f t="shared" si="50"/>
        <v>0.99137931034482762</v>
      </c>
      <c r="W188" s="183">
        <f t="shared" si="50"/>
        <v>1</v>
      </c>
      <c r="X188" s="183">
        <f t="shared" si="50"/>
        <v>1</v>
      </c>
      <c r="Y188" s="183">
        <f t="shared" si="50"/>
        <v>1</v>
      </c>
      <c r="Z188" s="183">
        <f t="shared" si="50"/>
        <v>1</v>
      </c>
      <c r="AA188" s="183">
        <f t="shared" si="50"/>
        <v>1.375</v>
      </c>
      <c r="AB188" s="183">
        <f t="shared" si="50"/>
        <v>1</v>
      </c>
      <c r="AC188" s="183">
        <f t="shared" si="50"/>
        <v>0.65963060686015829</v>
      </c>
      <c r="AD188" s="183">
        <f t="shared" si="50"/>
        <v>1</v>
      </c>
      <c r="AE188" s="183">
        <f t="shared" si="50"/>
        <v>1</v>
      </c>
      <c r="AF188" s="183">
        <f t="shared" si="50"/>
        <v>1</v>
      </c>
      <c r="AG188" s="183">
        <f t="shared" si="50"/>
        <v>1.0026995757809487</v>
      </c>
      <c r="AH188" s="183">
        <f t="shared" si="50"/>
        <v>1.0126582278481013</v>
      </c>
      <c r="AI188" s="183">
        <f t="shared" si="50"/>
        <v>1</v>
      </c>
      <c r="AJ188" s="183">
        <f t="shared" si="50"/>
        <v>1</v>
      </c>
      <c r="AK188" s="183">
        <f t="shared" si="50"/>
        <v>1</v>
      </c>
      <c r="AL188" s="183">
        <f t="shared" si="50"/>
        <v>0.99887845226412453</v>
      </c>
      <c r="AM188" s="183">
        <f t="shared" si="50"/>
        <v>1.0213221636784049</v>
      </c>
      <c r="AN188" s="183">
        <f t="shared" si="50"/>
        <v>0.90305444887118191</v>
      </c>
      <c r="AO188" s="183">
        <f t="shared" si="50"/>
        <v>0.97507126617193896</v>
      </c>
    </row>
    <row r="189" spans="1:41" s="152" customFormat="1" ht="30" customHeight="1" x14ac:dyDescent="0.2">
      <c r="A189" s="37" t="s">
        <v>185</v>
      </c>
      <c r="B189" s="80"/>
      <c r="C189" s="80"/>
      <c r="D189" s="118"/>
      <c r="E189" s="80">
        <f>SUM(G189:AB189)</f>
        <v>0</v>
      </c>
      <c r="F189" s="38" t="e">
        <f t="shared" si="48"/>
        <v>#DIV/0!</v>
      </c>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row>
    <row r="190" spans="1:41" s="180" customFormat="1" ht="30" customHeight="1" x14ac:dyDescent="0.2">
      <c r="A190" s="108" t="s">
        <v>186</v>
      </c>
      <c r="B190" s="63"/>
      <c r="C190" s="63"/>
      <c r="D190" s="67">
        <v>120</v>
      </c>
      <c r="E190" s="80">
        <f>SUM(G190:AB190)</f>
        <v>120</v>
      </c>
      <c r="F190" s="38" t="e">
        <f t="shared" si="48"/>
        <v>#DIV/0!</v>
      </c>
      <c r="G190" s="184"/>
      <c r="H190" s="97"/>
      <c r="I190" s="97"/>
      <c r="J190" s="97">
        <v>85</v>
      </c>
      <c r="K190" s="97">
        <v>35</v>
      </c>
      <c r="L190" s="97"/>
      <c r="M190" s="97"/>
      <c r="N190" s="97"/>
      <c r="O190" s="97"/>
      <c r="P190" s="97"/>
      <c r="Q190" s="184"/>
      <c r="R190" s="184"/>
      <c r="S190" s="97"/>
      <c r="T190" s="97"/>
      <c r="U190" s="97"/>
      <c r="V190" s="97"/>
      <c r="W190" s="97"/>
      <c r="X190" s="97"/>
      <c r="Y190" s="97"/>
      <c r="Z190" s="97"/>
      <c r="AA190" s="97"/>
      <c r="AB190" s="97"/>
      <c r="AC190" s="97"/>
      <c r="AD190" s="97"/>
      <c r="AE190" s="97"/>
      <c r="AF190" s="97"/>
      <c r="AG190" s="97"/>
      <c r="AH190" s="97"/>
      <c r="AI190" s="97"/>
      <c r="AJ190" s="97"/>
      <c r="AK190" s="97"/>
      <c r="AL190" s="97"/>
      <c r="AM190" s="174">
        <f>SUM(T190:AL190)</f>
        <v>0</v>
      </c>
      <c r="AN190" s="97"/>
      <c r="AO190" s="97"/>
    </row>
    <row r="191" spans="1:41" s="152" customFormat="1" ht="30" customHeight="1" x14ac:dyDescent="0.2">
      <c r="A191" s="37" t="s">
        <v>187</v>
      </c>
      <c r="B191" s="38"/>
      <c r="C191" s="38"/>
      <c r="D191" s="82"/>
      <c r="E191" s="38" t="e">
        <f>E190/E189</f>
        <v>#DIV/0!</v>
      </c>
      <c r="F191" s="38" t="e">
        <f t="shared" si="48"/>
        <v>#DIV/0!</v>
      </c>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row>
    <row r="192" spans="1:41" s="152" customFormat="1" ht="30" customHeight="1" x14ac:dyDescent="0.2">
      <c r="A192" s="40" t="s">
        <v>188</v>
      </c>
      <c r="B192" s="63"/>
      <c r="C192" s="63"/>
      <c r="D192" s="67"/>
      <c r="E192" s="80"/>
      <c r="F192" s="80"/>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row>
    <row r="193" spans="1:41" s="180" customFormat="1" ht="30" customHeight="1" x14ac:dyDescent="0.2">
      <c r="A193" s="159" t="s">
        <v>189</v>
      </c>
      <c r="B193" s="63"/>
      <c r="C193" s="63"/>
      <c r="D193" s="67">
        <v>5450</v>
      </c>
      <c r="E193" s="29">
        <f>S193+AO193</f>
        <v>5719</v>
      </c>
      <c r="F193" s="73" t="e">
        <f t="shared" ref="F193:F212" si="51">E193/B193</f>
        <v>#DIV/0!</v>
      </c>
      <c r="G193" s="68">
        <v>420</v>
      </c>
      <c r="H193" s="68"/>
      <c r="I193" s="68">
        <v>300</v>
      </c>
      <c r="J193" s="68">
        <v>280</v>
      </c>
      <c r="K193" s="68">
        <v>545</v>
      </c>
      <c r="L193" s="68">
        <v>365</v>
      </c>
      <c r="M193" s="68">
        <v>380</v>
      </c>
      <c r="N193" s="68">
        <v>200</v>
      </c>
      <c r="O193" s="68">
        <v>400</v>
      </c>
      <c r="P193" s="109">
        <v>100</v>
      </c>
      <c r="Q193" s="109">
        <v>0</v>
      </c>
      <c r="R193" s="68">
        <v>700</v>
      </c>
      <c r="S193" s="63">
        <f>SUM(G193:R193)</f>
        <v>3690</v>
      </c>
      <c r="T193" s="68">
        <v>68</v>
      </c>
      <c r="U193" s="68">
        <v>70</v>
      </c>
      <c r="V193" s="68">
        <v>135</v>
      </c>
      <c r="W193" s="68">
        <v>14</v>
      </c>
      <c r="X193" s="68">
        <v>23</v>
      </c>
      <c r="Y193" s="68">
        <v>90</v>
      </c>
      <c r="Z193" s="68">
        <v>280</v>
      </c>
      <c r="AA193" s="68">
        <v>58</v>
      </c>
      <c r="AB193" s="68">
        <v>104</v>
      </c>
      <c r="AC193" s="68">
        <v>120</v>
      </c>
      <c r="AD193" s="68">
        <v>53</v>
      </c>
      <c r="AE193" s="68">
        <v>21</v>
      </c>
      <c r="AF193" s="68">
        <v>135</v>
      </c>
      <c r="AG193" s="68">
        <v>93</v>
      </c>
      <c r="AH193" s="68">
        <v>40</v>
      </c>
      <c r="AI193" s="68">
        <v>18</v>
      </c>
      <c r="AJ193" s="68">
        <v>6</v>
      </c>
      <c r="AK193" s="68">
        <v>4</v>
      </c>
      <c r="AL193" s="68">
        <v>150</v>
      </c>
      <c r="AM193" s="174">
        <f>SUM(T193:AL193)</f>
        <v>1482</v>
      </c>
      <c r="AN193" s="68">
        <v>547</v>
      </c>
      <c r="AO193" s="33">
        <f>AM193+AN193</f>
        <v>2029</v>
      </c>
    </row>
    <row r="194" spans="1:41" s="152" customFormat="1" ht="30" customHeight="1" x14ac:dyDescent="0.2">
      <c r="A194" s="40" t="s">
        <v>190</v>
      </c>
      <c r="B194" s="63"/>
      <c r="C194" s="63"/>
      <c r="D194" s="67"/>
      <c r="E194" s="80"/>
      <c r="F194" s="73" t="e">
        <f t="shared" si="51"/>
        <v>#DIV/0!</v>
      </c>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row>
    <row r="195" spans="1:41" s="152" customFormat="1" ht="30" customHeight="1" x14ac:dyDescent="0.2">
      <c r="A195" s="40" t="s">
        <v>191</v>
      </c>
      <c r="B195" s="80">
        <f>B193*0.45</f>
        <v>0</v>
      </c>
      <c r="C195" s="80"/>
      <c r="D195" s="118"/>
      <c r="E195" s="80">
        <f>E193*0.45</f>
        <v>2573.5500000000002</v>
      </c>
      <c r="F195" s="73" t="e">
        <f t="shared" si="51"/>
        <v>#DIV/0!</v>
      </c>
      <c r="G195" s="68">
        <f t="shared" ref="G195:AO195" si="52">G193*0.45</f>
        <v>189</v>
      </c>
      <c r="H195" s="68">
        <f t="shared" si="52"/>
        <v>0</v>
      </c>
      <c r="I195" s="68">
        <f t="shared" si="52"/>
        <v>135</v>
      </c>
      <c r="J195" s="68">
        <f t="shared" si="52"/>
        <v>126</v>
      </c>
      <c r="K195" s="68">
        <f t="shared" si="52"/>
        <v>245.25</v>
      </c>
      <c r="L195" s="68">
        <f t="shared" si="52"/>
        <v>164.25</v>
      </c>
      <c r="M195" s="68">
        <f t="shared" si="52"/>
        <v>171</v>
      </c>
      <c r="N195" s="68">
        <f t="shared" si="52"/>
        <v>90</v>
      </c>
      <c r="O195" s="68">
        <f t="shared" si="52"/>
        <v>180</v>
      </c>
      <c r="P195" s="68">
        <f t="shared" si="52"/>
        <v>45</v>
      </c>
      <c r="Q195" s="68">
        <f t="shared" si="52"/>
        <v>0</v>
      </c>
      <c r="R195" s="68">
        <f t="shared" si="52"/>
        <v>315</v>
      </c>
      <c r="S195" s="68">
        <f t="shared" si="52"/>
        <v>1660.5</v>
      </c>
      <c r="T195" s="68">
        <f t="shared" si="52"/>
        <v>30.6</v>
      </c>
      <c r="U195" s="68">
        <f t="shared" si="52"/>
        <v>31.5</v>
      </c>
      <c r="V195" s="68">
        <f t="shared" si="52"/>
        <v>60.75</v>
      </c>
      <c r="W195" s="68">
        <f t="shared" si="52"/>
        <v>6.3</v>
      </c>
      <c r="X195" s="68">
        <f t="shared" si="52"/>
        <v>10.35</v>
      </c>
      <c r="Y195" s="68">
        <f t="shared" si="52"/>
        <v>40.5</v>
      </c>
      <c r="Z195" s="68">
        <f t="shared" si="52"/>
        <v>126</v>
      </c>
      <c r="AA195" s="68">
        <f t="shared" si="52"/>
        <v>26.1</v>
      </c>
      <c r="AB195" s="68">
        <f t="shared" si="52"/>
        <v>46.800000000000004</v>
      </c>
      <c r="AC195" s="68">
        <f t="shared" si="52"/>
        <v>54</v>
      </c>
      <c r="AD195" s="68">
        <f t="shared" si="52"/>
        <v>23.85</v>
      </c>
      <c r="AE195" s="68">
        <f t="shared" si="52"/>
        <v>9.4500000000000011</v>
      </c>
      <c r="AF195" s="68">
        <f t="shared" si="52"/>
        <v>60.75</v>
      </c>
      <c r="AG195" s="68">
        <f t="shared" si="52"/>
        <v>41.85</v>
      </c>
      <c r="AH195" s="68">
        <f t="shared" si="52"/>
        <v>18</v>
      </c>
      <c r="AI195" s="68">
        <f t="shared" si="52"/>
        <v>8.1</v>
      </c>
      <c r="AJ195" s="68">
        <f t="shared" si="52"/>
        <v>2.7</v>
      </c>
      <c r="AK195" s="68">
        <f t="shared" si="52"/>
        <v>1.8</v>
      </c>
      <c r="AL195" s="68">
        <f t="shared" si="52"/>
        <v>67.5</v>
      </c>
      <c r="AM195" s="68">
        <f t="shared" si="52"/>
        <v>666.9</v>
      </c>
      <c r="AN195" s="68">
        <f t="shared" si="52"/>
        <v>246.15</v>
      </c>
      <c r="AO195" s="68">
        <f t="shared" si="52"/>
        <v>913.05000000000007</v>
      </c>
    </row>
    <row r="196" spans="1:41" s="152" customFormat="1" ht="30" customHeight="1" x14ac:dyDescent="0.2">
      <c r="A196" s="40" t="s">
        <v>192</v>
      </c>
      <c r="B196" s="181" t="e">
        <f>B193/B194</f>
        <v>#DIV/0!</v>
      </c>
      <c r="C196" s="181"/>
      <c r="D196" s="182"/>
      <c r="E196" s="181" t="e">
        <f>E193/E194</f>
        <v>#DIV/0!</v>
      </c>
      <c r="F196" s="73"/>
      <c r="G196" s="183" t="e">
        <f t="shared" ref="G196:AO196" si="53">G193/G194</f>
        <v>#DIV/0!</v>
      </c>
      <c r="H196" s="183" t="e">
        <f t="shared" si="53"/>
        <v>#DIV/0!</v>
      </c>
      <c r="I196" s="183" t="e">
        <f t="shared" si="53"/>
        <v>#DIV/0!</v>
      </c>
      <c r="J196" s="183" t="e">
        <f t="shared" si="53"/>
        <v>#DIV/0!</v>
      </c>
      <c r="K196" s="183" t="e">
        <f t="shared" si="53"/>
        <v>#DIV/0!</v>
      </c>
      <c r="L196" s="183" t="e">
        <f t="shared" si="53"/>
        <v>#DIV/0!</v>
      </c>
      <c r="M196" s="183" t="e">
        <f t="shared" si="53"/>
        <v>#DIV/0!</v>
      </c>
      <c r="N196" s="183" t="e">
        <f t="shared" si="53"/>
        <v>#DIV/0!</v>
      </c>
      <c r="O196" s="183" t="e">
        <f t="shared" si="53"/>
        <v>#DIV/0!</v>
      </c>
      <c r="P196" s="183" t="e">
        <f t="shared" si="53"/>
        <v>#DIV/0!</v>
      </c>
      <c r="Q196" s="183" t="e">
        <f t="shared" si="53"/>
        <v>#DIV/0!</v>
      </c>
      <c r="R196" s="183"/>
      <c r="S196" s="183" t="e">
        <f t="shared" si="53"/>
        <v>#DIV/0!</v>
      </c>
      <c r="T196" s="183" t="e">
        <f t="shared" si="53"/>
        <v>#DIV/0!</v>
      </c>
      <c r="U196" s="183" t="e">
        <f t="shared" si="53"/>
        <v>#DIV/0!</v>
      </c>
      <c r="V196" s="183" t="e">
        <f t="shared" si="53"/>
        <v>#DIV/0!</v>
      </c>
      <c r="W196" s="183" t="e">
        <f t="shared" si="53"/>
        <v>#DIV/0!</v>
      </c>
      <c r="X196" s="183" t="e">
        <f t="shared" si="53"/>
        <v>#DIV/0!</v>
      </c>
      <c r="Y196" s="183" t="e">
        <f t="shared" si="53"/>
        <v>#DIV/0!</v>
      </c>
      <c r="Z196" s="183" t="e">
        <f t="shared" si="53"/>
        <v>#DIV/0!</v>
      </c>
      <c r="AA196" s="183" t="e">
        <f t="shared" si="53"/>
        <v>#DIV/0!</v>
      </c>
      <c r="AB196" s="183" t="e">
        <f t="shared" si="53"/>
        <v>#DIV/0!</v>
      </c>
      <c r="AC196" s="183" t="e">
        <f t="shared" si="53"/>
        <v>#DIV/0!</v>
      </c>
      <c r="AD196" s="183" t="e">
        <f t="shared" si="53"/>
        <v>#DIV/0!</v>
      </c>
      <c r="AE196" s="183" t="e">
        <f t="shared" si="53"/>
        <v>#DIV/0!</v>
      </c>
      <c r="AF196" s="183" t="e">
        <f t="shared" si="53"/>
        <v>#DIV/0!</v>
      </c>
      <c r="AG196" s="183" t="e">
        <f t="shared" si="53"/>
        <v>#DIV/0!</v>
      </c>
      <c r="AH196" s="183" t="e">
        <f t="shared" si="53"/>
        <v>#DIV/0!</v>
      </c>
      <c r="AI196" s="183" t="e">
        <f t="shared" si="53"/>
        <v>#DIV/0!</v>
      </c>
      <c r="AJ196" s="183" t="e">
        <f t="shared" si="53"/>
        <v>#DIV/0!</v>
      </c>
      <c r="AK196" s="183" t="e">
        <f t="shared" si="53"/>
        <v>#DIV/0!</v>
      </c>
      <c r="AL196" s="183" t="e">
        <f t="shared" si="53"/>
        <v>#DIV/0!</v>
      </c>
      <c r="AM196" s="183" t="e">
        <f t="shared" si="53"/>
        <v>#DIV/0!</v>
      </c>
      <c r="AN196" s="183" t="e">
        <f t="shared" si="53"/>
        <v>#DIV/0!</v>
      </c>
      <c r="AO196" s="183" t="e">
        <f t="shared" si="53"/>
        <v>#DIV/0!</v>
      </c>
    </row>
    <row r="197" spans="1:41" s="180" customFormat="1" ht="30" customHeight="1" x14ac:dyDescent="0.2">
      <c r="A197" s="159" t="s">
        <v>193</v>
      </c>
      <c r="B197" s="63"/>
      <c r="C197" s="63"/>
      <c r="D197" s="67">
        <v>7747</v>
      </c>
      <c r="E197" s="29">
        <f>S197+AO197</f>
        <v>8370</v>
      </c>
      <c r="F197" s="73" t="e">
        <f t="shared" si="51"/>
        <v>#DIV/0!</v>
      </c>
      <c r="G197" s="68">
        <v>1300</v>
      </c>
      <c r="H197" s="68"/>
      <c r="I197" s="68"/>
      <c r="J197" s="68">
        <v>1100</v>
      </c>
      <c r="K197" s="68">
        <v>2650</v>
      </c>
      <c r="L197" s="68">
        <v>1240</v>
      </c>
      <c r="M197" s="68"/>
      <c r="N197" s="109">
        <v>0</v>
      </c>
      <c r="O197" s="68">
        <v>1300</v>
      </c>
      <c r="P197" s="109">
        <v>0</v>
      </c>
      <c r="Q197" s="109">
        <v>0</v>
      </c>
      <c r="R197" s="68"/>
      <c r="S197" s="63">
        <f>SUM(G197:R197)</f>
        <v>7590</v>
      </c>
      <c r="T197" s="68">
        <v>200</v>
      </c>
      <c r="U197" s="68"/>
      <c r="V197" s="68">
        <v>200</v>
      </c>
      <c r="W197" s="68"/>
      <c r="X197" s="68"/>
      <c r="Y197" s="68"/>
      <c r="Z197" s="68"/>
      <c r="AA197" s="68"/>
      <c r="AB197" s="68">
        <v>380</v>
      </c>
      <c r="AC197" s="68"/>
      <c r="AD197" s="68"/>
      <c r="AE197" s="68"/>
      <c r="AF197" s="68"/>
      <c r="AG197" s="68"/>
      <c r="AH197" s="68"/>
      <c r="AI197" s="68"/>
      <c r="AJ197" s="68"/>
      <c r="AK197" s="68"/>
      <c r="AL197" s="68"/>
      <c r="AM197" s="174">
        <f>SUM(T197:AL197)</f>
        <v>780</v>
      </c>
      <c r="AN197" s="68"/>
      <c r="AO197" s="33">
        <f>AM197+AN197</f>
        <v>780</v>
      </c>
    </row>
    <row r="198" spans="1:41" s="152" customFormat="1" ht="28.15" customHeight="1" x14ac:dyDescent="0.2">
      <c r="A198" s="40" t="s">
        <v>190</v>
      </c>
      <c r="B198" s="63"/>
      <c r="C198" s="63"/>
      <c r="D198" s="67"/>
      <c r="E198" s="80"/>
      <c r="F198" s="73" t="e">
        <f t="shared" si="51"/>
        <v>#DIV/0!</v>
      </c>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row>
    <row r="199" spans="1:41" s="152" customFormat="1" ht="27" customHeight="1" x14ac:dyDescent="0.2">
      <c r="A199" s="40" t="s">
        <v>191</v>
      </c>
      <c r="B199" s="80">
        <f>B197*0.3</f>
        <v>0</v>
      </c>
      <c r="C199" s="80"/>
      <c r="D199" s="118"/>
      <c r="E199" s="80">
        <f>E197*0.37</f>
        <v>3096.9</v>
      </c>
      <c r="F199" s="73" t="e">
        <f t="shared" si="51"/>
        <v>#DIV/0!</v>
      </c>
      <c r="G199" s="68">
        <f>G197*0.37</f>
        <v>481</v>
      </c>
      <c r="H199" s="68">
        <f t="shared" ref="H199:AO199" si="54">H197*0.37</f>
        <v>0</v>
      </c>
      <c r="I199" s="68">
        <f t="shared" si="54"/>
        <v>0</v>
      </c>
      <c r="J199" s="68">
        <f t="shared" si="54"/>
        <v>407</v>
      </c>
      <c r="K199" s="68">
        <f t="shared" si="54"/>
        <v>980.5</v>
      </c>
      <c r="L199" s="68">
        <f t="shared" si="54"/>
        <v>458.8</v>
      </c>
      <c r="M199" s="68">
        <f t="shared" si="54"/>
        <v>0</v>
      </c>
      <c r="N199" s="68">
        <f t="shared" si="54"/>
        <v>0</v>
      </c>
      <c r="O199" s="68">
        <f t="shared" si="54"/>
        <v>481</v>
      </c>
      <c r="P199" s="68">
        <f t="shared" si="54"/>
        <v>0</v>
      </c>
      <c r="Q199" s="68">
        <f t="shared" si="54"/>
        <v>0</v>
      </c>
      <c r="R199" s="68">
        <f t="shared" si="54"/>
        <v>0</v>
      </c>
      <c r="S199" s="68">
        <f t="shared" si="54"/>
        <v>2808.3</v>
      </c>
      <c r="T199" s="68">
        <f t="shared" si="54"/>
        <v>74</v>
      </c>
      <c r="U199" s="68">
        <f t="shared" si="54"/>
        <v>0</v>
      </c>
      <c r="V199" s="68">
        <f t="shared" si="54"/>
        <v>74</v>
      </c>
      <c r="W199" s="68">
        <f t="shared" si="54"/>
        <v>0</v>
      </c>
      <c r="X199" s="68">
        <f t="shared" si="54"/>
        <v>0</v>
      </c>
      <c r="Y199" s="68">
        <f t="shared" si="54"/>
        <v>0</v>
      </c>
      <c r="Z199" s="68">
        <f t="shared" si="54"/>
        <v>0</v>
      </c>
      <c r="AA199" s="68">
        <f t="shared" si="54"/>
        <v>0</v>
      </c>
      <c r="AB199" s="68">
        <f t="shared" si="54"/>
        <v>140.6</v>
      </c>
      <c r="AC199" s="68">
        <f t="shared" si="54"/>
        <v>0</v>
      </c>
      <c r="AD199" s="68">
        <f t="shared" si="54"/>
        <v>0</v>
      </c>
      <c r="AE199" s="68">
        <f t="shared" si="54"/>
        <v>0</v>
      </c>
      <c r="AF199" s="68">
        <f t="shared" si="54"/>
        <v>0</v>
      </c>
      <c r="AG199" s="68">
        <f t="shared" si="54"/>
        <v>0</v>
      </c>
      <c r="AH199" s="68">
        <f t="shared" si="54"/>
        <v>0</v>
      </c>
      <c r="AI199" s="68">
        <f t="shared" si="54"/>
        <v>0</v>
      </c>
      <c r="AJ199" s="68">
        <f t="shared" si="54"/>
        <v>0</v>
      </c>
      <c r="AK199" s="68">
        <f t="shared" si="54"/>
        <v>0</v>
      </c>
      <c r="AL199" s="68">
        <f t="shared" si="54"/>
        <v>0</v>
      </c>
      <c r="AM199" s="68">
        <f t="shared" si="54"/>
        <v>288.60000000000002</v>
      </c>
      <c r="AN199" s="68">
        <f t="shared" si="54"/>
        <v>0</v>
      </c>
      <c r="AO199" s="68">
        <f t="shared" si="54"/>
        <v>288.60000000000002</v>
      </c>
    </row>
    <row r="200" spans="1:41" s="180" customFormat="1" ht="30" customHeight="1" x14ac:dyDescent="0.2">
      <c r="A200" s="40" t="s">
        <v>192</v>
      </c>
      <c r="B200" s="73" t="e">
        <f>B197/B198</f>
        <v>#DIV/0!</v>
      </c>
      <c r="C200" s="73"/>
      <c r="D200" s="75"/>
      <c r="E200" s="73" t="e">
        <f>E197/E198</f>
        <v>#DIV/0!</v>
      </c>
      <c r="F200" s="73"/>
      <c r="G200" s="76" t="e">
        <f t="shared" ref="G200:AO200" si="55">G197/G198</f>
        <v>#DIV/0!</v>
      </c>
      <c r="H200" s="76" t="e">
        <f t="shared" si="55"/>
        <v>#DIV/0!</v>
      </c>
      <c r="I200" s="76" t="e">
        <f t="shared" si="55"/>
        <v>#DIV/0!</v>
      </c>
      <c r="J200" s="76" t="e">
        <f t="shared" si="55"/>
        <v>#DIV/0!</v>
      </c>
      <c r="K200" s="76" t="e">
        <f t="shared" si="55"/>
        <v>#DIV/0!</v>
      </c>
      <c r="L200" s="76" t="e">
        <f t="shared" si="55"/>
        <v>#DIV/0!</v>
      </c>
      <c r="M200" s="76" t="e">
        <f t="shared" si="55"/>
        <v>#DIV/0!</v>
      </c>
      <c r="N200" s="76" t="e">
        <f t="shared" si="55"/>
        <v>#DIV/0!</v>
      </c>
      <c r="O200" s="76" t="e">
        <f t="shared" si="55"/>
        <v>#DIV/0!</v>
      </c>
      <c r="P200" s="76" t="e">
        <f t="shared" si="55"/>
        <v>#DIV/0!</v>
      </c>
      <c r="Q200" s="76" t="e">
        <f t="shared" si="55"/>
        <v>#DIV/0!</v>
      </c>
      <c r="R200" s="76"/>
      <c r="S200" s="76" t="e">
        <f t="shared" si="55"/>
        <v>#DIV/0!</v>
      </c>
      <c r="T200" s="76" t="e">
        <f t="shared" si="55"/>
        <v>#DIV/0!</v>
      </c>
      <c r="U200" s="76" t="e">
        <f t="shared" si="55"/>
        <v>#DIV/0!</v>
      </c>
      <c r="V200" s="76" t="e">
        <f t="shared" si="55"/>
        <v>#DIV/0!</v>
      </c>
      <c r="W200" s="76" t="e">
        <f t="shared" si="55"/>
        <v>#DIV/0!</v>
      </c>
      <c r="X200" s="76" t="e">
        <f t="shared" si="55"/>
        <v>#DIV/0!</v>
      </c>
      <c r="Y200" s="76" t="e">
        <f t="shared" si="55"/>
        <v>#DIV/0!</v>
      </c>
      <c r="Z200" s="76" t="e">
        <f t="shared" si="55"/>
        <v>#DIV/0!</v>
      </c>
      <c r="AA200" s="76" t="e">
        <f t="shared" si="55"/>
        <v>#DIV/0!</v>
      </c>
      <c r="AB200" s="76" t="e">
        <f t="shared" si="55"/>
        <v>#DIV/0!</v>
      </c>
      <c r="AC200" s="76" t="e">
        <f t="shared" si="55"/>
        <v>#DIV/0!</v>
      </c>
      <c r="AD200" s="76" t="e">
        <f t="shared" si="55"/>
        <v>#DIV/0!</v>
      </c>
      <c r="AE200" s="76" t="e">
        <f t="shared" si="55"/>
        <v>#DIV/0!</v>
      </c>
      <c r="AF200" s="76" t="e">
        <f t="shared" si="55"/>
        <v>#DIV/0!</v>
      </c>
      <c r="AG200" s="76" t="e">
        <f t="shared" si="55"/>
        <v>#DIV/0!</v>
      </c>
      <c r="AH200" s="76" t="e">
        <f t="shared" si="55"/>
        <v>#DIV/0!</v>
      </c>
      <c r="AI200" s="76" t="e">
        <f t="shared" si="55"/>
        <v>#DIV/0!</v>
      </c>
      <c r="AJ200" s="76" t="e">
        <f t="shared" si="55"/>
        <v>#DIV/0!</v>
      </c>
      <c r="AK200" s="76" t="e">
        <f t="shared" si="55"/>
        <v>#DIV/0!</v>
      </c>
      <c r="AL200" s="76" t="e">
        <f t="shared" si="55"/>
        <v>#DIV/0!</v>
      </c>
      <c r="AM200" s="76" t="e">
        <f t="shared" si="55"/>
        <v>#DIV/0!</v>
      </c>
      <c r="AN200" s="76" t="e">
        <f t="shared" si="55"/>
        <v>#DIV/0!</v>
      </c>
      <c r="AO200" s="76" t="e">
        <f t="shared" si="55"/>
        <v>#DIV/0!</v>
      </c>
    </row>
    <row r="201" spans="1:41" s="180" customFormat="1" ht="30" customHeight="1" x14ac:dyDescent="0.2">
      <c r="A201" s="159" t="s">
        <v>194</v>
      </c>
      <c r="B201" s="63"/>
      <c r="C201" s="63"/>
      <c r="D201" s="67">
        <v>1300</v>
      </c>
      <c r="E201" s="29">
        <f>S201+AO201</f>
        <v>1300</v>
      </c>
      <c r="F201" s="73" t="e">
        <f t="shared" si="51"/>
        <v>#DIV/0!</v>
      </c>
      <c r="G201" s="68">
        <v>1300</v>
      </c>
      <c r="H201" s="68"/>
      <c r="I201" s="68"/>
      <c r="J201" s="68"/>
      <c r="K201" s="68"/>
      <c r="L201" s="68"/>
      <c r="M201" s="68"/>
      <c r="N201" s="68"/>
      <c r="O201" s="68"/>
      <c r="P201" s="68"/>
      <c r="Q201" s="68"/>
      <c r="R201" s="68"/>
      <c r="S201" s="63">
        <f>SUM(G201:R201)</f>
        <v>1300</v>
      </c>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spans="1:41" s="152" customFormat="1" ht="30" customHeight="1" x14ac:dyDescent="0.2">
      <c r="A202" s="40" t="s">
        <v>190</v>
      </c>
      <c r="B202" s="63"/>
      <c r="C202" s="63"/>
      <c r="D202" s="63"/>
      <c r="E202" s="80"/>
      <c r="F202" s="73" t="e">
        <f t="shared" si="51"/>
        <v>#DIV/0!</v>
      </c>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row>
    <row r="203" spans="1:41" s="152" customFormat="1" ht="30" customHeight="1" x14ac:dyDescent="0.2">
      <c r="A203" s="40" t="s">
        <v>195</v>
      </c>
      <c r="B203" s="80">
        <f>B201*0.19</f>
        <v>0</v>
      </c>
      <c r="C203" s="80"/>
      <c r="D203" s="80"/>
      <c r="E203" s="80">
        <f>E201*0.18</f>
        <v>234</v>
      </c>
      <c r="F203" s="73" t="e">
        <f t="shared" si="51"/>
        <v>#DIV/0!</v>
      </c>
      <c r="G203" s="68">
        <f>G201*0.18</f>
        <v>234</v>
      </c>
      <c r="H203" s="68">
        <f t="shared" ref="H203:AO203" si="56">H201*0.18</f>
        <v>0</v>
      </c>
      <c r="I203" s="68">
        <f t="shared" si="56"/>
        <v>0</v>
      </c>
      <c r="J203" s="68">
        <f t="shared" si="56"/>
        <v>0</v>
      </c>
      <c r="K203" s="68">
        <f t="shared" si="56"/>
        <v>0</v>
      </c>
      <c r="L203" s="68">
        <f t="shared" si="56"/>
        <v>0</v>
      </c>
      <c r="M203" s="68">
        <f t="shared" si="56"/>
        <v>0</v>
      </c>
      <c r="N203" s="68">
        <f t="shared" si="56"/>
        <v>0</v>
      </c>
      <c r="O203" s="68">
        <f t="shared" si="56"/>
        <v>0</v>
      </c>
      <c r="P203" s="68">
        <f t="shared" si="56"/>
        <v>0</v>
      </c>
      <c r="Q203" s="68">
        <f t="shared" si="56"/>
        <v>0</v>
      </c>
      <c r="R203" s="68">
        <f t="shared" si="56"/>
        <v>0</v>
      </c>
      <c r="S203" s="68">
        <f t="shared" si="56"/>
        <v>234</v>
      </c>
      <c r="T203" s="68">
        <f t="shared" si="56"/>
        <v>0</v>
      </c>
      <c r="U203" s="68">
        <f t="shared" si="56"/>
        <v>0</v>
      </c>
      <c r="V203" s="68">
        <f t="shared" si="56"/>
        <v>0</v>
      </c>
      <c r="W203" s="68">
        <f t="shared" si="56"/>
        <v>0</v>
      </c>
      <c r="X203" s="68">
        <f t="shared" si="56"/>
        <v>0</v>
      </c>
      <c r="Y203" s="68">
        <f t="shared" si="56"/>
        <v>0</v>
      </c>
      <c r="Z203" s="68">
        <f t="shared" si="56"/>
        <v>0</v>
      </c>
      <c r="AA203" s="68">
        <f t="shared" si="56"/>
        <v>0</v>
      </c>
      <c r="AB203" s="68">
        <f t="shared" si="56"/>
        <v>0</v>
      </c>
      <c r="AC203" s="68">
        <f t="shared" si="56"/>
        <v>0</v>
      </c>
      <c r="AD203" s="68">
        <f t="shared" si="56"/>
        <v>0</v>
      </c>
      <c r="AE203" s="68">
        <f t="shared" si="56"/>
        <v>0</v>
      </c>
      <c r="AF203" s="68">
        <f t="shared" si="56"/>
        <v>0</v>
      </c>
      <c r="AG203" s="68">
        <f t="shared" si="56"/>
        <v>0</v>
      </c>
      <c r="AH203" s="68">
        <f t="shared" si="56"/>
        <v>0</v>
      </c>
      <c r="AI203" s="68">
        <f t="shared" si="56"/>
        <v>0</v>
      </c>
      <c r="AJ203" s="68">
        <f t="shared" si="56"/>
        <v>0</v>
      </c>
      <c r="AK203" s="68">
        <f t="shared" si="56"/>
        <v>0</v>
      </c>
      <c r="AL203" s="68">
        <f t="shared" si="56"/>
        <v>0</v>
      </c>
      <c r="AM203" s="68">
        <f t="shared" si="56"/>
        <v>0</v>
      </c>
      <c r="AN203" s="68">
        <f t="shared" si="56"/>
        <v>0</v>
      </c>
      <c r="AO203" s="68">
        <f t="shared" si="56"/>
        <v>0</v>
      </c>
    </row>
    <row r="204" spans="1:41" s="180" customFormat="1" ht="20.25" customHeight="1" x14ac:dyDescent="0.2">
      <c r="A204" s="40" t="s">
        <v>196</v>
      </c>
      <c r="B204" s="73" t="e">
        <f>B201/B202</f>
        <v>#DIV/0!</v>
      </c>
      <c r="C204" s="73"/>
      <c r="D204" s="73"/>
      <c r="E204" s="73" t="e">
        <f>E201/E202</f>
        <v>#DIV/0!</v>
      </c>
      <c r="F204" s="73"/>
      <c r="G204" s="76" t="e">
        <f>G201/G202</f>
        <v>#DIV/0!</v>
      </c>
      <c r="H204" s="76" t="e">
        <f>H201/H202</f>
        <v>#DIV/0!</v>
      </c>
      <c r="I204" s="76" t="e">
        <f t="shared" ref="I204:AO204" si="57">I201/I202</f>
        <v>#DIV/0!</v>
      </c>
      <c r="J204" s="76" t="e">
        <f t="shared" si="57"/>
        <v>#DIV/0!</v>
      </c>
      <c r="K204" s="76" t="e">
        <f t="shared" si="57"/>
        <v>#DIV/0!</v>
      </c>
      <c r="L204" s="76" t="e">
        <f t="shared" si="57"/>
        <v>#DIV/0!</v>
      </c>
      <c r="M204" s="76" t="e">
        <f t="shared" si="57"/>
        <v>#DIV/0!</v>
      </c>
      <c r="N204" s="76" t="e">
        <f t="shared" si="57"/>
        <v>#DIV/0!</v>
      </c>
      <c r="O204" s="76" t="e">
        <f t="shared" si="57"/>
        <v>#DIV/0!</v>
      </c>
      <c r="P204" s="76" t="e">
        <f t="shared" si="57"/>
        <v>#DIV/0!</v>
      </c>
      <c r="Q204" s="76" t="e">
        <f t="shared" si="57"/>
        <v>#DIV/0!</v>
      </c>
      <c r="R204" s="76"/>
      <c r="S204" s="76" t="e">
        <f t="shared" si="57"/>
        <v>#DIV/0!</v>
      </c>
      <c r="T204" s="76" t="e">
        <f t="shared" si="57"/>
        <v>#DIV/0!</v>
      </c>
      <c r="U204" s="76" t="e">
        <f t="shared" si="57"/>
        <v>#DIV/0!</v>
      </c>
      <c r="V204" s="76" t="e">
        <f t="shared" si="57"/>
        <v>#DIV/0!</v>
      </c>
      <c r="W204" s="76" t="e">
        <f t="shared" si="57"/>
        <v>#DIV/0!</v>
      </c>
      <c r="X204" s="76" t="e">
        <f t="shared" si="57"/>
        <v>#DIV/0!</v>
      </c>
      <c r="Y204" s="76" t="e">
        <f t="shared" si="57"/>
        <v>#DIV/0!</v>
      </c>
      <c r="Z204" s="76" t="e">
        <f t="shared" si="57"/>
        <v>#DIV/0!</v>
      </c>
      <c r="AA204" s="76" t="e">
        <f t="shared" si="57"/>
        <v>#DIV/0!</v>
      </c>
      <c r="AB204" s="76" t="e">
        <f t="shared" si="57"/>
        <v>#DIV/0!</v>
      </c>
      <c r="AC204" s="76" t="e">
        <f t="shared" si="57"/>
        <v>#DIV/0!</v>
      </c>
      <c r="AD204" s="76" t="e">
        <f t="shared" si="57"/>
        <v>#DIV/0!</v>
      </c>
      <c r="AE204" s="76" t="e">
        <f t="shared" si="57"/>
        <v>#DIV/0!</v>
      </c>
      <c r="AF204" s="76" t="e">
        <f t="shared" si="57"/>
        <v>#DIV/0!</v>
      </c>
      <c r="AG204" s="76" t="e">
        <f t="shared" si="57"/>
        <v>#DIV/0!</v>
      </c>
      <c r="AH204" s="76" t="e">
        <f t="shared" si="57"/>
        <v>#DIV/0!</v>
      </c>
      <c r="AI204" s="76" t="e">
        <f t="shared" si="57"/>
        <v>#DIV/0!</v>
      </c>
      <c r="AJ204" s="76" t="e">
        <f t="shared" si="57"/>
        <v>#DIV/0!</v>
      </c>
      <c r="AK204" s="76" t="e">
        <f t="shared" si="57"/>
        <v>#DIV/0!</v>
      </c>
      <c r="AL204" s="76" t="e">
        <f t="shared" si="57"/>
        <v>#DIV/0!</v>
      </c>
      <c r="AM204" s="76" t="e">
        <f t="shared" si="57"/>
        <v>#DIV/0!</v>
      </c>
      <c r="AN204" s="76" t="e">
        <f t="shared" si="57"/>
        <v>#DIV/0!</v>
      </c>
      <c r="AO204" s="76" t="e">
        <f t="shared" si="57"/>
        <v>#DIV/0!</v>
      </c>
    </row>
    <row r="205" spans="1:41" s="152" customFormat="1" ht="23.25" hidden="1" customHeight="1" outlineLevel="1" x14ac:dyDescent="0.2">
      <c r="A205" s="159" t="s">
        <v>197</v>
      </c>
      <c r="B205" s="80"/>
      <c r="C205" s="80"/>
      <c r="D205" s="80"/>
      <c r="E205" s="80">
        <f>SUM(G205:AB205)</f>
        <v>0</v>
      </c>
      <c r="F205" s="73" t="e">
        <f t="shared" si="51"/>
        <v>#DIV/0!</v>
      </c>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row>
    <row r="206" spans="1:41" s="152" customFormat="1" ht="19.5" hidden="1" customHeight="1" outlineLevel="1" x14ac:dyDescent="0.2">
      <c r="A206" s="40" t="s">
        <v>195</v>
      </c>
      <c r="B206" s="80"/>
      <c r="C206" s="80"/>
      <c r="D206" s="80"/>
      <c r="E206" s="80">
        <f>E205*0.7</f>
        <v>0</v>
      </c>
      <c r="F206" s="73" t="e">
        <f t="shared" si="51"/>
        <v>#DIV/0!</v>
      </c>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spans="1:41" s="152" customFormat="1" ht="23.25" hidden="1" customHeight="1" outlineLevel="1" x14ac:dyDescent="0.2">
      <c r="A207" s="108" t="s">
        <v>198</v>
      </c>
      <c r="B207" s="80"/>
      <c r="C207" s="80"/>
      <c r="D207" s="80"/>
      <c r="E207" s="80">
        <f>SUM(G207:AB207)</f>
        <v>0</v>
      </c>
      <c r="F207" s="73" t="e">
        <f t="shared" si="51"/>
        <v>#DIV/0!</v>
      </c>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row>
    <row r="208" spans="1:41" s="152" customFormat="1" ht="2.25" hidden="1" customHeight="1" outlineLevel="1" x14ac:dyDescent="0.2">
      <c r="A208" s="40" t="s">
        <v>195</v>
      </c>
      <c r="B208" s="80">
        <f>B207*0.2</f>
        <v>0</v>
      </c>
      <c r="C208" s="80"/>
      <c r="D208" s="80"/>
      <c r="E208" s="80">
        <f>E207*0.2</f>
        <v>0</v>
      </c>
      <c r="F208" s="73" t="e">
        <f t="shared" si="51"/>
        <v>#DIV/0!</v>
      </c>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spans="1:41" s="152" customFormat="1" ht="2.25" hidden="1" customHeight="1" collapsed="1" x14ac:dyDescent="0.2">
      <c r="A209" s="108" t="s">
        <v>199</v>
      </c>
      <c r="B209" s="80"/>
      <c r="C209" s="80"/>
      <c r="D209" s="80"/>
      <c r="E209" s="80">
        <f>SUM(G209:AB209)</f>
        <v>0</v>
      </c>
      <c r="F209" s="73"/>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row>
    <row r="210" spans="1:41" s="152" customFormat="1" ht="30" customHeight="1" outlineLevel="1" x14ac:dyDescent="0.2">
      <c r="A210" s="108" t="s">
        <v>200</v>
      </c>
      <c r="B210" s="80">
        <f>B208+B206+B203+B199+B195</f>
        <v>0</v>
      </c>
      <c r="C210" s="80"/>
      <c r="D210" s="80"/>
      <c r="E210" s="80">
        <f>E208+E206+E203+E199+E195</f>
        <v>5904.4500000000007</v>
      </c>
      <c r="F210" s="73" t="e">
        <f t="shared" si="51"/>
        <v>#DIV/0!</v>
      </c>
      <c r="G210" s="68">
        <f>G208+G206+G203+G199+G195</f>
        <v>904</v>
      </c>
      <c r="H210" s="68">
        <f t="shared" ref="H210:AO210" si="58">H208+H206+H203+H199+H195</f>
        <v>0</v>
      </c>
      <c r="I210" s="68">
        <f t="shared" si="58"/>
        <v>135</v>
      </c>
      <c r="J210" s="68">
        <f t="shared" si="58"/>
        <v>533</v>
      </c>
      <c r="K210" s="68">
        <f t="shared" si="58"/>
        <v>1225.75</v>
      </c>
      <c r="L210" s="68">
        <f t="shared" si="58"/>
        <v>623.04999999999995</v>
      </c>
      <c r="M210" s="68">
        <f t="shared" si="58"/>
        <v>171</v>
      </c>
      <c r="N210" s="68">
        <f t="shared" si="58"/>
        <v>90</v>
      </c>
      <c r="O210" s="68">
        <f t="shared" si="58"/>
        <v>661</v>
      </c>
      <c r="P210" s="68">
        <f t="shared" si="58"/>
        <v>45</v>
      </c>
      <c r="Q210" s="68">
        <f t="shared" si="58"/>
        <v>0</v>
      </c>
      <c r="R210" s="68"/>
      <c r="S210" s="68">
        <f t="shared" si="58"/>
        <v>4702.8</v>
      </c>
      <c r="T210" s="68">
        <f t="shared" si="58"/>
        <v>104.6</v>
      </c>
      <c r="U210" s="68">
        <f t="shared" si="58"/>
        <v>31.5</v>
      </c>
      <c r="V210" s="68">
        <f t="shared" si="58"/>
        <v>134.75</v>
      </c>
      <c r="W210" s="68">
        <f t="shared" si="58"/>
        <v>6.3</v>
      </c>
      <c r="X210" s="68">
        <f t="shared" si="58"/>
        <v>10.35</v>
      </c>
      <c r="Y210" s="68">
        <f t="shared" si="58"/>
        <v>40.5</v>
      </c>
      <c r="Z210" s="68">
        <f t="shared" si="58"/>
        <v>126</v>
      </c>
      <c r="AA210" s="68">
        <f t="shared" si="58"/>
        <v>26.1</v>
      </c>
      <c r="AB210" s="68">
        <f t="shared" si="58"/>
        <v>187.4</v>
      </c>
      <c r="AC210" s="68">
        <f t="shared" si="58"/>
        <v>54</v>
      </c>
      <c r="AD210" s="68">
        <f t="shared" si="58"/>
        <v>23.85</v>
      </c>
      <c r="AE210" s="68">
        <f t="shared" si="58"/>
        <v>9.4500000000000011</v>
      </c>
      <c r="AF210" s="68">
        <f t="shared" si="58"/>
        <v>60.75</v>
      </c>
      <c r="AG210" s="68">
        <f t="shared" si="58"/>
        <v>41.85</v>
      </c>
      <c r="AH210" s="68">
        <f t="shared" si="58"/>
        <v>18</v>
      </c>
      <c r="AI210" s="68">
        <f t="shared" si="58"/>
        <v>8.1</v>
      </c>
      <c r="AJ210" s="68">
        <f t="shared" si="58"/>
        <v>2.7</v>
      </c>
      <c r="AK210" s="68">
        <f t="shared" si="58"/>
        <v>1.8</v>
      </c>
      <c r="AL210" s="68">
        <f t="shared" si="58"/>
        <v>67.5</v>
      </c>
      <c r="AM210" s="68">
        <f t="shared" si="58"/>
        <v>955.5</v>
      </c>
      <c r="AN210" s="68">
        <f t="shared" si="58"/>
        <v>246.15</v>
      </c>
      <c r="AO210" s="68">
        <f t="shared" si="58"/>
        <v>1201.6500000000001</v>
      </c>
    </row>
    <row r="211" spans="1:41" s="152" customFormat="1" ht="42.75" customHeight="1" outlineLevel="1" x14ac:dyDescent="0.2">
      <c r="A211" s="40" t="s">
        <v>201</v>
      </c>
      <c r="B211" s="68"/>
      <c r="C211" s="68"/>
      <c r="D211" s="68"/>
      <c r="E211" s="29">
        <f>S211+AO211</f>
        <v>2688</v>
      </c>
      <c r="F211" s="73" t="e">
        <f t="shared" si="51"/>
        <v>#DIV/0!</v>
      </c>
      <c r="G211" s="68">
        <v>418</v>
      </c>
      <c r="H211" s="68"/>
      <c r="I211" s="68"/>
      <c r="J211" s="68">
        <v>242</v>
      </c>
      <c r="K211" s="68">
        <v>704</v>
      </c>
      <c r="L211" s="68">
        <v>212</v>
      </c>
      <c r="M211" s="68">
        <v>239</v>
      </c>
      <c r="N211" s="68">
        <v>56</v>
      </c>
      <c r="O211" s="68">
        <v>223</v>
      </c>
      <c r="P211" s="68"/>
      <c r="Q211" s="68"/>
      <c r="R211" s="68"/>
      <c r="S211" s="63">
        <f>SUM(G211:R211)</f>
        <v>2094</v>
      </c>
      <c r="T211" s="68">
        <v>27</v>
      </c>
      <c r="U211" s="68">
        <v>16</v>
      </c>
      <c r="V211" s="68">
        <v>67</v>
      </c>
      <c r="W211" s="68"/>
      <c r="X211" s="68"/>
      <c r="Y211" s="68">
        <v>68</v>
      </c>
      <c r="Z211" s="68">
        <v>96</v>
      </c>
      <c r="AA211" s="68">
        <v>29</v>
      </c>
      <c r="AB211" s="68">
        <v>41</v>
      </c>
      <c r="AC211" s="68">
        <v>29</v>
      </c>
      <c r="AD211" s="68"/>
      <c r="AE211" s="68">
        <v>28</v>
      </c>
      <c r="AF211" s="68"/>
      <c r="AG211" s="68"/>
      <c r="AH211" s="68">
        <v>22</v>
      </c>
      <c r="AI211" s="68">
        <v>10</v>
      </c>
      <c r="AJ211" s="68"/>
      <c r="AK211" s="68"/>
      <c r="AL211" s="68">
        <v>83</v>
      </c>
      <c r="AM211" s="29">
        <f>SUM(T211:AL211)</f>
        <v>516</v>
      </c>
      <c r="AN211" s="68">
        <v>78</v>
      </c>
      <c r="AO211" s="33">
        <f>AM211+AN211</f>
        <v>594</v>
      </c>
    </row>
    <row r="212" spans="1:41" s="152" customFormat="1" ht="21.75" customHeight="1" outlineLevel="1" x14ac:dyDescent="0.2">
      <c r="A212" s="159" t="s">
        <v>202</v>
      </c>
      <c r="B212" s="158" t="e">
        <f>B210/B211*10</f>
        <v>#DIV/0!</v>
      </c>
      <c r="C212" s="158"/>
      <c r="D212" s="158"/>
      <c r="E212" s="158">
        <f>E210/E211*10</f>
        <v>21.965959821428577</v>
      </c>
      <c r="F212" s="73" t="e">
        <f t="shared" si="51"/>
        <v>#DIV/0!</v>
      </c>
      <c r="G212" s="117">
        <f>G210/G211*10</f>
        <v>21.626794258373209</v>
      </c>
      <c r="H212" s="117" t="e">
        <f t="shared" ref="H212:AO212" si="59">H210/H211*10</f>
        <v>#DIV/0!</v>
      </c>
      <c r="I212" s="117" t="e">
        <f t="shared" si="59"/>
        <v>#DIV/0!</v>
      </c>
      <c r="J212" s="117">
        <f t="shared" si="59"/>
        <v>22.024793388429753</v>
      </c>
      <c r="K212" s="117">
        <f t="shared" si="59"/>
        <v>17.411221590909093</v>
      </c>
      <c r="L212" s="117">
        <f t="shared" si="59"/>
        <v>29.389150943396224</v>
      </c>
      <c r="M212" s="117">
        <f t="shared" si="59"/>
        <v>7.1548117154811717</v>
      </c>
      <c r="N212" s="117">
        <f t="shared" si="59"/>
        <v>16.071428571428573</v>
      </c>
      <c r="O212" s="117">
        <f t="shared" si="59"/>
        <v>29.641255605381165</v>
      </c>
      <c r="P212" s="117" t="e">
        <f t="shared" si="59"/>
        <v>#DIV/0!</v>
      </c>
      <c r="Q212" s="117" t="e">
        <f t="shared" si="59"/>
        <v>#DIV/0!</v>
      </c>
      <c r="R212" s="117"/>
      <c r="S212" s="117">
        <f t="shared" si="59"/>
        <v>22.458452722063036</v>
      </c>
      <c r="T212" s="117">
        <f t="shared" si="59"/>
        <v>38.74074074074074</v>
      </c>
      <c r="U212" s="117">
        <f t="shared" si="59"/>
        <v>19.6875</v>
      </c>
      <c r="V212" s="117">
        <f t="shared" si="59"/>
        <v>20.111940298507463</v>
      </c>
      <c r="W212" s="117" t="e">
        <f t="shared" si="59"/>
        <v>#DIV/0!</v>
      </c>
      <c r="X212" s="117" t="e">
        <f t="shared" si="59"/>
        <v>#DIV/0!</v>
      </c>
      <c r="Y212" s="117">
        <f t="shared" si="59"/>
        <v>5.9558823529411766</v>
      </c>
      <c r="Z212" s="117">
        <f t="shared" si="59"/>
        <v>13.125</v>
      </c>
      <c r="AA212" s="117">
        <f t="shared" si="59"/>
        <v>9</v>
      </c>
      <c r="AB212" s="117">
        <f t="shared" si="59"/>
        <v>45.707317073170735</v>
      </c>
      <c r="AC212" s="117">
        <f t="shared" si="59"/>
        <v>18.620689655172413</v>
      </c>
      <c r="AD212" s="117" t="e">
        <f t="shared" si="59"/>
        <v>#DIV/0!</v>
      </c>
      <c r="AE212" s="117">
        <f t="shared" si="59"/>
        <v>3.375</v>
      </c>
      <c r="AF212" s="117" t="e">
        <f t="shared" si="59"/>
        <v>#DIV/0!</v>
      </c>
      <c r="AG212" s="117" t="e">
        <f t="shared" si="59"/>
        <v>#DIV/0!</v>
      </c>
      <c r="AH212" s="117">
        <f t="shared" si="59"/>
        <v>8.1818181818181817</v>
      </c>
      <c r="AI212" s="117">
        <f t="shared" si="59"/>
        <v>8.1</v>
      </c>
      <c r="AJ212" s="117" t="e">
        <f t="shared" si="59"/>
        <v>#DIV/0!</v>
      </c>
      <c r="AK212" s="117" t="e">
        <f t="shared" si="59"/>
        <v>#DIV/0!</v>
      </c>
      <c r="AL212" s="117">
        <f t="shared" si="59"/>
        <v>8.1325301204819276</v>
      </c>
      <c r="AM212" s="117">
        <f t="shared" si="59"/>
        <v>18.517441860465116</v>
      </c>
      <c r="AN212" s="117">
        <f t="shared" si="59"/>
        <v>31.557692307692307</v>
      </c>
      <c r="AO212" s="117">
        <f t="shared" si="59"/>
        <v>20.229797979797979</v>
      </c>
    </row>
    <row r="213" spans="1:41" ht="11.25" customHeight="1" outlineLevel="1" x14ac:dyDescent="0.25">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row>
    <row r="214" spans="1:41" ht="1.5" hidden="1" customHeight="1" outlineLevel="1" x14ac:dyDescent="0.25">
      <c r="A214" s="40" t="s">
        <v>203</v>
      </c>
      <c r="B214" s="186"/>
      <c r="C214" s="186"/>
      <c r="D214" s="186"/>
      <c r="E214" s="186">
        <f>SUM(G214:AB214)</f>
        <v>273</v>
      </c>
      <c r="F214" s="186"/>
      <c r="G214" s="186">
        <v>11</v>
      </c>
      <c r="H214" s="186">
        <v>12</v>
      </c>
      <c r="I214" s="186">
        <v>15</v>
      </c>
      <c r="J214" s="186">
        <v>20</v>
      </c>
      <c r="K214" s="186">
        <v>12</v>
      </c>
      <c r="L214" s="186">
        <v>36</v>
      </c>
      <c r="M214" s="186">
        <v>18</v>
      </c>
      <c r="N214" s="186">
        <v>20</v>
      </c>
      <c r="O214" s="186">
        <v>5</v>
      </c>
      <c r="P214" s="186">
        <v>4</v>
      </c>
      <c r="Q214" s="186">
        <v>5</v>
      </c>
      <c r="R214" s="186"/>
      <c r="S214" s="186">
        <v>16</v>
      </c>
      <c r="T214" s="186">
        <v>16</v>
      </c>
      <c r="U214" s="186">
        <v>13</v>
      </c>
      <c r="V214" s="186">
        <v>18</v>
      </c>
      <c r="W214" s="186">
        <v>10</v>
      </c>
      <c r="X214" s="186">
        <v>3</v>
      </c>
      <c r="Y214" s="186">
        <v>4</v>
      </c>
      <c r="Z214" s="186">
        <v>3</v>
      </c>
      <c r="AA214" s="186">
        <v>23</v>
      </c>
      <c r="AB214" s="186">
        <v>9</v>
      </c>
    </row>
    <row r="215" spans="1:41" ht="18" hidden="1" customHeight="1" outlineLevel="1" x14ac:dyDescent="0.25">
      <c r="A215" s="40" t="s">
        <v>204</v>
      </c>
      <c r="B215" s="186">
        <v>108</v>
      </c>
      <c r="C215" s="186"/>
      <c r="D215" s="186"/>
      <c r="E215" s="186">
        <f>SUM(G215:AB215)</f>
        <v>450</v>
      </c>
      <c r="F215" s="186"/>
      <c r="G215" s="186">
        <v>20</v>
      </c>
      <c r="H215" s="186">
        <v>5</v>
      </c>
      <c r="I215" s="186">
        <v>59</v>
      </c>
      <c r="J215" s="186">
        <v>16</v>
      </c>
      <c r="K215" s="186">
        <v>21</v>
      </c>
      <c r="L215" s="186">
        <v>28</v>
      </c>
      <c r="M215" s="186">
        <v>9</v>
      </c>
      <c r="N215" s="186">
        <v>20</v>
      </c>
      <c r="O215" s="186">
        <v>22</v>
      </c>
      <c r="P215" s="186">
        <v>5</v>
      </c>
      <c r="Q215" s="186">
        <v>5</v>
      </c>
      <c r="R215" s="186"/>
      <c r="S215" s="186">
        <v>28</v>
      </c>
      <c r="T215" s="186">
        <v>25</v>
      </c>
      <c r="U215" s="186">
        <v>57</v>
      </c>
      <c r="V215" s="186">
        <v>7</v>
      </c>
      <c r="W215" s="186">
        <v>17</v>
      </c>
      <c r="X215" s="186">
        <v>25</v>
      </c>
      <c r="Y215" s="186">
        <v>11</v>
      </c>
      <c r="Z215" s="186">
        <v>5</v>
      </c>
      <c r="AA215" s="186">
        <v>50</v>
      </c>
      <c r="AB215" s="186">
        <v>15</v>
      </c>
    </row>
    <row r="216" spans="1:41" ht="2.25" hidden="1" customHeight="1" outlineLevel="1" x14ac:dyDescent="0.35">
      <c r="A216" s="187" t="s">
        <v>205</v>
      </c>
      <c r="B216" s="188"/>
      <c r="C216" s="188"/>
      <c r="D216" s="188"/>
      <c r="E216" s="188">
        <f>SUM(G216:AB216)</f>
        <v>0</v>
      </c>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row>
    <row r="217" spans="1:41" s="190" customFormat="1" ht="21" hidden="1" customHeight="1" outlineLevel="1" x14ac:dyDescent="0.35">
      <c r="A217" s="189" t="s">
        <v>206</v>
      </c>
      <c r="B217" s="189"/>
      <c r="C217" s="189"/>
      <c r="D217" s="189"/>
      <c r="E217" s="189">
        <f>SUM(G217:AB217)</f>
        <v>0</v>
      </c>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c r="AM217" s="191"/>
      <c r="AO217" s="191"/>
    </row>
    <row r="218" spans="1:41" s="190" customFormat="1" ht="0.75" hidden="1" customHeight="1" outlineLevel="1" x14ac:dyDescent="0.35">
      <c r="A218" s="189" t="s">
        <v>207</v>
      </c>
      <c r="B218" s="189"/>
      <c r="C218" s="189"/>
      <c r="D218" s="189"/>
      <c r="E218" s="189">
        <f>SUM(G218:AB218)</f>
        <v>0</v>
      </c>
      <c r="F218" s="189"/>
      <c r="G218" s="189"/>
      <c r="H218" s="189"/>
      <c r="I218" s="189"/>
      <c r="J218" s="189"/>
      <c r="K218" s="189"/>
      <c r="L218" s="189"/>
      <c r="M218" s="189"/>
      <c r="N218" s="189"/>
      <c r="O218" s="189"/>
      <c r="P218" s="189"/>
      <c r="Q218" s="189"/>
      <c r="R218" s="189"/>
      <c r="S218" s="189"/>
      <c r="T218" s="189"/>
      <c r="U218" s="189"/>
      <c r="V218" s="189"/>
      <c r="W218" s="189"/>
      <c r="X218" s="189"/>
      <c r="Y218" s="189"/>
      <c r="Z218" s="189"/>
      <c r="AA218" s="189"/>
      <c r="AB218" s="189"/>
      <c r="AM218" s="191"/>
      <c r="AO218" s="191"/>
    </row>
    <row r="219" spans="1:41" s="190" customFormat="1" ht="0.75" hidden="1" customHeight="1" outlineLevel="1" x14ac:dyDescent="0.35">
      <c r="A219" s="192"/>
      <c r="B219" s="192"/>
      <c r="C219" s="192"/>
      <c r="D219" s="192"/>
      <c r="E219" s="192"/>
      <c r="F219" s="192"/>
      <c r="G219" s="192"/>
      <c r="H219" s="192"/>
      <c r="I219" s="192"/>
      <c r="J219" s="192"/>
      <c r="K219" s="192"/>
      <c r="L219" s="192"/>
      <c r="M219" s="192"/>
      <c r="N219" s="192"/>
      <c r="O219" s="192"/>
      <c r="P219" s="192"/>
      <c r="Q219" s="192"/>
      <c r="R219" s="192"/>
      <c r="S219" s="192"/>
      <c r="T219" s="192"/>
      <c r="U219" s="192"/>
      <c r="V219" s="192"/>
      <c r="W219" s="192"/>
      <c r="X219" s="192"/>
      <c r="Y219" s="192"/>
      <c r="Z219" s="192"/>
      <c r="AA219" s="192"/>
      <c r="AB219" s="192"/>
      <c r="AM219" s="191"/>
      <c r="AO219" s="191"/>
    </row>
    <row r="220" spans="1:41" s="190" customFormat="1" ht="0.75" hidden="1" customHeight="1" outlineLevel="1" x14ac:dyDescent="0.35">
      <c r="A220" s="192" t="s">
        <v>208</v>
      </c>
      <c r="B220" s="192"/>
      <c r="C220" s="192"/>
      <c r="D220" s="192"/>
      <c r="E220" s="192"/>
      <c r="F220" s="192"/>
      <c r="G220" s="192"/>
      <c r="H220" s="192"/>
      <c r="I220" s="192"/>
      <c r="J220" s="192"/>
      <c r="K220" s="192"/>
      <c r="L220" s="192"/>
      <c r="M220" s="192"/>
      <c r="N220" s="192"/>
      <c r="O220" s="192"/>
      <c r="P220" s="192"/>
      <c r="Q220" s="192"/>
      <c r="R220" s="192"/>
      <c r="S220" s="192"/>
      <c r="T220" s="192"/>
      <c r="U220" s="192"/>
      <c r="V220" s="192"/>
      <c r="W220" s="192"/>
      <c r="X220" s="192"/>
      <c r="Y220" s="192"/>
      <c r="Z220" s="192"/>
      <c r="AA220" s="192"/>
      <c r="AB220" s="192"/>
      <c r="AM220" s="191"/>
      <c r="AO220" s="191"/>
    </row>
    <row r="221" spans="1:41" ht="0.75" hidden="1" customHeight="1" outlineLevel="1" x14ac:dyDescent="0.25">
      <c r="A221" s="193"/>
      <c r="B221" s="194"/>
      <c r="C221" s="194"/>
      <c r="D221" s="194"/>
      <c r="E221" s="194"/>
      <c r="F221" s="194"/>
      <c r="G221" s="5"/>
      <c r="H221" s="5"/>
      <c r="I221" s="5"/>
      <c r="J221" s="5"/>
      <c r="K221" s="5"/>
      <c r="L221" s="5"/>
      <c r="M221" s="5"/>
      <c r="N221" s="5"/>
      <c r="O221" s="5"/>
      <c r="P221" s="5"/>
      <c r="Q221" s="5"/>
      <c r="R221" s="5"/>
      <c r="S221" s="5"/>
      <c r="T221" s="5"/>
      <c r="U221" s="5"/>
      <c r="V221" s="5"/>
      <c r="W221" s="5"/>
      <c r="X221" s="5"/>
      <c r="Y221" s="5"/>
      <c r="Z221" s="5"/>
      <c r="AA221" s="5"/>
      <c r="AB221" s="5"/>
    </row>
    <row r="222" spans="1:41" ht="0.75" hidden="1" customHeight="1" outlineLevel="1" x14ac:dyDescent="0.35">
      <c r="A222" s="195"/>
      <c r="B222" s="195"/>
      <c r="C222" s="195"/>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c r="Z222" s="195"/>
      <c r="AA222" s="195"/>
      <c r="AB222" s="195"/>
    </row>
    <row r="223" spans="1:41" ht="0.75" hidden="1" customHeight="1" outlineLevel="1" x14ac:dyDescent="0.25">
      <c r="A223" s="196"/>
      <c r="B223" s="197"/>
      <c r="C223" s="197"/>
      <c r="D223" s="197"/>
      <c r="E223" s="197"/>
      <c r="F223" s="197"/>
      <c r="G223" s="197"/>
      <c r="H223" s="197"/>
      <c r="I223" s="197"/>
      <c r="J223" s="197"/>
      <c r="K223" s="197"/>
      <c r="L223" s="197"/>
      <c r="M223" s="5"/>
      <c r="N223" s="5"/>
      <c r="O223" s="5"/>
      <c r="P223" s="5"/>
      <c r="Q223" s="5"/>
      <c r="R223" s="5"/>
      <c r="S223" s="5"/>
      <c r="T223" s="5"/>
      <c r="U223" s="5"/>
      <c r="V223" s="5"/>
      <c r="W223" s="5"/>
      <c r="X223" s="5"/>
      <c r="Y223" s="5"/>
      <c r="Z223" s="5"/>
      <c r="AA223" s="5"/>
      <c r="AB223" s="5"/>
    </row>
    <row r="224" spans="1:41" ht="2.25" hidden="1" customHeight="1" outlineLevel="1" x14ac:dyDescent="0.25">
      <c r="A224" s="198"/>
      <c r="B224" s="6"/>
      <c r="C224" s="6"/>
      <c r="D224" s="6"/>
      <c r="E224" s="6"/>
      <c r="F224" s="6"/>
      <c r="G224" s="5"/>
      <c r="H224" s="5"/>
      <c r="I224" s="5"/>
      <c r="J224" s="5"/>
      <c r="K224" s="5"/>
      <c r="L224" s="5"/>
      <c r="M224" s="5"/>
      <c r="N224" s="5"/>
      <c r="O224" s="5"/>
      <c r="P224" s="5"/>
      <c r="Q224" s="5"/>
      <c r="R224" s="5"/>
      <c r="S224" s="5"/>
      <c r="T224" s="5"/>
      <c r="U224" s="5"/>
      <c r="V224" s="5"/>
      <c r="W224" s="5"/>
      <c r="X224" s="5"/>
      <c r="Y224" s="5"/>
      <c r="Z224" s="5"/>
      <c r="AA224" s="5"/>
      <c r="AB224" s="5"/>
    </row>
    <row r="225" spans="1:41" ht="0.75" hidden="1" customHeight="1" outlineLevel="1" x14ac:dyDescent="0.25">
      <c r="A225" s="199"/>
      <c r="B225" s="200"/>
      <c r="C225" s="200"/>
      <c r="D225" s="200"/>
      <c r="E225" s="200"/>
      <c r="F225" s="200"/>
      <c r="G225" s="200"/>
      <c r="H225" s="200"/>
      <c r="I225" s="200"/>
      <c r="J225" s="200"/>
      <c r="K225" s="200"/>
      <c r="L225" s="200"/>
      <c r="M225" s="200"/>
      <c r="N225" s="200"/>
      <c r="O225" s="200"/>
      <c r="P225" s="200"/>
      <c r="Q225" s="200"/>
      <c r="R225" s="200"/>
      <c r="S225" s="200"/>
      <c r="T225" s="200"/>
      <c r="U225" s="200"/>
      <c r="V225" s="200"/>
      <c r="W225" s="200"/>
      <c r="X225" s="200"/>
      <c r="Y225" s="200"/>
      <c r="Z225" s="200"/>
      <c r="AA225" s="200"/>
      <c r="AB225" s="200"/>
    </row>
    <row r="226" spans="1:41" s="39" customFormat="1" ht="48.75" hidden="1" customHeight="1" outlineLevel="1" x14ac:dyDescent="0.2">
      <c r="A226" s="108" t="s">
        <v>209</v>
      </c>
      <c r="B226" s="80"/>
      <c r="C226" s="80"/>
      <c r="D226" s="80"/>
      <c r="E226" s="80">
        <f>SUM(G226:AB226)</f>
        <v>259083</v>
      </c>
      <c r="F226" s="80"/>
      <c r="G226" s="65">
        <v>9345</v>
      </c>
      <c r="H226" s="65">
        <v>9100</v>
      </c>
      <c r="I226" s="65">
        <v>16579</v>
      </c>
      <c r="J226" s="65">
        <v>16195</v>
      </c>
      <c r="K226" s="65">
        <v>7250</v>
      </c>
      <c r="L226" s="65">
        <v>17539</v>
      </c>
      <c r="M226" s="65">
        <v>12001</v>
      </c>
      <c r="N226" s="65">
        <v>14609</v>
      </c>
      <c r="O226" s="65">
        <v>13004</v>
      </c>
      <c r="P226" s="65">
        <v>3780</v>
      </c>
      <c r="Q226" s="65">
        <v>8536</v>
      </c>
      <c r="R226" s="65"/>
      <c r="S226" s="65">
        <v>11438</v>
      </c>
      <c r="T226" s="65">
        <v>16561</v>
      </c>
      <c r="U226" s="65">
        <v>15418</v>
      </c>
      <c r="V226" s="65">
        <v>18986</v>
      </c>
      <c r="W226" s="65">
        <v>13238</v>
      </c>
      <c r="X226" s="65">
        <v>7143</v>
      </c>
      <c r="Y226" s="65">
        <v>4504</v>
      </c>
      <c r="Z226" s="65">
        <v>11688</v>
      </c>
      <c r="AA226" s="65">
        <v>21385</v>
      </c>
      <c r="AB226" s="65">
        <v>10784</v>
      </c>
      <c r="AM226" s="20"/>
      <c r="AO226" s="20"/>
    </row>
    <row r="227" spans="1:41" ht="1.5" hidden="1" customHeight="1" outlineLevel="1" x14ac:dyDescent="0.25">
      <c r="A227" s="127" t="s">
        <v>210</v>
      </c>
      <c r="B227" s="119"/>
      <c r="C227" s="119"/>
      <c r="D227" s="119"/>
      <c r="E227" s="80">
        <f>SUM(G227:AB227)</f>
        <v>380</v>
      </c>
      <c r="F227" s="80"/>
      <c r="G227" s="127">
        <v>16</v>
      </c>
      <c r="H227" s="127">
        <v>21</v>
      </c>
      <c r="I227" s="127">
        <v>32</v>
      </c>
      <c r="J227" s="127">
        <v>25</v>
      </c>
      <c r="K227" s="127">
        <v>16</v>
      </c>
      <c r="L227" s="127">
        <v>31</v>
      </c>
      <c r="M227" s="127">
        <v>14</v>
      </c>
      <c r="N227" s="127">
        <v>29</v>
      </c>
      <c r="O227" s="127">
        <v>18</v>
      </c>
      <c r="P227" s="127">
        <v>8</v>
      </c>
      <c r="Q227" s="127">
        <v>7</v>
      </c>
      <c r="R227" s="127"/>
      <c r="S227" s="127">
        <v>15</v>
      </c>
      <c r="T227" s="127">
        <v>25</v>
      </c>
      <c r="U227" s="127">
        <v>31</v>
      </c>
      <c r="V227" s="127">
        <v>10</v>
      </c>
      <c r="W227" s="127">
        <v>8</v>
      </c>
      <c r="X227" s="127">
        <v>8</v>
      </c>
      <c r="Y227" s="127">
        <v>6</v>
      </c>
      <c r="Z227" s="127">
        <v>12</v>
      </c>
      <c r="AA227" s="127">
        <v>35</v>
      </c>
      <c r="AB227" s="127">
        <v>13</v>
      </c>
    </row>
    <row r="228" spans="1:41" ht="0.6" customHeight="1" outlineLevel="1" x14ac:dyDescent="0.25">
      <c r="A228" s="127" t="s">
        <v>211</v>
      </c>
      <c r="B228" s="119"/>
      <c r="C228" s="119"/>
      <c r="D228" s="119"/>
      <c r="E228" s="80">
        <f>SUM(G228:AB228)</f>
        <v>208</v>
      </c>
      <c r="F228" s="80"/>
      <c r="G228" s="127">
        <v>10</v>
      </c>
      <c r="H228" s="127">
        <v>2</v>
      </c>
      <c r="I228" s="127">
        <v>42</v>
      </c>
      <c r="J228" s="127">
        <v>11</v>
      </c>
      <c r="K228" s="127">
        <v>9</v>
      </c>
      <c r="L228" s="127">
        <v>30</v>
      </c>
      <c r="M228" s="127">
        <v>9</v>
      </c>
      <c r="N228" s="127">
        <v>15</v>
      </c>
      <c r="O228" s="127">
        <v>1</v>
      </c>
      <c r="P228" s="127">
        <v>2</v>
      </c>
      <c r="Q228" s="127">
        <v>5</v>
      </c>
      <c r="R228" s="127"/>
      <c r="S228" s="127">
        <v>1</v>
      </c>
      <c r="T228" s="127">
        <v>4</v>
      </c>
      <c r="U228" s="127">
        <v>8</v>
      </c>
      <c r="V228" s="127">
        <v>14</v>
      </c>
      <c r="W228" s="127">
        <v>2</v>
      </c>
      <c r="X228" s="127">
        <v>1</v>
      </c>
      <c r="Y228" s="127">
        <v>2</v>
      </c>
      <c r="Z228" s="127">
        <v>16</v>
      </c>
      <c r="AA228" s="127">
        <v>16</v>
      </c>
      <c r="AB228" s="127">
        <v>8</v>
      </c>
    </row>
    <row r="229" spans="1:41" ht="0.75" hidden="1" customHeight="1" outlineLevel="1" x14ac:dyDescent="0.25">
      <c r="A229" s="127" t="s">
        <v>211</v>
      </c>
      <c r="B229" s="119"/>
      <c r="C229" s="119"/>
      <c r="D229" s="119"/>
      <c r="E229" s="80">
        <f>SUM(G229:AB229)</f>
        <v>194</v>
      </c>
      <c r="F229" s="80"/>
      <c r="G229" s="127">
        <v>10</v>
      </c>
      <c r="H229" s="127">
        <v>2</v>
      </c>
      <c r="I229" s="127">
        <v>42</v>
      </c>
      <c r="J229" s="127">
        <v>11</v>
      </c>
      <c r="K229" s="127">
        <v>2</v>
      </c>
      <c r="L229" s="127">
        <v>30</v>
      </c>
      <c r="M229" s="127">
        <v>9</v>
      </c>
      <c r="N229" s="127">
        <v>15</v>
      </c>
      <c r="O229" s="127">
        <v>1</v>
      </c>
      <c r="P229" s="127">
        <v>2</v>
      </c>
      <c r="Q229" s="127">
        <v>5</v>
      </c>
      <c r="R229" s="127"/>
      <c r="S229" s="127">
        <v>1</v>
      </c>
      <c r="T229" s="127">
        <v>4</v>
      </c>
      <c r="U229" s="127">
        <v>1</v>
      </c>
      <c r="V229" s="127">
        <v>14</v>
      </c>
      <c r="W229" s="127">
        <v>2</v>
      </c>
      <c r="X229" s="127">
        <v>1</v>
      </c>
      <c r="Y229" s="127">
        <v>2</v>
      </c>
      <c r="Z229" s="127">
        <v>16</v>
      </c>
      <c r="AA229" s="127">
        <v>16</v>
      </c>
      <c r="AB229" s="127">
        <v>8</v>
      </c>
    </row>
    <row r="230" spans="1:41" ht="0.75" hidden="1" customHeight="1" outlineLevel="1" x14ac:dyDescent="0.25">
      <c r="A230" s="127" t="s">
        <v>110</v>
      </c>
      <c r="B230" s="80">
        <v>554</v>
      </c>
      <c r="C230" s="80"/>
      <c r="D230" s="80"/>
      <c r="E230" s="80">
        <f>SUM(G230:AB230)</f>
        <v>574</v>
      </c>
      <c r="F230" s="80"/>
      <c r="G230" s="201">
        <v>11</v>
      </c>
      <c r="H230" s="201">
        <v>15</v>
      </c>
      <c r="I230" s="201">
        <v>93</v>
      </c>
      <c r="J230" s="201">
        <v>30</v>
      </c>
      <c r="K230" s="201">
        <v>15</v>
      </c>
      <c r="L230" s="201">
        <v>55</v>
      </c>
      <c r="M230" s="201">
        <v>16</v>
      </c>
      <c r="N230" s="201">
        <v>18</v>
      </c>
      <c r="O230" s="201">
        <v>16</v>
      </c>
      <c r="P230" s="201">
        <v>10</v>
      </c>
      <c r="Q230" s="201">
        <v>11</v>
      </c>
      <c r="R230" s="201"/>
      <c r="S230" s="201">
        <v>40</v>
      </c>
      <c r="T230" s="201">
        <v>22</v>
      </c>
      <c r="U230" s="201">
        <v>55</v>
      </c>
      <c r="V230" s="201">
        <v>14</v>
      </c>
      <c r="W230" s="201">
        <v>29</v>
      </c>
      <c r="X230" s="201">
        <v>22</v>
      </c>
      <c r="Y230" s="201">
        <v>9</v>
      </c>
      <c r="Z230" s="201">
        <v>7</v>
      </c>
      <c r="AA230" s="201">
        <v>60</v>
      </c>
      <c r="AB230" s="201">
        <v>26</v>
      </c>
    </row>
    <row r="231" spans="1:41" ht="0.75" hidden="1" customHeight="1" outlineLevel="1" x14ac:dyDescent="0.25"/>
    <row r="232" spans="1:41" s="127" customFormat="1" ht="1.5" hidden="1" customHeight="1" outlineLevel="1" x14ac:dyDescent="0.25">
      <c r="A232" s="127" t="s">
        <v>212</v>
      </c>
      <c r="B232" s="119"/>
      <c r="C232" s="119"/>
      <c r="D232" s="119"/>
      <c r="E232" s="127">
        <f>SUM(G232:AB232)</f>
        <v>40</v>
      </c>
      <c r="G232" s="127">
        <v>3</v>
      </c>
      <c r="I232" s="127">
        <v>1</v>
      </c>
      <c r="J232" s="127">
        <v>6</v>
      </c>
      <c r="L232" s="127">
        <v>1</v>
      </c>
      <c r="O232" s="127">
        <v>1</v>
      </c>
      <c r="Q232" s="127">
        <v>2</v>
      </c>
      <c r="S232" s="127">
        <v>1</v>
      </c>
      <c r="T232" s="127">
        <v>3</v>
      </c>
      <c r="U232" s="127">
        <v>1</v>
      </c>
      <c r="V232" s="127">
        <v>3</v>
      </c>
      <c r="W232" s="127">
        <v>7</v>
      </c>
      <c r="X232" s="127">
        <v>1</v>
      </c>
      <c r="Y232" s="127">
        <v>1</v>
      </c>
      <c r="Z232" s="127">
        <v>1</v>
      </c>
      <c r="AA232" s="127">
        <v>4</v>
      </c>
      <c r="AB232" s="127">
        <v>4</v>
      </c>
      <c r="AM232" s="119"/>
      <c r="AO232" s="119"/>
    </row>
    <row r="233" spans="1:41" ht="16.5" hidden="1" customHeight="1" outlineLevel="1" x14ac:dyDescent="0.25"/>
    <row r="234" spans="1:41" ht="21" hidden="1" customHeight="1" outlineLevel="1" x14ac:dyDescent="0.25">
      <c r="A234" s="127" t="s">
        <v>213</v>
      </c>
      <c r="B234" s="80">
        <v>45</v>
      </c>
      <c r="C234" s="80"/>
      <c r="D234" s="80"/>
      <c r="E234" s="80">
        <f>SUM(G234:AB234)</f>
        <v>58</v>
      </c>
      <c r="F234" s="80"/>
      <c r="G234" s="201">
        <v>5</v>
      </c>
      <c r="H234" s="201">
        <v>3</v>
      </c>
      <c r="I234" s="201"/>
      <c r="J234" s="201">
        <v>5</v>
      </c>
      <c r="K234" s="201">
        <v>2</v>
      </c>
      <c r="L234" s="201"/>
      <c r="M234" s="201">
        <v>2</v>
      </c>
      <c r="N234" s="201">
        <v>0</v>
      </c>
      <c r="O234" s="201">
        <v>3</v>
      </c>
      <c r="P234" s="201">
        <v>3</v>
      </c>
      <c r="Q234" s="201">
        <v>3</v>
      </c>
      <c r="R234" s="201"/>
      <c r="S234" s="201">
        <v>2</v>
      </c>
      <c r="T234" s="201">
        <v>2</v>
      </c>
      <c r="U234" s="201">
        <v>10</v>
      </c>
      <c r="V234" s="201">
        <v>6</v>
      </c>
      <c r="W234" s="201">
        <v>6</v>
      </c>
      <c r="X234" s="201">
        <v>1</v>
      </c>
      <c r="Y234" s="201">
        <v>1</v>
      </c>
      <c r="Z234" s="201">
        <v>4</v>
      </c>
      <c r="AA234" s="201"/>
      <c r="AB234" s="201"/>
    </row>
    <row r="235" spans="1:41" ht="16.5" hidden="1" customHeight="1" outlineLevel="1" x14ac:dyDescent="0.25"/>
    <row r="236" spans="1:41" ht="0.75" customHeight="1" outlineLevel="1" x14ac:dyDescent="0.25"/>
    <row r="237" spans="1:41" ht="1.5" customHeight="1" outlineLevel="1" x14ac:dyDescent="0.25"/>
    <row r="238" spans="1:41" ht="0.75" hidden="1" customHeight="1" outlineLevel="1" x14ac:dyDescent="0.25">
      <c r="L238" s="1" t="s">
        <v>214</v>
      </c>
      <c r="V238" s="1" t="s">
        <v>215</v>
      </c>
      <c r="X238" s="1" t="s">
        <v>216</v>
      </c>
      <c r="AA238" s="1" t="s">
        <v>217</v>
      </c>
      <c r="AB238" s="1" t="s">
        <v>218</v>
      </c>
    </row>
    <row r="239" spans="1:41" ht="18" hidden="1" customHeight="1" outlineLevel="1" x14ac:dyDescent="0.25"/>
    <row r="240" spans="1:41" ht="15.75" hidden="1" customHeight="1" outlineLevel="1" x14ac:dyDescent="0.25">
      <c r="A240" s="40" t="s">
        <v>219</v>
      </c>
      <c r="B240" s="119"/>
      <c r="C240" s="119"/>
      <c r="D240" s="119"/>
      <c r="E240" s="186">
        <f>SUM(G240:AB240)</f>
        <v>49</v>
      </c>
      <c r="F240" s="119"/>
      <c r="G240" s="127">
        <v>1</v>
      </c>
      <c r="H240" s="127">
        <v>2</v>
      </c>
      <c r="I240" s="127"/>
      <c r="J240" s="127">
        <v>2</v>
      </c>
      <c r="K240" s="127"/>
      <c r="L240" s="127">
        <v>3</v>
      </c>
      <c r="M240" s="127">
        <v>1</v>
      </c>
      <c r="N240" s="127">
        <v>1</v>
      </c>
      <c r="O240" s="127">
        <v>8</v>
      </c>
      <c r="P240" s="127">
        <v>6</v>
      </c>
      <c r="Q240" s="127">
        <v>1</v>
      </c>
      <c r="R240" s="127"/>
      <c r="S240" s="127">
        <v>0</v>
      </c>
      <c r="T240" s="127">
        <v>1</v>
      </c>
      <c r="U240" s="127">
        <v>4</v>
      </c>
      <c r="V240" s="127">
        <v>3</v>
      </c>
      <c r="W240" s="127">
        <v>2</v>
      </c>
      <c r="X240" s="127">
        <v>1</v>
      </c>
      <c r="Y240" s="127">
        <v>1</v>
      </c>
      <c r="Z240" s="127">
        <v>7</v>
      </c>
      <c r="AA240" s="127"/>
      <c r="AB240" s="127">
        <v>5</v>
      </c>
    </row>
    <row r="241" collapsed="1" x14ac:dyDescent="0.25"/>
  </sheetData>
  <dataConsolidate/>
  <mergeCells count="47">
    <mergeCell ref="A223:L223"/>
    <mergeCell ref="AK6:AK7"/>
    <mergeCell ref="AL6:AL7"/>
    <mergeCell ref="AM6:AM7"/>
    <mergeCell ref="AN6:AN7"/>
    <mergeCell ref="AO6:AO7"/>
    <mergeCell ref="A222:AB222"/>
    <mergeCell ref="AE6:AE7"/>
    <mergeCell ref="AF6:AF7"/>
    <mergeCell ref="AG6:AG7"/>
    <mergeCell ref="AH6:AH7"/>
    <mergeCell ref="AI6:AI7"/>
    <mergeCell ref="AJ6:AJ7"/>
    <mergeCell ref="Y6:Y7"/>
    <mergeCell ref="Z6:Z7"/>
    <mergeCell ref="AA6:AA7"/>
    <mergeCell ref="AB6:AB7"/>
    <mergeCell ref="AC6:AC7"/>
    <mergeCell ref="AD6:AD7"/>
    <mergeCell ref="S6:S7"/>
    <mergeCell ref="T6:T7"/>
    <mergeCell ref="U6:U7"/>
    <mergeCell ref="V6:V7"/>
    <mergeCell ref="W6:W7"/>
    <mergeCell ref="X6:X7"/>
    <mergeCell ref="M6:M7"/>
    <mergeCell ref="N6:N7"/>
    <mergeCell ref="O6:O7"/>
    <mergeCell ref="P6:P7"/>
    <mergeCell ref="Q6:Q7"/>
    <mergeCell ref="R6:R7"/>
    <mergeCell ref="G6:G7"/>
    <mergeCell ref="H6:H7"/>
    <mergeCell ref="I6:I7"/>
    <mergeCell ref="J6:J7"/>
    <mergeCell ref="K6:K7"/>
    <mergeCell ref="L6:L7"/>
    <mergeCell ref="A2:AB2"/>
    <mergeCell ref="A4:A7"/>
    <mergeCell ref="B4:B7"/>
    <mergeCell ref="C4:C7"/>
    <mergeCell ref="D4:D7"/>
    <mergeCell ref="E4:E7"/>
    <mergeCell ref="F4:F7"/>
    <mergeCell ref="G4:AO4"/>
    <mergeCell ref="G5:S5"/>
    <mergeCell ref="U5:AO5"/>
  </mergeCells>
  <printOptions horizontalCentered="1" verticalCentered="1"/>
  <pageMargins left="0.19685039370078741" right="0.19685039370078741" top="0.19685039370078741" bottom="0.19685039370078741" header="0.19685039370078741" footer="0.19685039370078741"/>
  <pageSetup paperSize="9" scale="24"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27.07.2021</vt:lpstr>
      <vt:lpstr>'27.07.2021'!Область_печати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Администрация Ибресинского района Юрий Никишов</dc:creator>
  <cp:lastModifiedBy>Администрация Ибресинского района Юрий Никишов</cp:lastModifiedBy>
  <dcterms:created xsi:type="dcterms:W3CDTF">2021-07-27T13:34:10Z</dcterms:created>
  <dcterms:modified xsi:type="dcterms:W3CDTF">2021-07-27T13:34:58Z</dcterms:modified>
</cp:coreProperties>
</file>