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11.2021" sheetId="1" r:id="rId1"/>
  </sheets>
  <definedNames>
    <definedName name="_xlnm.Print_Titles" localSheetId="0">'01.11.2021'!$3:$3</definedName>
    <definedName name="_xlnm.Print_Area" localSheetId="0">'01.11.2021'!$A$1:$F$245</definedName>
  </definedNames>
  <calcPr fullCalcOnLoad="1"/>
</workbook>
</file>

<file path=xl/sharedStrings.xml><?xml version="1.0" encoding="utf-8"?>
<sst xmlns="http://schemas.openxmlformats.org/spreadsheetml/2006/main" count="248" uniqueCount="239">
  <si>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</si>
  <si>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</si>
  <si>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</si>
  <si>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</si>
  <si>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</si>
  <si>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</si>
  <si>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</si>
  <si>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</si>
  <si>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</si>
  <si>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</si>
  <si>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</si>
  <si>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</si>
  <si>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</si>
  <si>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</si>
  <si>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</si>
  <si>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</si>
  <si>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</si>
  <si>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</si>
  <si>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</si>
  <si>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</si>
  <si>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</si>
  <si>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</si>
  <si>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</si>
  <si>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</si>
  <si>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</si>
  <si>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</si>
  <si>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</si>
  <si>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</si>
  <si>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</si>
  <si>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</si>
  <si>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</si>
  <si>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</si>
  <si>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</si>
  <si>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</si>
  <si>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</si>
  <si>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</si>
  <si>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</si>
  <si>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</si>
  <si>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</si>
  <si>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</si>
  <si>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</si>
  <si>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</si>
  <si>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</si>
  <si>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</si>
  <si>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</si>
  <si>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</si>
  <si>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</si>
  <si>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</si>
  <si>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</si>
  <si>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</si>
  <si>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</si>
  <si>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</si>
  <si>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</si>
  <si>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</si>
  <si>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</si>
  <si>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</si>
  <si>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</si>
  <si>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</si>
  <si>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</si>
  <si>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</si>
  <si>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</si>
  <si>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</si>
  <si>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</si>
  <si>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</si>
  <si>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</si>
  <si>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</si>
  <si>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</si>
  <si>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</si>
  <si>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</si>
  <si>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</si>
  <si>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</si>
  <si>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</si>
  <si>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</si>
  <si>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</si>
  <si>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</si>
  <si>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</si>
  <si>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</si>
  <si>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</si>
  <si>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</si>
  <si>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</si>
  <si>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</si>
  <si>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</si>
  <si>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</si>
  <si>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</si>
  <si>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</si>
  <si>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</si>
  <si>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</si>
  <si>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</si>
  <si>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</si>
  <si>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</si>
  <si>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</si>
  <si>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</si>
  <si>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</si>
  <si>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</si>
  <si>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</si>
  <si>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</si>
  <si>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</si>
  <si>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</si>
  <si>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</si>
  <si>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</si>
  <si>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</si>
  <si>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</si>
  <si>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</si>
  <si>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</si>
  <si>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</si>
  <si>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</si>
  <si>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</si>
  <si>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</si>
  <si>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</si>
  <si>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</si>
  <si>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</si>
  <si>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</si>
  <si>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</si>
  <si>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</si>
  <si>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</si>
  <si>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</si>
  <si>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</si>
  <si>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</si>
  <si>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</si>
  <si>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</si>
  <si>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</si>
  <si>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</si>
  <si>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</si>
  <si>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</si>
  <si>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</si>
  <si>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</si>
  <si>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</si>
  <si>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</si>
  <si>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</si>
  <si>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</si>
  <si>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</si>
  <si>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</si>
  <si>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</si>
  <si>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</si>
  <si>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</si>
  <si>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</si>
  <si>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</si>
  <si>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</si>
  <si>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</si>
  <si>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</si>
  <si>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</si>
  <si>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</si>
  <si>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</si>
  <si>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</si>
  <si>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</si>
  <si>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</si>
  <si>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</si>
  <si>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</si>
  <si>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</si>
  <si>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</si>
  <si>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</si>
  <si>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</si>
  <si>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</si>
  <si>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</si>
  <si>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</si>
  <si>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</si>
  <si>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</si>
  <si>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</si>
  <si>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</si>
  <si>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</si>
  <si>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</si>
  <si>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</si>
  <si>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</si>
  <si>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</si>
  <si>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</si>
  <si>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</si>
  <si>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</si>
  <si>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</si>
  <si>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</si>
  <si>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</si>
  <si>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</si>
  <si>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</si>
  <si>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</si>
  <si>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</si>
  <si>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</si>
  <si>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</si>
  <si>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</si>
  <si>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</si>
  <si>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</si>
  <si>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</si>
  <si>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</si>
  <si>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</si>
  <si>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</si>
  <si>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</si>
  <si>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</si>
  <si>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</si>
  <si>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</si>
  <si>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</si>
  <si>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библиотек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</si>
  <si>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</si>
  <si>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</si>
  <si>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 Субвенции бюджетам муниципальных районов на проведение Всероссийской переписи населения 2020 года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</si>
  <si>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</si>
  <si>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</si>
  <si>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</si>
  <si>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</si>
  <si>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</si>
  <si>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</si>
  <si>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-содержание автомобильных дорог общего пользования местного значения вне границ населенных пунктов в границах муниципального района</t>
  </si>
  <si>
    <t xml:space="preserve"> - содержание автомобильных дорог общего пользования местного значения в границах населенных пунктов поселения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</si>
  <si>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</si>
  <si>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</si>
  <si>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</si>
  <si>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</si>
  <si>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</si>
  <si>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</si>
  <si>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</si>
  <si>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Прочие межбюджетные трансферты, передаваемые бюджетам муниципальных районов </t>
  </si>
  <si>
    <t>Упрощенная система налогообложения</t>
  </si>
  <si>
    <t>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</si>
  <si>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</si>
  <si>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 xml:space="preserve"> - реализация отдельных полномочий в области обращения с твердыми коммунальными отходами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</si>
  <si>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</si>
  <si>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-  мероприятия по профилактике и соблюдению правопорядка на улицах и в других общественных местах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</si>
  <si>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</si>
  <si>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</si>
  <si>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</si>
  <si>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</si>
  <si>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</si>
  <si>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</si>
  <si>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</si>
  <si>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% исп. 2021 г. к 2020 г.</t>
  </si>
  <si>
    <t>План на 2021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</si>
  <si>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</si>
  <si>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</si>
  <si>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>Дотации бюджетам муниципальных районов на выравнивание бюджетной обеспеченности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</si>
  <si>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</si>
  <si>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</si>
  <si>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</si>
  <si>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</si>
  <si>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</si>
  <si>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</si>
  <si>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>Врио начальника финансового отдела                                                                                                                                                                                            З.М.Айнетдинова</t>
  </si>
  <si>
    <t xml:space="preserve"> - cубсидии бюджетам муниципальных районов и бюджетам городских округов Чувашской Республики на реализацию вопросов местного значения в сфере образования, культуры, физической культуры и спорта за счет дотации на поддержку мер по обеспечению сбалансированности бюджетов субъектов Российской Федерации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</si>
  <si>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</si>
  <si>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</si>
  <si>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ИСПОЛНЕНИЕ   КОНСОЛИДИРОВАННОГО БЮДЖЕТА  НА 01 НОЯБРЯ 2021 г.</t>
  </si>
  <si>
    <t>Исполнено на 01.11.2021г.</t>
  </si>
  <si>
    <t>Исполнено на 01.11.2020г.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</si>
</sst>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;[Red]#,##0.0"/>
    <numFmt numFmtId="177" formatCode="#,##0.00_р_.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 Cyr"/>
      <family val="2"/>
    </font>
    <font>
      <sz val="11"/>
      <color indexed="10"/>
      <name val="Arial Cyr"/>
      <family val="0"/>
    </font>
    <font>
      <sz val="11"/>
      <name val="Cambria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62"/>
      <name val="Arial Cyr"/>
      <family val="0"/>
    </font>
    <font>
      <i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3" tint="0.39998000860214233"/>
      <name val="Arial Cyr"/>
      <family val="0"/>
    </font>
    <font>
      <i/>
      <sz val="11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20" borderId="0">
      <alignment/>
      <protection/>
    </xf>
    <xf numFmtId="0" fontId="56" fillId="20" borderId="0">
      <alignment vertical="center"/>
      <protection/>
    </xf>
    <xf numFmtId="0" fontId="54" fillId="0" borderId="0">
      <alignment wrapText="1"/>
      <protection/>
    </xf>
    <xf numFmtId="0" fontId="57" fillId="0" borderId="0">
      <alignment horizontal="center" vertical="center"/>
      <protection/>
    </xf>
    <xf numFmtId="0" fontId="54" fillId="0" borderId="0">
      <alignment/>
      <protection/>
    </xf>
    <xf numFmtId="0" fontId="58" fillId="0" borderId="0">
      <alignment horizontal="center" vertical="center" wrapText="1"/>
      <protection/>
    </xf>
    <xf numFmtId="0" fontId="59" fillId="0" borderId="0">
      <alignment horizontal="center" wrapText="1"/>
      <protection/>
    </xf>
    <xf numFmtId="0" fontId="56" fillId="0" borderId="0">
      <alignment vertical="center"/>
      <protection/>
    </xf>
    <xf numFmtId="0" fontId="59" fillId="0" borderId="0">
      <alignment horizontal="center"/>
      <protection/>
    </xf>
    <xf numFmtId="0" fontId="56" fillId="0" borderId="0">
      <alignment horizontal="center" vertical="center"/>
      <protection/>
    </xf>
    <xf numFmtId="0" fontId="54" fillId="0" borderId="0">
      <alignment horizontal="right"/>
      <protection/>
    </xf>
    <xf numFmtId="0" fontId="56" fillId="0" borderId="0">
      <alignment horizontal="center" vertical="center"/>
      <protection/>
    </xf>
    <xf numFmtId="0" fontId="54" fillId="20" borderId="1">
      <alignment/>
      <protection/>
    </xf>
    <xf numFmtId="0" fontId="56" fillId="0" borderId="0">
      <alignment vertical="center" wrapText="1"/>
      <protection/>
    </xf>
    <xf numFmtId="0" fontId="54" fillId="0" borderId="2">
      <alignment horizontal="center" vertical="center" wrapText="1"/>
      <protection/>
    </xf>
    <xf numFmtId="0" fontId="60" fillId="0" borderId="0">
      <alignment vertical="center"/>
      <protection/>
    </xf>
    <xf numFmtId="0" fontId="54" fillId="20" borderId="3">
      <alignment/>
      <protection/>
    </xf>
    <xf numFmtId="0" fontId="61" fillId="0" borderId="0">
      <alignment vertical="center" wrapText="1"/>
      <protection/>
    </xf>
    <xf numFmtId="49" fontId="54" fillId="0" borderId="2">
      <alignment horizontal="left" vertical="top" wrapText="1" indent="2"/>
      <protection/>
    </xf>
    <xf numFmtId="0" fontId="60" fillId="0" borderId="1">
      <alignment vertical="center"/>
      <protection/>
    </xf>
    <xf numFmtId="49" fontId="54" fillId="0" borderId="2">
      <alignment horizontal="center" vertical="top" shrinkToFit="1"/>
      <protection/>
    </xf>
    <xf numFmtId="0" fontId="60" fillId="0" borderId="2">
      <alignment horizontal="center" vertical="center" wrapText="1"/>
      <protection/>
    </xf>
    <xf numFmtId="4" fontId="54" fillId="0" borderId="2">
      <alignment horizontal="right" vertical="top" shrinkToFit="1"/>
      <protection/>
    </xf>
    <xf numFmtId="0" fontId="60" fillId="0" borderId="2">
      <alignment horizontal="center" vertical="center" wrapText="1"/>
      <protection/>
    </xf>
    <xf numFmtId="10" fontId="54" fillId="0" borderId="2">
      <alignment horizontal="right" vertical="top" shrinkToFit="1"/>
      <protection/>
    </xf>
    <xf numFmtId="0" fontId="56" fillId="20" borderId="3">
      <alignment vertical="center"/>
      <protection/>
    </xf>
    <xf numFmtId="0" fontId="54" fillId="20" borderId="3">
      <alignment shrinkToFit="1"/>
      <protection/>
    </xf>
    <xf numFmtId="49" fontId="62" fillId="0" borderId="4">
      <alignment vertical="center" wrapText="1"/>
      <protection/>
    </xf>
    <xf numFmtId="0" fontId="63" fillId="0" borderId="2">
      <alignment horizontal="left"/>
      <protection/>
    </xf>
    <xf numFmtId="0" fontId="56" fillId="20" borderId="5">
      <alignment vertical="center"/>
      <protection/>
    </xf>
    <xf numFmtId="4" fontId="63" fillId="21" borderId="2">
      <alignment horizontal="right" vertical="top" shrinkToFit="1"/>
      <protection/>
    </xf>
    <xf numFmtId="49" fontId="64" fillId="0" borderId="6">
      <alignment horizontal="left" vertical="center" wrapText="1" indent="1"/>
      <protection/>
    </xf>
    <xf numFmtId="10" fontId="63" fillId="21" borderId="2">
      <alignment horizontal="right" vertical="top" shrinkToFit="1"/>
      <protection/>
    </xf>
    <xf numFmtId="0" fontId="56" fillId="20" borderId="7">
      <alignment vertical="center"/>
      <protection/>
    </xf>
    <xf numFmtId="0" fontId="54" fillId="20" borderId="5">
      <alignment/>
      <protection/>
    </xf>
    <xf numFmtId="0" fontId="62" fillId="0" borderId="0">
      <alignment horizontal="left" vertical="center" wrapText="1"/>
      <protection/>
    </xf>
    <xf numFmtId="0" fontId="54" fillId="0" borderId="0">
      <alignment horizontal="left" wrapText="1"/>
      <protection/>
    </xf>
    <xf numFmtId="0" fontId="57" fillId="0" borderId="0">
      <alignment vertical="center"/>
      <protection/>
    </xf>
    <xf numFmtId="0" fontId="63" fillId="0" borderId="2">
      <alignment vertical="top" wrapText="1"/>
      <protection/>
    </xf>
    <xf numFmtId="0" fontId="56" fillId="0" borderId="1">
      <alignment horizontal="left" vertical="center" wrapText="1"/>
      <protection/>
    </xf>
    <xf numFmtId="4" fontId="63" fillId="22" borderId="2">
      <alignment horizontal="right" vertical="top" shrinkToFit="1"/>
      <protection/>
    </xf>
    <xf numFmtId="0" fontId="56" fillId="0" borderId="3">
      <alignment horizontal="left" vertical="center" wrapText="1"/>
      <protection/>
    </xf>
    <xf numFmtId="10" fontId="63" fillId="22" borderId="2">
      <alignment horizontal="right" vertical="top" shrinkToFit="1"/>
      <protection/>
    </xf>
    <xf numFmtId="0" fontId="56" fillId="0" borderId="5">
      <alignment vertical="center" wrapText="1"/>
      <protection/>
    </xf>
    <xf numFmtId="0" fontId="54" fillId="20" borderId="3">
      <alignment horizontal="center"/>
      <protection/>
    </xf>
    <xf numFmtId="0" fontId="60" fillId="0" borderId="8">
      <alignment horizontal="center" vertical="center" wrapText="1"/>
      <protection/>
    </xf>
    <xf numFmtId="0" fontId="54" fillId="20" borderId="3">
      <alignment horizontal="left"/>
      <protection/>
    </xf>
    <xf numFmtId="0" fontId="56" fillId="20" borderId="9">
      <alignment vertical="center"/>
      <protection/>
    </xf>
    <xf numFmtId="0" fontId="54" fillId="20" borderId="5">
      <alignment horizontal="center"/>
      <protection/>
    </xf>
    <xf numFmtId="49" fontId="62" fillId="0" borderId="10">
      <alignment horizontal="center" vertical="center" shrinkToFit="1"/>
      <protection/>
    </xf>
    <xf numFmtId="0" fontId="54" fillId="20" borderId="5">
      <alignment horizontal="left"/>
      <protection/>
    </xf>
    <xf numFmtId="49" fontId="64" fillId="0" borderId="10">
      <alignment horizontal="center" vertical="center" shrinkToFit="1"/>
      <protection/>
    </xf>
    <xf numFmtId="0" fontId="56" fillId="20" borderId="11">
      <alignment vertical="center"/>
      <protection/>
    </xf>
    <xf numFmtId="0" fontId="56" fillId="0" borderId="12">
      <alignment vertical="center"/>
      <protection/>
    </xf>
    <xf numFmtId="0" fontId="56" fillId="20" borderId="0">
      <alignment vertical="center" shrinkToFit="1"/>
      <protection/>
    </xf>
    <xf numFmtId="0" fontId="60" fillId="0" borderId="0">
      <alignment vertical="center" wrapText="1"/>
      <protection/>
    </xf>
    <xf numFmtId="1" fontId="62" fillId="0" borderId="2">
      <alignment horizontal="center" vertical="center" shrinkToFit="1"/>
      <protection/>
    </xf>
    <xf numFmtId="1" fontId="64" fillId="0" borderId="2">
      <alignment horizontal="center" vertical="center" shrinkToFit="1"/>
      <protection/>
    </xf>
    <xf numFmtId="49" fontId="60" fillId="0" borderId="0">
      <alignment vertical="center" wrapText="1"/>
      <protection/>
    </xf>
    <xf numFmtId="49" fontId="56" fillId="0" borderId="5">
      <alignment vertical="center" wrapText="1"/>
      <protection/>
    </xf>
    <xf numFmtId="49" fontId="56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49" fontId="60" fillId="0" borderId="2">
      <alignment horizontal="center" vertical="center" wrapText="1"/>
      <protection/>
    </xf>
    <xf numFmtId="4" fontId="62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0" fontId="56" fillId="0" borderId="5">
      <alignment vertical="center"/>
      <protection/>
    </xf>
    <xf numFmtId="0" fontId="60" fillId="0" borderId="0">
      <alignment horizontal="right" vertical="center"/>
      <protection/>
    </xf>
    <xf numFmtId="0" fontId="62" fillId="0" borderId="0">
      <alignment horizontal="left" vertical="center" wrapText="1"/>
      <protection/>
    </xf>
    <xf numFmtId="0" fontId="65" fillId="0" borderId="0">
      <alignment vertical="center"/>
      <protection/>
    </xf>
    <xf numFmtId="0" fontId="65" fillId="0" borderId="1">
      <alignment vertical="center"/>
      <protection/>
    </xf>
    <xf numFmtId="0" fontId="65" fillId="0" borderId="5">
      <alignment vertical="center"/>
      <protection/>
    </xf>
    <xf numFmtId="0" fontId="60" fillId="0" borderId="2">
      <alignment horizontal="center" vertical="center" wrapText="1"/>
      <protection/>
    </xf>
    <xf numFmtId="0" fontId="66" fillId="0" borderId="0">
      <alignment horizontal="center" vertical="center" wrapText="1"/>
      <protection/>
    </xf>
    <xf numFmtId="0" fontId="60" fillId="0" borderId="13">
      <alignment vertical="center"/>
      <protection/>
    </xf>
    <xf numFmtId="0" fontId="60" fillId="0" borderId="14">
      <alignment horizontal="right" vertical="center"/>
      <protection/>
    </xf>
    <xf numFmtId="0" fontId="62" fillId="0" borderId="14">
      <alignment horizontal="right" vertical="center"/>
      <protection/>
    </xf>
    <xf numFmtId="0" fontId="62" fillId="0" borderId="8">
      <alignment horizontal="center" vertical="center"/>
      <protection/>
    </xf>
    <xf numFmtId="49" fontId="60" fillId="0" borderId="15">
      <alignment horizontal="center" vertical="center"/>
      <protection/>
    </xf>
    <xf numFmtId="0" fontId="60" fillId="0" borderId="16">
      <alignment horizontal="center" vertical="center" shrinkToFit="1"/>
      <protection/>
    </xf>
    <xf numFmtId="1" fontId="62" fillId="0" borderId="16">
      <alignment horizontal="center" vertical="center" shrinkToFit="1"/>
      <protection/>
    </xf>
    <xf numFmtId="0" fontId="62" fillId="0" borderId="16">
      <alignment vertical="center"/>
      <protection/>
    </xf>
    <xf numFmtId="49" fontId="62" fillId="0" borderId="16">
      <alignment horizontal="center" vertical="center"/>
      <protection/>
    </xf>
    <xf numFmtId="49" fontId="62" fillId="0" borderId="17">
      <alignment horizontal="center" vertical="center"/>
      <protection/>
    </xf>
    <xf numFmtId="0" fontId="65" fillId="0" borderId="12">
      <alignment vertical="center"/>
      <protection/>
    </xf>
    <xf numFmtId="4" fontId="62" fillId="0" borderId="4">
      <alignment horizontal="right" vertical="center" shrinkToFit="1"/>
      <protection/>
    </xf>
    <xf numFmtId="4" fontId="64" fillId="0" borderId="4">
      <alignment horizontal="right" vertical="center" shrinkToFit="1"/>
      <protection/>
    </xf>
    <xf numFmtId="0" fontId="60" fillId="0" borderId="10">
      <alignment horizontal="center" vertical="center" wrapText="1"/>
      <protection/>
    </xf>
    <xf numFmtId="0" fontId="60" fillId="0" borderId="2">
      <alignment horizontal="center" vertical="center" wrapText="1"/>
      <protection/>
    </xf>
    <xf numFmtId="0" fontId="61" fillId="0" borderId="0">
      <alignment horizontal="left" vertical="center" wrapText="1"/>
      <protection/>
    </xf>
    <xf numFmtId="0" fontId="60" fillId="0" borderId="10">
      <alignment horizontal="center" vertical="center" wrapText="1"/>
      <protection/>
    </xf>
    <xf numFmtId="49" fontId="56" fillId="20" borderId="5">
      <alignment vertical="center"/>
      <protection/>
    </xf>
    <xf numFmtId="1" fontId="62" fillId="0" borderId="10">
      <alignment horizontal="center" vertical="center" shrinkToFit="1"/>
      <protection/>
    </xf>
    <xf numFmtId="0" fontId="64" fillId="0" borderId="10">
      <alignment horizontal="center" vertical="center" shrinkToFit="1"/>
      <protection/>
    </xf>
    <xf numFmtId="0" fontId="60" fillId="0" borderId="2">
      <alignment horizontal="center" vertical="center" wrapText="1"/>
      <protection/>
    </xf>
    <xf numFmtId="0" fontId="58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7" fillId="29" borderId="18" applyNumberFormat="0" applyAlignment="0" applyProtection="0"/>
    <xf numFmtId="0" fontId="68" fillId="30" borderId="19" applyNumberFormat="0" applyAlignment="0" applyProtection="0"/>
    <xf numFmtId="0" fontId="69" fillId="30" borderId="18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20" applyNumberFormat="0" applyFill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23" applyNumberFormat="0" applyFill="0" applyAlignment="0" applyProtection="0"/>
    <xf numFmtId="0" fontId="74" fillId="31" borderId="24" applyNumberFormat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4" fillId="33" borderId="0">
      <alignment/>
      <protection/>
    </xf>
    <xf numFmtId="0" fontId="4" fillId="33" borderId="0">
      <alignment/>
      <protection/>
    </xf>
    <xf numFmtId="0" fontId="6" fillId="0" borderId="0">
      <alignment/>
      <protection/>
    </xf>
    <xf numFmtId="0" fontId="4" fillId="33" borderId="0">
      <alignment/>
      <protection/>
    </xf>
    <xf numFmtId="0" fontId="3" fillId="0" borderId="0" applyNumberFormat="0" applyFill="0" applyBorder="0" applyAlignment="0" applyProtection="0"/>
    <xf numFmtId="0" fontId="77" fillId="34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5" fillId="21" borderId="25" applyNumberFormat="0" applyFont="0" applyAlignment="0" applyProtection="0"/>
    <xf numFmtId="9" fontId="0" fillId="0" borderId="0" applyFont="0" applyFill="0" applyBorder="0" applyAlignment="0" applyProtection="0"/>
    <xf numFmtId="0" fontId="79" fillId="0" borderId="26" applyNumberFormat="0" applyFill="0" applyAlignment="0" applyProtection="0"/>
    <xf numFmtId="0" fontId="8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35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36" borderId="27" xfId="0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 wrapText="1"/>
    </xf>
    <xf numFmtId="177" fontId="8" fillId="37" borderId="27" xfId="0" applyNumberFormat="1" applyFont="1" applyFill="1" applyBorder="1" applyAlignment="1">
      <alignment horizontal="left" vertical="center"/>
    </xf>
    <xf numFmtId="177" fontId="8" fillId="37" borderId="27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/>
    </xf>
    <xf numFmtId="177" fontId="8" fillId="0" borderId="27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/>
    </xf>
    <xf numFmtId="177" fontId="7" fillId="0" borderId="27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wrapText="1"/>
    </xf>
    <xf numFmtId="4" fontId="7" fillId="0" borderId="28" xfId="107" applyNumberFormat="1" applyFont="1" applyFill="1" applyBorder="1" applyAlignment="1" applyProtection="1">
      <alignment horizontal="right" vertical="center" shrinkToFit="1"/>
      <protection/>
    </xf>
    <xf numFmtId="4" fontId="7" fillId="0" borderId="2" xfId="107" applyNumberFormat="1" applyFont="1" applyFill="1" applyAlignment="1" applyProtection="1">
      <alignment horizontal="right" vertical="center" shrinkToFit="1"/>
      <protection/>
    </xf>
    <xf numFmtId="4" fontId="7" fillId="0" borderId="29" xfId="107" applyNumberFormat="1" applyFont="1" applyFill="1" applyBorder="1" applyAlignment="1" applyProtection="1">
      <alignment horizontal="right" vertical="center" shrinkToFit="1"/>
      <protection/>
    </xf>
    <xf numFmtId="4" fontId="7" fillId="0" borderId="30" xfId="107" applyNumberFormat="1" applyFont="1" applyFill="1" applyBorder="1" applyAlignment="1" applyProtection="1">
      <alignment horizontal="right" vertical="center" shrinkToFit="1"/>
      <protection/>
    </xf>
    <xf numFmtId="4" fontId="7" fillId="0" borderId="27" xfId="107" applyNumberFormat="1" applyFont="1" applyFill="1" applyBorder="1" applyAlignment="1" applyProtection="1">
      <alignment horizontal="right" vertical="center" shrinkToFit="1"/>
      <protection/>
    </xf>
    <xf numFmtId="177" fontId="7" fillId="0" borderId="27" xfId="0" applyNumberFormat="1" applyFont="1" applyFill="1" applyBorder="1" applyAlignment="1">
      <alignment horizontal="right" vertical="center" wrapText="1"/>
    </xf>
    <xf numFmtId="4" fontId="7" fillId="0" borderId="27" xfId="0" applyNumberFormat="1" applyFont="1" applyFill="1" applyBorder="1" applyAlignment="1" applyProtection="1">
      <alignment horizontal="right"/>
      <protection locked="0"/>
    </xf>
    <xf numFmtId="0" fontId="8" fillId="0" borderId="27" xfId="0" applyFont="1" applyFill="1" applyBorder="1" applyAlignment="1">
      <alignment horizontal="left" wrapText="1"/>
    </xf>
    <xf numFmtId="177" fontId="8" fillId="0" borderId="27" xfId="0" applyNumberFormat="1" applyFont="1" applyFill="1" applyBorder="1" applyAlignment="1">
      <alignment horizontal="right"/>
    </xf>
    <xf numFmtId="0" fontId="7" fillId="0" borderId="27" xfId="163" applyFont="1" applyFill="1" applyBorder="1" applyAlignment="1">
      <alignment horizontal="left" vertical="top" wrapText="1"/>
      <protection/>
    </xf>
    <xf numFmtId="4" fontId="7" fillId="0" borderId="27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left" vertical="center" wrapText="1"/>
    </xf>
    <xf numFmtId="2" fontId="7" fillId="0" borderId="27" xfId="73" applyNumberFormat="1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horizontal="left" vertical="center" wrapText="1"/>
    </xf>
    <xf numFmtId="4" fontId="7" fillId="0" borderId="0" xfId="107" applyNumberFormat="1" applyFont="1" applyFill="1" applyBorder="1" applyAlignment="1" applyProtection="1">
      <alignment horizontal="right" vertical="center" shrinkToFit="1"/>
      <protection/>
    </xf>
    <xf numFmtId="0" fontId="8" fillId="33" borderId="32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77" fontId="8" fillId="37" borderId="27" xfId="0" applyNumberFormat="1" applyFont="1" applyFill="1" applyBorder="1" applyAlignment="1">
      <alignment horizontal="left" vertical="center" wrapText="1"/>
    </xf>
    <xf numFmtId="0" fontId="8" fillId="37" borderId="2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vertical="center" wrapText="1"/>
    </xf>
    <xf numFmtId="177" fontId="9" fillId="0" borderId="27" xfId="0" applyNumberFormat="1" applyFont="1" applyFill="1" applyBorder="1" applyAlignment="1">
      <alignment horizontal="right" vertical="center" wrapText="1"/>
    </xf>
    <xf numFmtId="49" fontId="7" fillId="0" borderId="27" xfId="74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>
      <alignment horizontal="left" vertical="center" wrapText="1"/>
    </xf>
    <xf numFmtId="2" fontId="7" fillId="0" borderId="27" xfId="73" applyNumberFormat="1" applyFont="1" applyFill="1" applyBorder="1" applyAlignment="1" applyProtection="1">
      <alignment horizontal="left" vertical="center" wrapText="1"/>
      <protection/>
    </xf>
    <xf numFmtId="0" fontId="9" fillId="0" borderId="27" xfId="0" applyFont="1" applyFill="1" applyBorder="1" applyAlignment="1">
      <alignment/>
    </xf>
    <xf numFmtId="0" fontId="9" fillId="0" borderId="27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33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vertical="top" wrapText="1"/>
    </xf>
    <xf numFmtId="4" fontId="7" fillId="0" borderId="27" xfId="0" applyNumberFormat="1" applyFont="1" applyFill="1" applyBorder="1" applyAlignment="1">
      <alignment horizontal="right" vertical="center" shrinkToFit="1"/>
    </xf>
    <xf numFmtId="0" fontId="8" fillId="0" borderId="27" xfId="0" applyFont="1" applyFill="1" applyBorder="1" applyAlignment="1">
      <alignment horizontal="left" vertical="top" wrapText="1"/>
    </xf>
    <xf numFmtId="4" fontId="8" fillId="37" borderId="27" xfId="0" applyNumberFormat="1" applyFont="1" applyFill="1" applyBorder="1" applyAlignment="1">
      <alignment horizontal="right" vertical="center"/>
    </xf>
    <xf numFmtId="4" fontId="82" fillId="0" borderId="28" xfId="83" applyNumberFormat="1" applyFont="1" applyFill="1" applyBorder="1" applyAlignment="1" applyProtection="1">
      <alignment horizontal="right" vertical="center" shrinkToFit="1"/>
      <protection/>
    </xf>
    <xf numFmtId="4" fontId="7" fillId="0" borderId="28" xfId="83" applyNumberFormat="1" applyFont="1" applyFill="1" applyBorder="1" applyAlignment="1" applyProtection="1">
      <alignment horizontal="right" vertical="center" shrinkToFit="1"/>
      <protection/>
    </xf>
    <xf numFmtId="4" fontId="7" fillId="0" borderId="2" xfId="83" applyNumberFormat="1" applyFont="1" applyFill="1" applyAlignment="1" applyProtection="1">
      <alignment horizontal="right" vertical="center" shrinkToFit="1"/>
      <protection/>
    </xf>
    <xf numFmtId="177" fontId="7" fillId="0" borderId="30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4" fontId="83" fillId="0" borderId="28" xfId="83" applyNumberFormat="1" applyFont="1" applyFill="1" applyBorder="1" applyAlignment="1" applyProtection="1">
      <alignment horizontal="right" vertical="center" shrinkToFit="1"/>
      <protection/>
    </xf>
    <xf numFmtId="177" fontId="10" fillId="0" borderId="30" xfId="0" applyNumberFormat="1" applyFont="1" applyFill="1" applyBorder="1" applyAlignment="1">
      <alignment horizontal="right" vertical="center"/>
    </xf>
    <xf numFmtId="0" fontId="7" fillId="36" borderId="27" xfId="0" applyFont="1" applyFill="1" applyBorder="1" applyAlignment="1">
      <alignment horizontal="left" vertical="center" wrapText="1"/>
    </xf>
    <xf numFmtId="177" fontId="8" fillId="38" borderId="27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>
      <alignment horizontal="left" vertical="center" wrapText="1"/>
    </xf>
    <xf numFmtId="4" fontId="83" fillId="0" borderId="34" xfId="83" applyNumberFormat="1" applyFont="1" applyFill="1" applyBorder="1" applyAlignment="1" applyProtection="1">
      <alignment horizontal="right" vertical="center" shrinkToFit="1"/>
      <protection/>
    </xf>
    <xf numFmtId="4" fontId="7" fillId="0" borderId="3" xfId="107" applyNumberFormat="1" applyFont="1" applyFill="1" applyBorder="1" applyAlignment="1" applyProtection="1">
      <alignment horizontal="right" vertical="center" shrinkToFit="1"/>
      <protection/>
    </xf>
    <xf numFmtId="0" fontId="7" fillId="0" borderId="27" xfId="0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wrapText="1"/>
    </xf>
    <xf numFmtId="2" fontId="9" fillId="0" borderId="27" xfId="0" applyNumberFormat="1" applyFont="1" applyFill="1" applyBorder="1" applyAlignment="1">
      <alignment horizontal="left" wrapText="1"/>
    </xf>
    <xf numFmtId="177" fontId="8" fillId="0" borderId="27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7" fillId="36" borderId="0" xfId="0" applyFont="1" applyFill="1" applyAlignment="1">
      <alignment/>
    </xf>
    <xf numFmtId="177" fontId="7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center"/>
    </xf>
    <xf numFmtId="0" fontId="12" fillId="37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hidden="1" locked="0"/>
    </xf>
    <xf numFmtId="0" fontId="11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hidden="1" locked="0"/>
    </xf>
    <xf numFmtId="177" fontId="7" fillId="0" borderId="35" xfId="0" applyNumberFormat="1" applyFont="1" applyFill="1" applyBorder="1" applyAlignment="1">
      <alignment horizontal="right" vertical="center" wrapText="1"/>
    </xf>
    <xf numFmtId="177" fontId="7" fillId="0" borderId="35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37" borderId="0" xfId="0" applyFont="1" applyFill="1" applyAlignment="1">
      <alignment horizontal="center" vertical="center"/>
    </xf>
    <xf numFmtId="0" fontId="15" fillId="36" borderId="0" xfId="0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horizontal="center" wrapText="1"/>
    </xf>
    <xf numFmtId="177" fontId="12" fillId="0" borderId="0" xfId="0" applyNumberFormat="1" applyFont="1" applyFill="1" applyBorder="1" applyAlignment="1">
      <alignment horizontal="right" wrapText="1"/>
    </xf>
    <xf numFmtId="177" fontId="16" fillId="0" borderId="0" xfId="0" applyNumberFormat="1" applyFont="1" applyFill="1" applyBorder="1" applyAlignment="1">
      <alignment horizontal="center" wrapText="1"/>
    </xf>
    <xf numFmtId="177" fontId="12" fillId="0" borderId="0" xfId="0" applyNumberFormat="1" applyFont="1" applyFill="1" applyBorder="1" applyAlignment="1">
      <alignment horizontal="center"/>
    </xf>
    <xf numFmtId="0" fontId="14" fillId="36" borderId="0" xfId="0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right"/>
    </xf>
    <xf numFmtId="177" fontId="17" fillId="0" borderId="0" xfId="0" applyNumberFormat="1" applyFont="1" applyFill="1" applyAlignment="1">
      <alignment horizontal="center"/>
    </xf>
    <xf numFmtId="177" fontId="7" fillId="0" borderId="27" xfId="0" applyNumberFormat="1" applyFont="1" applyFill="1" applyBorder="1" applyAlignment="1">
      <alignment vertical="center" wrapText="1"/>
    </xf>
    <xf numFmtId="4" fontId="7" fillId="0" borderId="36" xfId="99" applyNumberFormat="1" applyFont="1" applyBorder="1" applyAlignment="1" applyProtection="1">
      <alignment horizontal="right" vertical="center" shrinkToFit="1"/>
      <protection/>
    </xf>
    <xf numFmtId="4" fontId="8" fillId="0" borderId="2" xfId="83" applyNumberFormat="1" applyFont="1" applyFill="1" applyAlignment="1" applyProtection="1">
      <alignment horizontal="right" vertical="center" shrinkToFit="1"/>
      <protection/>
    </xf>
    <xf numFmtId="4" fontId="7" fillId="0" borderId="36" xfId="83" applyNumberFormat="1" applyFont="1" applyFill="1" applyBorder="1" applyAlignment="1" applyProtection="1">
      <alignment horizontal="right" vertical="center" shrinkToFit="1"/>
      <protection/>
    </xf>
    <xf numFmtId="4" fontId="18" fillId="0" borderId="0" xfId="106" applyNumberFormat="1" applyFont="1" applyBorder="1" applyAlignment="1" applyProtection="1">
      <alignment horizontal="right" vertical="center" shrinkToFit="1"/>
      <protection/>
    </xf>
    <xf numFmtId="4" fontId="12" fillId="37" borderId="0" xfId="0" applyNumberFormat="1" applyFont="1" applyFill="1" applyAlignment="1">
      <alignment/>
    </xf>
    <xf numFmtId="4" fontId="7" fillId="0" borderId="2" xfId="104" applyNumberFormat="1" applyFont="1" applyFill="1" applyAlignment="1" applyProtection="1">
      <alignment vertical="center"/>
      <protection/>
    </xf>
    <xf numFmtId="2" fontId="9" fillId="0" borderId="27" xfId="0" applyNumberFormat="1" applyFont="1" applyFill="1" applyBorder="1" applyAlignment="1">
      <alignment horizontal="left" vertical="center" wrapText="1"/>
    </xf>
    <xf numFmtId="177" fontId="8" fillId="0" borderId="30" xfId="0" applyNumberFormat="1" applyFont="1" applyFill="1" applyBorder="1" applyAlignment="1">
      <alignment vertical="center"/>
    </xf>
    <xf numFmtId="4" fontId="8" fillId="0" borderId="28" xfId="83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Font="1" applyAlignment="1">
      <alignment horizontal="center"/>
    </xf>
    <xf numFmtId="177" fontId="7" fillId="0" borderId="37" xfId="0" applyNumberFormat="1" applyFont="1" applyFill="1" applyBorder="1" applyAlignment="1">
      <alignment horizontal="center"/>
    </xf>
    <xf numFmtId="177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tabSelected="1" zoomScalePageLayoutView="0" workbookViewId="0" topLeftCell="A205">
      <selection activeCell="B212" sqref="B212"/>
    </sheetView>
  </sheetViews>
  <sheetFormatPr defaultColWidth="9.00390625" defaultRowHeight="12.75"/>
  <cols>
    <col min="1" max="1" width="79.625" style="90" customWidth="1"/>
    <col min="2" max="2" width="17.875" style="91" customWidth="1"/>
    <col min="3" max="3" width="18.625" style="93" customWidth="1"/>
    <col min="4" max="4" width="18.00390625" style="94" customWidth="1"/>
    <col min="5" max="5" width="11.00390625" style="92" customWidth="1"/>
    <col min="6" max="6" width="12.125" style="92" customWidth="1"/>
    <col min="7" max="7" width="7.00390625" style="64" bestFit="1" customWidth="1"/>
    <col min="8" max="8" width="12.625" style="64" bestFit="1" customWidth="1"/>
    <col min="9" max="9" width="10.00390625" style="64" bestFit="1" customWidth="1"/>
    <col min="10" max="10" width="17.125" style="64" customWidth="1"/>
    <col min="11" max="16384" width="9.125" style="64" customWidth="1"/>
  </cols>
  <sheetData>
    <row r="1" spans="1:6" ht="15">
      <c r="A1" s="105" t="s">
        <v>236</v>
      </c>
      <c r="B1" s="105"/>
      <c r="C1" s="105"/>
      <c r="D1" s="105"/>
      <c r="E1" s="105"/>
      <c r="F1" s="105"/>
    </row>
    <row r="2" spans="1:6" ht="12" customHeight="1">
      <c r="A2" s="65"/>
      <c r="B2" s="66"/>
      <c r="C2" s="67"/>
      <c r="D2" s="68"/>
      <c r="E2" s="106" t="s">
        <v>90</v>
      </c>
      <c r="F2" s="106"/>
    </row>
    <row r="3" spans="1:6" ht="30" customHeight="1">
      <c r="A3" s="1" t="s">
        <v>0</v>
      </c>
      <c r="B3" s="2" t="s">
        <v>222</v>
      </c>
      <c r="C3" s="2" t="s">
        <v>237</v>
      </c>
      <c r="D3" s="2" t="s">
        <v>238</v>
      </c>
      <c r="E3" s="2" t="s">
        <v>14</v>
      </c>
      <c r="F3" s="2" t="s">
        <v>221</v>
      </c>
    </row>
    <row r="4" spans="1:6" s="69" customFormat="1" ht="18.75" customHeight="1">
      <c r="A4" s="3" t="s">
        <v>12</v>
      </c>
      <c r="B4" s="4">
        <f>B5+B33</f>
        <v>127272328.73</v>
      </c>
      <c r="C4" s="4">
        <f>C5+C33</f>
        <v>110015477.83</v>
      </c>
      <c r="D4" s="4">
        <f>D5+D33</f>
        <v>92339408.95000002</v>
      </c>
      <c r="E4" s="4">
        <f aca="true" t="shared" si="0" ref="E4:E67">C4/B4*100</f>
        <v>86.44100326268934</v>
      </c>
      <c r="F4" s="4">
        <f>C4/D4*100</f>
        <v>119.14249731614723</v>
      </c>
    </row>
    <row r="5" spans="1:6" s="70" customFormat="1" ht="12.75" customHeight="1">
      <c r="A5" s="5" t="s">
        <v>8</v>
      </c>
      <c r="B5" s="6">
        <f>B6+B9+B14+B19+B23+B25</f>
        <v>115929400</v>
      </c>
      <c r="C5" s="6">
        <f>C6+C9+C14+C19+C23+C25</f>
        <v>96906335.34</v>
      </c>
      <c r="D5" s="6">
        <f>D6+D9+D14+D19+D23+D25</f>
        <v>83865091.02000001</v>
      </c>
      <c r="E5" s="6">
        <f t="shared" si="0"/>
        <v>83.59081936074887</v>
      </c>
      <c r="F5" s="6">
        <f aca="true" t="shared" si="1" ref="F5:F68">C5/D5*100</f>
        <v>115.5502655054532</v>
      </c>
    </row>
    <row r="6" spans="1:6" s="70" customFormat="1" ht="16.5" customHeight="1">
      <c r="A6" s="5" t="s">
        <v>13</v>
      </c>
      <c r="B6" s="6">
        <f>B7</f>
        <v>71582400</v>
      </c>
      <c r="C6" s="6">
        <f>C7</f>
        <v>61293727.5</v>
      </c>
      <c r="D6" s="6">
        <f>D7</f>
        <v>52034855.56</v>
      </c>
      <c r="E6" s="6">
        <f t="shared" si="0"/>
        <v>85.62681259639241</v>
      </c>
      <c r="F6" s="6">
        <f t="shared" si="1"/>
        <v>117.79359592787537</v>
      </c>
    </row>
    <row r="7" spans="1:7" s="72" customFormat="1" ht="15" customHeight="1">
      <c r="A7" s="7" t="s">
        <v>1</v>
      </c>
      <c r="B7" s="8">
        <v>71582400</v>
      </c>
      <c r="C7" s="101">
        <v>61293727.5</v>
      </c>
      <c r="D7" s="8">
        <v>52034855.56</v>
      </c>
      <c r="E7" s="6">
        <f t="shared" si="0"/>
        <v>85.62681259639241</v>
      </c>
      <c r="F7" s="6">
        <f t="shared" si="1"/>
        <v>117.79359592787537</v>
      </c>
      <c r="G7" s="71"/>
    </row>
    <row r="8" spans="1:7" s="72" customFormat="1" ht="15" customHeight="1">
      <c r="A8" s="7" t="s">
        <v>69</v>
      </c>
      <c r="B8" s="8">
        <f>B7*50.68/65.68</f>
        <v>55234409.74421436</v>
      </c>
      <c r="C8" s="8">
        <f>C7*50.68/65.68</f>
        <v>47295464.52040194</v>
      </c>
      <c r="D8" s="63">
        <f>D7*50.215/65.215</f>
        <v>40066399.93782719</v>
      </c>
      <c r="E8" s="6">
        <f t="shared" si="0"/>
        <v>85.62681259639241</v>
      </c>
      <c r="F8" s="6">
        <f t="shared" si="1"/>
        <v>118.04271058491007</v>
      </c>
      <c r="G8" s="71"/>
    </row>
    <row r="9" spans="1:7" s="70" customFormat="1" ht="29.25" customHeight="1">
      <c r="A9" s="9" t="s">
        <v>70</v>
      </c>
      <c r="B9" s="6">
        <f>B10+B11+B12+B13</f>
        <v>8908700</v>
      </c>
      <c r="C9" s="6">
        <f>C10+C11+C12+C13</f>
        <v>6355388.6</v>
      </c>
      <c r="D9" s="6">
        <f>D10+D11+D12+D13</f>
        <v>5643473.78</v>
      </c>
      <c r="E9" s="6">
        <f t="shared" si="0"/>
        <v>71.33912467587862</v>
      </c>
      <c r="F9" s="6">
        <f t="shared" si="1"/>
        <v>112.61483348293326</v>
      </c>
      <c r="G9" s="73"/>
    </row>
    <row r="10" spans="1:7" s="72" customFormat="1" ht="43.5" customHeight="1">
      <c r="A10" s="10" t="s">
        <v>71</v>
      </c>
      <c r="B10" s="11">
        <v>3803900</v>
      </c>
      <c r="C10" s="96">
        <v>2905750.44</v>
      </c>
      <c r="D10" s="8">
        <v>2596934.35</v>
      </c>
      <c r="E10" s="6">
        <f t="shared" si="0"/>
        <v>76.3887178947922</v>
      </c>
      <c r="F10" s="6">
        <f t="shared" si="1"/>
        <v>111.89156321953229</v>
      </c>
      <c r="G10" s="71"/>
    </row>
    <row r="11" spans="1:7" s="72" customFormat="1" ht="60.75" customHeight="1">
      <c r="A11" s="10" t="s">
        <v>72</v>
      </c>
      <c r="B11" s="11">
        <v>27000</v>
      </c>
      <c r="C11" s="96">
        <v>20778.22</v>
      </c>
      <c r="D11" s="8">
        <v>18261.08</v>
      </c>
      <c r="E11" s="6">
        <f t="shared" si="0"/>
        <v>76.95637037037038</v>
      </c>
      <c r="F11" s="6">
        <f t="shared" si="1"/>
        <v>113.78417924898199</v>
      </c>
      <c r="G11" s="71"/>
    </row>
    <row r="12" spans="1:7" s="72" customFormat="1" ht="42" customHeight="1">
      <c r="A12" s="10" t="s">
        <v>73</v>
      </c>
      <c r="B12" s="13">
        <v>5077800</v>
      </c>
      <c r="C12" s="96">
        <v>3940929.13</v>
      </c>
      <c r="D12" s="8">
        <v>3494568.99</v>
      </c>
      <c r="E12" s="6">
        <f t="shared" si="0"/>
        <v>77.61095612273031</v>
      </c>
      <c r="F12" s="6">
        <f t="shared" si="1"/>
        <v>112.77296688882939</v>
      </c>
      <c r="G12" s="71"/>
    </row>
    <row r="13" spans="1:7" s="72" customFormat="1" ht="43.5" customHeight="1">
      <c r="A13" s="10" t="s">
        <v>74</v>
      </c>
      <c r="B13" s="14">
        <v>0</v>
      </c>
      <c r="C13" s="96">
        <v>-512069.19</v>
      </c>
      <c r="D13" s="8">
        <v>-466290.64</v>
      </c>
      <c r="E13" s="6"/>
      <c r="F13" s="6">
        <f t="shared" si="1"/>
        <v>109.81760002731345</v>
      </c>
      <c r="G13" s="71"/>
    </row>
    <row r="14" spans="1:6" s="70" customFormat="1" ht="17.25" customHeight="1">
      <c r="A14" s="5" t="s">
        <v>2</v>
      </c>
      <c r="B14" s="6">
        <f>B16+B17+B18+B15</f>
        <v>16320000</v>
      </c>
      <c r="C14" s="6">
        <f>C16+C17+C18+C15</f>
        <v>21372681.48</v>
      </c>
      <c r="D14" s="6">
        <f>D16+D17+D18+D15</f>
        <v>15773626.95</v>
      </c>
      <c r="E14" s="6">
        <f t="shared" si="0"/>
        <v>130.9600580882353</v>
      </c>
      <c r="F14" s="6">
        <f t="shared" si="1"/>
        <v>135.4963037210665</v>
      </c>
    </row>
    <row r="15" spans="1:6" s="72" customFormat="1" ht="14.25" customHeight="1">
      <c r="A15" s="10" t="s">
        <v>208</v>
      </c>
      <c r="B15" s="8">
        <v>9498000</v>
      </c>
      <c r="C15" s="8">
        <v>13643789.05</v>
      </c>
      <c r="D15" s="8">
        <v>2078630.41</v>
      </c>
      <c r="E15" s="6">
        <f t="shared" si="0"/>
        <v>143.64907401558224</v>
      </c>
      <c r="F15" s="6">
        <f t="shared" si="1"/>
        <v>656.383596831916</v>
      </c>
    </row>
    <row r="16" spans="1:6" s="72" customFormat="1" ht="15.75" customHeight="1">
      <c r="A16" s="10" t="s">
        <v>6</v>
      </c>
      <c r="B16" s="16">
        <v>2253000</v>
      </c>
      <c r="C16" s="17">
        <v>1667519.82</v>
      </c>
      <c r="D16" s="16">
        <v>8345417.47</v>
      </c>
      <c r="E16" s="6">
        <f t="shared" si="0"/>
        <v>74.01330758988016</v>
      </c>
      <c r="F16" s="6">
        <f t="shared" si="1"/>
        <v>19.981263082336852</v>
      </c>
    </row>
    <row r="17" spans="1:6" s="72" customFormat="1" ht="15.75" customHeight="1">
      <c r="A17" s="10" t="s">
        <v>3</v>
      </c>
      <c r="B17" s="16">
        <v>4449000</v>
      </c>
      <c r="C17" s="15">
        <v>4308689.71</v>
      </c>
      <c r="D17" s="16">
        <v>5289265.22</v>
      </c>
      <c r="E17" s="6">
        <f t="shared" si="0"/>
        <v>96.84625106765566</v>
      </c>
      <c r="F17" s="6">
        <f t="shared" si="1"/>
        <v>81.46102588517957</v>
      </c>
    </row>
    <row r="18" spans="1:6" s="72" customFormat="1" ht="12.75" customHeight="1">
      <c r="A18" s="10" t="s">
        <v>52</v>
      </c>
      <c r="B18" s="16">
        <v>120000</v>
      </c>
      <c r="C18" s="15">
        <v>1752682.9</v>
      </c>
      <c r="D18" s="16">
        <v>60313.85</v>
      </c>
      <c r="E18" s="6">
        <f t="shared" si="0"/>
        <v>1460.5690833333333</v>
      </c>
      <c r="F18" s="6">
        <f t="shared" si="1"/>
        <v>2905.9376909283687</v>
      </c>
    </row>
    <row r="19" spans="1:6" s="70" customFormat="1" ht="15">
      <c r="A19" s="18" t="s">
        <v>10</v>
      </c>
      <c r="B19" s="19">
        <f>B21+B20+B22</f>
        <v>16732000</v>
      </c>
      <c r="C19" s="19">
        <f>C21+C20+C22</f>
        <v>6122521.55</v>
      </c>
      <c r="D19" s="19">
        <f>D21+D20+D22</f>
        <v>7866105.85</v>
      </c>
      <c r="E19" s="6">
        <f t="shared" si="0"/>
        <v>36.59168987568731</v>
      </c>
      <c r="F19" s="6">
        <f t="shared" si="1"/>
        <v>77.83421259199048</v>
      </c>
    </row>
    <row r="20" spans="1:6" s="72" customFormat="1" ht="15.75" customHeight="1">
      <c r="A20" s="10" t="s">
        <v>21</v>
      </c>
      <c r="B20" s="16">
        <v>6066000</v>
      </c>
      <c r="C20" s="15">
        <v>1427760.88</v>
      </c>
      <c r="D20" s="16">
        <v>1754143.38</v>
      </c>
      <c r="E20" s="6">
        <f t="shared" si="0"/>
        <v>23.537106495219255</v>
      </c>
      <c r="F20" s="6">
        <f t="shared" si="1"/>
        <v>81.39362473323018</v>
      </c>
    </row>
    <row r="21" spans="1:6" s="72" customFormat="1" ht="15.75" customHeight="1">
      <c r="A21" s="20" t="s">
        <v>75</v>
      </c>
      <c r="B21" s="21">
        <v>2375000</v>
      </c>
      <c r="C21" s="17">
        <v>971331.33</v>
      </c>
      <c r="D21" s="21">
        <v>1055189.67</v>
      </c>
      <c r="E21" s="6">
        <f t="shared" si="0"/>
        <v>40.898161263157895</v>
      </c>
      <c r="F21" s="6">
        <f t="shared" si="1"/>
        <v>92.05277094875275</v>
      </c>
    </row>
    <row r="22" spans="1:6" s="72" customFormat="1" ht="12.75" customHeight="1">
      <c r="A22" s="10" t="s">
        <v>11</v>
      </c>
      <c r="B22" s="16">
        <v>8291000</v>
      </c>
      <c r="C22" s="17">
        <v>3723429.34</v>
      </c>
      <c r="D22" s="16">
        <v>5056772.8</v>
      </c>
      <c r="E22" s="6">
        <f t="shared" si="0"/>
        <v>44.90929127970088</v>
      </c>
      <c r="F22" s="6">
        <f t="shared" si="1"/>
        <v>73.6325219119989</v>
      </c>
    </row>
    <row r="23" spans="1:6" s="70" customFormat="1" ht="29.25">
      <c r="A23" s="18" t="s">
        <v>7</v>
      </c>
      <c r="B23" s="22">
        <f>B24</f>
        <v>0</v>
      </c>
      <c r="C23" s="22">
        <f>C24</f>
        <v>465223.15</v>
      </c>
      <c r="D23" s="22">
        <f>D24</f>
        <v>24.56</v>
      </c>
      <c r="E23" s="6" t="e">
        <f t="shared" si="0"/>
        <v>#DIV/0!</v>
      </c>
      <c r="F23" s="6">
        <f t="shared" si="1"/>
        <v>1894231.0667752444</v>
      </c>
    </row>
    <row r="24" spans="1:6" s="72" customFormat="1" ht="15">
      <c r="A24" s="10" t="s">
        <v>4</v>
      </c>
      <c r="B24" s="16">
        <v>0</v>
      </c>
      <c r="C24" s="15">
        <v>465223.15</v>
      </c>
      <c r="D24" s="16">
        <v>24.56</v>
      </c>
      <c r="E24" s="6" t="e">
        <f t="shared" si="0"/>
        <v>#DIV/0!</v>
      </c>
      <c r="F24" s="6">
        <f t="shared" si="1"/>
        <v>1894231.0667752444</v>
      </c>
    </row>
    <row r="25" spans="1:6" s="70" customFormat="1" ht="15" customHeight="1">
      <c r="A25" s="18" t="s">
        <v>15</v>
      </c>
      <c r="B25" s="6">
        <f>B26+B27+B29+B32+B28+B30+B31</f>
        <v>2386300</v>
      </c>
      <c r="C25" s="6">
        <f>C26+C27+C29+C32+C28+C30+C31</f>
        <v>1296793.06</v>
      </c>
      <c r="D25" s="6">
        <f>D26+D27+D29+D32+D28+D30+D31</f>
        <v>2547004.3200000003</v>
      </c>
      <c r="E25" s="6">
        <f t="shared" si="0"/>
        <v>54.34325357247622</v>
      </c>
      <c r="F25" s="6">
        <f t="shared" si="1"/>
        <v>50.91444289344589</v>
      </c>
    </row>
    <row r="26" spans="1:6" s="72" customFormat="1" ht="30">
      <c r="A26" s="10" t="s">
        <v>53</v>
      </c>
      <c r="B26" s="16">
        <v>1610000</v>
      </c>
      <c r="C26" s="15">
        <v>1290043.06</v>
      </c>
      <c r="D26" s="16">
        <v>1753117.02</v>
      </c>
      <c r="E26" s="6">
        <f t="shared" si="0"/>
        <v>80.12689813664596</v>
      </c>
      <c r="F26" s="6">
        <f t="shared" si="1"/>
        <v>73.58567883848393</v>
      </c>
    </row>
    <row r="27" spans="1:7" s="72" customFormat="1" ht="43.5" customHeight="1">
      <c r="A27" s="10" t="s">
        <v>93</v>
      </c>
      <c r="B27" s="16">
        <v>12000</v>
      </c>
      <c r="C27" s="16">
        <v>0</v>
      </c>
      <c r="D27" s="16">
        <v>20400</v>
      </c>
      <c r="E27" s="6">
        <f t="shared" si="0"/>
        <v>0</v>
      </c>
      <c r="F27" s="6">
        <f t="shared" si="1"/>
        <v>0</v>
      </c>
      <c r="G27" s="70"/>
    </row>
    <row r="28" spans="1:6" s="72" customFormat="1" ht="43.5" customHeight="1">
      <c r="A28" s="10" t="s">
        <v>150</v>
      </c>
      <c r="B28" s="16">
        <v>11000</v>
      </c>
      <c r="C28" s="16">
        <v>6750</v>
      </c>
      <c r="D28" s="16">
        <v>6510</v>
      </c>
      <c r="E28" s="6">
        <f t="shared" si="0"/>
        <v>61.36363636363637</v>
      </c>
      <c r="F28" s="6">
        <f t="shared" si="1"/>
        <v>103.68663594470047</v>
      </c>
    </row>
    <row r="29" spans="1:7" s="72" customFormat="1" ht="28.5" customHeight="1">
      <c r="A29" s="10" t="s">
        <v>177</v>
      </c>
      <c r="B29" s="16">
        <v>534900</v>
      </c>
      <c r="C29" s="16">
        <v>0</v>
      </c>
      <c r="D29" s="16">
        <v>528822.3</v>
      </c>
      <c r="E29" s="6">
        <f t="shared" si="0"/>
        <v>0</v>
      </c>
      <c r="F29" s="6">
        <f t="shared" si="1"/>
        <v>0</v>
      </c>
      <c r="G29" s="70"/>
    </row>
    <row r="30" spans="1:7" s="72" customFormat="1" ht="27.75" customHeight="1">
      <c r="A30" s="10" t="s">
        <v>178</v>
      </c>
      <c r="B30" s="16">
        <v>60400</v>
      </c>
      <c r="C30" s="16">
        <v>0</v>
      </c>
      <c r="D30" s="16">
        <v>59955</v>
      </c>
      <c r="E30" s="6">
        <f t="shared" si="0"/>
        <v>0</v>
      </c>
      <c r="F30" s="6">
        <f t="shared" si="1"/>
        <v>0</v>
      </c>
      <c r="G30" s="70"/>
    </row>
    <row r="31" spans="1:7" s="72" customFormat="1" ht="58.5" customHeight="1">
      <c r="A31" s="58" t="s">
        <v>179</v>
      </c>
      <c r="B31" s="16">
        <v>158000</v>
      </c>
      <c r="C31" s="16">
        <v>0</v>
      </c>
      <c r="D31" s="16">
        <v>178200</v>
      </c>
      <c r="E31" s="6">
        <f t="shared" si="0"/>
        <v>0</v>
      </c>
      <c r="F31" s="6">
        <f t="shared" si="1"/>
        <v>0</v>
      </c>
      <c r="G31" s="70"/>
    </row>
    <row r="32" spans="1:6" s="72" customFormat="1" ht="16.5" customHeight="1" hidden="1">
      <c r="A32" s="10" t="s">
        <v>66</v>
      </c>
      <c r="B32" s="16">
        <v>0</v>
      </c>
      <c r="C32" s="16">
        <v>0</v>
      </c>
      <c r="D32" s="16">
        <v>0</v>
      </c>
      <c r="E32" s="6" t="e">
        <f t="shared" si="0"/>
        <v>#DIV/0!</v>
      </c>
      <c r="F32" s="6" t="e">
        <f t="shared" si="1"/>
        <v>#DIV/0!</v>
      </c>
    </row>
    <row r="33" spans="1:6" s="70" customFormat="1" ht="16.5" customHeight="1">
      <c r="A33" s="18" t="s">
        <v>9</v>
      </c>
      <c r="B33" s="6">
        <f>B34+B45+B52+B57+B66+B67</f>
        <v>11342928.73</v>
      </c>
      <c r="C33" s="6">
        <f>C34+C45+C52+C57+C66+C67</f>
        <v>13109142.49</v>
      </c>
      <c r="D33" s="6">
        <f>D34+D45+D52+D57+D66+D67</f>
        <v>8474317.93</v>
      </c>
      <c r="E33" s="6">
        <f t="shared" si="0"/>
        <v>115.57105578322715</v>
      </c>
      <c r="F33" s="6">
        <f t="shared" si="1"/>
        <v>154.6925970713492</v>
      </c>
    </row>
    <row r="34" spans="1:6" s="70" customFormat="1" ht="28.5" customHeight="1">
      <c r="A34" s="18" t="s">
        <v>129</v>
      </c>
      <c r="B34" s="22">
        <f>B35+B36+B37+B38+B39+B40+B42+B41+B43+B44</f>
        <v>3485064</v>
      </c>
      <c r="C34" s="22">
        <f>C35+C36+C37+C38+C39+C40+C42+C41+C43+C44</f>
        <v>4095620.6399999997</v>
      </c>
      <c r="D34" s="22">
        <f>D35+D36+D37+D38+D39+D42+D40+D41+D43</f>
        <v>2933148.4299999997</v>
      </c>
      <c r="E34" s="6">
        <f t="shared" si="0"/>
        <v>117.51923752332812</v>
      </c>
      <c r="F34" s="6">
        <f t="shared" si="1"/>
        <v>139.63223265861114</v>
      </c>
    </row>
    <row r="35" spans="1:7" s="72" customFormat="1" ht="44.25" customHeight="1" hidden="1">
      <c r="A35" s="23" t="s">
        <v>128</v>
      </c>
      <c r="B35" s="16">
        <v>0</v>
      </c>
      <c r="C35" s="16">
        <v>0</v>
      </c>
      <c r="D35" s="16">
        <v>0</v>
      </c>
      <c r="E35" s="6" t="e">
        <f t="shared" si="0"/>
        <v>#DIV/0!</v>
      </c>
      <c r="F35" s="6" t="e">
        <f t="shared" si="1"/>
        <v>#DIV/0!</v>
      </c>
      <c r="G35" s="70"/>
    </row>
    <row r="36" spans="1:7" s="72" customFormat="1" ht="78.75" customHeight="1">
      <c r="A36" s="23" t="s">
        <v>120</v>
      </c>
      <c r="B36" s="11">
        <v>2612290</v>
      </c>
      <c r="C36" s="12">
        <v>3631170.29</v>
      </c>
      <c r="D36" s="16">
        <v>2197090.71</v>
      </c>
      <c r="E36" s="6">
        <f t="shared" si="0"/>
        <v>139.0033376845603</v>
      </c>
      <c r="F36" s="6">
        <f t="shared" si="1"/>
        <v>165.2717511149096</v>
      </c>
      <c r="G36" s="70"/>
    </row>
    <row r="37" spans="1:6" s="72" customFormat="1" ht="60.75" customHeight="1">
      <c r="A37" s="23" t="s">
        <v>64</v>
      </c>
      <c r="B37" s="11">
        <v>34590</v>
      </c>
      <c r="C37" s="12">
        <v>46628.05</v>
      </c>
      <c r="D37" s="16">
        <v>0</v>
      </c>
      <c r="E37" s="6">
        <f t="shared" si="0"/>
        <v>134.80211043654236</v>
      </c>
      <c r="F37" s="6" t="e">
        <f t="shared" si="1"/>
        <v>#DIV/0!</v>
      </c>
    </row>
    <row r="38" spans="1:7" s="72" customFormat="1" ht="60.75" customHeight="1">
      <c r="A38" s="23" t="s">
        <v>79</v>
      </c>
      <c r="B38" s="11">
        <v>560144</v>
      </c>
      <c r="C38" s="12">
        <v>203120.23</v>
      </c>
      <c r="D38" s="16">
        <v>473177.01</v>
      </c>
      <c r="E38" s="6">
        <f t="shared" si="0"/>
        <v>36.26214509126225</v>
      </c>
      <c r="F38" s="6">
        <f t="shared" si="1"/>
        <v>42.926901710630446</v>
      </c>
      <c r="G38" s="70"/>
    </row>
    <row r="39" spans="1:7" s="72" customFormat="1" ht="48" customHeight="1">
      <c r="A39" s="23" t="s">
        <v>54</v>
      </c>
      <c r="B39" s="13">
        <v>10000</v>
      </c>
      <c r="C39" s="12">
        <v>70587.72</v>
      </c>
      <c r="D39" s="16">
        <v>69877.15</v>
      </c>
      <c r="E39" s="6">
        <f t="shared" si="0"/>
        <v>705.8772</v>
      </c>
      <c r="F39" s="6">
        <f t="shared" si="1"/>
        <v>101.0168846325301</v>
      </c>
      <c r="G39" s="70"/>
    </row>
    <row r="40" spans="1:6" s="72" customFormat="1" ht="45" hidden="1">
      <c r="A40" s="23" t="s">
        <v>137</v>
      </c>
      <c r="B40" s="15"/>
      <c r="C40" s="57"/>
      <c r="D40" s="16">
        <v>0</v>
      </c>
      <c r="E40" s="6" t="e">
        <f t="shared" si="0"/>
        <v>#DIV/0!</v>
      </c>
      <c r="F40" s="6" t="e">
        <f t="shared" si="1"/>
        <v>#DIV/0!</v>
      </c>
    </row>
    <row r="41" spans="1:6" s="72" customFormat="1" ht="30" hidden="1">
      <c r="A41" s="23" t="s">
        <v>173</v>
      </c>
      <c r="B41" s="15">
        <v>0</v>
      </c>
      <c r="C41" s="57">
        <v>0</v>
      </c>
      <c r="D41" s="16">
        <v>0</v>
      </c>
      <c r="E41" s="6" t="e">
        <f t="shared" si="0"/>
        <v>#DIV/0!</v>
      </c>
      <c r="F41" s="6" t="e">
        <f t="shared" si="1"/>
        <v>#DIV/0!</v>
      </c>
    </row>
    <row r="42" spans="1:7" s="72" customFormat="1" ht="29.25" customHeight="1">
      <c r="A42" s="23" t="s">
        <v>89</v>
      </c>
      <c r="B42" s="15">
        <v>212540</v>
      </c>
      <c r="C42" s="13">
        <v>99107.76</v>
      </c>
      <c r="D42" s="16">
        <v>169322.96</v>
      </c>
      <c r="E42" s="6">
        <f t="shared" si="0"/>
        <v>46.630168438882095</v>
      </c>
      <c r="F42" s="6">
        <f t="shared" si="1"/>
        <v>58.53179037267008</v>
      </c>
      <c r="G42" s="70"/>
    </row>
    <row r="43" spans="1:7" s="72" customFormat="1" ht="59.25" customHeight="1">
      <c r="A43" s="23" t="s">
        <v>197</v>
      </c>
      <c r="B43" s="15">
        <v>22500</v>
      </c>
      <c r="C43" s="15">
        <v>2500</v>
      </c>
      <c r="D43" s="16">
        <v>23680.6</v>
      </c>
      <c r="E43" s="6">
        <f t="shared" si="0"/>
        <v>11.11111111111111</v>
      </c>
      <c r="F43" s="6">
        <f t="shared" si="1"/>
        <v>10.55716493669924</v>
      </c>
      <c r="G43" s="70"/>
    </row>
    <row r="44" spans="1:7" s="72" customFormat="1" ht="59.25" customHeight="1">
      <c r="A44" s="23" t="s">
        <v>223</v>
      </c>
      <c r="B44" s="15">
        <v>33000</v>
      </c>
      <c r="C44" s="15">
        <v>42506.59</v>
      </c>
      <c r="D44" s="16">
        <v>0</v>
      </c>
      <c r="E44" s="6">
        <f t="shared" si="0"/>
        <v>128.80784848484848</v>
      </c>
      <c r="F44" s="6" t="e">
        <f t="shared" si="1"/>
        <v>#DIV/0!</v>
      </c>
      <c r="G44" s="70"/>
    </row>
    <row r="45" spans="1:6" s="70" customFormat="1" ht="15.75" customHeight="1">
      <c r="A45" s="18" t="s">
        <v>5</v>
      </c>
      <c r="B45" s="22">
        <f>B46+B47+B48+B49+B50+B51</f>
        <v>115600</v>
      </c>
      <c r="C45" s="22">
        <f>C46+C47+C48+C49+C50+C51</f>
        <v>170255.22</v>
      </c>
      <c r="D45" s="22">
        <f>D46+D47+D48+D49+D50+D51</f>
        <v>74860.5</v>
      </c>
      <c r="E45" s="6">
        <f t="shared" si="0"/>
        <v>147.27960207612455</v>
      </c>
      <c r="F45" s="6">
        <f t="shared" si="1"/>
        <v>227.42997976235796</v>
      </c>
    </row>
    <row r="46" spans="1:7" s="72" customFormat="1" ht="30" customHeight="1">
      <c r="A46" s="10" t="s">
        <v>130</v>
      </c>
      <c r="B46" s="16">
        <v>21600</v>
      </c>
      <c r="C46" s="16">
        <v>90913.88</v>
      </c>
      <c r="D46" s="16">
        <v>4304.99</v>
      </c>
      <c r="E46" s="6">
        <f t="shared" si="0"/>
        <v>420.89759259259256</v>
      </c>
      <c r="F46" s="6">
        <f t="shared" si="1"/>
        <v>2111.8255791534943</v>
      </c>
      <c r="G46" s="70"/>
    </row>
    <row r="47" spans="1:6" s="72" customFormat="1" ht="27" customHeight="1" hidden="1">
      <c r="A47" s="10" t="s">
        <v>131</v>
      </c>
      <c r="B47" s="16"/>
      <c r="C47" s="16"/>
      <c r="D47" s="16"/>
      <c r="E47" s="6" t="e">
        <f t="shared" si="0"/>
        <v>#DIV/0!</v>
      </c>
      <c r="F47" s="6" t="e">
        <f t="shared" si="1"/>
        <v>#DIV/0!</v>
      </c>
    </row>
    <row r="48" spans="1:6" s="72" customFormat="1" ht="15">
      <c r="A48" s="10" t="s">
        <v>132</v>
      </c>
      <c r="B48" s="16">
        <v>83500</v>
      </c>
      <c r="C48" s="16">
        <v>77598.5</v>
      </c>
      <c r="D48" s="16">
        <v>64548.93</v>
      </c>
      <c r="E48" s="6">
        <f t="shared" si="0"/>
        <v>92.93233532934131</v>
      </c>
      <c r="F48" s="6">
        <f t="shared" si="1"/>
        <v>120.21655510013875</v>
      </c>
    </row>
    <row r="49" spans="1:6" s="72" customFormat="1" ht="17.25" customHeight="1" hidden="1">
      <c r="A49" s="10" t="s">
        <v>55</v>
      </c>
      <c r="B49" s="16"/>
      <c r="C49" s="16"/>
      <c r="D49" s="16"/>
      <c r="E49" s="6" t="e">
        <f t="shared" si="0"/>
        <v>#DIV/0!</v>
      </c>
      <c r="F49" s="6" t="e">
        <f t="shared" si="1"/>
        <v>#DIV/0!</v>
      </c>
    </row>
    <row r="50" spans="1:7" s="72" customFormat="1" ht="17.25" customHeight="1">
      <c r="A50" s="24" t="s">
        <v>154</v>
      </c>
      <c r="B50" s="16">
        <v>10500</v>
      </c>
      <c r="C50" s="16">
        <v>1742.84</v>
      </c>
      <c r="D50" s="16">
        <v>6006.58</v>
      </c>
      <c r="E50" s="6">
        <f t="shared" si="0"/>
        <v>16.598476190476187</v>
      </c>
      <c r="F50" s="6">
        <f t="shared" si="1"/>
        <v>29.01551298742379</v>
      </c>
      <c r="G50" s="74"/>
    </row>
    <row r="51" spans="1:7" s="72" customFormat="1" ht="17.25" customHeight="1" hidden="1">
      <c r="A51" s="24" t="s">
        <v>155</v>
      </c>
      <c r="B51" s="16">
        <v>0</v>
      </c>
      <c r="C51" s="16">
        <v>0</v>
      </c>
      <c r="D51" s="16">
        <v>0</v>
      </c>
      <c r="E51" s="6" t="e">
        <f t="shared" si="0"/>
        <v>#DIV/0!</v>
      </c>
      <c r="F51" s="6" t="e">
        <f t="shared" si="1"/>
        <v>#DIV/0!</v>
      </c>
      <c r="G51" s="74"/>
    </row>
    <row r="52" spans="1:6" s="70" customFormat="1" ht="28.5" customHeight="1">
      <c r="A52" s="18" t="s">
        <v>133</v>
      </c>
      <c r="B52" s="6">
        <f>B53+B54+B55+B56</f>
        <v>2936700</v>
      </c>
      <c r="C52" s="6">
        <f>C53+C54+C55+C56</f>
        <v>2347325.8200000003</v>
      </c>
      <c r="D52" s="6">
        <f>D53+D54+D55+D56</f>
        <v>1835587.22</v>
      </c>
      <c r="E52" s="6">
        <f t="shared" si="0"/>
        <v>79.9307324547962</v>
      </c>
      <c r="F52" s="6">
        <f t="shared" si="1"/>
        <v>127.8787406244853</v>
      </c>
    </row>
    <row r="53" spans="1:6" s="72" customFormat="1" ht="29.25" customHeight="1">
      <c r="A53" s="10" t="s">
        <v>82</v>
      </c>
      <c r="B53" s="11">
        <v>157900</v>
      </c>
      <c r="C53" s="12">
        <v>161381.03</v>
      </c>
      <c r="D53" s="63">
        <v>100640.25</v>
      </c>
      <c r="E53" s="6">
        <f t="shared" si="0"/>
        <v>102.20457884737175</v>
      </c>
      <c r="F53" s="6">
        <f t="shared" si="1"/>
        <v>160.35436120240163</v>
      </c>
    </row>
    <row r="54" spans="1:6" s="72" customFormat="1" ht="30.75" customHeight="1">
      <c r="A54" s="10" t="s">
        <v>83</v>
      </c>
      <c r="B54" s="11">
        <v>108700</v>
      </c>
      <c r="C54" s="12">
        <v>132908.65</v>
      </c>
      <c r="D54" s="63">
        <v>131655.83</v>
      </c>
      <c r="E54" s="6">
        <f t="shared" si="0"/>
        <v>122.27106715731371</v>
      </c>
      <c r="F54" s="6">
        <f t="shared" si="1"/>
        <v>100.95158717999804</v>
      </c>
    </row>
    <row r="55" spans="1:7" s="72" customFormat="1" ht="16.5" customHeight="1">
      <c r="A55" s="10" t="s">
        <v>56</v>
      </c>
      <c r="B55" s="8">
        <v>2670100</v>
      </c>
      <c r="C55" s="8">
        <v>1990319.06</v>
      </c>
      <c r="D55" s="63">
        <v>1603291.14</v>
      </c>
      <c r="E55" s="6">
        <f t="shared" si="0"/>
        <v>74.54099322122767</v>
      </c>
      <c r="F55" s="6">
        <f t="shared" si="1"/>
        <v>124.1395907670269</v>
      </c>
      <c r="G55" s="75"/>
    </row>
    <row r="56" spans="1:6" s="72" customFormat="1" ht="15">
      <c r="A56" s="10" t="s">
        <v>100</v>
      </c>
      <c r="B56" s="8">
        <v>0</v>
      </c>
      <c r="C56" s="12">
        <v>62717.08</v>
      </c>
      <c r="D56" s="95">
        <v>0</v>
      </c>
      <c r="E56" s="6"/>
      <c r="F56" s="6"/>
    </row>
    <row r="57" spans="1:6" s="70" customFormat="1" ht="31.5" customHeight="1">
      <c r="A57" s="18" t="s">
        <v>134</v>
      </c>
      <c r="B57" s="22">
        <f>B59+B60+B64+B63+B62+B65+B61</f>
        <v>2076040</v>
      </c>
      <c r="C57" s="22">
        <f>C59+C60+C64+C63+C62+C65+C61</f>
        <v>4710186.83</v>
      </c>
      <c r="D57" s="22">
        <f>D59+D60+D64+D63+D61+D62+D65</f>
        <v>2162495.6999999997</v>
      </c>
      <c r="E57" s="6">
        <f t="shared" si="0"/>
        <v>226.88324068900405</v>
      </c>
      <c r="F57" s="6">
        <f t="shared" si="1"/>
        <v>217.8125408526824</v>
      </c>
    </row>
    <row r="58" spans="1:6" s="72" customFormat="1" ht="60" hidden="1">
      <c r="A58" s="23" t="s">
        <v>116</v>
      </c>
      <c r="B58" s="16">
        <v>0</v>
      </c>
      <c r="C58" s="16">
        <v>0</v>
      </c>
      <c r="D58" s="16">
        <v>0</v>
      </c>
      <c r="E58" s="6" t="e">
        <f t="shared" si="0"/>
        <v>#DIV/0!</v>
      </c>
      <c r="F58" s="6" t="e">
        <f t="shared" si="1"/>
        <v>#DIV/0!</v>
      </c>
    </row>
    <row r="59" spans="1:6" s="72" customFormat="1" ht="75">
      <c r="A59" s="25" t="s">
        <v>135</v>
      </c>
      <c r="B59" s="15">
        <v>0</v>
      </c>
      <c r="C59" s="11">
        <v>339000</v>
      </c>
      <c r="D59" s="16">
        <v>0</v>
      </c>
      <c r="E59" s="6" t="e">
        <f t="shared" si="0"/>
        <v>#DIV/0!</v>
      </c>
      <c r="F59" s="6" t="e">
        <f t="shared" si="1"/>
        <v>#DIV/0!</v>
      </c>
    </row>
    <row r="60" spans="1:6" s="72" customFormat="1" ht="60" hidden="1">
      <c r="A60" s="25" t="s">
        <v>136</v>
      </c>
      <c r="B60" s="15">
        <v>0</v>
      </c>
      <c r="C60" s="11">
        <v>0</v>
      </c>
      <c r="D60" s="16">
        <v>0</v>
      </c>
      <c r="E60" s="6" t="e">
        <f t="shared" si="0"/>
        <v>#DIV/0!</v>
      </c>
      <c r="F60" s="6" t="e">
        <f t="shared" si="1"/>
        <v>#DIV/0!</v>
      </c>
    </row>
    <row r="61" spans="1:6" s="72" customFormat="1" ht="75" hidden="1">
      <c r="A61" s="25" t="s">
        <v>156</v>
      </c>
      <c r="B61" s="14">
        <v>0</v>
      </c>
      <c r="C61" s="11">
        <v>0</v>
      </c>
      <c r="D61" s="16">
        <v>0</v>
      </c>
      <c r="E61" s="6" t="e">
        <f t="shared" si="0"/>
        <v>#DIV/0!</v>
      </c>
      <c r="F61" s="6" t="e">
        <f t="shared" si="1"/>
        <v>#DIV/0!</v>
      </c>
    </row>
    <row r="62" spans="1:6" s="72" customFormat="1" ht="60">
      <c r="A62" s="25" t="s">
        <v>160</v>
      </c>
      <c r="B62" s="14">
        <v>531740</v>
      </c>
      <c r="C62" s="11">
        <v>880700</v>
      </c>
      <c r="D62" s="16">
        <v>0</v>
      </c>
      <c r="E62" s="6">
        <f t="shared" si="0"/>
        <v>165.62605784782036</v>
      </c>
      <c r="F62" s="6" t="e">
        <f t="shared" si="1"/>
        <v>#DIV/0!</v>
      </c>
    </row>
    <row r="63" spans="1:6" s="72" customFormat="1" ht="59.25" customHeight="1">
      <c r="A63" s="25" t="s">
        <v>153</v>
      </c>
      <c r="B63" s="14">
        <v>44300</v>
      </c>
      <c r="C63" s="11">
        <v>85675.6</v>
      </c>
      <c r="D63" s="16">
        <v>142042</v>
      </c>
      <c r="E63" s="6">
        <f t="shared" si="0"/>
        <v>193.39864559819415</v>
      </c>
      <c r="F63" s="6">
        <f t="shared" si="1"/>
        <v>60.31708931161206</v>
      </c>
    </row>
    <row r="64" spans="1:6" s="72" customFormat="1" ht="48.75" customHeight="1">
      <c r="A64" s="24" t="s">
        <v>121</v>
      </c>
      <c r="B64" s="14">
        <v>1500000</v>
      </c>
      <c r="C64" s="11">
        <v>3404811.23</v>
      </c>
      <c r="D64" s="16">
        <v>2018632.15</v>
      </c>
      <c r="E64" s="6">
        <f t="shared" si="0"/>
        <v>226.98741533333333</v>
      </c>
      <c r="F64" s="6">
        <f t="shared" si="1"/>
        <v>168.66922633725022</v>
      </c>
    </row>
    <row r="65" spans="1:6" s="72" customFormat="1" ht="45">
      <c r="A65" s="24" t="s">
        <v>161</v>
      </c>
      <c r="B65" s="14">
        <v>0</v>
      </c>
      <c r="C65" s="26">
        <v>0</v>
      </c>
      <c r="D65" s="16">
        <v>1821.55</v>
      </c>
      <c r="E65" s="6" t="e">
        <f t="shared" si="0"/>
        <v>#DIV/0!</v>
      </c>
      <c r="F65" s="6">
        <f t="shared" si="1"/>
        <v>0</v>
      </c>
    </row>
    <row r="66" spans="1:6" s="70" customFormat="1" ht="15" customHeight="1">
      <c r="A66" s="18" t="s">
        <v>122</v>
      </c>
      <c r="B66" s="22">
        <v>1750000</v>
      </c>
      <c r="C66" s="22">
        <v>861945.8</v>
      </c>
      <c r="D66" s="22">
        <v>1177987.32</v>
      </c>
      <c r="E66" s="6">
        <f t="shared" si="0"/>
        <v>49.254045714285716</v>
      </c>
      <c r="F66" s="6">
        <f t="shared" si="1"/>
        <v>73.17105926063789</v>
      </c>
    </row>
    <row r="67" spans="1:6" s="70" customFormat="1" ht="15" customHeight="1">
      <c r="A67" s="27" t="s">
        <v>138</v>
      </c>
      <c r="B67" s="22">
        <f>B68+B69+B70+B71+B72</f>
        <v>979524.73</v>
      </c>
      <c r="C67" s="22">
        <f>C68+C69+C70+C71+C72</f>
        <v>923808.1799999999</v>
      </c>
      <c r="D67" s="22">
        <f>D68+D69+D70+D71</f>
        <v>290238.76</v>
      </c>
      <c r="E67" s="6">
        <f t="shared" si="0"/>
        <v>94.31187919063564</v>
      </c>
      <c r="F67" s="6">
        <f t="shared" si="1"/>
        <v>318.29249132679587</v>
      </c>
    </row>
    <row r="68" spans="1:6" s="72" customFormat="1" ht="15" hidden="1">
      <c r="A68" s="28" t="s">
        <v>141</v>
      </c>
      <c r="B68" s="16">
        <v>0</v>
      </c>
      <c r="C68" s="16">
        <v>0</v>
      </c>
      <c r="D68" s="16">
        <v>0</v>
      </c>
      <c r="E68" s="6" t="e">
        <f>C68/B68*100</f>
        <v>#DIV/0!</v>
      </c>
      <c r="F68" s="6" t="e">
        <f t="shared" si="1"/>
        <v>#DIV/0!</v>
      </c>
    </row>
    <row r="69" spans="1:6" s="70" customFormat="1" ht="15" customHeight="1">
      <c r="A69" s="29" t="s">
        <v>139</v>
      </c>
      <c r="B69" s="16">
        <v>0</v>
      </c>
      <c r="C69" s="16">
        <v>-2004.67</v>
      </c>
      <c r="D69" s="16">
        <v>73055.17</v>
      </c>
      <c r="E69" s="6" t="e">
        <f>C69/B69*100</f>
        <v>#DIV/0!</v>
      </c>
      <c r="F69" s="6">
        <f>C69/D69*100</f>
        <v>-2.7440494628922227</v>
      </c>
    </row>
    <row r="70" spans="1:6" s="70" customFormat="1" ht="16.5" customHeight="1">
      <c r="A70" s="29" t="s">
        <v>142</v>
      </c>
      <c r="B70" s="16">
        <v>84020</v>
      </c>
      <c r="C70" s="16">
        <v>67377.32</v>
      </c>
      <c r="D70" s="16">
        <v>115235.53</v>
      </c>
      <c r="E70" s="6">
        <f>C70/B70*100</f>
        <v>80.19200190430851</v>
      </c>
      <c r="F70" s="6">
        <f>C70/D70*100</f>
        <v>58.46922385830135</v>
      </c>
    </row>
    <row r="71" spans="1:6" s="70" customFormat="1" ht="18" customHeight="1">
      <c r="A71" s="30" t="s">
        <v>140</v>
      </c>
      <c r="B71" s="16">
        <v>70000</v>
      </c>
      <c r="C71" s="16">
        <v>84763.53</v>
      </c>
      <c r="D71" s="16">
        <v>101948.06</v>
      </c>
      <c r="E71" s="6">
        <f>C71/B71*100</f>
        <v>121.09075714285713</v>
      </c>
      <c r="F71" s="6">
        <f>C71/D71*100</f>
        <v>83.14383814660133</v>
      </c>
    </row>
    <row r="72" spans="1:6" s="70" customFormat="1" ht="18" customHeight="1">
      <c r="A72" s="30" t="s">
        <v>224</v>
      </c>
      <c r="B72" s="16">
        <v>825504.73</v>
      </c>
      <c r="C72" s="16">
        <v>773672</v>
      </c>
      <c r="D72" s="16">
        <v>0</v>
      </c>
      <c r="E72" s="6">
        <f>C72/B72*100</f>
        <v>93.72108624986316</v>
      </c>
      <c r="F72" s="6" t="e">
        <f>C72/D72*100</f>
        <v>#DIV/0!</v>
      </c>
    </row>
    <row r="73" spans="1:6" s="69" customFormat="1" ht="16.5" customHeight="1">
      <c r="A73" s="31" t="s">
        <v>18</v>
      </c>
      <c r="B73" s="4">
        <f>B4</f>
        <v>127272328.73</v>
      </c>
      <c r="C73" s="4">
        <f>C4</f>
        <v>110015477.83</v>
      </c>
      <c r="D73" s="4">
        <f>D4</f>
        <v>92339408.95000002</v>
      </c>
      <c r="E73" s="4">
        <f aca="true" t="shared" si="2" ref="E73:E140">C73/B73*100</f>
        <v>86.44100326268934</v>
      </c>
      <c r="F73" s="4">
        <f aca="true" t="shared" si="3" ref="F73:F165">C73/D73*100</f>
        <v>119.14249731614723</v>
      </c>
    </row>
    <row r="74" spans="1:10" s="69" customFormat="1" ht="15" customHeight="1">
      <c r="A74" s="32" t="s">
        <v>17</v>
      </c>
      <c r="B74" s="4">
        <f>B75+B198+B201+B205</f>
        <v>487855728.81</v>
      </c>
      <c r="C74" s="4">
        <f>C75+C198+C205+C200+C201</f>
        <v>379687640.14</v>
      </c>
      <c r="D74" s="4">
        <f>D75+D198+D205+D200+D201</f>
        <v>324332004.95</v>
      </c>
      <c r="E74" s="4">
        <f t="shared" si="2"/>
        <v>77.82785313726896</v>
      </c>
      <c r="F74" s="4">
        <f t="shared" si="3"/>
        <v>117.06758332361736</v>
      </c>
      <c r="J74" s="100"/>
    </row>
    <row r="75" spans="1:10" s="70" customFormat="1" ht="16.5" customHeight="1">
      <c r="A75" s="18" t="s">
        <v>50</v>
      </c>
      <c r="B75" s="6">
        <f>B76+B80+B155+B188</f>
        <v>497916929.76</v>
      </c>
      <c r="C75" s="6">
        <f>C76+C80+C155+C188</f>
        <v>389799728.29999995</v>
      </c>
      <c r="D75" s="6">
        <f>D76+D80+D155+D188</f>
        <v>349601559.74</v>
      </c>
      <c r="E75" s="6">
        <f t="shared" si="2"/>
        <v>78.28609653579898</v>
      </c>
      <c r="F75" s="6">
        <f t="shared" si="3"/>
        <v>111.49828066839733</v>
      </c>
      <c r="J75" s="100"/>
    </row>
    <row r="76" spans="1:6" s="70" customFormat="1" ht="30" customHeight="1">
      <c r="A76" s="18" t="s">
        <v>57</v>
      </c>
      <c r="B76" s="6">
        <f>B77+B78+B79</f>
        <v>33623600</v>
      </c>
      <c r="C76" s="6">
        <f>C77+C78+C79</f>
        <v>30822000</v>
      </c>
      <c r="D76" s="6">
        <f>D77+D78+D79</f>
        <v>20918000</v>
      </c>
      <c r="E76" s="6">
        <f t="shared" si="2"/>
        <v>91.66775717055877</v>
      </c>
      <c r="F76" s="6">
        <f t="shared" si="3"/>
        <v>147.34678267520795</v>
      </c>
    </row>
    <row r="77" spans="1:6" s="72" customFormat="1" ht="29.25" customHeight="1">
      <c r="A77" s="40" t="s">
        <v>225</v>
      </c>
      <c r="B77" s="16">
        <v>33623600</v>
      </c>
      <c r="C77" s="16">
        <v>30822000</v>
      </c>
      <c r="D77" s="16">
        <v>20918000</v>
      </c>
      <c r="E77" s="6">
        <f t="shared" si="2"/>
        <v>91.66775717055877</v>
      </c>
      <c r="F77" s="6">
        <f t="shared" si="3"/>
        <v>147.34678267520795</v>
      </c>
    </row>
    <row r="78" spans="1:6" s="72" customFormat="1" ht="15" customHeight="1" hidden="1">
      <c r="A78" s="10" t="s">
        <v>58</v>
      </c>
      <c r="B78" s="16"/>
      <c r="C78" s="16"/>
      <c r="D78" s="16"/>
      <c r="E78" s="6" t="e">
        <f t="shared" si="2"/>
        <v>#DIV/0!</v>
      </c>
      <c r="F78" s="6" t="e">
        <f t="shared" si="3"/>
        <v>#DIV/0!</v>
      </c>
    </row>
    <row r="79" spans="1:6" s="72" customFormat="1" ht="15" hidden="1">
      <c r="A79" s="10" t="s">
        <v>143</v>
      </c>
      <c r="B79" s="16"/>
      <c r="C79" s="16"/>
      <c r="D79" s="16"/>
      <c r="E79" s="6" t="e">
        <f t="shared" si="2"/>
        <v>#DIV/0!</v>
      </c>
      <c r="F79" s="6" t="e">
        <f t="shared" si="3"/>
        <v>#DIV/0!</v>
      </c>
    </row>
    <row r="80" spans="1:6" s="70" customFormat="1" ht="15">
      <c r="A80" s="9" t="s">
        <v>16</v>
      </c>
      <c r="B80" s="22">
        <f>B86+B88+B89+B90+B92+B91+B94+B96+B106+B111+B112</f>
        <v>151103409.8</v>
      </c>
      <c r="C80" s="22">
        <f>SUM(C81:C96)+C112+C111+C106</f>
        <v>105552755.40999998</v>
      </c>
      <c r="D80" s="22">
        <f>SUM(D81:D96)+D112+D111+D106</f>
        <v>107288850.01</v>
      </c>
      <c r="E80" s="6">
        <f t="shared" si="2"/>
        <v>69.85464825030043</v>
      </c>
      <c r="F80" s="6">
        <f t="shared" si="3"/>
        <v>98.38184993143443</v>
      </c>
    </row>
    <row r="81" spans="1:6" s="72" customFormat="1" ht="30" hidden="1">
      <c r="A81" s="23" t="s">
        <v>94</v>
      </c>
      <c r="B81" s="16">
        <f>B83+B84+B85</f>
        <v>0</v>
      </c>
      <c r="C81" s="16">
        <f>C83+C84+C85</f>
        <v>0</v>
      </c>
      <c r="D81" s="16">
        <v>0</v>
      </c>
      <c r="E81" s="6" t="e">
        <f t="shared" si="2"/>
        <v>#DIV/0!</v>
      </c>
      <c r="F81" s="6" t="e">
        <f t="shared" si="3"/>
        <v>#DIV/0!</v>
      </c>
    </row>
    <row r="82" spans="1:6" s="76" customFormat="1" ht="15" hidden="1">
      <c r="A82" s="33" t="s">
        <v>123</v>
      </c>
      <c r="B82" s="34"/>
      <c r="C82" s="34"/>
      <c r="D82" s="16"/>
      <c r="E82" s="6" t="e">
        <f t="shared" si="2"/>
        <v>#DIV/0!</v>
      </c>
      <c r="F82" s="6" t="e">
        <f t="shared" si="3"/>
        <v>#DIV/0!</v>
      </c>
    </row>
    <row r="83" spans="1:6" s="76" customFormat="1" ht="15" hidden="1">
      <c r="A83" s="33" t="s">
        <v>111</v>
      </c>
      <c r="B83" s="16">
        <v>0</v>
      </c>
      <c r="C83" s="16">
        <v>0</v>
      </c>
      <c r="D83" s="16">
        <v>0</v>
      </c>
      <c r="E83" s="6" t="e">
        <f t="shared" si="2"/>
        <v>#DIV/0!</v>
      </c>
      <c r="F83" s="6" t="e">
        <f t="shared" si="3"/>
        <v>#DIV/0!</v>
      </c>
    </row>
    <row r="84" spans="1:6" s="76" customFormat="1" ht="30" hidden="1">
      <c r="A84" s="33" t="s">
        <v>112</v>
      </c>
      <c r="B84" s="16">
        <v>0</v>
      </c>
      <c r="C84" s="16">
        <v>0</v>
      </c>
      <c r="D84" s="16">
        <v>0</v>
      </c>
      <c r="E84" s="6" t="e">
        <f t="shared" si="2"/>
        <v>#DIV/0!</v>
      </c>
      <c r="F84" s="6" t="e">
        <f t="shared" si="3"/>
        <v>#DIV/0!</v>
      </c>
    </row>
    <row r="85" spans="1:6" s="76" customFormat="1" ht="30" hidden="1">
      <c r="A85" s="33" t="s">
        <v>114</v>
      </c>
      <c r="B85" s="16">
        <v>0</v>
      </c>
      <c r="C85" s="16">
        <v>0</v>
      </c>
      <c r="D85" s="16">
        <v>0</v>
      </c>
      <c r="E85" s="6" t="e">
        <f t="shared" si="2"/>
        <v>#DIV/0!</v>
      </c>
      <c r="F85" s="6" t="e">
        <f t="shared" si="3"/>
        <v>#DIV/0!</v>
      </c>
    </row>
    <row r="86" spans="1:6" s="77" customFormat="1" ht="45">
      <c r="A86" s="23" t="s">
        <v>151</v>
      </c>
      <c r="B86" s="16">
        <v>450000</v>
      </c>
      <c r="C86" s="16">
        <v>450000</v>
      </c>
      <c r="D86" s="16">
        <v>341600</v>
      </c>
      <c r="E86" s="6">
        <f t="shared" si="2"/>
        <v>100</v>
      </c>
      <c r="F86" s="6">
        <f t="shared" si="3"/>
        <v>131.73302107728338</v>
      </c>
    </row>
    <row r="87" spans="1:6" s="77" customFormat="1" ht="30" hidden="1">
      <c r="A87" s="23" t="s">
        <v>157</v>
      </c>
      <c r="B87" s="16"/>
      <c r="C87" s="16"/>
      <c r="D87" s="16"/>
      <c r="E87" s="6" t="e">
        <f t="shared" si="2"/>
        <v>#DIV/0!</v>
      </c>
      <c r="F87" s="6" t="e">
        <f t="shared" si="3"/>
        <v>#DIV/0!</v>
      </c>
    </row>
    <row r="88" spans="1:6" s="77" customFormat="1" ht="30.75" customHeight="1">
      <c r="A88" s="23" t="s">
        <v>152</v>
      </c>
      <c r="B88" s="16">
        <v>7203141.59</v>
      </c>
      <c r="C88" s="16">
        <v>7203141.59</v>
      </c>
      <c r="D88" s="16">
        <v>4037335.53</v>
      </c>
      <c r="E88" s="6">
        <f t="shared" si="2"/>
        <v>100</v>
      </c>
      <c r="F88" s="6">
        <f t="shared" si="3"/>
        <v>178.41325142475836</v>
      </c>
    </row>
    <row r="89" spans="1:6" s="77" customFormat="1" ht="30.75" customHeight="1">
      <c r="A89" s="23" t="s">
        <v>163</v>
      </c>
      <c r="B89" s="16">
        <v>5254376.31</v>
      </c>
      <c r="C89" s="16">
        <v>5254376.31</v>
      </c>
      <c r="D89" s="16">
        <v>5608242.46</v>
      </c>
      <c r="E89" s="6">
        <f t="shared" si="2"/>
        <v>100</v>
      </c>
      <c r="F89" s="6">
        <f t="shared" si="3"/>
        <v>93.69024872722781</v>
      </c>
    </row>
    <row r="90" spans="1:6" s="77" customFormat="1" ht="30">
      <c r="A90" s="23" t="s">
        <v>201</v>
      </c>
      <c r="B90" s="16">
        <v>1798989.9</v>
      </c>
      <c r="C90" s="16">
        <v>1621140.84</v>
      </c>
      <c r="D90" s="16">
        <v>1932424.24</v>
      </c>
      <c r="E90" s="6">
        <f t="shared" si="2"/>
        <v>90.11394894434927</v>
      </c>
      <c r="F90" s="6">
        <f t="shared" si="3"/>
        <v>83.8915599609742</v>
      </c>
    </row>
    <row r="91" spans="1:6" s="77" customFormat="1" ht="45">
      <c r="A91" s="23" t="s">
        <v>162</v>
      </c>
      <c r="B91" s="16">
        <v>0</v>
      </c>
      <c r="C91" s="16">
        <v>0</v>
      </c>
      <c r="D91" s="16">
        <v>2340165.69</v>
      </c>
      <c r="E91" s="6" t="e">
        <f t="shared" si="2"/>
        <v>#DIV/0!</v>
      </c>
      <c r="F91" s="6">
        <f t="shared" si="3"/>
        <v>0</v>
      </c>
    </row>
    <row r="92" spans="1:6" s="77" customFormat="1" ht="46.5" customHeight="1">
      <c r="A92" s="23" t="s">
        <v>215</v>
      </c>
      <c r="B92" s="16">
        <v>10841279</v>
      </c>
      <c r="C92" s="16">
        <v>6520698.67</v>
      </c>
      <c r="D92" s="16">
        <v>1203176.43</v>
      </c>
      <c r="E92" s="6">
        <f t="shared" si="2"/>
        <v>60.14695009693967</v>
      </c>
      <c r="F92" s="6">
        <f t="shared" si="3"/>
        <v>541.9569821526508</v>
      </c>
    </row>
    <row r="93" spans="1:6" s="77" customFormat="1" ht="30" customHeight="1" hidden="1">
      <c r="A93" s="23" t="s">
        <v>164</v>
      </c>
      <c r="B93" s="16"/>
      <c r="C93" s="16"/>
      <c r="D93" s="16"/>
      <c r="E93" s="6" t="e">
        <f t="shared" si="2"/>
        <v>#DIV/0!</v>
      </c>
      <c r="F93" s="6" t="e">
        <f t="shared" si="3"/>
        <v>#DIV/0!</v>
      </c>
    </row>
    <row r="94" spans="1:8" s="72" customFormat="1" ht="45">
      <c r="A94" s="23" t="s">
        <v>95</v>
      </c>
      <c r="B94" s="16">
        <v>0</v>
      </c>
      <c r="C94" s="16">
        <v>0</v>
      </c>
      <c r="D94" s="16">
        <v>3565517.37</v>
      </c>
      <c r="E94" s="6" t="e">
        <f t="shared" si="2"/>
        <v>#DIV/0!</v>
      </c>
      <c r="F94" s="6">
        <f t="shared" si="3"/>
        <v>0</v>
      </c>
      <c r="G94" s="78"/>
      <c r="H94" s="78"/>
    </row>
    <row r="95" spans="1:6" s="72" customFormat="1" ht="30" hidden="1">
      <c r="A95" s="35" t="s">
        <v>118</v>
      </c>
      <c r="B95" s="16">
        <v>0</v>
      </c>
      <c r="C95" s="16">
        <v>0</v>
      </c>
      <c r="D95" s="16">
        <v>0</v>
      </c>
      <c r="E95" s="6" t="e">
        <f t="shared" si="2"/>
        <v>#DIV/0!</v>
      </c>
      <c r="F95" s="6" t="e">
        <f t="shared" si="3"/>
        <v>#DIV/0!</v>
      </c>
    </row>
    <row r="96" spans="1:6" s="72" customFormat="1" ht="64.5" customHeight="1">
      <c r="A96" s="36" t="s">
        <v>101</v>
      </c>
      <c r="B96" s="16">
        <f>B99+B100+B101+B102+B103</f>
        <v>10762000</v>
      </c>
      <c r="C96" s="16">
        <f>C99+C100+C101+C102+C103</f>
        <v>10618072</v>
      </c>
      <c r="D96" s="16">
        <f>D97+D98+D99+D100+D101</f>
        <v>7213038</v>
      </c>
      <c r="E96" s="6">
        <f t="shared" si="2"/>
        <v>98.66262776435607</v>
      </c>
      <c r="F96" s="6">
        <f t="shared" si="3"/>
        <v>147.2066555035479</v>
      </c>
    </row>
    <row r="97" spans="1:6" s="77" customFormat="1" ht="45" hidden="1">
      <c r="A97" s="55" t="s">
        <v>209</v>
      </c>
      <c r="B97" s="34"/>
      <c r="C97" s="34"/>
      <c r="D97" s="34"/>
      <c r="E97" s="6" t="e">
        <f t="shared" si="2"/>
        <v>#DIV/0!</v>
      </c>
      <c r="F97" s="6" t="e">
        <f t="shared" si="3"/>
        <v>#DIV/0!</v>
      </c>
    </row>
    <row r="98" spans="1:6" s="77" customFormat="1" ht="30" hidden="1">
      <c r="A98" s="55" t="s">
        <v>210</v>
      </c>
      <c r="B98" s="34"/>
      <c r="C98" s="34"/>
      <c r="D98" s="34"/>
      <c r="E98" s="6" t="e">
        <f t="shared" si="2"/>
        <v>#DIV/0!</v>
      </c>
      <c r="F98" s="6" t="e">
        <f t="shared" si="3"/>
        <v>#DIV/0!</v>
      </c>
    </row>
    <row r="99" spans="1:6" s="77" customFormat="1" ht="45">
      <c r="A99" s="55" t="s">
        <v>180</v>
      </c>
      <c r="B99" s="34">
        <v>5996800</v>
      </c>
      <c r="C99" s="34">
        <v>5883626</v>
      </c>
      <c r="D99" s="34">
        <v>4347300</v>
      </c>
      <c r="E99" s="6">
        <f t="shared" si="2"/>
        <v>98.11276013874067</v>
      </c>
      <c r="F99" s="6">
        <f t="shared" si="3"/>
        <v>135.33977411266764</v>
      </c>
    </row>
    <row r="100" spans="1:6" s="77" customFormat="1" ht="30.75" customHeight="1">
      <c r="A100" s="55" t="s">
        <v>181</v>
      </c>
      <c r="B100" s="34">
        <v>4013800</v>
      </c>
      <c r="C100" s="34">
        <v>3983046</v>
      </c>
      <c r="D100" s="34">
        <v>2268238</v>
      </c>
      <c r="E100" s="6">
        <f t="shared" si="2"/>
        <v>99.23379341272609</v>
      </c>
      <c r="F100" s="6">
        <f t="shared" si="3"/>
        <v>175.6008849159568</v>
      </c>
    </row>
    <row r="101" spans="1:6" s="77" customFormat="1" ht="30.75" customHeight="1">
      <c r="A101" s="55" t="s">
        <v>182</v>
      </c>
      <c r="B101" s="34">
        <v>751400</v>
      </c>
      <c r="C101" s="34">
        <v>751400</v>
      </c>
      <c r="D101" s="34">
        <v>597500</v>
      </c>
      <c r="E101" s="6">
        <f t="shared" si="2"/>
        <v>100</v>
      </c>
      <c r="F101" s="6">
        <f t="shared" si="3"/>
        <v>125.75732217573221</v>
      </c>
    </row>
    <row r="102" spans="1:6" s="77" customFormat="1" ht="30" hidden="1">
      <c r="A102" s="55" t="s">
        <v>183</v>
      </c>
      <c r="B102" s="34"/>
      <c r="C102" s="34">
        <v>0</v>
      </c>
      <c r="D102" s="34">
        <v>0</v>
      </c>
      <c r="E102" s="6" t="e">
        <f t="shared" si="2"/>
        <v>#DIV/0!</v>
      </c>
      <c r="F102" s="6" t="e">
        <f t="shared" si="3"/>
        <v>#DIV/0!</v>
      </c>
    </row>
    <row r="103" spans="1:6" s="77" customFormat="1" ht="30" hidden="1">
      <c r="A103" s="55" t="s">
        <v>184</v>
      </c>
      <c r="B103" s="34"/>
      <c r="C103" s="34">
        <v>0</v>
      </c>
      <c r="D103" s="34">
        <v>0</v>
      </c>
      <c r="E103" s="6" t="e">
        <f t="shared" si="2"/>
        <v>#DIV/0!</v>
      </c>
      <c r="F103" s="6" t="e">
        <f t="shared" si="3"/>
        <v>#DIV/0!</v>
      </c>
    </row>
    <row r="104" spans="1:6" s="72" customFormat="1" ht="90" hidden="1">
      <c r="A104" s="37" t="s">
        <v>102</v>
      </c>
      <c r="B104" s="16">
        <v>0</v>
      </c>
      <c r="C104" s="16">
        <v>0</v>
      </c>
      <c r="D104" s="16">
        <v>0</v>
      </c>
      <c r="E104" s="6" t="e">
        <f t="shared" si="2"/>
        <v>#DIV/0!</v>
      </c>
      <c r="F104" s="6" t="e">
        <f t="shared" si="3"/>
        <v>#DIV/0!</v>
      </c>
    </row>
    <row r="105" spans="1:6" s="72" customFormat="1" ht="30" hidden="1">
      <c r="A105" s="23" t="s">
        <v>97</v>
      </c>
      <c r="B105" s="16">
        <v>0</v>
      </c>
      <c r="C105" s="16">
        <v>0</v>
      </c>
      <c r="D105" s="16">
        <v>0</v>
      </c>
      <c r="E105" s="6" t="e">
        <f t="shared" si="2"/>
        <v>#DIV/0!</v>
      </c>
      <c r="F105" s="6" t="e">
        <f t="shared" si="3"/>
        <v>#DIV/0!</v>
      </c>
    </row>
    <row r="106" spans="1:6" s="72" customFormat="1" ht="15">
      <c r="A106" s="23" t="s">
        <v>96</v>
      </c>
      <c r="B106" s="16">
        <f>B107+B108+B109+B110</f>
        <v>375000</v>
      </c>
      <c r="C106" s="16">
        <f>C107+C108+C109+C110</f>
        <v>375000</v>
      </c>
      <c r="D106" s="16">
        <f>D107+D108+D109+D110</f>
        <v>42713</v>
      </c>
      <c r="E106" s="6">
        <f t="shared" si="2"/>
        <v>100</v>
      </c>
      <c r="F106" s="6">
        <f t="shared" si="3"/>
        <v>877.9528480790392</v>
      </c>
    </row>
    <row r="107" spans="1:6" s="79" customFormat="1" ht="15" hidden="1">
      <c r="A107" s="38" t="s">
        <v>113</v>
      </c>
      <c r="B107" s="34"/>
      <c r="C107" s="34"/>
      <c r="D107" s="34"/>
      <c r="E107" s="6" t="e">
        <f t="shared" si="2"/>
        <v>#DIV/0!</v>
      </c>
      <c r="F107" s="6" t="e">
        <f t="shared" si="3"/>
        <v>#DIV/0!</v>
      </c>
    </row>
    <row r="108" spans="1:6" s="79" customFormat="1" ht="15.75" customHeight="1">
      <c r="A108" s="33" t="s">
        <v>228</v>
      </c>
      <c r="B108" s="34">
        <v>75000</v>
      </c>
      <c r="C108" s="34">
        <v>75000</v>
      </c>
      <c r="D108" s="34">
        <v>0</v>
      </c>
      <c r="E108" s="6">
        <f t="shared" si="2"/>
        <v>100</v>
      </c>
      <c r="F108" s="6" t="e">
        <f t="shared" si="3"/>
        <v>#DIV/0!</v>
      </c>
    </row>
    <row r="109" spans="1:6" s="79" customFormat="1" ht="15">
      <c r="A109" s="39" t="s">
        <v>229</v>
      </c>
      <c r="B109" s="34">
        <v>300000</v>
      </c>
      <c r="C109" s="34">
        <v>300000</v>
      </c>
      <c r="D109" s="34">
        <v>0</v>
      </c>
      <c r="E109" s="6">
        <f t="shared" si="2"/>
        <v>100</v>
      </c>
      <c r="F109" s="6" t="e">
        <f t="shared" si="3"/>
        <v>#DIV/0!</v>
      </c>
    </row>
    <row r="110" spans="1:6" s="79" customFormat="1" ht="44.25" customHeight="1">
      <c r="A110" s="39" t="s">
        <v>185</v>
      </c>
      <c r="B110" s="34">
        <v>0</v>
      </c>
      <c r="C110" s="34">
        <v>0</v>
      </c>
      <c r="D110" s="34">
        <v>42713</v>
      </c>
      <c r="E110" s="6" t="e">
        <f t="shared" si="2"/>
        <v>#DIV/0!</v>
      </c>
      <c r="F110" s="6">
        <f t="shared" si="3"/>
        <v>0</v>
      </c>
    </row>
    <row r="111" spans="1:6" s="80" customFormat="1" ht="45">
      <c r="A111" s="40" t="s">
        <v>202</v>
      </c>
      <c r="B111" s="16">
        <v>0</v>
      </c>
      <c r="C111" s="16">
        <v>0</v>
      </c>
      <c r="D111" s="16">
        <v>1785951.89</v>
      </c>
      <c r="E111" s="6" t="e">
        <f t="shared" si="2"/>
        <v>#DIV/0!</v>
      </c>
      <c r="F111" s="6">
        <f t="shared" si="3"/>
        <v>0</v>
      </c>
    </row>
    <row r="112" spans="1:6" s="72" customFormat="1" ht="14.25" customHeight="1">
      <c r="A112" s="23" t="s">
        <v>51</v>
      </c>
      <c r="B112" s="16">
        <f>SUM(B114:B154)</f>
        <v>114418623</v>
      </c>
      <c r="C112" s="16">
        <f>SUM(C114:C154)</f>
        <v>73510325.99999999</v>
      </c>
      <c r="D112" s="16">
        <f>SUM(D114:D154)</f>
        <v>79218685.4</v>
      </c>
      <c r="E112" s="6">
        <f t="shared" si="2"/>
        <v>64.2468193311503</v>
      </c>
      <c r="F112" s="6">
        <f t="shared" si="3"/>
        <v>92.79417555192097</v>
      </c>
    </row>
    <row r="113" spans="1:6" s="72" customFormat="1" ht="15" customHeight="1">
      <c r="A113" s="23" t="s">
        <v>22</v>
      </c>
      <c r="B113" s="16"/>
      <c r="C113" s="16"/>
      <c r="D113" s="16"/>
      <c r="E113" s="6" t="e">
        <f t="shared" si="2"/>
        <v>#DIV/0!</v>
      </c>
      <c r="F113" s="6" t="e">
        <f t="shared" si="3"/>
        <v>#DIV/0!</v>
      </c>
    </row>
    <row r="114" spans="1:6" s="72" customFormat="1" ht="15">
      <c r="A114" s="33" t="s">
        <v>226</v>
      </c>
      <c r="B114" s="34">
        <v>173000</v>
      </c>
      <c r="C114" s="34">
        <v>173000</v>
      </c>
      <c r="D114" s="34">
        <v>4292510.81</v>
      </c>
      <c r="E114" s="6">
        <f t="shared" si="2"/>
        <v>100</v>
      </c>
      <c r="F114" s="6">
        <f t="shared" si="3"/>
        <v>4.030275231852008</v>
      </c>
    </row>
    <row r="115" spans="1:6" s="72" customFormat="1" ht="30">
      <c r="A115" s="33" t="s">
        <v>174</v>
      </c>
      <c r="B115" s="34">
        <v>12136804</v>
      </c>
      <c r="C115" s="34">
        <v>10205296.12</v>
      </c>
      <c r="D115" s="34">
        <v>12307015.7</v>
      </c>
      <c r="E115" s="6">
        <f t="shared" si="2"/>
        <v>84.08553124858899</v>
      </c>
      <c r="F115" s="6">
        <f t="shared" si="3"/>
        <v>82.92258959253623</v>
      </c>
    </row>
    <row r="116" spans="1:6" s="77" customFormat="1" ht="30">
      <c r="A116" s="33" t="s">
        <v>198</v>
      </c>
      <c r="B116" s="34">
        <v>10876900</v>
      </c>
      <c r="C116" s="34">
        <v>9262677</v>
      </c>
      <c r="D116" s="34">
        <v>8865351</v>
      </c>
      <c r="E116" s="6">
        <f t="shared" si="2"/>
        <v>85.15916299680975</v>
      </c>
      <c r="F116" s="6">
        <f t="shared" si="3"/>
        <v>104.4817853235591</v>
      </c>
    </row>
    <row r="117" spans="1:6" s="77" customFormat="1" ht="30">
      <c r="A117" s="33" t="s">
        <v>227</v>
      </c>
      <c r="B117" s="34">
        <v>191000</v>
      </c>
      <c r="C117" s="34">
        <v>191000</v>
      </c>
      <c r="D117" s="34">
        <v>0</v>
      </c>
      <c r="E117" s="6">
        <f t="shared" si="2"/>
        <v>100</v>
      </c>
      <c r="F117" s="6" t="e">
        <f t="shared" si="3"/>
        <v>#DIV/0!</v>
      </c>
    </row>
    <row r="118" spans="1:6" s="77" customFormat="1" ht="30">
      <c r="A118" s="33" t="s">
        <v>214</v>
      </c>
      <c r="B118" s="34">
        <v>1765880</v>
      </c>
      <c r="C118" s="34">
        <v>0</v>
      </c>
      <c r="D118" s="34">
        <v>930412</v>
      </c>
      <c r="E118" s="6">
        <f t="shared" si="2"/>
        <v>0</v>
      </c>
      <c r="F118" s="6">
        <f t="shared" si="3"/>
        <v>0</v>
      </c>
    </row>
    <row r="119" spans="1:6" s="77" customFormat="1" ht="30">
      <c r="A119" s="33" t="s">
        <v>199</v>
      </c>
      <c r="B119" s="34">
        <v>2691100</v>
      </c>
      <c r="C119" s="34">
        <v>2191199.4</v>
      </c>
      <c r="D119" s="34">
        <v>1591240</v>
      </c>
      <c r="E119" s="6">
        <f t="shared" si="2"/>
        <v>81.42393073464382</v>
      </c>
      <c r="F119" s="6">
        <f t="shared" si="3"/>
        <v>137.70389130489428</v>
      </c>
    </row>
    <row r="120" spans="1:6" s="77" customFormat="1" ht="15">
      <c r="A120" s="33" t="s">
        <v>186</v>
      </c>
      <c r="B120" s="34">
        <v>0</v>
      </c>
      <c r="C120" s="34">
        <v>0</v>
      </c>
      <c r="D120" s="34">
        <v>235495.62</v>
      </c>
      <c r="E120" s="6" t="e">
        <f t="shared" si="2"/>
        <v>#DIV/0!</v>
      </c>
      <c r="F120" s="6">
        <f t="shared" si="3"/>
        <v>0</v>
      </c>
    </row>
    <row r="121" spans="1:6" s="77" customFormat="1" ht="30" hidden="1">
      <c r="A121" s="33" t="s">
        <v>216</v>
      </c>
      <c r="B121" s="34"/>
      <c r="C121" s="34"/>
      <c r="D121" s="34"/>
      <c r="E121" s="6" t="e">
        <f t="shared" si="2"/>
        <v>#DIV/0!</v>
      </c>
      <c r="F121" s="6" t="e">
        <f t="shared" si="3"/>
        <v>#DIV/0!</v>
      </c>
    </row>
    <row r="122" spans="1:6" s="77" customFormat="1" ht="30">
      <c r="A122" s="33" t="s">
        <v>187</v>
      </c>
      <c r="B122" s="34">
        <v>1926600</v>
      </c>
      <c r="C122" s="34">
        <v>0</v>
      </c>
      <c r="D122" s="34">
        <v>2430662.6</v>
      </c>
      <c r="E122" s="6">
        <f t="shared" si="2"/>
        <v>0</v>
      </c>
      <c r="F122" s="6">
        <f t="shared" si="3"/>
        <v>0</v>
      </c>
    </row>
    <row r="123" spans="1:6" s="77" customFormat="1" ht="15" hidden="1">
      <c r="A123" s="33" t="s">
        <v>188</v>
      </c>
      <c r="B123" s="34">
        <v>0</v>
      </c>
      <c r="C123" s="34">
        <v>0</v>
      </c>
      <c r="D123" s="34">
        <v>0</v>
      </c>
      <c r="E123" s="6" t="e">
        <f t="shared" si="2"/>
        <v>#DIV/0!</v>
      </c>
      <c r="F123" s="6" t="e">
        <f t="shared" si="3"/>
        <v>#DIV/0!</v>
      </c>
    </row>
    <row r="124" spans="1:6" s="77" customFormat="1" ht="30" hidden="1">
      <c r="A124" s="33" t="s">
        <v>213</v>
      </c>
      <c r="B124" s="34"/>
      <c r="C124" s="34"/>
      <c r="D124" s="34"/>
      <c r="E124" s="6" t="e">
        <f t="shared" si="2"/>
        <v>#DIV/0!</v>
      </c>
      <c r="F124" s="6" t="e">
        <f t="shared" si="3"/>
        <v>#DIV/0!</v>
      </c>
    </row>
    <row r="125" spans="1:6" s="77" customFormat="1" ht="15" hidden="1">
      <c r="A125" s="33" t="s">
        <v>115</v>
      </c>
      <c r="B125" s="34"/>
      <c r="C125" s="34"/>
      <c r="D125" s="34"/>
      <c r="E125" s="6" t="e">
        <f t="shared" si="2"/>
        <v>#DIV/0!</v>
      </c>
      <c r="F125" s="6" t="e">
        <f t="shared" si="3"/>
        <v>#DIV/0!</v>
      </c>
    </row>
    <row r="126" spans="1:6" s="77" customFormat="1" ht="30" hidden="1">
      <c r="A126" s="33" t="s">
        <v>127</v>
      </c>
      <c r="B126" s="34"/>
      <c r="C126" s="34"/>
      <c r="D126" s="34"/>
      <c r="E126" s="6" t="e">
        <f t="shared" si="2"/>
        <v>#DIV/0!</v>
      </c>
      <c r="F126" s="6" t="e">
        <f t="shared" si="3"/>
        <v>#DIV/0!</v>
      </c>
    </row>
    <row r="127" spans="1:6" s="77" customFormat="1" ht="60">
      <c r="A127" s="33" t="s">
        <v>203</v>
      </c>
      <c r="B127" s="34">
        <v>18045800</v>
      </c>
      <c r="C127" s="34">
        <v>4698548</v>
      </c>
      <c r="D127" s="34">
        <v>0</v>
      </c>
      <c r="E127" s="6">
        <f t="shared" si="2"/>
        <v>26.03679526538031</v>
      </c>
      <c r="F127" s="6" t="e">
        <f t="shared" si="3"/>
        <v>#DIV/0!</v>
      </c>
    </row>
    <row r="128" spans="1:6" s="77" customFormat="1" ht="29.25" customHeight="1">
      <c r="A128" s="33" t="s">
        <v>119</v>
      </c>
      <c r="B128" s="34">
        <v>8604190</v>
      </c>
      <c r="C128" s="34">
        <v>8051731</v>
      </c>
      <c r="D128" s="34">
        <v>5481631</v>
      </c>
      <c r="E128" s="6">
        <f t="shared" si="2"/>
        <v>93.57918641963974</v>
      </c>
      <c r="F128" s="6">
        <f t="shared" si="3"/>
        <v>146.8856805574837</v>
      </c>
    </row>
    <row r="129" spans="1:6" s="77" customFormat="1" ht="29.25" customHeight="1">
      <c r="A129" s="33" t="s">
        <v>235</v>
      </c>
      <c r="B129" s="34">
        <v>1045580</v>
      </c>
      <c r="C129" s="34">
        <v>459800</v>
      </c>
      <c r="D129" s="34">
        <v>0</v>
      </c>
      <c r="E129" s="6">
        <f t="shared" si="2"/>
        <v>43.9755924941181</v>
      </c>
      <c r="F129" s="6" t="e">
        <f t="shared" si="3"/>
        <v>#DIV/0!</v>
      </c>
    </row>
    <row r="130" spans="1:6" s="77" customFormat="1" ht="30" hidden="1">
      <c r="A130" s="33" t="s">
        <v>145</v>
      </c>
      <c r="B130" s="34"/>
      <c r="C130" s="34"/>
      <c r="D130" s="34"/>
      <c r="E130" s="6" t="e">
        <f t="shared" si="2"/>
        <v>#DIV/0!</v>
      </c>
      <c r="F130" s="6" t="e">
        <f t="shared" si="3"/>
        <v>#DIV/0!</v>
      </c>
    </row>
    <row r="131" spans="1:6" s="77" customFormat="1" ht="30" hidden="1">
      <c r="A131" s="33" t="s">
        <v>159</v>
      </c>
      <c r="B131" s="34"/>
      <c r="C131" s="34"/>
      <c r="D131" s="34"/>
      <c r="E131" s="6" t="e">
        <f t="shared" si="2"/>
        <v>#DIV/0!</v>
      </c>
      <c r="F131" s="6" t="e">
        <f t="shared" si="3"/>
        <v>#DIV/0!</v>
      </c>
    </row>
    <row r="132" spans="1:6" s="77" customFormat="1" ht="30" hidden="1">
      <c r="A132" s="33" t="s">
        <v>144</v>
      </c>
      <c r="B132" s="34"/>
      <c r="C132" s="34"/>
      <c r="D132" s="34"/>
      <c r="E132" s="6" t="e">
        <f t="shared" si="2"/>
        <v>#DIV/0!</v>
      </c>
      <c r="F132" s="6" t="e">
        <f t="shared" si="3"/>
        <v>#DIV/0!</v>
      </c>
    </row>
    <row r="133" spans="1:6" s="77" customFormat="1" ht="15" hidden="1">
      <c r="A133" s="59" t="s">
        <v>124</v>
      </c>
      <c r="B133" s="34"/>
      <c r="C133" s="34"/>
      <c r="D133" s="34"/>
      <c r="E133" s="6" t="e">
        <f t="shared" si="2"/>
        <v>#DIV/0!</v>
      </c>
      <c r="F133" s="6" t="e">
        <f t="shared" si="3"/>
        <v>#DIV/0!</v>
      </c>
    </row>
    <row r="134" spans="1:6" s="77" customFormat="1" ht="45" hidden="1">
      <c r="A134" s="59" t="s">
        <v>126</v>
      </c>
      <c r="B134" s="34"/>
      <c r="C134" s="34"/>
      <c r="D134" s="34"/>
      <c r="E134" s="6" t="e">
        <f t="shared" si="2"/>
        <v>#DIV/0!</v>
      </c>
      <c r="F134" s="6" t="e">
        <f t="shared" si="3"/>
        <v>#DIV/0!</v>
      </c>
    </row>
    <row r="135" spans="1:6" s="77" customFormat="1" ht="30" hidden="1">
      <c r="A135" s="59" t="s">
        <v>174</v>
      </c>
      <c r="B135" s="34"/>
      <c r="C135" s="34"/>
      <c r="D135" s="34"/>
      <c r="E135" s="6" t="e">
        <f t="shared" si="2"/>
        <v>#DIV/0!</v>
      </c>
      <c r="F135" s="6" t="e">
        <f t="shared" si="3"/>
        <v>#DIV/0!</v>
      </c>
    </row>
    <row r="136" spans="1:6" s="77" customFormat="1" ht="30" hidden="1">
      <c r="A136" s="59" t="s">
        <v>172</v>
      </c>
      <c r="B136" s="34"/>
      <c r="C136" s="34"/>
      <c r="D136" s="34"/>
      <c r="E136" s="6" t="e">
        <f t="shared" si="2"/>
        <v>#DIV/0!</v>
      </c>
      <c r="F136" s="6" t="e">
        <f t="shared" si="3"/>
        <v>#DIV/0!</v>
      </c>
    </row>
    <row r="137" spans="1:6" s="77" customFormat="1" ht="45" customHeight="1">
      <c r="A137" s="59" t="s">
        <v>200</v>
      </c>
      <c r="B137" s="34">
        <v>5322700</v>
      </c>
      <c r="C137" s="34">
        <v>4571041.55</v>
      </c>
      <c r="D137" s="34">
        <v>9882107.49</v>
      </c>
      <c r="E137" s="6">
        <f t="shared" si="2"/>
        <v>85.87824882108704</v>
      </c>
      <c r="F137" s="6">
        <f t="shared" si="3"/>
        <v>46.255735981677724</v>
      </c>
    </row>
    <row r="138" spans="1:6" s="77" customFormat="1" ht="45" customHeight="1">
      <c r="A138" s="59" t="s">
        <v>230</v>
      </c>
      <c r="B138" s="34">
        <v>32003100</v>
      </c>
      <c r="C138" s="34">
        <v>16625001.52</v>
      </c>
      <c r="D138" s="34">
        <v>0</v>
      </c>
      <c r="E138" s="6">
        <f t="shared" si="2"/>
        <v>51.94809727807619</v>
      </c>
      <c r="F138" s="6" t="e">
        <f t="shared" si="3"/>
        <v>#DIV/0!</v>
      </c>
    </row>
    <row r="139" spans="1:6" s="77" customFormat="1" ht="45" customHeight="1">
      <c r="A139" s="59" t="s">
        <v>231</v>
      </c>
      <c r="B139" s="34">
        <v>828700</v>
      </c>
      <c r="C139" s="34">
        <v>827206</v>
      </c>
      <c r="D139" s="34">
        <v>0</v>
      </c>
      <c r="E139" s="6">
        <f t="shared" si="2"/>
        <v>99.81971763002294</v>
      </c>
      <c r="F139" s="6" t="e">
        <f t="shared" si="3"/>
        <v>#DIV/0!</v>
      </c>
    </row>
    <row r="140" spans="1:6" s="77" customFormat="1" ht="30" hidden="1">
      <c r="A140" s="59" t="s">
        <v>146</v>
      </c>
      <c r="B140" s="34"/>
      <c r="C140" s="34"/>
      <c r="D140" s="34"/>
      <c r="E140" s="6" t="e">
        <f t="shared" si="2"/>
        <v>#DIV/0!</v>
      </c>
      <c r="F140" s="6" t="e">
        <f t="shared" si="3"/>
        <v>#DIV/0!</v>
      </c>
    </row>
    <row r="141" spans="1:6" s="72" customFormat="1" ht="30">
      <c r="A141" s="59" t="s">
        <v>170</v>
      </c>
      <c r="B141" s="34">
        <v>0</v>
      </c>
      <c r="C141" s="34">
        <v>0</v>
      </c>
      <c r="D141" s="34">
        <v>600000</v>
      </c>
      <c r="E141" s="6" t="e">
        <f aca="true" t="shared" si="4" ref="E141:E147">C141/B141*100</f>
        <v>#DIV/0!</v>
      </c>
      <c r="F141" s="6">
        <f t="shared" si="3"/>
        <v>0</v>
      </c>
    </row>
    <row r="142" spans="1:6" s="72" customFormat="1" ht="45" hidden="1">
      <c r="A142" s="59" t="s">
        <v>166</v>
      </c>
      <c r="B142" s="16"/>
      <c r="C142" s="16"/>
      <c r="D142" s="16"/>
      <c r="E142" s="6" t="e">
        <f t="shared" si="4"/>
        <v>#DIV/0!</v>
      </c>
      <c r="F142" s="6" t="e">
        <f t="shared" si="3"/>
        <v>#DIV/0!</v>
      </c>
    </row>
    <row r="143" spans="1:6" s="72" customFormat="1" ht="45" hidden="1">
      <c r="A143" s="59" t="s">
        <v>165</v>
      </c>
      <c r="B143" s="16"/>
      <c r="C143" s="16"/>
      <c r="D143" s="34"/>
      <c r="E143" s="6" t="e">
        <f t="shared" si="4"/>
        <v>#DIV/0!</v>
      </c>
      <c r="F143" s="6" t="e">
        <f t="shared" si="3"/>
        <v>#DIV/0!</v>
      </c>
    </row>
    <row r="144" spans="1:6" s="72" customFormat="1" ht="48.75" customHeight="1">
      <c r="A144" s="59" t="s">
        <v>204</v>
      </c>
      <c r="B144" s="34">
        <v>0</v>
      </c>
      <c r="C144" s="34">
        <v>0</v>
      </c>
      <c r="D144" s="34">
        <v>1147563.49</v>
      </c>
      <c r="E144" s="6" t="e">
        <f t="shared" si="4"/>
        <v>#DIV/0!</v>
      </c>
      <c r="F144" s="6">
        <f t="shared" si="3"/>
        <v>0</v>
      </c>
    </row>
    <row r="145" spans="1:6" s="72" customFormat="1" ht="30" hidden="1">
      <c r="A145" s="59" t="s">
        <v>175</v>
      </c>
      <c r="B145" s="34"/>
      <c r="C145" s="34"/>
      <c r="D145" s="34"/>
      <c r="E145" s="6" t="e">
        <f t="shared" si="4"/>
        <v>#DIV/0!</v>
      </c>
      <c r="F145" s="6" t="e">
        <f t="shared" si="3"/>
        <v>#DIV/0!</v>
      </c>
    </row>
    <row r="146" spans="1:6" s="72" customFormat="1" ht="45" hidden="1">
      <c r="A146" s="59" t="s">
        <v>176</v>
      </c>
      <c r="B146" s="34"/>
      <c r="C146" s="34"/>
      <c r="D146" s="34"/>
      <c r="E146" s="6" t="e">
        <f t="shared" si="4"/>
        <v>#DIV/0!</v>
      </c>
      <c r="F146" s="6" t="e">
        <f t="shared" si="3"/>
        <v>#DIV/0!</v>
      </c>
    </row>
    <row r="147" spans="1:6" s="72" customFormat="1" ht="75">
      <c r="A147" s="102" t="s">
        <v>233</v>
      </c>
      <c r="B147" s="34">
        <v>9696600</v>
      </c>
      <c r="C147" s="34">
        <v>9696600</v>
      </c>
      <c r="D147" s="34">
        <v>0</v>
      </c>
      <c r="E147" s="6">
        <f t="shared" si="4"/>
        <v>100</v>
      </c>
      <c r="F147" s="6" t="e">
        <f t="shared" si="3"/>
        <v>#DIV/0!</v>
      </c>
    </row>
    <row r="148" spans="1:6" s="72" customFormat="1" ht="32.25" customHeight="1">
      <c r="A148" s="59" t="s">
        <v>205</v>
      </c>
      <c r="B148" s="34">
        <v>6464300</v>
      </c>
      <c r="C148" s="34">
        <v>6464300</v>
      </c>
      <c r="D148" s="34">
        <v>15619000</v>
      </c>
      <c r="E148" s="6">
        <f aca="true" t="shared" si="5" ref="E148:E205">C148/B148*100</f>
        <v>100</v>
      </c>
      <c r="F148" s="6">
        <f t="shared" si="3"/>
        <v>41.38741276650234</v>
      </c>
    </row>
    <row r="149" spans="1:6" s="72" customFormat="1" ht="45" hidden="1">
      <c r="A149" s="59" t="s">
        <v>206</v>
      </c>
      <c r="B149" s="34"/>
      <c r="C149" s="34"/>
      <c r="D149" s="34"/>
      <c r="E149" s="6" t="e">
        <f t="shared" si="5"/>
        <v>#DIV/0!</v>
      </c>
      <c r="F149" s="6" t="e">
        <f t="shared" si="3"/>
        <v>#DIV/0!</v>
      </c>
    </row>
    <row r="150" spans="1:6" s="77" customFormat="1" ht="48.75" customHeight="1">
      <c r="A150" s="59" t="s">
        <v>189</v>
      </c>
      <c r="B150" s="34">
        <v>0</v>
      </c>
      <c r="C150" s="34">
        <v>0</v>
      </c>
      <c r="D150" s="34">
        <v>11992546.12</v>
      </c>
      <c r="E150" s="6" t="e">
        <f t="shared" si="5"/>
        <v>#DIV/0!</v>
      </c>
      <c r="F150" s="6">
        <f t="shared" si="3"/>
        <v>0</v>
      </c>
    </row>
    <row r="151" spans="1:6" s="77" customFormat="1" ht="30">
      <c r="A151" s="59" t="s">
        <v>211</v>
      </c>
      <c r="B151" s="34">
        <v>0</v>
      </c>
      <c r="C151" s="34">
        <v>0</v>
      </c>
      <c r="D151" s="34">
        <v>3843149.57</v>
      </c>
      <c r="E151" s="6" t="e">
        <f t="shared" si="5"/>
        <v>#DIV/0!</v>
      </c>
      <c r="F151" s="6">
        <f t="shared" si="3"/>
        <v>0</v>
      </c>
    </row>
    <row r="152" spans="1:6" s="77" customFormat="1" ht="75" hidden="1">
      <c r="A152" s="102" t="s">
        <v>217</v>
      </c>
      <c r="B152" s="34"/>
      <c r="C152" s="34"/>
      <c r="D152" s="34"/>
      <c r="E152" s="6" t="e">
        <f t="shared" si="5"/>
        <v>#DIV/0!</v>
      </c>
      <c r="F152" s="6" t="e">
        <f t="shared" si="3"/>
        <v>#DIV/0!</v>
      </c>
    </row>
    <row r="153" spans="1:6" s="77" customFormat="1" ht="60">
      <c r="A153" s="102" t="s">
        <v>234</v>
      </c>
      <c r="B153" s="34">
        <v>2646369</v>
      </c>
      <c r="C153" s="34">
        <v>92925.41</v>
      </c>
      <c r="D153" s="34">
        <v>0</v>
      </c>
      <c r="E153" s="6">
        <f t="shared" si="5"/>
        <v>3.51143056769483</v>
      </c>
      <c r="F153" s="6" t="e">
        <f t="shared" si="3"/>
        <v>#DIV/0!</v>
      </c>
    </row>
    <row r="154" spans="1:6" s="77" customFormat="1" ht="90" hidden="1">
      <c r="A154" s="102" t="s">
        <v>218</v>
      </c>
      <c r="B154" s="34"/>
      <c r="C154" s="34"/>
      <c r="D154" s="34"/>
      <c r="E154" s="6" t="e">
        <f t="shared" si="5"/>
        <v>#DIV/0!</v>
      </c>
      <c r="F154" s="6" t="e">
        <f t="shared" si="3"/>
        <v>#DIV/0!</v>
      </c>
    </row>
    <row r="155" spans="1:6" s="70" customFormat="1" ht="18" customHeight="1">
      <c r="A155" s="9" t="s">
        <v>19</v>
      </c>
      <c r="B155" s="22">
        <f>B158+B160+B164+B165+B183+B184+B185+B187</f>
        <v>295112319.96</v>
      </c>
      <c r="C155" s="22">
        <f>C158+C160+C165+C183+C185+C184+C164</f>
        <v>239585440.48999998</v>
      </c>
      <c r="D155" s="22">
        <f>D158+D160+D165+D183+D185+D184+D164+D187</f>
        <v>214789329.73</v>
      </c>
      <c r="E155" s="6">
        <f t="shared" si="5"/>
        <v>81.18449291526487</v>
      </c>
      <c r="F155" s="6">
        <f t="shared" si="3"/>
        <v>111.54438667468716</v>
      </c>
    </row>
    <row r="156" spans="1:6" s="72" customFormat="1" ht="25.5" customHeight="1" hidden="1">
      <c r="A156" s="23" t="s">
        <v>85</v>
      </c>
      <c r="B156" s="16"/>
      <c r="C156" s="16"/>
      <c r="D156" s="16"/>
      <c r="E156" s="6" t="e">
        <f t="shared" si="5"/>
        <v>#DIV/0!</v>
      </c>
      <c r="F156" s="6" t="e">
        <f t="shared" si="3"/>
        <v>#DIV/0!</v>
      </c>
    </row>
    <row r="157" spans="1:6" s="72" customFormat="1" ht="30" hidden="1">
      <c r="A157" s="23" t="s">
        <v>88</v>
      </c>
      <c r="B157" s="16"/>
      <c r="C157" s="16"/>
      <c r="D157" s="16"/>
      <c r="E157" s="6" t="e">
        <f t="shared" si="5"/>
        <v>#DIV/0!</v>
      </c>
      <c r="F157" s="6" t="e">
        <f t="shared" si="3"/>
        <v>#DIV/0!</v>
      </c>
    </row>
    <row r="158" spans="1:6" s="72" customFormat="1" ht="29.25" customHeight="1">
      <c r="A158" s="10" t="s">
        <v>59</v>
      </c>
      <c r="B158" s="16">
        <v>1208900</v>
      </c>
      <c r="C158" s="16">
        <v>939401.41</v>
      </c>
      <c r="D158" s="16">
        <v>1081720.87</v>
      </c>
      <c r="E158" s="6">
        <f t="shared" si="5"/>
        <v>77.70712300438414</v>
      </c>
      <c r="F158" s="6">
        <f t="shared" si="3"/>
        <v>86.84323618532015</v>
      </c>
    </row>
    <row r="159" spans="1:6" s="72" customFormat="1" ht="45" hidden="1">
      <c r="A159" s="10" t="s">
        <v>67</v>
      </c>
      <c r="B159" s="16"/>
      <c r="C159" s="16"/>
      <c r="D159" s="16"/>
      <c r="E159" s="6" t="e">
        <f t="shared" si="5"/>
        <v>#DIV/0!</v>
      </c>
      <c r="F159" s="6" t="e">
        <f t="shared" si="3"/>
        <v>#DIV/0!</v>
      </c>
    </row>
    <row r="160" spans="1:6" s="72" customFormat="1" ht="28.5" customHeight="1">
      <c r="A160" s="10" t="s">
        <v>60</v>
      </c>
      <c r="B160" s="16">
        <v>1451500</v>
      </c>
      <c r="C160" s="16">
        <v>1209500</v>
      </c>
      <c r="D160" s="16">
        <v>1159100</v>
      </c>
      <c r="E160" s="6">
        <f t="shared" si="5"/>
        <v>83.3275921460558</v>
      </c>
      <c r="F160" s="6">
        <f t="shared" si="3"/>
        <v>104.3482011905789</v>
      </c>
    </row>
    <row r="161" spans="1:6" s="72" customFormat="1" ht="30" hidden="1">
      <c r="A161" s="10" t="s">
        <v>62</v>
      </c>
      <c r="B161" s="16"/>
      <c r="C161" s="16"/>
      <c r="D161" s="16"/>
      <c r="E161" s="6" t="e">
        <f t="shared" si="5"/>
        <v>#DIV/0!</v>
      </c>
      <c r="F161" s="6" t="e">
        <f t="shared" si="3"/>
        <v>#DIV/0!</v>
      </c>
    </row>
    <row r="162" spans="1:6" s="72" customFormat="1" ht="30" hidden="1">
      <c r="A162" s="10" t="s">
        <v>88</v>
      </c>
      <c r="B162" s="16"/>
      <c r="C162" s="16"/>
      <c r="D162" s="16"/>
      <c r="E162" s="6" t="e">
        <f t="shared" si="5"/>
        <v>#DIV/0!</v>
      </c>
      <c r="F162" s="6" t="e">
        <f t="shared" si="3"/>
        <v>#DIV/0!</v>
      </c>
    </row>
    <row r="163" spans="1:6" s="72" customFormat="1" ht="15" hidden="1">
      <c r="A163" s="10" t="s">
        <v>45</v>
      </c>
      <c r="B163" s="16"/>
      <c r="C163" s="16"/>
      <c r="D163" s="16"/>
      <c r="E163" s="6" t="e">
        <f t="shared" si="5"/>
        <v>#DIV/0!</v>
      </c>
      <c r="F163" s="6" t="e">
        <f t="shared" si="3"/>
        <v>#DIV/0!</v>
      </c>
    </row>
    <row r="164" spans="1:6" s="72" customFormat="1" ht="44.25" customHeight="1">
      <c r="A164" s="10" t="s">
        <v>67</v>
      </c>
      <c r="B164" s="16">
        <v>3100</v>
      </c>
      <c r="C164" s="16">
        <v>3100</v>
      </c>
      <c r="D164" s="16">
        <v>4900</v>
      </c>
      <c r="E164" s="6">
        <f t="shared" si="5"/>
        <v>100</v>
      </c>
      <c r="F164" s="6">
        <f t="shared" si="3"/>
        <v>63.26530612244898</v>
      </c>
    </row>
    <row r="165" spans="1:6" s="72" customFormat="1" ht="29.25" customHeight="1">
      <c r="A165" s="10" t="s">
        <v>63</v>
      </c>
      <c r="B165" s="16">
        <f>SUM(B168:B182)</f>
        <v>289414700</v>
      </c>
      <c r="C165" s="16">
        <f>SUM(C168:C182)</f>
        <v>235125059.22</v>
      </c>
      <c r="D165" s="16">
        <f>SUM(D167:D182)</f>
        <v>211297907.66</v>
      </c>
      <c r="E165" s="6">
        <f t="shared" si="5"/>
        <v>81.24157453646964</v>
      </c>
      <c r="F165" s="6">
        <f t="shared" si="3"/>
        <v>111.27656767824712</v>
      </c>
    </row>
    <row r="166" spans="1:6" s="72" customFormat="1" ht="15" customHeight="1">
      <c r="A166" s="10" t="s">
        <v>22</v>
      </c>
      <c r="B166" s="16"/>
      <c r="C166" s="16"/>
      <c r="D166" s="16"/>
      <c r="E166" s="6" t="e">
        <f t="shared" si="5"/>
        <v>#DIV/0!</v>
      </c>
      <c r="F166" s="6" t="e">
        <f aca="true" t="shared" si="6" ref="F166:F172">C166/D166*100</f>
        <v>#DIV/0!</v>
      </c>
    </row>
    <row r="167" spans="1:6" s="77" customFormat="1" ht="45" hidden="1">
      <c r="A167" s="60" t="s">
        <v>158</v>
      </c>
      <c r="B167" s="34">
        <v>0</v>
      </c>
      <c r="C167" s="34">
        <v>0</v>
      </c>
      <c r="D167" s="34">
        <v>0</v>
      </c>
      <c r="E167" s="6" t="e">
        <f t="shared" si="5"/>
        <v>#DIV/0!</v>
      </c>
      <c r="F167" s="6" t="e">
        <f t="shared" si="6"/>
        <v>#DIV/0!</v>
      </c>
    </row>
    <row r="168" spans="1:6" s="77" customFormat="1" ht="30">
      <c r="A168" s="61" t="s">
        <v>117</v>
      </c>
      <c r="B168" s="34">
        <v>1300</v>
      </c>
      <c r="C168" s="34">
        <v>0</v>
      </c>
      <c r="D168" s="34">
        <v>1425</v>
      </c>
      <c r="E168" s="6">
        <f t="shared" si="5"/>
        <v>0</v>
      </c>
      <c r="F168" s="6">
        <f t="shared" si="6"/>
        <v>0</v>
      </c>
    </row>
    <row r="169" spans="1:6" s="77" customFormat="1" ht="28.5" customHeight="1">
      <c r="A169" s="60" t="s">
        <v>147</v>
      </c>
      <c r="B169" s="34">
        <v>100</v>
      </c>
      <c r="C169" s="34">
        <v>100</v>
      </c>
      <c r="D169" s="34">
        <v>500</v>
      </c>
      <c r="E169" s="6">
        <f t="shared" si="5"/>
        <v>100</v>
      </c>
      <c r="F169" s="6">
        <f t="shared" si="6"/>
        <v>20</v>
      </c>
    </row>
    <row r="170" spans="1:6" s="77" customFormat="1" ht="60" hidden="1">
      <c r="A170" s="60" t="s">
        <v>148</v>
      </c>
      <c r="B170" s="34"/>
      <c r="C170" s="34"/>
      <c r="D170" s="34"/>
      <c r="E170" s="6" t="e">
        <f t="shared" si="5"/>
        <v>#DIV/0!</v>
      </c>
      <c r="F170" s="6" t="e">
        <f t="shared" si="6"/>
        <v>#DIV/0!</v>
      </c>
    </row>
    <row r="171" spans="1:6" s="77" customFormat="1" ht="60" customHeight="1" hidden="1">
      <c r="A171" s="60" t="s">
        <v>149</v>
      </c>
      <c r="B171" s="34"/>
      <c r="C171" s="34"/>
      <c r="D171" s="34"/>
      <c r="E171" s="6" t="e">
        <f t="shared" si="5"/>
        <v>#DIV/0!</v>
      </c>
      <c r="F171" s="6" t="e">
        <f t="shared" si="6"/>
        <v>#DIV/0!</v>
      </c>
    </row>
    <row r="172" spans="1:6" s="77" customFormat="1" ht="15.75" customHeight="1">
      <c r="A172" s="60" t="s">
        <v>103</v>
      </c>
      <c r="B172" s="34">
        <v>59400</v>
      </c>
      <c r="C172" s="34">
        <v>43859.36</v>
      </c>
      <c r="D172" s="34">
        <v>39103.22</v>
      </c>
      <c r="E172" s="6">
        <f t="shared" si="5"/>
        <v>73.8373063973064</v>
      </c>
      <c r="F172" s="6">
        <f t="shared" si="6"/>
        <v>112.16303925865951</v>
      </c>
    </row>
    <row r="173" spans="1:6" s="77" customFormat="1" ht="28.5" customHeight="1">
      <c r="A173" s="60" t="s">
        <v>104</v>
      </c>
      <c r="B173" s="34">
        <v>663500</v>
      </c>
      <c r="C173" s="34">
        <v>494528.87</v>
      </c>
      <c r="D173" s="34">
        <v>452772.07</v>
      </c>
      <c r="E173" s="6">
        <f t="shared" si="5"/>
        <v>74.53336397889977</v>
      </c>
      <c r="F173" s="6">
        <f aca="true" t="shared" si="7" ref="F173:F208">C173/D173*100</f>
        <v>109.22247699598609</v>
      </c>
    </row>
    <row r="174" spans="1:6" s="77" customFormat="1" ht="15.75" customHeight="1">
      <c r="A174" s="60" t="s">
        <v>105</v>
      </c>
      <c r="B174" s="34">
        <v>880000</v>
      </c>
      <c r="C174" s="34">
        <v>641003.98</v>
      </c>
      <c r="D174" s="34">
        <v>451259.81</v>
      </c>
      <c r="E174" s="6">
        <f t="shared" si="5"/>
        <v>72.84136136363635</v>
      </c>
      <c r="F174" s="6">
        <f t="shared" si="7"/>
        <v>142.0476554293634</v>
      </c>
    </row>
    <row r="175" spans="1:6" s="77" customFormat="1" ht="44.25" customHeight="1">
      <c r="A175" s="60" t="s">
        <v>106</v>
      </c>
      <c r="B175" s="34">
        <v>38786500</v>
      </c>
      <c r="C175" s="34">
        <v>35707600</v>
      </c>
      <c r="D175" s="34">
        <v>33703100</v>
      </c>
      <c r="E175" s="6">
        <f t="shared" si="5"/>
        <v>92.06192876387402</v>
      </c>
      <c r="F175" s="6">
        <f t="shared" si="7"/>
        <v>105.9475241149924</v>
      </c>
    </row>
    <row r="176" spans="1:6" s="77" customFormat="1" ht="60" customHeight="1">
      <c r="A176" s="60" t="s">
        <v>110</v>
      </c>
      <c r="B176" s="34">
        <v>200362000</v>
      </c>
      <c r="C176" s="34">
        <v>154840906.51</v>
      </c>
      <c r="D176" s="34">
        <v>151942879</v>
      </c>
      <c r="E176" s="6">
        <f t="shared" si="5"/>
        <v>77.28057541350157</v>
      </c>
      <c r="F176" s="6">
        <f t="shared" si="7"/>
        <v>101.90731380705245</v>
      </c>
    </row>
    <row r="177" spans="1:6" s="77" customFormat="1" ht="45">
      <c r="A177" s="60" t="s">
        <v>125</v>
      </c>
      <c r="B177" s="34">
        <v>0</v>
      </c>
      <c r="C177" s="34">
        <v>0</v>
      </c>
      <c r="D177" s="34">
        <v>300000</v>
      </c>
      <c r="E177" s="6" t="e">
        <f t="shared" si="5"/>
        <v>#DIV/0!</v>
      </c>
      <c r="F177" s="6">
        <f t="shared" si="7"/>
        <v>0</v>
      </c>
    </row>
    <row r="178" spans="1:6" s="77" customFormat="1" ht="60.75" customHeight="1">
      <c r="A178" s="60" t="s">
        <v>190</v>
      </c>
      <c r="B178" s="34">
        <v>86300</v>
      </c>
      <c r="C178" s="34">
        <v>85300</v>
      </c>
      <c r="D178" s="34">
        <v>0</v>
      </c>
      <c r="E178" s="6">
        <f t="shared" si="5"/>
        <v>98.84125144843568</v>
      </c>
      <c r="F178" s="6" t="e">
        <f t="shared" si="7"/>
        <v>#DIV/0!</v>
      </c>
    </row>
    <row r="179" spans="1:6" s="77" customFormat="1" ht="45">
      <c r="A179" s="60" t="s">
        <v>107</v>
      </c>
      <c r="B179" s="34">
        <v>41284100</v>
      </c>
      <c r="C179" s="34">
        <v>37843300</v>
      </c>
      <c r="D179" s="34">
        <v>19184000</v>
      </c>
      <c r="E179" s="6">
        <f t="shared" si="5"/>
        <v>91.66555647331539</v>
      </c>
      <c r="F179" s="6">
        <f t="shared" si="7"/>
        <v>197.26490825688074</v>
      </c>
    </row>
    <row r="180" spans="1:6" s="77" customFormat="1" ht="15" hidden="1">
      <c r="A180" s="60"/>
      <c r="B180" s="34"/>
      <c r="C180" s="34"/>
      <c r="D180" s="34"/>
      <c r="E180" s="6" t="e">
        <f t="shared" si="5"/>
        <v>#DIV/0!</v>
      </c>
      <c r="F180" s="6" t="e">
        <f t="shared" si="7"/>
        <v>#DIV/0!</v>
      </c>
    </row>
    <row r="181" spans="1:6" s="77" customFormat="1" ht="45.75" customHeight="1">
      <c r="A181" s="60" t="s">
        <v>108</v>
      </c>
      <c r="B181" s="34">
        <v>899900</v>
      </c>
      <c r="C181" s="34">
        <v>675395.5</v>
      </c>
      <c r="D181" s="34">
        <v>609396</v>
      </c>
      <c r="E181" s="6">
        <f t="shared" si="5"/>
        <v>75.05228358706523</v>
      </c>
      <c r="F181" s="6">
        <f t="shared" si="7"/>
        <v>110.83031395020643</v>
      </c>
    </row>
    <row r="182" spans="1:6" s="77" customFormat="1" ht="43.5" customHeight="1">
      <c r="A182" s="60" t="s">
        <v>109</v>
      </c>
      <c r="B182" s="34">
        <v>6391600</v>
      </c>
      <c r="C182" s="34">
        <v>4793065</v>
      </c>
      <c r="D182" s="34">
        <v>4613472.56</v>
      </c>
      <c r="E182" s="6">
        <f t="shared" si="5"/>
        <v>74.99006508542462</v>
      </c>
      <c r="F182" s="6">
        <f t="shared" si="7"/>
        <v>103.89278222996519</v>
      </c>
    </row>
    <row r="183" spans="1:6" s="72" customFormat="1" ht="58.5" customHeight="1">
      <c r="A183" s="10" t="s">
        <v>192</v>
      </c>
      <c r="B183" s="16">
        <v>461200</v>
      </c>
      <c r="C183" s="16">
        <v>119632.54</v>
      </c>
      <c r="D183" s="16">
        <v>72196.07</v>
      </c>
      <c r="E183" s="6">
        <f t="shared" si="5"/>
        <v>25.93940589765828</v>
      </c>
      <c r="F183" s="6">
        <f t="shared" si="7"/>
        <v>165.70505846093837</v>
      </c>
    </row>
    <row r="184" spans="1:6" s="72" customFormat="1" ht="30.75" customHeight="1">
      <c r="A184" s="41" t="s">
        <v>61</v>
      </c>
      <c r="B184" s="16">
        <v>148443.96</v>
      </c>
      <c r="C184" s="16">
        <v>110671.32</v>
      </c>
      <c r="D184" s="16">
        <v>159415.13</v>
      </c>
      <c r="E184" s="6">
        <f t="shared" si="5"/>
        <v>74.5542762400033</v>
      </c>
      <c r="F184" s="6">
        <f t="shared" si="7"/>
        <v>69.42334770858952</v>
      </c>
    </row>
    <row r="185" spans="1:6" s="72" customFormat="1" ht="46.5" customHeight="1">
      <c r="A185" s="42" t="s">
        <v>169</v>
      </c>
      <c r="B185" s="16">
        <v>2078076</v>
      </c>
      <c r="C185" s="16">
        <v>2078076</v>
      </c>
      <c r="D185" s="16">
        <v>1014090</v>
      </c>
      <c r="E185" s="6">
        <f t="shared" si="5"/>
        <v>100</v>
      </c>
      <c r="F185" s="6">
        <f t="shared" si="7"/>
        <v>204.92027334851937</v>
      </c>
    </row>
    <row r="186" spans="1:6" s="72" customFormat="1" ht="30" hidden="1">
      <c r="A186" s="10" t="s">
        <v>47</v>
      </c>
      <c r="B186" s="43"/>
      <c r="C186" s="16"/>
      <c r="D186" s="16"/>
      <c r="E186" s="6" t="e">
        <f t="shared" si="5"/>
        <v>#DIV/0!</v>
      </c>
      <c r="F186" s="6" t="e">
        <f t="shared" si="7"/>
        <v>#DIV/0!</v>
      </c>
    </row>
    <row r="187" spans="1:6" s="72" customFormat="1" ht="30">
      <c r="A187" s="10" t="s">
        <v>191</v>
      </c>
      <c r="B187" s="16">
        <v>346400</v>
      </c>
      <c r="C187" s="16">
        <v>0</v>
      </c>
      <c r="D187" s="16">
        <v>0</v>
      </c>
      <c r="E187" s="6">
        <f t="shared" si="5"/>
        <v>0</v>
      </c>
      <c r="F187" s="6" t="e">
        <f t="shared" si="7"/>
        <v>#DIV/0!</v>
      </c>
    </row>
    <row r="188" spans="1:6" s="70" customFormat="1" ht="17.25" customHeight="1">
      <c r="A188" s="18" t="s">
        <v>20</v>
      </c>
      <c r="B188" s="22">
        <f>B189+B190+B192+B197+B193+B194+B195+B196</f>
        <v>18077600</v>
      </c>
      <c r="C188" s="22">
        <f>C189+C190+C192+C197+C193+C194+C195+C196</f>
        <v>13839532.4</v>
      </c>
      <c r="D188" s="22">
        <f>D189+D190+D192+D197+D193+D194+D195+D196</f>
        <v>6605380</v>
      </c>
      <c r="E188" s="6">
        <f t="shared" si="5"/>
        <v>76.55624861707307</v>
      </c>
      <c r="F188" s="6">
        <f t="shared" si="7"/>
        <v>209.51909504070923</v>
      </c>
    </row>
    <row r="189" spans="1:6" s="72" customFormat="1" ht="45" hidden="1">
      <c r="A189" s="10" t="s">
        <v>219</v>
      </c>
      <c r="B189" s="16"/>
      <c r="C189" s="16"/>
      <c r="D189" s="16"/>
      <c r="E189" s="6" t="e">
        <f t="shared" si="5"/>
        <v>#DIV/0!</v>
      </c>
      <c r="F189" s="6" t="e">
        <f t="shared" si="7"/>
        <v>#DIV/0!</v>
      </c>
    </row>
    <row r="190" spans="1:6" s="72" customFormat="1" ht="60" hidden="1">
      <c r="A190" s="10" t="s">
        <v>84</v>
      </c>
      <c r="B190" s="16"/>
      <c r="C190" s="16"/>
      <c r="D190" s="16"/>
      <c r="E190" s="6" t="e">
        <f t="shared" si="5"/>
        <v>#DIV/0!</v>
      </c>
      <c r="F190" s="6" t="e">
        <f t="shared" si="7"/>
        <v>#DIV/0!</v>
      </c>
    </row>
    <row r="191" spans="1:6" s="72" customFormat="1" ht="45" hidden="1">
      <c r="A191" s="10" t="s">
        <v>78</v>
      </c>
      <c r="B191" s="16"/>
      <c r="C191" s="16"/>
      <c r="D191" s="16"/>
      <c r="E191" s="6" t="e">
        <f t="shared" si="5"/>
        <v>#DIV/0!</v>
      </c>
      <c r="F191" s="6" t="e">
        <f t="shared" si="7"/>
        <v>#DIV/0!</v>
      </c>
    </row>
    <row r="192" spans="1:6" s="72" customFormat="1" ht="45" hidden="1">
      <c r="A192" s="10" t="s">
        <v>76</v>
      </c>
      <c r="B192" s="16"/>
      <c r="C192" s="16"/>
      <c r="D192" s="16"/>
      <c r="E192" s="6" t="e">
        <f t="shared" si="5"/>
        <v>#DIV/0!</v>
      </c>
      <c r="F192" s="6" t="e">
        <f t="shared" si="7"/>
        <v>#DIV/0!</v>
      </c>
    </row>
    <row r="193" spans="1:6" s="72" customFormat="1" ht="60" hidden="1">
      <c r="A193" s="10" t="s">
        <v>84</v>
      </c>
      <c r="B193" s="16"/>
      <c r="C193" s="16"/>
      <c r="D193" s="16"/>
      <c r="E193" s="6" t="e">
        <f t="shared" si="5"/>
        <v>#DIV/0!</v>
      </c>
      <c r="F193" s="6" t="e">
        <f t="shared" si="7"/>
        <v>#DIV/0!</v>
      </c>
    </row>
    <row r="194" spans="1:6" s="72" customFormat="1" ht="45" hidden="1">
      <c r="A194" s="10" t="s">
        <v>86</v>
      </c>
      <c r="B194" s="16"/>
      <c r="C194" s="16"/>
      <c r="D194" s="16"/>
      <c r="E194" s="6" t="e">
        <f t="shared" si="5"/>
        <v>#DIV/0!</v>
      </c>
      <c r="F194" s="6" t="e">
        <f t="shared" si="7"/>
        <v>#DIV/0!</v>
      </c>
    </row>
    <row r="195" spans="1:6" s="72" customFormat="1" ht="30" hidden="1">
      <c r="A195" s="10" t="s">
        <v>220</v>
      </c>
      <c r="B195" s="16"/>
      <c r="C195" s="16"/>
      <c r="D195" s="16"/>
      <c r="E195" s="6" t="e">
        <f t="shared" si="5"/>
        <v>#DIV/0!</v>
      </c>
      <c r="F195" s="6" t="e">
        <f t="shared" si="7"/>
        <v>#DIV/0!</v>
      </c>
    </row>
    <row r="196" spans="1:6" s="72" customFormat="1" ht="45">
      <c r="A196" s="10" t="s">
        <v>212</v>
      </c>
      <c r="B196" s="16">
        <v>15858400</v>
      </c>
      <c r="C196" s="16">
        <v>11620478.4</v>
      </c>
      <c r="D196" s="16">
        <v>2656080</v>
      </c>
      <c r="E196" s="6">
        <f t="shared" si="5"/>
        <v>73.27648690914594</v>
      </c>
      <c r="F196" s="6">
        <f t="shared" si="7"/>
        <v>437.5048341917412</v>
      </c>
    </row>
    <row r="197" spans="1:6" s="72" customFormat="1" ht="30">
      <c r="A197" s="23" t="s">
        <v>207</v>
      </c>
      <c r="B197" s="16">
        <v>2219200</v>
      </c>
      <c r="C197" s="16">
        <v>2219054</v>
      </c>
      <c r="D197" s="16">
        <v>3949300</v>
      </c>
      <c r="E197" s="6">
        <f t="shared" si="5"/>
        <v>99.99342105263158</v>
      </c>
      <c r="F197" s="6">
        <f t="shared" si="7"/>
        <v>56.18853974121997</v>
      </c>
    </row>
    <row r="198" spans="1:6" s="70" customFormat="1" ht="15" customHeight="1">
      <c r="A198" s="18" t="s">
        <v>167</v>
      </c>
      <c r="B198" s="22">
        <f>B199</f>
        <v>1654544</v>
      </c>
      <c r="C198" s="22">
        <f>C199</f>
        <v>1603656.79</v>
      </c>
      <c r="D198" s="22">
        <f>D199</f>
        <v>2097777.78</v>
      </c>
      <c r="E198" s="6">
        <f t="shared" si="5"/>
        <v>96.92439669177732</v>
      </c>
      <c r="F198" s="6">
        <f t="shared" si="7"/>
        <v>76.44550367961283</v>
      </c>
    </row>
    <row r="199" spans="1:6" s="72" customFormat="1" ht="15" customHeight="1">
      <c r="A199" s="10" t="s">
        <v>48</v>
      </c>
      <c r="B199" s="16">
        <v>1654544</v>
      </c>
      <c r="C199" s="16">
        <v>1603656.79</v>
      </c>
      <c r="D199" s="16">
        <v>2097777.78</v>
      </c>
      <c r="E199" s="6">
        <f t="shared" si="5"/>
        <v>96.92439669177732</v>
      </c>
      <c r="F199" s="6">
        <f t="shared" si="7"/>
        <v>76.44550367961283</v>
      </c>
    </row>
    <row r="200" spans="1:6" s="70" customFormat="1" ht="72" hidden="1">
      <c r="A200" s="18" t="s">
        <v>77</v>
      </c>
      <c r="B200" s="22">
        <v>0</v>
      </c>
      <c r="C200" s="22">
        <v>0</v>
      </c>
      <c r="D200" s="22">
        <v>0</v>
      </c>
      <c r="E200" s="6" t="e">
        <f t="shared" si="5"/>
        <v>#DIV/0!</v>
      </c>
      <c r="F200" s="6" t="e">
        <f t="shared" si="7"/>
        <v>#DIV/0!</v>
      </c>
    </row>
    <row r="201" spans="1:6" s="70" customFormat="1" ht="42.75">
      <c r="A201" s="44" t="s">
        <v>193</v>
      </c>
      <c r="B201" s="62">
        <f>B203+B204</f>
        <v>0</v>
      </c>
      <c r="C201" s="22">
        <f>C203+C204</f>
        <v>0</v>
      </c>
      <c r="D201" s="22">
        <f>D203+D204+D202</f>
        <v>2292220.26</v>
      </c>
      <c r="E201" s="6"/>
      <c r="F201" s="6">
        <f t="shared" si="7"/>
        <v>0</v>
      </c>
    </row>
    <row r="202" spans="1:6" s="72" customFormat="1" ht="30">
      <c r="A202" s="58" t="s">
        <v>80</v>
      </c>
      <c r="B202" s="63">
        <v>0</v>
      </c>
      <c r="C202" s="16">
        <v>0</v>
      </c>
      <c r="D202" s="16">
        <v>2292220.26</v>
      </c>
      <c r="E202" s="6"/>
      <c r="F202" s="6">
        <f t="shared" si="7"/>
        <v>0</v>
      </c>
    </row>
    <row r="203" spans="1:6" s="72" customFormat="1" ht="30" hidden="1">
      <c r="A203" s="10" t="s">
        <v>196</v>
      </c>
      <c r="B203" s="16"/>
      <c r="C203" s="16"/>
      <c r="D203" s="16"/>
      <c r="E203" s="6" t="e">
        <f t="shared" si="5"/>
        <v>#DIV/0!</v>
      </c>
      <c r="F203" s="6" t="e">
        <f t="shared" si="7"/>
        <v>#DIV/0!</v>
      </c>
    </row>
    <row r="204" spans="1:6" s="72" customFormat="1" ht="45" hidden="1">
      <c r="A204" s="10" t="s">
        <v>168</v>
      </c>
      <c r="B204" s="16">
        <v>0</v>
      </c>
      <c r="C204" s="16">
        <v>0</v>
      </c>
      <c r="D204" s="16">
        <v>0</v>
      </c>
      <c r="E204" s="6" t="e">
        <f t="shared" si="5"/>
        <v>#DIV/0!</v>
      </c>
      <c r="F204" s="6" t="e">
        <f t="shared" si="7"/>
        <v>#DIV/0!</v>
      </c>
    </row>
    <row r="205" spans="1:6" s="70" customFormat="1" ht="27.75" customHeight="1">
      <c r="A205" s="18" t="s">
        <v>194</v>
      </c>
      <c r="B205" s="22">
        <f>B206+B207+B208</f>
        <v>-11715744.95</v>
      </c>
      <c r="C205" s="22">
        <f>C206+C207+C208</f>
        <v>-11715744.95</v>
      </c>
      <c r="D205" s="22">
        <f>D206+D207+D208</f>
        <v>-29659552.83</v>
      </c>
      <c r="E205" s="6">
        <f t="shared" si="5"/>
        <v>100</v>
      </c>
      <c r="F205" s="6">
        <f t="shared" si="7"/>
        <v>39.50074708526885</v>
      </c>
    </row>
    <row r="206" spans="1:6" s="70" customFormat="1" ht="30" hidden="1">
      <c r="A206" s="10" t="s">
        <v>80</v>
      </c>
      <c r="B206" s="16">
        <v>0</v>
      </c>
      <c r="C206" s="16">
        <v>0</v>
      </c>
      <c r="D206" s="16">
        <v>0</v>
      </c>
      <c r="E206" s="6" t="e">
        <f>C206/B206*100</f>
        <v>#DIV/0!</v>
      </c>
      <c r="F206" s="6" t="e">
        <f t="shared" si="7"/>
        <v>#DIV/0!</v>
      </c>
    </row>
    <row r="207" spans="1:6" s="70" customFormat="1" ht="30" hidden="1">
      <c r="A207" s="10" t="s">
        <v>81</v>
      </c>
      <c r="B207" s="16">
        <v>0</v>
      </c>
      <c r="C207" s="16">
        <v>0</v>
      </c>
      <c r="D207" s="16">
        <v>0</v>
      </c>
      <c r="E207" s="6" t="e">
        <f>C207/B207*100</f>
        <v>#DIV/0!</v>
      </c>
      <c r="F207" s="6" t="e">
        <f t="shared" si="7"/>
        <v>#DIV/0!</v>
      </c>
    </row>
    <row r="208" spans="1:6" s="70" customFormat="1" ht="27.75" customHeight="1">
      <c r="A208" s="10" t="s">
        <v>195</v>
      </c>
      <c r="B208" s="16">
        <v>-11715744.95</v>
      </c>
      <c r="C208" s="16">
        <v>-11715744.95</v>
      </c>
      <c r="D208" s="16">
        <v>-29659552.83</v>
      </c>
      <c r="E208" s="6">
        <f>C208/B208*100</f>
        <v>100</v>
      </c>
      <c r="F208" s="6">
        <f t="shared" si="7"/>
        <v>39.50074708526885</v>
      </c>
    </row>
    <row r="209" spans="1:6" s="69" customFormat="1" ht="16.5" customHeight="1">
      <c r="A209" s="3" t="s">
        <v>92</v>
      </c>
      <c r="B209" s="45">
        <f>B73+B74</f>
        <v>615128057.54</v>
      </c>
      <c r="C209" s="45">
        <f>C73+C74</f>
        <v>489703117.96999997</v>
      </c>
      <c r="D209" s="4">
        <f>D73+D74</f>
        <v>416671413.9</v>
      </c>
      <c r="E209" s="4">
        <f>C209/B209*100</f>
        <v>79.60994657411737</v>
      </c>
      <c r="F209" s="4">
        <f>C209/D209*100</f>
        <v>117.52740928071618</v>
      </c>
    </row>
    <row r="210" spans="1:6" s="81" customFormat="1" ht="15" customHeight="1">
      <c r="A210" s="23" t="s">
        <v>23</v>
      </c>
      <c r="B210" s="8"/>
      <c r="C210" s="8"/>
      <c r="D210" s="8"/>
      <c r="E210" s="6"/>
      <c r="F210" s="6"/>
    </row>
    <row r="211" spans="1:8" s="82" customFormat="1" ht="14.25">
      <c r="A211" s="9" t="s">
        <v>24</v>
      </c>
      <c r="B211" s="104">
        <v>65955917.46</v>
      </c>
      <c r="C211" s="97">
        <v>50969293.33</v>
      </c>
      <c r="D211" s="6">
        <v>50578963.16</v>
      </c>
      <c r="E211" s="6">
        <f aca="true" t="shared" si="8" ref="E211:E242">C211/B211*100</f>
        <v>77.27781720406077</v>
      </c>
      <c r="F211" s="6">
        <f aca="true" t="shared" si="9" ref="F211:F240">C211/D211*100</f>
        <v>100.7717243407407</v>
      </c>
      <c r="H211" s="83"/>
    </row>
    <row r="212" spans="1:6" s="81" customFormat="1" ht="15">
      <c r="A212" s="23" t="s">
        <v>25</v>
      </c>
      <c r="B212" s="47">
        <v>52413483</v>
      </c>
      <c r="C212" s="48">
        <v>42330083.43</v>
      </c>
      <c r="D212" s="8">
        <v>39703559.83</v>
      </c>
      <c r="E212" s="6">
        <f t="shared" si="8"/>
        <v>80.76182120924878</v>
      </c>
      <c r="F212" s="6">
        <f t="shared" si="9"/>
        <v>106.6153352778594</v>
      </c>
    </row>
    <row r="213" spans="1:6" s="81" customFormat="1" ht="15">
      <c r="A213" s="23" t="s">
        <v>26</v>
      </c>
      <c r="B213" s="49">
        <v>2490656</v>
      </c>
      <c r="C213" s="48">
        <v>1541235.1</v>
      </c>
      <c r="D213" s="8">
        <v>1289521.24</v>
      </c>
      <c r="E213" s="6">
        <f t="shared" si="8"/>
        <v>61.880689264193855</v>
      </c>
      <c r="F213" s="6">
        <f t="shared" si="9"/>
        <v>119.51994679823963</v>
      </c>
    </row>
    <row r="214" spans="1:6" s="81" customFormat="1" ht="15">
      <c r="A214" s="23" t="s">
        <v>27</v>
      </c>
      <c r="B214" s="49">
        <f>B211-B212-B213</f>
        <v>11051778.46</v>
      </c>
      <c r="C214" s="8">
        <f>C211-C212-C213</f>
        <v>7097974.799999999</v>
      </c>
      <c r="D214" s="8">
        <f>D211-D212-D213</f>
        <v>9585882.089999998</v>
      </c>
      <c r="E214" s="6">
        <f t="shared" si="8"/>
        <v>64.224729311123</v>
      </c>
      <c r="F214" s="6">
        <f t="shared" si="9"/>
        <v>74.04613089706802</v>
      </c>
    </row>
    <row r="215" spans="1:6" s="82" customFormat="1" ht="13.5" customHeight="1">
      <c r="A215" s="9" t="s">
        <v>28</v>
      </c>
      <c r="B215" s="46">
        <v>1451500</v>
      </c>
      <c r="C215" s="97">
        <v>1190017.39</v>
      </c>
      <c r="D215" s="6">
        <v>1017751.52</v>
      </c>
      <c r="E215" s="6">
        <f t="shared" si="8"/>
        <v>81.98535239407508</v>
      </c>
      <c r="F215" s="6">
        <f t="shared" si="9"/>
        <v>116.92612259621089</v>
      </c>
    </row>
    <row r="216" spans="1:6" s="82" customFormat="1" ht="16.5" customHeight="1">
      <c r="A216" s="9" t="s">
        <v>29</v>
      </c>
      <c r="B216" s="46">
        <v>4844904</v>
      </c>
      <c r="C216" s="97">
        <v>3508144.1</v>
      </c>
      <c r="D216" s="6">
        <v>4272677.44</v>
      </c>
      <c r="E216" s="6">
        <f t="shared" si="8"/>
        <v>72.40894969229524</v>
      </c>
      <c r="F216" s="6">
        <f t="shared" si="9"/>
        <v>82.10645781863654</v>
      </c>
    </row>
    <row r="217" spans="1:6" s="82" customFormat="1" ht="13.5" customHeight="1">
      <c r="A217" s="9" t="s">
        <v>30</v>
      </c>
      <c r="B217" s="50">
        <f>SUM(B218:B222)</f>
        <v>58032828.87</v>
      </c>
      <c r="C217" s="103">
        <f>SUM(C218:C222)</f>
        <v>40613105.51</v>
      </c>
      <c r="D217" s="50">
        <f>SUM(D218:D222)</f>
        <v>30425645.85</v>
      </c>
      <c r="E217" s="6">
        <f t="shared" si="8"/>
        <v>69.98298428804476</v>
      </c>
      <c r="F217" s="6">
        <f t="shared" si="9"/>
        <v>133.48313363740806</v>
      </c>
    </row>
    <row r="218" spans="1:6" s="82" customFormat="1" ht="13.5" customHeight="1">
      <c r="A218" s="23" t="s">
        <v>171</v>
      </c>
      <c r="B218" s="8">
        <v>193000</v>
      </c>
      <c r="C218" s="63">
        <v>166516.11</v>
      </c>
      <c r="D218" s="8">
        <v>48977.9</v>
      </c>
      <c r="E218" s="6">
        <f t="shared" si="8"/>
        <v>86.27777720207254</v>
      </c>
      <c r="F218" s="6">
        <f t="shared" si="9"/>
        <v>339.98213479957286</v>
      </c>
    </row>
    <row r="219" spans="1:6" s="81" customFormat="1" ht="15">
      <c r="A219" s="23" t="s">
        <v>31</v>
      </c>
      <c r="B219" s="56">
        <v>788167</v>
      </c>
      <c r="C219" s="98">
        <v>492876.8</v>
      </c>
      <c r="D219" s="8">
        <v>1827790</v>
      </c>
      <c r="E219" s="6">
        <f t="shared" si="8"/>
        <v>62.53456437531639</v>
      </c>
      <c r="F219" s="6">
        <f t="shared" si="9"/>
        <v>26.96572363345899</v>
      </c>
    </row>
    <row r="220" spans="1:6" s="81" customFormat="1" ht="13.5" customHeight="1">
      <c r="A220" s="23" t="s">
        <v>32</v>
      </c>
      <c r="B220" s="51">
        <v>39699280.65</v>
      </c>
      <c r="C220" s="48">
        <v>33440475.37</v>
      </c>
      <c r="D220" s="8">
        <v>27392532.28</v>
      </c>
      <c r="E220" s="6">
        <f t="shared" si="8"/>
        <v>84.23446173954792</v>
      </c>
      <c r="F220" s="6">
        <f t="shared" si="9"/>
        <v>122.07880245674023</v>
      </c>
    </row>
    <row r="221" spans="1:6" s="81" customFormat="1" ht="15">
      <c r="A221" s="23" t="s">
        <v>65</v>
      </c>
      <c r="B221" s="49">
        <v>504000</v>
      </c>
      <c r="C221" s="8">
        <v>379757.44</v>
      </c>
      <c r="D221" s="8">
        <v>187500</v>
      </c>
      <c r="E221" s="6">
        <f t="shared" si="8"/>
        <v>75.34869841269841</v>
      </c>
      <c r="F221" s="6">
        <f t="shared" si="9"/>
        <v>202.53730133333332</v>
      </c>
    </row>
    <row r="222" spans="1:6" s="81" customFormat="1" ht="14.25" customHeight="1">
      <c r="A222" s="23" t="s">
        <v>33</v>
      </c>
      <c r="B222" s="51">
        <v>16848381.22</v>
      </c>
      <c r="C222" s="48">
        <v>6133479.79</v>
      </c>
      <c r="D222" s="8">
        <v>968845.67</v>
      </c>
      <c r="E222" s="6">
        <f t="shared" si="8"/>
        <v>36.40397086171819</v>
      </c>
      <c r="F222" s="6">
        <f t="shared" si="9"/>
        <v>633.0708780481002</v>
      </c>
    </row>
    <row r="223" spans="1:6" s="82" customFormat="1" ht="15" customHeight="1">
      <c r="A223" s="9" t="s">
        <v>34</v>
      </c>
      <c r="B223" s="50">
        <f>B224+B225+B226+B227</f>
        <v>47609984.12</v>
      </c>
      <c r="C223" s="50">
        <f>C224+C225+C226+C227</f>
        <v>34646220.7</v>
      </c>
      <c r="D223" s="6">
        <f>D224+D225+D226+D227</f>
        <v>39493031.95</v>
      </c>
      <c r="E223" s="6">
        <f t="shared" si="8"/>
        <v>72.77091421134465</v>
      </c>
      <c r="F223" s="6">
        <f t="shared" si="9"/>
        <v>87.72742681256712</v>
      </c>
    </row>
    <row r="224" spans="1:6" s="81" customFormat="1" ht="15">
      <c r="A224" s="23" t="s">
        <v>35</v>
      </c>
      <c r="B224" s="51">
        <v>195000</v>
      </c>
      <c r="C224" s="48">
        <v>121072.32</v>
      </c>
      <c r="D224" s="8">
        <v>46608.9</v>
      </c>
      <c r="E224" s="6">
        <f t="shared" si="8"/>
        <v>62.08836923076924</v>
      </c>
      <c r="F224" s="6">
        <f t="shared" si="9"/>
        <v>259.76223425139835</v>
      </c>
    </row>
    <row r="225" spans="1:6" s="81" customFormat="1" ht="15">
      <c r="A225" s="23" t="s">
        <v>36</v>
      </c>
      <c r="B225" s="51">
        <v>7551625.47</v>
      </c>
      <c r="C225" s="48">
        <v>2341209.2</v>
      </c>
      <c r="D225" s="8">
        <v>5414970.4</v>
      </c>
      <c r="E225" s="6">
        <f t="shared" si="8"/>
        <v>31.00271867693672</v>
      </c>
      <c r="F225" s="6">
        <f t="shared" si="9"/>
        <v>43.235863302225994</v>
      </c>
    </row>
    <row r="226" spans="1:6" s="81" customFormat="1" ht="17.25" customHeight="1">
      <c r="A226" s="23" t="s">
        <v>37</v>
      </c>
      <c r="B226" s="51">
        <v>36908380.65</v>
      </c>
      <c r="C226" s="48">
        <v>30017277.5</v>
      </c>
      <c r="D226" s="8">
        <v>32178527.76</v>
      </c>
      <c r="E226" s="6">
        <f t="shared" si="8"/>
        <v>81.3291641934987</v>
      </c>
      <c r="F226" s="6">
        <f t="shared" si="9"/>
        <v>93.28356388421668</v>
      </c>
    </row>
    <row r="227" spans="1:6" s="81" customFormat="1" ht="15.75" customHeight="1">
      <c r="A227" s="23" t="s">
        <v>87</v>
      </c>
      <c r="B227" s="51">
        <v>2954978</v>
      </c>
      <c r="C227" s="48">
        <v>2166661.68</v>
      </c>
      <c r="D227" s="8">
        <v>1852924.89</v>
      </c>
      <c r="E227" s="6">
        <f t="shared" si="8"/>
        <v>73.3224301500722</v>
      </c>
      <c r="F227" s="6">
        <f t="shared" si="9"/>
        <v>116.93197558590734</v>
      </c>
    </row>
    <row r="228" spans="1:6" s="82" customFormat="1" ht="14.25">
      <c r="A228" s="9" t="s">
        <v>98</v>
      </c>
      <c r="B228" s="50">
        <v>400000</v>
      </c>
      <c r="C228" s="6">
        <v>50000</v>
      </c>
      <c r="D228" s="6">
        <v>30000</v>
      </c>
      <c r="E228" s="6">
        <f t="shared" si="8"/>
        <v>12.5</v>
      </c>
      <c r="F228" s="6">
        <f t="shared" si="9"/>
        <v>166.66666666666669</v>
      </c>
    </row>
    <row r="229" spans="1:6" s="82" customFormat="1" ht="13.5" customHeight="1">
      <c r="A229" s="9" t="s">
        <v>38</v>
      </c>
      <c r="B229" s="46">
        <v>388136696</v>
      </c>
      <c r="C229" s="97">
        <v>295135238.62</v>
      </c>
      <c r="D229" s="6">
        <v>268459016.92</v>
      </c>
      <c r="E229" s="6">
        <f t="shared" si="8"/>
        <v>76.03899390641486</v>
      </c>
      <c r="F229" s="6">
        <f t="shared" si="9"/>
        <v>109.93679482479422</v>
      </c>
    </row>
    <row r="230" spans="1:6" s="81" customFormat="1" ht="15">
      <c r="A230" s="23" t="s">
        <v>49</v>
      </c>
      <c r="B230" s="49">
        <v>376730090</v>
      </c>
      <c r="C230" s="8">
        <v>289077608.55</v>
      </c>
      <c r="D230" s="8">
        <v>263061180.13</v>
      </c>
      <c r="E230" s="6">
        <f t="shared" si="8"/>
        <v>76.73334735486618</v>
      </c>
      <c r="F230" s="6">
        <f t="shared" si="9"/>
        <v>109.88987748292742</v>
      </c>
    </row>
    <row r="231" spans="1:6" s="81" customFormat="1" ht="14.25" customHeight="1">
      <c r="A231" s="23" t="s">
        <v>25</v>
      </c>
      <c r="B231" s="47">
        <v>5176641.16</v>
      </c>
      <c r="C231" s="48">
        <v>3860700.07</v>
      </c>
      <c r="D231" s="8">
        <v>3416586.93</v>
      </c>
      <c r="E231" s="6">
        <f t="shared" si="8"/>
        <v>74.57924840979318</v>
      </c>
      <c r="F231" s="6">
        <f t="shared" si="9"/>
        <v>112.99873672466457</v>
      </c>
    </row>
    <row r="232" spans="1:6" s="82" customFormat="1" ht="15.75" customHeight="1">
      <c r="A232" s="9" t="s">
        <v>46</v>
      </c>
      <c r="B232" s="46">
        <v>51679241.11</v>
      </c>
      <c r="C232" s="97">
        <v>39788360.37</v>
      </c>
      <c r="D232" s="6">
        <v>43703264.37</v>
      </c>
      <c r="E232" s="6">
        <f t="shared" si="8"/>
        <v>76.99099196389109</v>
      </c>
      <c r="F232" s="6">
        <f t="shared" si="9"/>
        <v>91.04207876360061</v>
      </c>
    </row>
    <row r="233" spans="1:6" s="81" customFormat="1" ht="15.75" customHeight="1">
      <c r="A233" s="23" t="s">
        <v>49</v>
      </c>
      <c r="B233" s="49">
        <v>32400947</v>
      </c>
      <c r="C233" s="8">
        <v>28829590</v>
      </c>
      <c r="D233" s="8">
        <v>25768659.26</v>
      </c>
      <c r="E233" s="6">
        <f t="shared" si="8"/>
        <v>88.97761537648884</v>
      </c>
      <c r="F233" s="6">
        <f t="shared" si="9"/>
        <v>111.87850213360304</v>
      </c>
    </row>
    <row r="234" spans="1:6" s="81" customFormat="1" ht="15" hidden="1">
      <c r="A234" s="23" t="s">
        <v>27</v>
      </c>
      <c r="B234" s="52">
        <v>0</v>
      </c>
      <c r="C234" s="8">
        <v>0</v>
      </c>
      <c r="D234" s="8"/>
      <c r="E234" s="6" t="e">
        <f t="shared" si="8"/>
        <v>#DIV/0!</v>
      </c>
      <c r="F234" s="6" t="e">
        <f t="shared" si="9"/>
        <v>#DIV/0!</v>
      </c>
    </row>
    <row r="235" spans="1:6" s="82" customFormat="1" ht="12.75" customHeight="1">
      <c r="A235" s="9" t="s">
        <v>39</v>
      </c>
      <c r="B235" s="50">
        <f>B236+B237+B238+B239</f>
        <v>20119051.450000003</v>
      </c>
      <c r="C235" s="6">
        <f>C236+C237+C238+C239</f>
        <v>17577574.259999998</v>
      </c>
      <c r="D235" s="6">
        <f>D236+D237+D238+D239</f>
        <v>13744021.68</v>
      </c>
      <c r="E235" s="6">
        <f t="shared" si="8"/>
        <v>87.36780808818895</v>
      </c>
      <c r="F235" s="6">
        <f t="shared" si="9"/>
        <v>127.8925096980784</v>
      </c>
    </row>
    <row r="236" spans="1:6" s="81" customFormat="1" ht="15" customHeight="1">
      <c r="A236" s="23" t="s">
        <v>40</v>
      </c>
      <c r="B236" s="51">
        <v>92400</v>
      </c>
      <c r="C236" s="48">
        <v>72618.9</v>
      </c>
      <c r="D236" s="8">
        <v>99561.62</v>
      </c>
      <c r="E236" s="6">
        <f t="shared" si="8"/>
        <v>78.59188311688311</v>
      </c>
      <c r="F236" s="6">
        <f t="shared" si="9"/>
        <v>72.93864844706222</v>
      </c>
    </row>
    <row r="237" spans="1:6" s="81" customFormat="1" ht="16.5" customHeight="1">
      <c r="A237" s="23" t="s">
        <v>41</v>
      </c>
      <c r="B237" s="51">
        <v>9116289.9</v>
      </c>
      <c r="C237" s="48">
        <v>7112760.5</v>
      </c>
      <c r="D237" s="8">
        <v>7482898.86</v>
      </c>
      <c r="E237" s="6">
        <f t="shared" si="8"/>
        <v>78.02253524210545</v>
      </c>
      <c r="F237" s="6">
        <f t="shared" si="9"/>
        <v>95.05354319328592</v>
      </c>
    </row>
    <row r="238" spans="1:6" s="81" customFormat="1" ht="15" customHeight="1">
      <c r="A238" s="23" t="s">
        <v>42</v>
      </c>
      <c r="B238" s="51">
        <v>10580861.55</v>
      </c>
      <c r="C238" s="48">
        <v>10170779.86</v>
      </c>
      <c r="D238" s="8">
        <v>5932901.2</v>
      </c>
      <c r="E238" s="6">
        <f t="shared" si="8"/>
        <v>96.1243071931132</v>
      </c>
      <c r="F238" s="6">
        <f t="shared" si="9"/>
        <v>171.4301235961927</v>
      </c>
    </row>
    <row r="239" spans="1:6" s="81" customFormat="1" ht="15" customHeight="1">
      <c r="A239" s="23" t="s">
        <v>68</v>
      </c>
      <c r="B239" s="51">
        <v>329500</v>
      </c>
      <c r="C239" s="48">
        <v>221415</v>
      </c>
      <c r="D239" s="8">
        <v>228660</v>
      </c>
      <c r="E239" s="6">
        <f t="shared" si="8"/>
        <v>67.19726858877087</v>
      </c>
      <c r="F239" s="6">
        <f t="shared" si="9"/>
        <v>96.83154027814223</v>
      </c>
    </row>
    <row r="240" spans="1:6" s="82" customFormat="1" ht="14.25">
      <c r="A240" s="9" t="s">
        <v>43</v>
      </c>
      <c r="B240" s="46">
        <v>418000</v>
      </c>
      <c r="C240" s="97">
        <v>326618</v>
      </c>
      <c r="D240" s="6">
        <v>1732273.22</v>
      </c>
      <c r="E240" s="6">
        <f t="shared" si="8"/>
        <v>78.13827751196172</v>
      </c>
      <c r="F240" s="6">
        <f t="shared" si="9"/>
        <v>18.854877869670005</v>
      </c>
    </row>
    <row r="241" spans="1:6" s="72" customFormat="1" ht="15" hidden="1">
      <c r="A241" s="53" t="s">
        <v>99</v>
      </c>
      <c r="B241" s="8">
        <v>0</v>
      </c>
      <c r="C241" s="8">
        <v>0</v>
      </c>
      <c r="D241" s="8"/>
      <c r="E241" s="6" t="e">
        <f t="shared" si="8"/>
        <v>#DIV/0!</v>
      </c>
      <c r="F241" s="54" t="e">
        <f>C241/D241*100</f>
        <v>#DIV/0!</v>
      </c>
    </row>
    <row r="242" spans="1:6" s="84" customFormat="1" ht="15" customHeight="1">
      <c r="A242" s="3" t="s">
        <v>91</v>
      </c>
      <c r="B242" s="4">
        <f>B241+B240+B235+B232+B229+B228+B223+B217+B216+B215+B211</f>
        <v>638648123.01</v>
      </c>
      <c r="C242" s="4">
        <f>C241+C240+C235+C232+C229+C228+C223+C217+C216+C215+C211</f>
        <v>483804572.28</v>
      </c>
      <c r="D242" s="4">
        <f>D211+D215+D216+D217+D223+D229+D232+D235+D240+D228</f>
        <v>453456646.1100001</v>
      </c>
      <c r="E242" s="4">
        <f t="shared" si="8"/>
        <v>75.75448120003706</v>
      </c>
      <c r="F242" s="4">
        <f>C242/D242*100</f>
        <v>106.69257500807213</v>
      </c>
    </row>
    <row r="243" spans="1:6" ht="15">
      <c r="A243" s="53" t="s">
        <v>44</v>
      </c>
      <c r="B243" s="16">
        <f>B209-B242</f>
        <v>-23520065.47000003</v>
      </c>
      <c r="C243" s="16">
        <f>C209-C242</f>
        <v>5898545.689999998</v>
      </c>
      <c r="D243" s="16">
        <f>D209-D242</f>
        <v>-36785232.2100001</v>
      </c>
      <c r="E243" s="8"/>
      <c r="F243" s="8"/>
    </row>
    <row r="244" spans="1:6" ht="15">
      <c r="A244" s="85"/>
      <c r="B244" s="86"/>
      <c r="C244" s="87"/>
      <c r="D244" s="88"/>
      <c r="E244" s="89"/>
      <c r="F244" s="89"/>
    </row>
    <row r="245" spans="1:6" ht="15" customHeight="1">
      <c r="A245" s="108" t="s">
        <v>232</v>
      </c>
      <c r="B245" s="108"/>
      <c r="C245" s="108"/>
      <c r="D245" s="108"/>
      <c r="E245" s="108"/>
      <c r="F245" s="108"/>
    </row>
    <row r="246" spans="3:5" ht="14.25">
      <c r="C246" s="99"/>
      <c r="D246" s="107"/>
      <c r="E246" s="107"/>
    </row>
  </sheetData>
  <sheetProtection/>
  <mergeCells count="4">
    <mergeCell ref="A1:F1"/>
    <mergeCell ref="E2:F2"/>
    <mergeCell ref="D246:E246"/>
    <mergeCell ref="A245:F245"/>
  </mergeCells>
  <printOptions/>
  <pageMargins left="0.7480314960629921" right="0.2362204724409449" top="0.2755905511811024" bottom="0.4330708661417323" header="0.5118110236220472" footer="0.31496062992125984"/>
  <pageSetup fitToHeight="3" horizontalDpi="600" verticalDpi="600" orientation="portrait" paperSize="9" scale="60" r:id="rId1"/>
  <rowBreaks count="3" manualBreakCount="3">
    <brk id="53" max="5" man="1"/>
    <brk id="117" max="5" man="1"/>
    <brk id="1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2021-10-07T05:22:50Z</cp:lastPrinted>
  <dcterms:created xsi:type="dcterms:W3CDTF">2006-03-13T07:15:44Z</dcterms:created>
  <dcterms:modified xsi:type="dcterms:W3CDTF">2021-11-01T13:54:57Z</dcterms:modified>
  <cp:category/>
  <cp:version/>
  <cp:contentType/>
  <cp:contentStatus/>
</cp:coreProperties>
</file>