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400" windowHeight="11460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<sst xmlns="http://schemas.openxmlformats.org/spreadsheetml/2006/main" count="106" uniqueCount="43">
  <si>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</si>
  <si>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</si>
  <si>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</si>
  <si>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</si>
  <si>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</si>
  <si>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</si>
  <si>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</si>
  <si>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</si>
  <si>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</si>
  <si>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</si>
  <si>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</si>
  <si>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</si>
  <si>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</si>
  <si>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</si>
  <si>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</si>
  <si>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</si>
  <si>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</si>
  <si>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</si>
  <si>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</si>
  <si>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</si>
  <si>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</si>
  <si>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</si>
  <si>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</si>
  <si>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</si>
  <si>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</si>
  <si>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</si>
  <si>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</si>
  <si>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</si>
  <si>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</si>
  <si>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</si>
  <si>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Аксаринское сельское поселение</t>
  </si>
  <si>
    <t>Бичуринское сельское поселение</t>
  </si>
  <si>
    <t>Большешигаевское сельское поселение</t>
  </si>
  <si>
    <t>Карабашское сельское поселение</t>
  </si>
  <si>
    <t>Кугеевское сельское поселение</t>
  </si>
  <si>
    <t>Мариинско-Посадское городское поселение</t>
  </si>
  <si>
    <t>Первочурашевское сельское поселение</t>
  </si>
  <si>
    <t>Приволжское сельское поселение</t>
  </si>
  <si>
    <t>Сутчевское сельское поселение</t>
  </si>
  <si>
    <t>Шоршелское сельское поселение</t>
  </si>
  <si>
    <t>Эльбарусовское сельское поселение</t>
  </si>
  <si>
    <t>Октябрьское сельское поселение</t>
  </si>
  <si>
    <r>
      <t xml:space="preserve">Справка об исполнении бюджетов поселений Мариинско-Посадского района на 01 </t>
    </r>
    <r>
      <rPr>
        <b/>
        <u val="single"/>
        <sz val="12"/>
        <rFont val="TimesET"/>
        <family val="0"/>
      </rPr>
      <t xml:space="preserve"> сентября  </t>
    </r>
    <r>
      <rPr>
        <b/>
        <sz val="12"/>
        <rFont val="TimesET"/>
        <family val="0"/>
      </rPr>
      <t xml:space="preserve"> 2021 года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</si>
</sst>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b/>
      <u val="single"/>
      <sz val="12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/>
      <protection/>
    </xf>
    <xf numFmtId="172" fontId="56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2" fillId="0" borderId="10" xfId="53" applyNumberFormat="1" applyFont="1" applyFill="1" applyBorder="1" applyProtection="1">
      <alignment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5" fillId="33" borderId="10" xfId="54" applyFont="1" applyFill="1" applyBorder="1" applyAlignment="1">
      <alignment horizontal="left" vertical="center" wrapText="1"/>
      <protection/>
    </xf>
    <xf numFmtId="0" fontId="13" fillId="33" borderId="10" xfId="53" applyFont="1" applyFill="1" applyBorder="1" applyAlignment="1">
      <alignment horizontal="left"/>
      <protection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57" fillId="0" borderId="10" xfId="53" applyNumberFormat="1" applyFont="1" applyFill="1" applyBorder="1" applyAlignment="1" applyProtection="1">
      <alignment vertical="center" wrapText="1"/>
      <protection locked="0"/>
    </xf>
    <xf numFmtId="172" fontId="8" fillId="34" borderId="10" xfId="53" applyNumberFormat="1" applyFont="1" applyFill="1" applyBorder="1" applyAlignment="1" applyProtection="1">
      <alignment vertical="center" wrapText="1"/>
      <protection locked="0"/>
    </xf>
    <xf numFmtId="0" fontId="15" fillId="34" borderId="11" xfId="54" applyFont="1" applyFill="1" applyBorder="1" applyAlignment="1">
      <alignment horizontal="center" vertical="center" wrapText="1"/>
      <protection/>
    </xf>
    <xf numFmtId="0" fontId="15" fillId="34" borderId="12" xfId="54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23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23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22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24" xfId="53" applyFont="1" applyFill="1" applyBorder="1" applyAlignment="1">
      <alignment horizontal="left" vertical="center" wrapText="1"/>
      <protection/>
    </xf>
    <xf numFmtId="0" fontId="13" fillId="0" borderId="12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9"/>
  <sheetViews>
    <sheetView tabSelected="1" view="pageBreakPreview" zoomScale="98" zoomScaleSheetLayoutView="98" zoomScalePageLayoutView="0" workbookViewId="0" topLeftCell="A1">
      <pane xSplit="2" topLeftCell="C1" activePane="topRight" state="frozen"/>
      <selection pane="topLeft" activeCell="A1" sqref="A1"/>
      <selection pane="topRight" activeCell="BJ21" sqref="BJ21"/>
    </sheetView>
  </sheetViews>
  <sheetFormatPr defaultColWidth="9.140625" defaultRowHeight="15"/>
  <cols>
    <col min="1" max="1" width="4.00390625" style="12" customWidth="1"/>
    <col min="2" max="2" width="36.421875" style="12" customWidth="1"/>
    <col min="3" max="3" width="10.00390625" style="12" customWidth="1"/>
    <col min="4" max="4" width="9.421875" style="12" customWidth="1"/>
    <col min="5" max="5" width="9.140625" style="12" customWidth="1"/>
    <col min="6" max="6" width="8.57421875" style="12" customWidth="1"/>
    <col min="7" max="7" width="8.140625" style="12" customWidth="1"/>
    <col min="8" max="8" width="8.8515625" style="12" customWidth="1"/>
    <col min="9" max="9" width="8.140625" style="12" customWidth="1"/>
    <col min="10" max="10" width="8.00390625" style="12" customWidth="1"/>
    <col min="11" max="11" width="9.140625" style="12" customWidth="1"/>
    <col min="12" max="12" width="8.140625" style="12" customWidth="1"/>
    <col min="13" max="13" width="8.00390625" style="12" customWidth="1"/>
    <col min="14" max="14" width="9.00390625" style="12" customWidth="1"/>
    <col min="15" max="15" width="8.140625" style="12" customWidth="1"/>
    <col min="16" max="16" width="7.421875" style="12" customWidth="1"/>
    <col min="17" max="17" width="8.7109375" style="12" customWidth="1"/>
    <col min="18" max="18" width="8.28125" style="12" customWidth="1"/>
    <col min="19" max="19" width="7.7109375" style="12" customWidth="1"/>
    <col min="20" max="20" width="8.8515625" style="12" customWidth="1"/>
    <col min="21" max="21" width="8.421875" style="12" customWidth="1"/>
    <col min="22" max="22" width="7.57421875" style="12" customWidth="1"/>
    <col min="23" max="23" width="9.00390625" style="12" customWidth="1"/>
    <col min="24" max="24" width="10.57421875" style="12" customWidth="1"/>
    <col min="25" max="25" width="10.140625" style="12" customWidth="1"/>
    <col min="26" max="26" width="10.00390625" style="12" customWidth="1"/>
    <col min="27" max="27" width="10.57421875" style="12" customWidth="1"/>
    <col min="28" max="28" width="10.00390625" style="12" customWidth="1"/>
    <col min="29" max="29" width="10.421875" style="12" customWidth="1"/>
    <col min="30" max="30" width="8.00390625" style="12" customWidth="1"/>
    <col min="31" max="31" width="6.7109375" style="12" customWidth="1"/>
    <col min="32" max="32" width="9.140625" style="12" customWidth="1"/>
    <col min="33" max="34" width="9.57421875" style="12" customWidth="1"/>
    <col min="35" max="35" width="10.421875" style="12" customWidth="1"/>
    <col min="36" max="37" width="8.8515625" style="12" customWidth="1"/>
    <col min="38" max="38" width="9.140625" style="12" customWidth="1"/>
    <col min="39" max="39" width="8.28125" style="12" customWidth="1"/>
    <col min="40" max="40" width="8.421875" style="12" customWidth="1"/>
    <col min="41" max="41" width="8.8515625" style="12" customWidth="1"/>
    <col min="42" max="42" width="9.421875" style="12" customWidth="1"/>
    <col min="43" max="43" width="8.140625" style="12" customWidth="1"/>
    <col min="44" max="44" width="8.7109375" style="12" customWidth="1"/>
    <col min="45" max="45" width="9.7109375" style="12" customWidth="1"/>
    <col min="46" max="46" width="9.00390625" style="12" customWidth="1"/>
    <col min="47" max="47" width="8.28125" style="12" customWidth="1"/>
    <col min="48" max="48" width="8.00390625" style="12" customWidth="1"/>
    <col min="49" max="49" width="8.140625" style="12" customWidth="1"/>
    <col min="50" max="50" width="8.421875" style="12" customWidth="1"/>
    <col min="51" max="54" width="8.140625" style="12" customWidth="1"/>
    <col min="55" max="55" width="7.7109375" style="12" customWidth="1"/>
    <col min="56" max="56" width="7.8515625" style="12" customWidth="1"/>
    <col min="57" max="57" width="9.140625" style="12" customWidth="1"/>
    <col min="58" max="58" width="8.140625" style="12" customWidth="1"/>
    <col min="59" max="59" width="7.7109375" style="12" customWidth="1"/>
    <col min="60" max="61" width="8.28125" style="12" customWidth="1"/>
    <col min="62" max="62" width="7.8515625" style="12" customWidth="1"/>
    <col min="63" max="63" width="8.57421875" style="12" customWidth="1"/>
    <col min="64" max="64" width="8.8515625" style="12" customWidth="1"/>
    <col min="65" max="65" width="8.57421875" style="12" customWidth="1"/>
    <col min="66" max="66" width="9.140625" style="12" customWidth="1"/>
    <col min="67" max="67" width="10.7109375" style="12" bestFit="1" customWidth="1"/>
    <col min="68" max="16384" width="9.140625" style="12" customWidth="1"/>
  </cols>
  <sheetData>
    <row r="1" spans="1:67" ht="15" customHeight="1">
      <c r="A1" s="1"/>
      <c r="B1" s="1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6"/>
      <c r="P1" s="16"/>
      <c r="Q1" s="16"/>
      <c r="R1" s="70" t="s">
        <v>0</v>
      </c>
      <c r="S1" s="70"/>
      <c r="T1" s="70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9"/>
      <c r="BL1" s="19"/>
      <c r="BM1" s="19"/>
      <c r="BN1" s="19"/>
      <c r="BO1" s="19"/>
    </row>
    <row r="2" spans="1:67" ht="15.75">
      <c r="A2" s="1"/>
      <c r="B2" s="1"/>
      <c r="C2" s="71" t="s">
        <v>42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9"/>
      <c r="BL2" s="19"/>
      <c r="BM2" s="19"/>
      <c r="BN2" s="19"/>
      <c r="BO2" s="19"/>
    </row>
    <row r="3" spans="1:67" ht="15.75">
      <c r="A3" s="1"/>
      <c r="B3" s="1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9"/>
      <c r="BL3" s="19"/>
      <c r="BM3" s="19"/>
      <c r="BN3" s="19"/>
      <c r="BO3" s="19"/>
    </row>
    <row r="4" spans="1:67" ht="9.75" customHeight="1">
      <c r="A4" s="35" t="s">
        <v>21</v>
      </c>
      <c r="B4" s="39" t="s">
        <v>1</v>
      </c>
      <c r="C4" s="33" t="s">
        <v>2</v>
      </c>
      <c r="D4" s="34"/>
      <c r="E4" s="35"/>
      <c r="F4" s="59" t="s">
        <v>3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1" t="s">
        <v>4</v>
      </c>
      <c r="AT4" s="62"/>
      <c r="AU4" s="63"/>
      <c r="AV4" s="59" t="s">
        <v>7</v>
      </c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33" t="s">
        <v>5</v>
      </c>
      <c r="BL4" s="34"/>
      <c r="BM4" s="35"/>
      <c r="BN4" s="19"/>
      <c r="BO4" s="19"/>
    </row>
    <row r="5" spans="1:67" ht="12.75" customHeight="1">
      <c r="A5" s="42"/>
      <c r="B5" s="40"/>
      <c r="C5" s="43"/>
      <c r="D5" s="44"/>
      <c r="E5" s="42"/>
      <c r="F5" s="52" t="s">
        <v>6</v>
      </c>
      <c r="G5" s="52"/>
      <c r="H5" s="52"/>
      <c r="I5" s="72" t="s">
        <v>7</v>
      </c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4"/>
      <c r="AJ5" s="52" t="s">
        <v>8</v>
      </c>
      <c r="AK5" s="52"/>
      <c r="AL5" s="52"/>
      <c r="AM5" s="59" t="s">
        <v>7</v>
      </c>
      <c r="AN5" s="60"/>
      <c r="AO5" s="60"/>
      <c r="AP5" s="60"/>
      <c r="AQ5" s="60"/>
      <c r="AR5" s="60"/>
      <c r="AS5" s="64"/>
      <c r="AT5" s="65"/>
      <c r="AU5" s="66"/>
      <c r="AV5" s="53" t="s">
        <v>12</v>
      </c>
      <c r="AW5" s="54"/>
      <c r="AX5" s="54"/>
      <c r="AY5" s="45" t="s">
        <v>7</v>
      </c>
      <c r="AZ5" s="45"/>
      <c r="BA5" s="45"/>
      <c r="BB5" s="45" t="s">
        <v>13</v>
      </c>
      <c r="BC5" s="45"/>
      <c r="BD5" s="45"/>
      <c r="BE5" s="45" t="s">
        <v>14</v>
      </c>
      <c r="BF5" s="45"/>
      <c r="BG5" s="45"/>
      <c r="BH5" s="52" t="s">
        <v>15</v>
      </c>
      <c r="BI5" s="52"/>
      <c r="BJ5" s="52"/>
      <c r="BK5" s="43"/>
      <c r="BL5" s="44"/>
      <c r="BM5" s="42"/>
      <c r="BN5" s="19"/>
      <c r="BO5" s="19"/>
    </row>
    <row r="6" spans="1:67" ht="9.75" customHeight="1">
      <c r="A6" s="42"/>
      <c r="B6" s="40"/>
      <c r="C6" s="43"/>
      <c r="D6" s="44"/>
      <c r="E6" s="42"/>
      <c r="F6" s="52"/>
      <c r="G6" s="52"/>
      <c r="H6" s="52"/>
      <c r="I6" s="33" t="s">
        <v>9</v>
      </c>
      <c r="J6" s="34"/>
      <c r="K6" s="35"/>
      <c r="L6" s="33" t="s">
        <v>10</v>
      </c>
      <c r="M6" s="34"/>
      <c r="N6" s="35"/>
      <c r="O6" s="33" t="s">
        <v>23</v>
      </c>
      <c r="P6" s="34"/>
      <c r="Q6" s="35"/>
      <c r="R6" s="33" t="s">
        <v>11</v>
      </c>
      <c r="S6" s="34"/>
      <c r="T6" s="35"/>
      <c r="U6" s="33" t="s">
        <v>22</v>
      </c>
      <c r="V6" s="34"/>
      <c r="W6" s="35"/>
      <c r="X6" s="33" t="s">
        <v>24</v>
      </c>
      <c r="Y6" s="34"/>
      <c r="Z6" s="35"/>
      <c r="AA6" s="33" t="s">
        <v>28</v>
      </c>
      <c r="AB6" s="34"/>
      <c r="AC6" s="35"/>
      <c r="AD6" s="46" t="s">
        <v>29</v>
      </c>
      <c r="AE6" s="47"/>
      <c r="AF6" s="48"/>
      <c r="AG6" s="33" t="s">
        <v>27</v>
      </c>
      <c r="AH6" s="34"/>
      <c r="AI6" s="35"/>
      <c r="AJ6" s="52"/>
      <c r="AK6" s="52"/>
      <c r="AL6" s="52"/>
      <c r="AM6" s="33" t="s">
        <v>25</v>
      </c>
      <c r="AN6" s="34"/>
      <c r="AO6" s="35"/>
      <c r="AP6" s="33" t="s">
        <v>26</v>
      </c>
      <c r="AQ6" s="34"/>
      <c r="AR6" s="35"/>
      <c r="AS6" s="64"/>
      <c r="AT6" s="65"/>
      <c r="AU6" s="66"/>
      <c r="AV6" s="55"/>
      <c r="AW6" s="56"/>
      <c r="AX6" s="56"/>
      <c r="AY6" s="45" t="s">
        <v>16</v>
      </c>
      <c r="AZ6" s="45"/>
      <c r="BA6" s="45"/>
      <c r="BB6" s="45"/>
      <c r="BC6" s="45"/>
      <c r="BD6" s="45"/>
      <c r="BE6" s="45"/>
      <c r="BF6" s="45"/>
      <c r="BG6" s="45"/>
      <c r="BH6" s="52"/>
      <c r="BI6" s="52"/>
      <c r="BJ6" s="52"/>
      <c r="BK6" s="43"/>
      <c r="BL6" s="44"/>
      <c r="BM6" s="42"/>
      <c r="BN6" s="19"/>
      <c r="BO6" s="19"/>
    </row>
    <row r="7" spans="1:67" ht="131.25" customHeight="1">
      <c r="A7" s="42"/>
      <c r="B7" s="40"/>
      <c r="C7" s="36"/>
      <c r="D7" s="37"/>
      <c r="E7" s="38"/>
      <c r="F7" s="52"/>
      <c r="G7" s="52"/>
      <c r="H7" s="52"/>
      <c r="I7" s="36"/>
      <c r="J7" s="37"/>
      <c r="K7" s="38"/>
      <c r="L7" s="36"/>
      <c r="M7" s="37"/>
      <c r="N7" s="38"/>
      <c r="O7" s="36"/>
      <c r="P7" s="37"/>
      <c r="Q7" s="38"/>
      <c r="R7" s="36"/>
      <c r="S7" s="37"/>
      <c r="T7" s="38"/>
      <c r="U7" s="36"/>
      <c r="V7" s="37"/>
      <c r="W7" s="38"/>
      <c r="X7" s="36"/>
      <c r="Y7" s="37"/>
      <c r="Z7" s="38"/>
      <c r="AA7" s="36"/>
      <c r="AB7" s="37"/>
      <c r="AC7" s="38"/>
      <c r="AD7" s="49"/>
      <c r="AE7" s="50"/>
      <c r="AF7" s="51"/>
      <c r="AG7" s="36"/>
      <c r="AH7" s="37"/>
      <c r="AI7" s="38"/>
      <c r="AJ7" s="52"/>
      <c r="AK7" s="52"/>
      <c r="AL7" s="52"/>
      <c r="AM7" s="36"/>
      <c r="AN7" s="37"/>
      <c r="AO7" s="38"/>
      <c r="AP7" s="36"/>
      <c r="AQ7" s="37"/>
      <c r="AR7" s="38"/>
      <c r="AS7" s="67"/>
      <c r="AT7" s="68"/>
      <c r="AU7" s="69"/>
      <c r="AV7" s="57"/>
      <c r="AW7" s="58"/>
      <c r="AX7" s="58"/>
      <c r="AY7" s="45"/>
      <c r="AZ7" s="45"/>
      <c r="BA7" s="45"/>
      <c r="BB7" s="45"/>
      <c r="BC7" s="45"/>
      <c r="BD7" s="45"/>
      <c r="BE7" s="45"/>
      <c r="BF7" s="45"/>
      <c r="BG7" s="45"/>
      <c r="BH7" s="52"/>
      <c r="BI7" s="52"/>
      <c r="BJ7" s="52"/>
      <c r="BK7" s="36"/>
      <c r="BL7" s="37"/>
      <c r="BM7" s="38"/>
      <c r="BN7" s="19"/>
      <c r="BO7" s="19"/>
    </row>
    <row r="8" spans="1:67" ht="35.25" customHeight="1">
      <c r="A8" s="38"/>
      <c r="B8" s="41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23" t="s">
        <v>17</v>
      </c>
      <c r="AE8" s="23" t="s">
        <v>18</v>
      </c>
      <c r="AF8" s="23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9"/>
      <c r="BO8" s="19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9"/>
      <c r="BO9" s="19"/>
    </row>
    <row r="10" spans="1:67" ht="15">
      <c r="A10" s="9">
        <v>1</v>
      </c>
      <c r="B10" s="6" t="s">
        <v>30</v>
      </c>
      <c r="C10" s="7">
        <f>F10+AJ10</f>
        <v>5872.4</v>
      </c>
      <c r="D10" s="8">
        <f>G10+AK10</f>
        <v>3016.3</v>
      </c>
      <c r="E10" s="2">
        <f>D10/C10*100</f>
        <v>51.36400790136912</v>
      </c>
      <c r="F10" s="2">
        <v>1045.7</v>
      </c>
      <c r="G10" s="2">
        <v>1413.1</v>
      </c>
      <c r="H10" s="2">
        <f>G10/F10*100</f>
        <v>135.13435975901308</v>
      </c>
      <c r="I10" s="2">
        <v>14.9</v>
      </c>
      <c r="J10" s="2">
        <v>8.2</v>
      </c>
      <c r="K10" s="2">
        <f aca="true" t="shared" si="0" ref="K10:K22">J10/I10*100</f>
        <v>55.033557046979865</v>
      </c>
      <c r="L10" s="2">
        <v>2.5</v>
      </c>
      <c r="M10" s="2">
        <v>-0.6</v>
      </c>
      <c r="N10" s="2">
        <f>M10/L10*100</f>
        <v>-24</v>
      </c>
      <c r="O10" s="2">
        <v>73.2</v>
      </c>
      <c r="P10" s="2">
        <v>2.8</v>
      </c>
      <c r="Q10" s="2">
        <f>P10/O10*100</f>
        <v>3.8251366120218573</v>
      </c>
      <c r="R10" s="2">
        <v>239.1</v>
      </c>
      <c r="S10" s="2">
        <v>21.2</v>
      </c>
      <c r="T10" s="2">
        <f>S10/R10*100</f>
        <v>8.866583019657046</v>
      </c>
      <c r="U10" s="2">
        <v>0</v>
      </c>
      <c r="V10" s="2">
        <v>0</v>
      </c>
      <c r="W10" s="2">
        <v>0</v>
      </c>
      <c r="X10" s="2">
        <v>271.7</v>
      </c>
      <c r="Y10" s="2">
        <v>966.3</v>
      </c>
      <c r="Z10" s="2">
        <f>Y10/X10*100</f>
        <v>355.64961354435036</v>
      </c>
      <c r="AA10" s="2">
        <v>40</v>
      </c>
      <c r="AB10" s="2">
        <v>35</v>
      </c>
      <c r="AC10" s="2">
        <v>0</v>
      </c>
      <c r="AD10" s="2">
        <v>0</v>
      </c>
      <c r="AE10" s="2">
        <v>0</v>
      </c>
      <c r="AF10" s="2">
        <v>0</v>
      </c>
      <c r="AG10" s="2">
        <v>50</v>
      </c>
      <c r="AH10" s="2">
        <v>16.4</v>
      </c>
      <c r="AI10" s="2">
        <f>AH10/AG10*100</f>
        <v>32.8</v>
      </c>
      <c r="AJ10" s="2">
        <v>4826.7</v>
      </c>
      <c r="AK10" s="2">
        <v>1603.2</v>
      </c>
      <c r="AL10" s="2">
        <f>AK10/AJ10*100</f>
        <v>33.215240226241534</v>
      </c>
      <c r="AM10" s="2">
        <v>1857.9</v>
      </c>
      <c r="AN10" s="2">
        <v>1238.6</v>
      </c>
      <c r="AO10" s="2">
        <f>AN10/AM10*100</f>
        <v>66.66666666666666</v>
      </c>
      <c r="AP10" s="2">
        <v>0</v>
      </c>
      <c r="AQ10" s="2">
        <v>0</v>
      </c>
      <c r="AR10" s="2" t="e">
        <f>AQ10/AP10*100</f>
        <v>#DIV/0!</v>
      </c>
      <c r="AS10" s="20">
        <v>5872.4</v>
      </c>
      <c r="AT10" s="2">
        <v>1497.1</v>
      </c>
      <c r="AU10" s="2">
        <f>AT10/AS10*100</f>
        <v>25.493835569784075</v>
      </c>
      <c r="AV10" s="21">
        <v>1253.3</v>
      </c>
      <c r="AW10" s="2">
        <v>572.3</v>
      </c>
      <c r="AX10" s="2">
        <f>AW10/AV10*100</f>
        <v>45.66344849597064</v>
      </c>
      <c r="AY10" s="21">
        <v>1248.3</v>
      </c>
      <c r="AZ10" s="2">
        <v>572.3</v>
      </c>
      <c r="BA10" s="2">
        <f aca="true" t="shared" si="1" ref="BA10:BA22">AZ10/AY10*100</f>
        <v>45.84635103741088</v>
      </c>
      <c r="BB10" s="2">
        <v>1330.5</v>
      </c>
      <c r="BC10" s="2">
        <v>340.1</v>
      </c>
      <c r="BD10" s="2">
        <f>BC10/BB10*100</f>
        <v>25.561818865088316</v>
      </c>
      <c r="BE10" s="21">
        <v>2475.3</v>
      </c>
      <c r="BF10" s="2">
        <v>120.4</v>
      </c>
      <c r="BG10" s="2">
        <f>BF10/BE10*100</f>
        <v>4.8640568819941015</v>
      </c>
      <c r="BH10" s="21">
        <v>634.6</v>
      </c>
      <c r="BI10" s="2">
        <v>370.6</v>
      </c>
      <c r="BJ10" s="2">
        <f>BI10/BH10*100</f>
        <v>58.39899149070281</v>
      </c>
      <c r="BK10" s="20">
        <f aca="true" t="shared" si="2" ref="BK10:BK21">C10-AS10</f>
        <v>0</v>
      </c>
      <c r="BL10" s="20">
        <f aca="true" t="shared" si="3" ref="BL10:BL21">D10-AT10</f>
        <v>1519.2000000000003</v>
      </c>
      <c r="BM10" s="2" t="e">
        <f>BL10/BK10*100</f>
        <v>#DIV/0!</v>
      </c>
      <c r="BN10" s="10"/>
      <c r="BO10" s="11"/>
    </row>
    <row r="11" spans="1:67" ht="15">
      <c r="A11" s="9">
        <v>2</v>
      </c>
      <c r="B11" s="6" t="s">
        <v>31</v>
      </c>
      <c r="C11" s="7">
        <f aca="true" t="shared" si="4" ref="C11:C21">F11+AJ11</f>
        <v>4658.5</v>
      </c>
      <c r="D11" s="8">
        <f aca="true" t="shared" si="5" ref="D11:D21">G11+AK11</f>
        <v>3504.4</v>
      </c>
      <c r="E11" s="2">
        <f aca="true" t="shared" si="6" ref="E11:E21">D11/C11*100</f>
        <v>75.2259310936997</v>
      </c>
      <c r="F11" s="2">
        <v>1190</v>
      </c>
      <c r="G11" s="2">
        <v>848</v>
      </c>
      <c r="H11" s="2">
        <f aca="true" t="shared" si="7" ref="H11:H21">G11/F11*100</f>
        <v>71.26050420168067</v>
      </c>
      <c r="I11" s="2">
        <v>28.3</v>
      </c>
      <c r="J11" s="2">
        <v>16.1</v>
      </c>
      <c r="K11" s="2">
        <f t="shared" si="0"/>
        <v>56.8904593639576</v>
      </c>
      <c r="L11" s="2">
        <v>18.1</v>
      </c>
      <c r="M11" s="2">
        <v>29.6</v>
      </c>
      <c r="N11" s="2">
        <f aca="true" t="shared" si="8" ref="N11:N21">M11/L11*100</f>
        <v>163.53591160220995</v>
      </c>
      <c r="O11" s="2">
        <v>57.3</v>
      </c>
      <c r="P11" s="2">
        <v>3.6</v>
      </c>
      <c r="Q11" s="2">
        <f aca="true" t="shared" si="9" ref="Q11:Q21">P11/O11*100</f>
        <v>6.2827225130890065</v>
      </c>
      <c r="R11" s="2">
        <v>245.5</v>
      </c>
      <c r="S11" s="2">
        <v>69.7</v>
      </c>
      <c r="T11" s="2">
        <f aca="true" t="shared" si="10" ref="T11:T21">S11/R11*100</f>
        <v>28.39103869653768</v>
      </c>
      <c r="U11" s="2">
        <v>0</v>
      </c>
      <c r="V11" s="2">
        <v>0</v>
      </c>
      <c r="W11" s="2">
        <v>0</v>
      </c>
      <c r="X11" s="2">
        <v>134</v>
      </c>
      <c r="Y11" s="2">
        <v>189.7</v>
      </c>
      <c r="Z11" s="2">
        <f aca="true" t="shared" si="11" ref="Z11:Z21">Y11/X11*100</f>
        <v>141.56716417910445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46</v>
      </c>
      <c r="AH11" s="2">
        <v>26</v>
      </c>
      <c r="AI11" s="2">
        <f aca="true" t="shared" si="12" ref="AI11:AI22">AH11/AG11*100</f>
        <v>56.52173913043478</v>
      </c>
      <c r="AJ11" s="2">
        <v>3468.5</v>
      </c>
      <c r="AK11" s="2">
        <v>2656.4</v>
      </c>
      <c r="AL11" s="2">
        <f aca="true" t="shared" si="13" ref="AL11:AL21">AK11/AJ11*100</f>
        <v>76.58642064292923</v>
      </c>
      <c r="AM11" s="2">
        <v>1981.3</v>
      </c>
      <c r="AN11" s="2">
        <v>1320.9</v>
      </c>
      <c r="AO11" s="2">
        <f aca="true" t="shared" si="14" ref="AO11:AO21">AN11/AM11*100</f>
        <v>66.66834906374604</v>
      </c>
      <c r="AP11" s="2">
        <v>0</v>
      </c>
      <c r="AQ11" s="2">
        <v>0</v>
      </c>
      <c r="AR11" s="2" t="e">
        <f aca="true" t="shared" si="15" ref="AR11:AR20">AQ11/AP11*100</f>
        <v>#DIV/0!</v>
      </c>
      <c r="AS11" s="20">
        <v>4749.1</v>
      </c>
      <c r="AT11" s="2">
        <v>2903.8</v>
      </c>
      <c r="AU11" s="2">
        <f aca="true" t="shared" si="16" ref="AU11:AU21">AT11/AS11*100</f>
        <v>61.14421679897244</v>
      </c>
      <c r="AV11" s="22">
        <v>1313.4</v>
      </c>
      <c r="AW11" s="2">
        <v>675.2</v>
      </c>
      <c r="AX11" s="2">
        <f aca="true" t="shared" si="17" ref="AX11:AX21">AW11/AV11*100</f>
        <v>51.408557941221254</v>
      </c>
      <c r="AY11" s="21">
        <v>1298.9</v>
      </c>
      <c r="AZ11" s="2">
        <v>666.5</v>
      </c>
      <c r="BA11" s="2">
        <f t="shared" si="1"/>
        <v>51.3126491646778</v>
      </c>
      <c r="BB11" s="2">
        <v>2085.3</v>
      </c>
      <c r="BC11" s="2">
        <v>1460.4</v>
      </c>
      <c r="BD11" s="2">
        <f aca="true" t="shared" si="18" ref="BD11:BD21">BC11/BB11*100</f>
        <v>70.03308876420658</v>
      </c>
      <c r="BE11" s="21">
        <v>493.5</v>
      </c>
      <c r="BF11" s="2">
        <v>203</v>
      </c>
      <c r="BG11" s="2">
        <f aca="true" t="shared" si="19" ref="BG11:BG21">BF11/BE11*100</f>
        <v>41.13475177304964</v>
      </c>
      <c r="BH11" s="21">
        <v>702.9</v>
      </c>
      <c r="BI11" s="2">
        <v>468.5</v>
      </c>
      <c r="BJ11" s="2">
        <f aca="true" t="shared" si="20" ref="BJ11:BJ21">BI11/BH11*100</f>
        <v>66.65243989187651</v>
      </c>
      <c r="BK11" s="20">
        <f t="shared" si="2"/>
        <v>-90.60000000000036</v>
      </c>
      <c r="BL11" s="20">
        <f t="shared" si="3"/>
        <v>600.5999999999999</v>
      </c>
      <c r="BM11" s="2">
        <f aca="true" t="shared" si="21" ref="BM11:BM21">BL11/BK11*100</f>
        <v>-662.9139072847654</v>
      </c>
      <c r="BN11" s="10"/>
      <c r="BO11" s="11"/>
    </row>
    <row r="12" spans="1:67" ht="15">
      <c r="A12" s="9">
        <v>3</v>
      </c>
      <c r="B12" s="6" t="s">
        <v>32</v>
      </c>
      <c r="C12" s="7">
        <f t="shared" si="4"/>
        <v>6729.6</v>
      </c>
      <c r="D12" s="8">
        <f t="shared" si="5"/>
        <v>3174.9</v>
      </c>
      <c r="E12" s="2">
        <f t="shared" si="6"/>
        <v>47.178138373751786</v>
      </c>
      <c r="F12" s="2">
        <v>1755.3</v>
      </c>
      <c r="G12" s="2">
        <v>710.5</v>
      </c>
      <c r="H12" s="2">
        <f t="shared" si="7"/>
        <v>40.47741126872899</v>
      </c>
      <c r="I12" s="2">
        <v>59</v>
      </c>
      <c r="J12" s="2">
        <v>47.5</v>
      </c>
      <c r="K12" s="2">
        <f t="shared" si="0"/>
        <v>80.50847457627118</v>
      </c>
      <c r="L12" s="2">
        <v>22.8</v>
      </c>
      <c r="M12" s="2">
        <v>14.8</v>
      </c>
      <c r="N12" s="2">
        <f t="shared" si="8"/>
        <v>64.91228070175438</v>
      </c>
      <c r="O12" s="2">
        <v>98.8</v>
      </c>
      <c r="P12" s="2">
        <v>3.4</v>
      </c>
      <c r="Q12" s="2">
        <f t="shared" si="9"/>
        <v>3.4412955465587043</v>
      </c>
      <c r="R12" s="17">
        <v>535</v>
      </c>
      <c r="S12" s="2">
        <v>-8.5</v>
      </c>
      <c r="T12" s="2">
        <f t="shared" si="10"/>
        <v>-1.588785046728972</v>
      </c>
      <c r="U12" s="2">
        <v>0</v>
      </c>
      <c r="V12" s="2">
        <v>0</v>
      </c>
      <c r="W12" s="2">
        <v>0</v>
      </c>
      <c r="X12" s="2">
        <v>200</v>
      </c>
      <c r="Y12" s="2">
        <v>218.9</v>
      </c>
      <c r="Z12" s="2">
        <f t="shared" si="11"/>
        <v>109.45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7</v>
      </c>
      <c r="AH12" s="2">
        <v>1.2</v>
      </c>
      <c r="AI12" s="2">
        <f t="shared" si="12"/>
        <v>17.142857142857142</v>
      </c>
      <c r="AJ12" s="2">
        <v>4974.3</v>
      </c>
      <c r="AK12" s="2">
        <v>2464.4</v>
      </c>
      <c r="AL12" s="2">
        <f t="shared" si="13"/>
        <v>49.542649216975256</v>
      </c>
      <c r="AM12" s="2">
        <v>2686.1</v>
      </c>
      <c r="AN12" s="2">
        <v>1790.7</v>
      </c>
      <c r="AO12" s="2">
        <f t="shared" si="14"/>
        <v>66.66542571013738</v>
      </c>
      <c r="AP12" s="2">
        <v>0</v>
      </c>
      <c r="AQ12" s="2">
        <v>0</v>
      </c>
      <c r="AR12" s="2" t="e">
        <f t="shared" si="15"/>
        <v>#DIV/0!</v>
      </c>
      <c r="AS12" s="2">
        <v>11087.8</v>
      </c>
      <c r="AT12" s="2">
        <v>7141.1</v>
      </c>
      <c r="AU12" s="2">
        <f t="shared" si="16"/>
        <v>64.4050217356013</v>
      </c>
      <c r="AV12" s="22">
        <v>1263.4</v>
      </c>
      <c r="AW12" s="2">
        <v>762.4</v>
      </c>
      <c r="AX12" s="2">
        <f t="shared" si="17"/>
        <v>60.34510052239986</v>
      </c>
      <c r="AY12" s="21">
        <v>1243.4</v>
      </c>
      <c r="AZ12" s="2">
        <v>762.4</v>
      </c>
      <c r="BA12" s="2">
        <f t="shared" si="1"/>
        <v>61.315747144925204</v>
      </c>
      <c r="BB12" s="2">
        <v>3067.3</v>
      </c>
      <c r="BC12" s="2">
        <v>957.9</v>
      </c>
      <c r="BD12" s="2">
        <f t="shared" si="18"/>
        <v>31.229420011084663</v>
      </c>
      <c r="BE12" s="21">
        <v>4772</v>
      </c>
      <c r="BF12" s="2">
        <v>4108.7</v>
      </c>
      <c r="BG12" s="2">
        <f t="shared" si="19"/>
        <v>86.10016764459345</v>
      </c>
      <c r="BH12" s="21">
        <v>1459.5</v>
      </c>
      <c r="BI12" s="2">
        <v>973.3</v>
      </c>
      <c r="BJ12" s="2">
        <f t="shared" si="20"/>
        <v>66.68722165125043</v>
      </c>
      <c r="BK12" s="20">
        <f t="shared" si="2"/>
        <v>-4358.199999999999</v>
      </c>
      <c r="BL12" s="20">
        <f t="shared" si="3"/>
        <v>-3966.2000000000003</v>
      </c>
      <c r="BM12" s="2">
        <f t="shared" si="21"/>
        <v>91.00546097012531</v>
      </c>
      <c r="BN12" s="10"/>
      <c r="BO12" s="11"/>
    </row>
    <row r="13" spans="1:67" ht="15" customHeight="1">
      <c r="A13" s="9">
        <v>4</v>
      </c>
      <c r="B13" s="6" t="s">
        <v>33</v>
      </c>
      <c r="C13" s="7">
        <f t="shared" si="4"/>
        <v>6431.1</v>
      </c>
      <c r="D13" s="8">
        <f t="shared" si="5"/>
        <v>3314.8</v>
      </c>
      <c r="E13" s="2">
        <f t="shared" si="6"/>
        <v>51.54328186468877</v>
      </c>
      <c r="F13" s="2">
        <v>890.5</v>
      </c>
      <c r="G13" s="2">
        <v>921.8</v>
      </c>
      <c r="H13" s="2">
        <f t="shared" si="7"/>
        <v>103.51487928130263</v>
      </c>
      <c r="I13" s="2">
        <v>13.1</v>
      </c>
      <c r="J13" s="2">
        <v>6.2</v>
      </c>
      <c r="K13" s="2">
        <f t="shared" si="0"/>
        <v>47.32824427480916</v>
      </c>
      <c r="L13" s="2">
        <v>0</v>
      </c>
      <c r="M13" s="2">
        <v>0</v>
      </c>
      <c r="N13" s="2">
        <v>0</v>
      </c>
      <c r="O13" s="2">
        <v>64.6</v>
      </c>
      <c r="P13" s="2">
        <v>2.5</v>
      </c>
      <c r="Q13" s="2">
        <f t="shared" si="9"/>
        <v>3.8699690402476783</v>
      </c>
      <c r="R13" s="2">
        <v>300.7</v>
      </c>
      <c r="S13" s="2">
        <v>153.8</v>
      </c>
      <c r="T13" s="2">
        <f t="shared" si="10"/>
        <v>51.14732291320253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42</v>
      </c>
      <c r="AB13" s="2">
        <v>8.8</v>
      </c>
      <c r="AC13" s="2">
        <f aca="true" t="shared" si="22" ref="AC13:AC20">AB13/AA13*100</f>
        <v>20.952380952380953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5540.6</v>
      </c>
      <c r="AK13" s="2">
        <v>2393</v>
      </c>
      <c r="AL13" s="2">
        <f t="shared" si="13"/>
        <v>43.190268201999785</v>
      </c>
      <c r="AM13" s="2">
        <v>1959.4</v>
      </c>
      <c r="AN13" s="2">
        <v>1306.2</v>
      </c>
      <c r="AO13" s="2">
        <f t="shared" si="14"/>
        <v>66.66326426457078</v>
      </c>
      <c r="AP13" s="2">
        <v>0</v>
      </c>
      <c r="AQ13" s="2">
        <v>0</v>
      </c>
      <c r="AR13" s="2" t="e">
        <f t="shared" si="15"/>
        <v>#DIV/0!</v>
      </c>
      <c r="AS13" s="2">
        <v>6657.5</v>
      </c>
      <c r="AT13" s="2">
        <v>3259.6</v>
      </c>
      <c r="AU13" s="2">
        <f t="shared" si="16"/>
        <v>48.96132181749906</v>
      </c>
      <c r="AV13" s="22">
        <v>1353.2</v>
      </c>
      <c r="AW13" s="2">
        <v>757</v>
      </c>
      <c r="AX13" s="2">
        <f t="shared" si="17"/>
        <v>55.941472066213414</v>
      </c>
      <c r="AY13" s="21">
        <v>1348.2</v>
      </c>
      <c r="AZ13" s="2">
        <v>757</v>
      </c>
      <c r="BA13" s="2">
        <f t="shared" si="1"/>
        <v>56.14893932650942</v>
      </c>
      <c r="BB13" s="2">
        <v>3046.9</v>
      </c>
      <c r="BC13" s="2">
        <v>1857.9</v>
      </c>
      <c r="BD13" s="2">
        <f t="shared" si="18"/>
        <v>60.976730447339925</v>
      </c>
      <c r="BE13" s="21">
        <v>496.3</v>
      </c>
      <c r="BF13" s="2">
        <v>29.8</v>
      </c>
      <c r="BG13" s="2">
        <f t="shared" si="19"/>
        <v>6.004432802740278</v>
      </c>
      <c r="BH13" s="21">
        <v>543.4</v>
      </c>
      <c r="BI13" s="2">
        <v>244.3</v>
      </c>
      <c r="BJ13" s="2">
        <f t="shared" si="20"/>
        <v>44.95767390504233</v>
      </c>
      <c r="BK13" s="20">
        <f t="shared" si="2"/>
        <v>-226.39999999999964</v>
      </c>
      <c r="BL13" s="20">
        <f t="shared" si="3"/>
        <v>55.20000000000027</v>
      </c>
      <c r="BM13" s="2">
        <f t="shared" si="21"/>
        <v>-24.381625441696272</v>
      </c>
      <c r="BN13" s="10"/>
      <c r="BO13" s="11"/>
    </row>
    <row r="14" spans="1:67" ht="15">
      <c r="A14" s="9">
        <v>5</v>
      </c>
      <c r="B14" s="6" t="s">
        <v>34</v>
      </c>
      <c r="C14" s="7">
        <f>F14+AJ14</f>
        <v>3547.2000000000003</v>
      </c>
      <c r="D14" s="8">
        <f t="shared" si="5"/>
        <v>1651.6</v>
      </c>
      <c r="E14" s="2">
        <f t="shared" si="6"/>
        <v>46.56066756878664</v>
      </c>
      <c r="F14" s="2">
        <v>1164.4</v>
      </c>
      <c r="G14" s="2">
        <v>570.5</v>
      </c>
      <c r="H14" s="2">
        <f t="shared" si="7"/>
        <v>48.99519065613191</v>
      </c>
      <c r="I14" s="2">
        <v>30.4</v>
      </c>
      <c r="J14" s="2">
        <v>13.3</v>
      </c>
      <c r="K14" s="2">
        <f t="shared" si="0"/>
        <v>43.75000000000001</v>
      </c>
      <c r="L14" s="2">
        <v>20.6</v>
      </c>
      <c r="M14" s="2">
        <v>19.1</v>
      </c>
      <c r="N14" s="2">
        <f t="shared" si="8"/>
        <v>92.71844660194175</v>
      </c>
      <c r="O14" s="2">
        <v>58.5</v>
      </c>
      <c r="P14" s="2">
        <v>2.3</v>
      </c>
      <c r="Q14" s="2">
        <f t="shared" si="9"/>
        <v>3.9316239316239314</v>
      </c>
      <c r="R14" s="2">
        <v>289.2</v>
      </c>
      <c r="S14" s="2">
        <v>24.9</v>
      </c>
      <c r="T14" s="2">
        <f t="shared" si="10"/>
        <v>8.609958506224066</v>
      </c>
      <c r="U14" s="2">
        <v>0</v>
      </c>
      <c r="V14" s="2">
        <v>0</v>
      </c>
      <c r="W14" s="2">
        <v>0</v>
      </c>
      <c r="X14" s="2">
        <v>100</v>
      </c>
      <c r="Y14" s="2">
        <v>227.9</v>
      </c>
      <c r="Z14" s="2">
        <f t="shared" si="11"/>
        <v>227.89999999999998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2382.8</v>
      </c>
      <c r="AK14" s="2">
        <v>1081.1</v>
      </c>
      <c r="AL14" s="2">
        <f t="shared" si="13"/>
        <v>45.370992110122536</v>
      </c>
      <c r="AM14" s="2">
        <v>1151.4</v>
      </c>
      <c r="AN14" s="2">
        <v>767.6</v>
      </c>
      <c r="AO14" s="2">
        <f t="shared" si="14"/>
        <v>66.66666666666666</v>
      </c>
      <c r="AP14" s="2">
        <v>0</v>
      </c>
      <c r="AQ14" s="2">
        <v>0</v>
      </c>
      <c r="AR14" s="2" t="e">
        <f t="shared" si="15"/>
        <v>#DIV/0!</v>
      </c>
      <c r="AS14" s="2">
        <v>3553.8</v>
      </c>
      <c r="AT14" s="2">
        <v>1289.1</v>
      </c>
      <c r="AU14" s="2">
        <f t="shared" si="16"/>
        <v>36.27384771230795</v>
      </c>
      <c r="AV14" s="22">
        <v>1209.4</v>
      </c>
      <c r="AW14" s="2">
        <v>553.4</v>
      </c>
      <c r="AX14" s="2">
        <f t="shared" si="17"/>
        <v>45.758227220109134</v>
      </c>
      <c r="AY14" s="21">
        <v>1204.4</v>
      </c>
      <c r="AZ14" s="2">
        <v>553.4</v>
      </c>
      <c r="BA14" s="2">
        <f t="shared" si="1"/>
        <v>45.948189970109595</v>
      </c>
      <c r="BB14" s="2">
        <v>1362.2</v>
      </c>
      <c r="BC14" s="2">
        <v>183.5</v>
      </c>
      <c r="BD14" s="2">
        <f t="shared" si="18"/>
        <v>13.470855968286594</v>
      </c>
      <c r="BE14" s="21">
        <v>352.3</v>
      </c>
      <c r="BF14" s="2">
        <v>201.4</v>
      </c>
      <c r="BG14" s="2">
        <f t="shared" si="19"/>
        <v>57.16718705648594</v>
      </c>
      <c r="BH14" s="21">
        <v>516.3</v>
      </c>
      <c r="BI14" s="2">
        <v>344.2</v>
      </c>
      <c r="BJ14" s="2">
        <f t="shared" si="20"/>
        <v>66.66666666666667</v>
      </c>
      <c r="BK14" s="20">
        <f t="shared" si="2"/>
        <v>-6.599999999999909</v>
      </c>
      <c r="BL14" s="20">
        <f t="shared" si="3"/>
        <v>362.5</v>
      </c>
      <c r="BM14" s="2">
        <f t="shared" si="21"/>
        <v>-5492.424242424318</v>
      </c>
      <c r="BN14" s="10"/>
      <c r="BO14" s="11"/>
    </row>
    <row r="15" spans="1:67" ht="15">
      <c r="A15" s="9">
        <v>6</v>
      </c>
      <c r="B15" s="6" t="s">
        <v>35</v>
      </c>
      <c r="C15" s="7">
        <f t="shared" si="4"/>
        <v>127994.9</v>
      </c>
      <c r="D15" s="8">
        <f t="shared" si="5"/>
        <v>57080.2</v>
      </c>
      <c r="E15" s="2">
        <f t="shared" si="6"/>
        <v>44.59568310924888</v>
      </c>
      <c r="F15" s="2">
        <v>18111.7</v>
      </c>
      <c r="G15" s="2">
        <v>9709.8</v>
      </c>
      <c r="H15" s="2">
        <f t="shared" si="7"/>
        <v>53.610649469679814</v>
      </c>
      <c r="I15" s="2">
        <v>7183.9</v>
      </c>
      <c r="J15" s="2">
        <v>4260.5</v>
      </c>
      <c r="K15" s="2">
        <f t="shared" si="0"/>
        <v>59.306226422973594</v>
      </c>
      <c r="L15" s="2">
        <v>6.2</v>
      </c>
      <c r="M15" s="2">
        <v>5.1</v>
      </c>
      <c r="N15" s="2">
        <f t="shared" si="8"/>
        <v>82.25806451612902</v>
      </c>
      <c r="O15" s="2">
        <v>1592.8</v>
      </c>
      <c r="P15" s="2">
        <v>472.2</v>
      </c>
      <c r="Q15" s="2">
        <f t="shared" si="9"/>
        <v>29.645906579608237</v>
      </c>
      <c r="R15" s="2">
        <v>5553.2</v>
      </c>
      <c r="S15" s="2">
        <v>1926.1</v>
      </c>
      <c r="T15" s="2">
        <f t="shared" si="10"/>
        <v>34.684506230641794</v>
      </c>
      <c r="U15" s="2">
        <v>120</v>
      </c>
      <c r="V15" s="2">
        <v>45.8</v>
      </c>
      <c r="W15" s="2">
        <f>V15/U15*100</f>
        <v>38.166666666666664</v>
      </c>
      <c r="X15" s="2">
        <v>0</v>
      </c>
      <c r="Y15" s="2">
        <v>3</v>
      </c>
      <c r="Z15" s="2" t="e">
        <f t="shared" si="11"/>
        <v>#DIV/0!</v>
      </c>
      <c r="AA15" s="2">
        <v>155</v>
      </c>
      <c r="AB15" s="2">
        <v>0</v>
      </c>
      <c r="AC15" s="2">
        <f t="shared" si="22"/>
        <v>0</v>
      </c>
      <c r="AD15" s="2">
        <v>0</v>
      </c>
      <c r="AE15" s="2">
        <v>0</v>
      </c>
      <c r="AF15" s="2">
        <v>0</v>
      </c>
      <c r="AG15" s="2">
        <v>735.9</v>
      </c>
      <c r="AH15" s="2">
        <v>337.5</v>
      </c>
      <c r="AI15" s="2">
        <f t="shared" si="12"/>
        <v>45.86220953933959</v>
      </c>
      <c r="AJ15" s="2">
        <v>109883.2</v>
      </c>
      <c r="AK15" s="2">
        <v>47370.4</v>
      </c>
      <c r="AL15" s="2">
        <f t="shared" si="13"/>
        <v>43.10977474263582</v>
      </c>
      <c r="AM15" s="2">
        <v>10925.1</v>
      </c>
      <c r="AN15" s="2">
        <v>7283.3</v>
      </c>
      <c r="AO15" s="2">
        <f t="shared" si="14"/>
        <v>66.66575134323713</v>
      </c>
      <c r="AP15" s="2">
        <v>1000</v>
      </c>
      <c r="AQ15" s="2">
        <v>1000</v>
      </c>
      <c r="AR15" s="2">
        <f t="shared" si="15"/>
        <v>100</v>
      </c>
      <c r="AS15" s="2">
        <v>145050.3</v>
      </c>
      <c r="AT15" s="2">
        <v>47057.6</v>
      </c>
      <c r="AU15" s="2">
        <f t="shared" si="16"/>
        <v>32.442263132168634</v>
      </c>
      <c r="AV15" s="22">
        <v>5572.6</v>
      </c>
      <c r="AW15" s="2">
        <v>3217.2</v>
      </c>
      <c r="AX15" s="2">
        <f t="shared" si="17"/>
        <v>57.73247676129634</v>
      </c>
      <c r="AY15" s="21">
        <v>5234.9</v>
      </c>
      <c r="AZ15" s="2">
        <v>3079.6</v>
      </c>
      <c r="BA15" s="2">
        <f t="shared" si="1"/>
        <v>58.828248868173226</v>
      </c>
      <c r="BB15" s="2">
        <v>11751.7</v>
      </c>
      <c r="BC15" s="2">
        <v>4194.9</v>
      </c>
      <c r="BD15" s="2">
        <f t="shared" si="18"/>
        <v>35.69611205187334</v>
      </c>
      <c r="BE15" s="21">
        <v>123724.2</v>
      </c>
      <c r="BF15" s="2">
        <v>37420.9</v>
      </c>
      <c r="BG15" s="2">
        <f t="shared" si="19"/>
        <v>30.24541682225466</v>
      </c>
      <c r="BH15" s="21">
        <v>2768.7</v>
      </c>
      <c r="BI15" s="2">
        <v>1846</v>
      </c>
      <c r="BJ15" s="2">
        <f t="shared" si="20"/>
        <v>66.67389027341352</v>
      </c>
      <c r="BK15" s="20">
        <f t="shared" si="2"/>
        <v>-17055.399999999994</v>
      </c>
      <c r="BL15" s="20">
        <f t="shared" si="3"/>
        <v>10022.599999999999</v>
      </c>
      <c r="BM15" s="2">
        <f t="shared" si="21"/>
        <v>-58.76496593454274</v>
      </c>
      <c r="BN15" s="10"/>
      <c r="BO15" s="11"/>
    </row>
    <row r="16" spans="1:67" ht="15">
      <c r="A16" s="9">
        <v>7</v>
      </c>
      <c r="B16" s="6" t="s">
        <v>41</v>
      </c>
      <c r="C16" s="7">
        <f t="shared" si="4"/>
        <v>11213.9</v>
      </c>
      <c r="D16" s="8">
        <f t="shared" si="5"/>
        <v>4795.3</v>
      </c>
      <c r="E16" s="2">
        <f t="shared" si="6"/>
        <v>42.76210774128537</v>
      </c>
      <c r="F16" s="2">
        <v>2486.6</v>
      </c>
      <c r="G16" s="2">
        <v>1376.4</v>
      </c>
      <c r="H16" s="2">
        <f t="shared" si="7"/>
        <v>55.35269042065472</v>
      </c>
      <c r="I16" s="2">
        <v>172.3</v>
      </c>
      <c r="J16" s="2">
        <v>95.8</v>
      </c>
      <c r="K16" s="2">
        <f t="shared" si="0"/>
        <v>55.60069645966337</v>
      </c>
      <c r="L16" s="2">
        <v>0</v>
      </c>
      <c r="M16" s="2">
        <v>17.9</v>
      </c>
      <c r="N16" s="2">
        <v>0</v>
      </c>
      <c r="O16" s="2">
        <v>285.4</v>
      </c>
      <c r="P16" s="2">
        <v>9.9</v>
      </c>
      <c r="Q16" s="2">
        <f t="shared" si="9"/>
        <v>3.468815697266994</v>
      </c>
      <c r="R16" s="2">
        <v>512.8</v>
      </c>
      <c r="S16" s="2">
        <v>139.5</v>
      </c>
      <c r="T16" s="2">
        <f t="shared" si="10"/>
        <v>27.203588143525742</v>
      </c>
      <c r="U16" s="2">
        <v>0</v>
      </c>
      <c r="V16" s="2">
        <v>0</v>
      </c>
      <c r="W16" s="2">
        <v>0</v>
      </c>
      <c r="X16" s="2">
        <v>400</v>
      </c>
      <c r="Y16" s="2">
        <v>208.9</v>
      </c>
      <c r="Z16" s="2">
        <f t="shared" si="11"/>
        <v>52.225</v>
      </c>
      <c r="AA16" s="2">
        <v>33.7</v>
      </c>
      <c r="AB16" s="2">
        <v>5.7</v>
      </c>
      <c r="AC16" s="2">
        <f t="shared" si="22"/>
        <v>16.91394658753709</v>
      </c>
      <c r="AD16" s="2">
        <v>0</v>
      </c>
      <c r="AE16" s="2">
        <v>0</v>
      </c>
      <c r="AF16" s="2">
        <v>0</v>
      </c>
      <c r="AG16" s="2">
        <v>14.1</v>
      </c>
      <c r="AH16" s="2">
        <v>9.1</v>
      </c>
      <c r="AI16" s="2">
        <f t="shared" si="12"/>
        <v>64.53900709219859</v>
      </c>
      <c r="AJ16" s="2">
        <v>8727.3</v>
      </c>
      <c r="AK16" s="2">
        <v>3418.9</v>
      </c>
      <c r="AL16" s="2">
        <f t="shared" si="13"/>
        <v>39.174773412166424</v>
      </c>
      <c r="AM16" s="2">
        <v>2789.1</v>
      </c>
      <c r="AN16" s="2">
        <v>1859.4</v>
      </c>
      <c r="AO16" s="2">
        <f t="shared" si="14"/>
        <v>66.66666666666667</v>
      </c>
      <c r="AP16" s="2">
        <v>0</v>
      </c>
      <c r="AQ16" s="2">
        <v>0</v>
      </c>
      <c r="AR16" s="2" t="e">
        <f t="shared" si="15"/>
        <v>#DIV/0!</v>
      </c>
      <c r="AS16" s="2">
        <v>13590.6</v>
      </c>
      <c r="AT16" s="2">
        <v>6918.9</v>
      </c>
      <c r="AU16" s="2">
        <f t="shared" si="16"/>
        <v>50.90945212131914</v>
      </c>
      <c r="AV16" s="22">
        <v>1297.7</v>
      </c>
      <c r="AW16" s="2">
        <v>755.5</v>
      </c>
      <c r="AX16" s="2">
        <f t="shared" si="17"/>
        <v>58.21838637589581</v>
      </c>
      <c r="AY16" s="21">
        <v>1272.7</v>
      </c>
      <c r="AZ16" s="2">
        <v>755.5</v>
      </c>
      <c r="BA16" s="2">
        <f t="shared" si="1"/>
        <v>59.36198632827846</v>
      </c>
      <c r="BB16" s="2">
        <v>3084</v>
      </c>
      <c r="BC16" s="2">
        <v>2267.4</v>
      </c>
      <c r="BD16" s="2">
        <f t="shared" si="18"/>
        <v>73.52140077821012</v>
      </c>
      <c r="BE16" s="21">
        <v>7181.1</v>
      </c>
      <c r="BF16" s="2">
        <v>2586.4</v>
      </c>
      <c r="BG16" s="2">
        <f t="shared" si="19"/>
        <v>36.016766233585386</v>
      </c>
      <c r="BH16" s="21">
        <v>1438.5</v>
      </c>
      <c r="BI16" s="2">
        <v>958.6</v>
      </c>
      <c r="BJ16" s="2">
        <f t="shared" si="20"/>
        <v>66.63885992353146</v>
      </c>
      <c r="BK16" s="20">
        <f t="shared" si="2"/>
        <v>-2376.7000000000007</v>
      </c>
      <c r="BL16" s="20">
        <f t="shared" si="3"/>
        <v>-2123.5999999999995</v>
      </c>
      <c r="BM16" s="2">
        <f t="shared" si="21"/>
        <v>89.35078049396216</v>
      </c>
      <c r="BN16" s="10"/>
      <c r="BO16" s="11"/>
    </row>
    <row r="17" spans="1:67" ht="15" customHeight="1">
      <c r="A17" s="9">
        <v>8</v>
      </c>
      <c r="B17" s="6" t="s">
        <v>36</v>
      </c>
      <c r="C17" s="7">
        <f t="shared" si="4"/>
        <v>6763.1</v>
      </c>
      <c r="D17" s="8">
        <f t="shared" si="5"/>
        <v>1202.3999999999999</v>
      </c>
      <c r="E17" s="2">
        <f t="shared" si="6"/>
        <v>17.77882923511407</v>
      </c>
      <c r="F17" s="2">
        <v>2124.1</v>
      </c>
      <c r="G17" s="2">
        <v>1148.1</v>
      </c>
      <c r="H17" s="2">
        <f t="shared" si="7"/>
        <v>54.05112753636834</v>
      </c>
      <c r="I17" s="2">
        <v>45.6</v>
      </c>
      <c r="J17" s="2">
        <v>33.7</v>
      </c>
      <c r="K17" s="2">
        <f t="shared" si="0"/>
        <v>73.90350877192982</v>
      </c>
      <c r="L17" s="2">
        <v>9.2</v>
      </c>
      <c r="M17" s="2">
        <v>21.3</v>
      </c>
      <c r="N17" s="2">
        <f t="shared" si="8"/>
        <v>231.5217391304348</v>
      </c>
      <c r="O17" s="2">
        <v>226.9</v>
      </c>
      <c r="P17" s="2">
        <v>81</v>
      </c>
      <c r="Q17" s="2">
        <f t="shared" si="9"/>
        <v>35.69854561480829</v>
      </c>
      <c r="R17" s="2">
        <v>621</v>
      </c>
      <c r="S17" s="2">
        <v>133.1</v>
      </c>
      <c r="T17" s="2">
        <f t="shared" si="10"/>
        <v>21.433172302737518</v>
      </c>
      <c r="U17" s="2">
        <v>0</v>
      </c>
      <c r="V17" s="2">
        <v>0</v>
      </c>
      <c r="W17" s="2">
        <v>0</v>
      </c>
      <c r="X17" s="2">
        <v>315.4</v>
      </c>
      <c r="Y17" s="2">
        <v>142.8</v>
      </c>
      <c r="Z17" s="2">
        <f t="shared" si="11"/>
        <v>45.27584020291694</v>
      </c>
      <c r="AA17" s="2">
        <v>8</v>
      </c>
      <c r="AB17" s="2">
        <v>4.1</v>
      </c>
      <c r="AC17" s="2">
        <f t="shared" si="22"/>
        <v>51.24999999999999</v>
      </c>
      <c r="AD17" s="2">
        <v>0</v>
      </c>
      <c r="AE17" s="2">
        <v>0</v>
      </c>
      <c r="AF17" s="2">
        <v>0</v>
      </c>
      <c r="AG17" s="2">
        <v>1.6</v>
      </c>
      <c r="AH17" s="2">
        <v>4.9</v>
      </c>
      <c r="AI17" s="2">
        <f t="shared" si="12"/>
        <v>306.25</v>
      </c>
      <c r="AJ17" s="2">
        <v>4639</v>
      </c>
      <c r="AK17" s="2">
        <v>54.3</v>
      </c>
      <c r="AL17" s="2">
        <f t="shared" si="13"/>
        <v>1.1705108859668032</v>
      </c>
      <c r="AM17" s="2">
        <v>3316.8</v>
      </c>
      <c r="AN17" s="2">
        <v>2211.2</v>
      </c>
      <c r="AO17" s="2">
        <f t="shared" si="14"/>
        <v>66.66666666666666</v>
      </c>
      <c r="AP17" s="2">
        <v>0</v>
      </c>
      <c r="AQ17" s="2">
        <v>0</v>
      </c>
      <c r="AR17" s="2" t="e">
        <f t="shared" si="15"/>
        <v>#DIV/0!</v>
      </c>
      <c r="AS17" s="2">
        <v>11375.3</v>
      </c>
      <c r="AT17" s="2">
        <v>5240</v>
      </c>
      <c r="AU17" s="2">
        <f t="shared" si="16"/>
        <v>46.06471917224162</v>
      </c>
      <c r="AV17" s="22">
        <v>1283.3</v>
      </c>
      <c r="AW17" s="2">
        <v>686.7</v>
      </c>
      <c r="AX17" s="2">
        <f t="shared" si="17"/>
        <v>53.51048079170888</v>
      </c>
      <c r="AY17" s="21">
        <v>1248.3</v>
      </c>
      <c r="AZ17" s="2">
        <v>686.7</v>
      </c>
      <c r="BA17" s="2">
        <f t="shared" si="1"/>
        <v>55.01081470800288</v>
      </c>
      <c r="BB17" s="2">
        <v>2354.5</v>
      </c>
      <c r="BC17" s="2">
        <v>1603</v>
      </c>
      <c r="BD17" s="2">
        <f t="shared" si="18"/>
        <v>68.08239541303887</v>
      </c>
      <c r="BE17" s="21">
        <v>6205.8</v>
      </c>
      <c r="BF17" s="2">
        <v>1932.3</v>
      </c>
      <c r="BG17" s="2">
        <f t="shared" si="19"/>
        <v>31.137000870153724</v>
      </c>
      <c r="BH17" s="21">
        <v>1339</v>
      </c>
      <c r="BI17" s="2">
        <v>892.7</v>
      </c>
      <c r="BJ17" s="2">
        <f t="shared" si="20"/>
        <v>66.66915608663182</v>
      </c>
      <c r="BK17" s="20">
        <f t="shared" si="2"/>
        <v>-4612.199999999999</v>
      </c>
      <c r="BL17" s="20">
        <f t="shared" si="3"/>
        <v>-4037.6000000000004</v>
      </c>
      <c r="BM17" s="2">
        <f t="shared" si="21"/>
        <v>87.5417371319544</v>
      </c>
      <c r="BN17" s="10"/>
      <c r="BO17" s="11"/>
    </row>
    <row r="18" spans="1:67" ht="15">
      <c r="A18" s="9">
        <v>9</v>
      </c>
      <c r="B18" s="26" t="s">
        <v>37</v>
      </c>
      <c r="C18" s="7">
        <f t="shared" si="4"/>
        <v>7559.4</v>
      </c>
      <c r="D18" s="8">
        <f t="shared" si="5"/>
        <v>4731.700000000001</v>
      </c>
      <c r="E18" s="2">
        <f t="shared" si="6"/>
        <v>62.59359208402785</v>
      </c>
      <c r="F18" s="2">
        <v>2118.1</v>
      </c>
      <c r="G18" s="2">
        <v>1915.4</v>
      </c>
      <c r="H18" s="2">
        <f t="shared" si="7"/>
        <v>90.43010245030925</v>
      </c>
      <c r="I18" s="2">
        <v>17.6</v>
      </c>
      <c r="J18" s="2">
        <v>17.4</v>
      </c>
      <c r="K18" s="2">
        <f t="shared" si="0"/>
        <v>98.86363636363635</v>
      </c>
      <c r="L18" s="2">
        <v>0</v>
      </c>
      <c r="M18" s="2">
        <v>0</v>
      </c>
      <c r="N18" s="2">
        <v>0</v>
      </c>
      <c r="O18" s="2">
        <v>134.2</v>
      </c>
      <c r="P18" s="2">
        <v>5.5</v>
      </c>
      <c r="Q18" s="2">
        <f t="shared" si="9"/>
        <v>4.0983606557377055</v>
      </c>
      <c r="R18" s="2">
        <v>983</v>
      </c>
      <c r="S18" s="2">
        <v>255.3</v>
      </c>
      <c r="T18" s="2">
        <f t="shared" si="10"/>
        <v>25.971515768056967</v>
      </c>
      <c r="U18" s="2">
        <v>0</v>
      </c>
      <c r="V18" s="2">
        <v>0</v>
      </c>
      <c r="W18" s="2">
        <v>0</v>
      </c>
      <c r="X18" s="29">
        <v>50</v>
      </c>
      <c r="Y18" s="2">
        <v>356.8</v>
      </c>
      <c r="Z18" s="2">
        <f t="shared" si="11"/>
        <v>713.6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8.4</v>
      </c>
      <c r="AH18" s="2">
        <v>7.4</v>
      </c>
      <c r="AI18" s="2">
        <f t="shared" si="12"/>
        <v>88.09523809523809</v>
      </c>
      <c r="AJ18" s="2">
        <v>5441.3</v>
      </c>
      <c r="AK18" s="2">
        <v>2816.3</v>
      </c>
      <c r="AL18" s="2">
        <f t="shared" si="13"/>
        <v>51.757851983900906</v>
      </c>
      <c r="AM18" s="2">
        <v>1306.7</v>
      </c>
      <c r="AN18" s="2">
        <v>871.1</v>
      </c>
      <c r="AO18" s="2">
        <f t="shared" si="14"/>
        <v>66.66411571133389</v>
      </c>
      <c r="AP18" s="2">
        <v>0</v>
      </c>
      <c r="AQ18" s="2">
        <v>0</v>
      </c>
      <c r="AR18" s="2" t="e">
        <f t="shared" si="15"/>
        <v>#DIV/0!</v>
      </c>
      <c r="AS18" s="2">
        <v>7720.2</v>
      </c>
      <c r="AT18" s="2">
        <v>3882.7</v>
      </c>
      <c r="AU18" s="2">
        <f t="shared" si="16"/>
        <v>50.2927385300899</v>
      </c>
      <c r="AV18" s="22">
        <v>1307.4</v>
      </c>
      <c r="AW18" s="2">
        <v>847.3</v>
      </c>
      <c r="AX18" s="2">
        <f t="shared" si="17"/>
        <v>64.80801590943858</v>
      </c>
      <c r="AY18" s="21">
        <v>1302.4</v>
      </c>
      <c r="AZ18" s="2">
        <v>847.3</v>
      </c>
      <c r="BA18" s="2">
        <f t="shared" si="1"/>
        <v>65.05681818181817</v>
      </c>
      <c r="BB18" s="2">
        <v>4944.5</v>
      </c>
      <c r="BC18" s="2">
        <v>2360.9</v>
      </c>
      <c r="BD18" s="2">
        <f t="shared" si="18"/>
        <v>47.74800283142886</v>
      </c>
      <c r="BE18" s="21">
        <v>673.8</v>
      </c>
      <c r="BF18" s="2">
        <v>258.4</v>
      </c>
      <c r="BG18" s="2">
        <f t="shared" si="19"/>
        <v>38.349658652419116</v>
      </c>
      <c r="BH18" s="21">
        <v>683.7</v>
      </c>
      <c r="BI18" s="2">
        <v>346.7</v>
      </c>
      <c r="BJ18" s="2">
        <f t="shared" si="20"/>
        <v>50.709375457071815</v>
      </c>
      <c r="BK18" s="20">
        <f t="shared" si="2"/>
        <v>-160.80000000000018</v>
      </c>
      <c r="BL18" s="20">
        <f t="shared" si="3"/>
        <v>849.0000000000009</v>
      </c>
      <c r="BM18" s="2">
        <f t="shared" si="21"/>
        <v>-527.9850746268656</v>
      </c>
      <c r="BN18" s="10"/>
      <c r="BO18" s="11"/>
    </row>
    <row r="19" spans="1:67" ht="15">
      <c r="A19" s="9">
        <v>10</v>
      </c>
      <c r="B19" s="6" t="s">
        <v>38</v>
      </c>
      <c r="C19" s="7">
        <f t="shared" si="4"/>
        <v>15915.5</v>
      </c>
      <c r="D19" s="8">
        <f t="shared" si="5"/>
        <v>-913.4999999999999</v>
      </c>
      <c r="E19" s="2">
        <f t="shared" si="6"/>
        <v>-5.739687725801891</v>
      </c>
      <c r="F19" s="2">
        <v>1469.6</v>
      </c>
      <c r="G19" s="2">
        <v>586.1</v>
      </c>
      <c r="H19" s="2">
        <f t="shared" si="7"/>
        <v>39.88160043549265</v>
      </c>
      <c r="I19" s="2">
        <v>30</v>
      </c>
      <c r="J19" s="2">
        <v>19.5</v>
      </c>
      <c r="K19" s="2">
        <f t="shared" si="0"/>
        <v>65</v>
      </c>
      <c r="L19" s="2">
        <v>0</v>
      </c>
      <c r="M19" s="2">
        <v>0</v>
      </c>
      <c r="N19" s="2">
        <v>0</v>
      </c>
      <c r="O19" s="2">
        <v>161</v>
      </c>
      <c r="P19" s="2">
        <v>3</v>
      </c>
      <c r="Q19" s="2">
        <f t="shared" si="9"/>
        <v>1.8633540372670807</v>
      </c>
      <c r="R19" s="2">
        <v>760.5</v>
      </c>
      <c r="S19" s="2">
        <v>137.6</v>
      </c>
      <c r="T19" s="2">
        <f t="shared" si="10"/>
        <v>18.093359631821173</v>
      </c>
      <c r="U19" s="2">
        <v>0</v>
      </c>
      <c r="V19" s="2">
        <v>0</v>
      </c>
      <c r="W19" s="2">
        <v>0</v>
      </c>
      <c r="X19" s="2">
        <v>37</v>
      </c>
      <c r="Y19" s="2">
        <v>0</v>
      </c>
      <c r="Z19" s="2">
        <f t="shared" si="11"/>
        <v>0</v>
      </c>
      <c r="AA19" s="2">
        <v>12</v>
      </c>
      <c r="AB19" s="2">
        <v>8</v>
      </c>
      <c r="AC19" s="2">
        <f t="shared" si="22"/>
        <v>66.66666666666666</v>
      </c>
      <c r="AD19" s="2">
        <v>0</v>
      </c>
      <c r="AE19" s="2">
        <v>0</v>
      </c>
      <c r="AF19" s="2">
        <v>0</v>
      </c>
      <c r="AG19" s="2">
        <v>17</v>
      </c>
      <c r="AH19" s="2">
        <v>0.8</v>
      </c>
      <c r="AI19" s="2">
        <f t="shared" si="12"/>
        <v>4.705882352941177</v>
      </c>
      <c r="AJ19" s="2">
        <v>14445.9</v>
      </c>
      <c r="AK19" s="2">
        <v>-1499.6</v>
      </c>
      <c r="AL19" s="2">
        <f t="shared" si="13"/>
        <v>-10.380800088606454</v>
      </c>
      <c r="AM19" s="2">
        <v>1765.2</v>
      </c>
      <c r="AN19" s="2">
        <v>1176.8</v>
      </c>
      <c r="AO19" s="2">
        <f t="shared" si="14"/>
        <v>66.66666666666666</v>
      </c>
      <c r="AP19" s="2">
        <v>706.4</v>
      </c>
      <c r="AQ19" s="2">
        <v>0</v>
      </c>
      <c r="AR19" s="2">
        <f t="shared" si="15"/>
        <v>0</v>
      </c>
      <c r="AS19" s="2">
        <v>19045.3</v>
      </c>
      <c r="AT19" s="2">
        <v>1989.7</v>
      </c>
      <c r="AU19" s="2">
        <f t="shared" si="16"/>
        <v>10.447196946228205</v>
      </c>
      <c r="AV19" s="22">
        <v>1262.9</v>
      </c>
      <c r="AW19" s="2">
        <v>708</v>
      </c>
      <c r="AX19" s="2">
        <f t="shared" si="17"/>
        <v>56.06144587853353</v>
      </c>
      <c r="AY19" s="21">
        <v>1242.9</v>
      </c>
      <c r="AZ19" s="2">
        <v>708</v>
      </c>
      <c r="BA19" s="2">
        <f t="shared" si="1"/>
        <v>56.96355298093169</v>
      </c>
      <c r="BB19" s="2">
        <v>1059.4</v>
      </c>
      <c r="BC19" s="2">
        <v>225</v>
      </c>
      <c r="BD19" s="2">
        <f t="shared" si="18"/>
        <v>21.238436851047762</v>
      </c>
      <c r="BE19" s="21">
        <v>15699.7</v>
      </c>
      <c r="BF19" s="2">
        <v>736.8</v>
      </c>
      <c r="BG19" s="2">
        <f t="shared" si="19"/>
        <v>4.693083307324343</v>
      </c>
      <c r="BH19" s="21">
        <v>780</v>
      </c>
      <c r="BI19" s="2">
        <v>238.1</v>
      </c>
      <c r="BJ19" s="2">
        <f t="shared" si="20"/>
        <v>30.525641025641026</v>
      </c>
      <c r="BK19" s="20">
        <f t="shared" si="2"/>
        <v>-3129.7999999999993</v>
      </c>
      <c r="BL19" s="20">
        <f t="shared" si="3"/>
        <v>-2903.2</v>
      </c>
      <c r="BM19" s="2">
        <f t="shared" si="21"/>
        <v>92.75992076171002</v>
      </c>
      <c r="BN19" s="10"/>
      <c r="BO19" s="11"/>
    </row>
    <row r="20" spans="1:67" ht="15">
      <c r="A20" s="25">
        <v>11</v>
      </c>
      <c r="B20" s="6" t="s">
        <v>39</v>
      </c>
      <c r="C20" s="7">
        <f t="shared" si="4"/>
        <v>6461.5</v>
      </c>
      <c r="D20" s="8">
        <f t="shared" si="5"/>
        <v>593.9</v>
      </c>
      <c r="E20" s="2">
        <f t="shared" si="6"/>
        <v>9.19136423431092</v>
      </c>
      <c r="F20" s="2">
        <v>2097.4</v>
      </c>
      <c r="G20" s="2">
        <v>959.5</v>
      </c>
      <c r="H20" s="2">
        <f t="shared" si="7"/>
        <v>45.747115476303996</v>
      </c>
      <c r="I20" s="2">
        <v>280.1</v>
      </c>
      <c r="J20" s="2">
        <v>159.8</v>
      </c>
      <c r="K20" s="2">
        <f t="shared" si="0"/>
        <v>57.051053195287395</v>
      </c>
      <c r="L20" s="2">
        <v>66.2</v>
      </c>
      <c r="M20" s="2">
        <v>237.7</v>
      </c>
      <c r="N20" s="2">
        <f t="shared" si="8"/>
        <v>359.0634441087613</v>
      </c>
      <c r="O20" s="2">
        <v>339</v>
      </c>
      <c r="P20" s="2">
        <v>17.9</v>
      </c>
      <c r="Q20" s="2">
        <f t="shared" si="9"/>
        <v>5.28023598820059</v>
      </c>
      <c r="R20" s="2">
        <v>707.4</v>
      </c>
      <c r="S20" s="2">
        <v>47.3</v>
      </c>
      <c r="T20" s="2">
        <f t="shared" si="10"/>
        <v>6.686457449816229</v>
      </c>
      <c r="U20" s="2">
        <v>0</v>
      </c>
      <c r="V20" s="2">
        <v>0</v>
      </c>
      <c r="W20" s="2">
        <v>0</v>
      </c>
      <c r="X20" s="2">
        <v>0</v>
      </c>
      <c r="Y20" s="2">
        <v>23.5</v>
      </c>
      <c r="Z20" s="2">
        <v>0</v>
      </c>
      <c r="AA20" s="2">
        <v>86.8</v>
      </c>
      <c r="AB20" s="2">
        <v>30.9</v>
      </c>
      <c r="AC20" s="2">
        <f t="shared" si="22"/>
        <v>35.59907834101382</v>
      </c>
      <c r="AD20" s="2">
        <v>0</v>
      </c>
      <c r="AE20" s="2">
        <v>0</v>
      </c>
      <c r="AF20" s="2">
        <v>0</v>
      </c>
      <c r="AG20" s="2">
        <v>122</v>
      </c>
      <c r="AH20" s="2">
        <v>69.9</v>
      </c>
      <c r="AI20" s="2">
        <f t="shared" si="12"/>
        <v>57.29508196721312</v>
      </c>
      <c r="AJ20" s="2">
        <v>4364.1</v>
      </c>
      <c r="AK20" s="2">
        <v>-365.6</v>
      </c>
      <c r="AL20" s="2">
        <f t="shared" si="13"/>
        <v>-8.377443229990146</v>
      </c>
      <c r="AM20" s="2">
        <v>3333.3</v>
      </c>
      <c r="AN20" s="2">
        <v>2222.2</v>
      </c>
      <c r="AO20" s="2">
        <f t="shared" si="14"/>
        <v>66.66666666666666</v>
      </c>
      <c r="AP20" s="2">
        <v>0</v>
      </c>
      <c r="AQ20" s="2">
        <v>0</v>
      </c>
      <c r="AR20" s="2" t="e">
        <f t="shared" si="15"/>
        <v>#DIV/0!</v>
      </c>
      <c r="AS20" s="2">
        <v>9720.2</v>
      </c>
      <c r="AT20" s="2">
        <v>3136</v>
      </c>
      <c r="AU20" s="2">
        <f t="shared" si="16"/>
        <v>32.26271064381391</v>
      </c>
      <c r="AV20" s="22">
        <v>1362.2</v>
      </c>
      <c r="AW20" s="2">
        <v>750.3</v>
      </c>
      <c r="AX20" s="2">
        <f t="shared" si="17"/>
        <v>55.08001761855821</v>
      </c>
      <c r="AY20" s="21">
        <v>1332.2</v>
      </c>
      <c r="AZ20" s="2">
        <v>750.3</v>
      </c>
      <c r="BA20" s="2">
        <f t="shared" si="1"/>
        <v>56.32037231646899</v>
      </c>
      <c r="BB20" s="2">
        <v>994.3</v>
      </c>
      <c r="BC20" s="2">
        <v>550.5</v>
      </c>
      <c r="BD20" s="2">
        <f t="shared" si="18"/>
        <v>55.36558382781857</v>
      </c>
      <c r="BE20" s="21">
        <v>5486.9</v>
      </c>
      <c r="BF20" s="2">
        <v>638.8</v>
      </c>
      <c r="BG20" s="2">
        <f t="shared" si="19"/>
        <v>11.642275237383586</v>
      </c>
      <c r="BH20" s="21">
        <v>1631.5</v>
      </c>
      <c r="BI20" s="2">
        <v>1089.9</v>
      </c>
      <c r="BJ20" s="2">
        <f t="shared" si="20"/>
        <v>66.80355501072633</v>
      </c>
      <c r="BK20" s="20">
        <f t="shared" si="2"/>
        <v>-3258.7000000000007</v>
      </c>
      <c r="BL20" s="20">
        <f t="shared" si="3"/>
        <v>-2542.1</v>
      </c>
      <c r="BM20" s="2">
        <f t="shared" si="21"/>
        <v>78.0096357443152</v>
      </c>
      <c r="BN20" s="10"/>
      <c r="BO20" s="11"/>
    </row>
    <row r="21" spans="1:67" ht="15" customHeight="1">
      <c r="A21" s="25">
        <v>12</v>
      </c>
      <c r="B21" s="6" t="s">
        <v>40</v>
      </c>
      <c r="C21" s="7">
        <f t="shared" si="4"/>
        <v>15073.1</v>
      </c>
      <c r="D21" s="8">
        <f t="shared" si="5"/>
        <v>4823.8</v>
      </c>
      <c r="E21" s="2">
        <f t="shared" si="6"/>
        <v>32.00270680881836</v>
      </c>
      <c r="F21" s="2">
        <v>1928.4</v>
      </c>
      <c r="G21" s="2">
        <v>920.8</v>
      </c>
      <c r="H21" s="2">
        <f t="shared" si="7"/>
        <v>47.74942957892553</v>
      </c>
      <c r="I21" s="2">
        <v>59</v>
      </c>
      <c r="J21" s="2">
        <v>37.2</v>
      </c>
      <c r="K21" s="2">
        <f t="shared" si="0"/>
        <v>63.05084745762712</v>
      </c>
      <c r="L21" s="2">
        <v>9.6</v>
      </c>
      <c r="M21" s="2">
        <v>4.8</v>
      </c>
      <c r="N21" s="2">
        <f t="shared" si="8"/>
        <v>50</v>
      </c>
      <c r="O21" s="2">
        <v>168.3</v>
      </c>
      <c r="P21" s="2">
        <v>5.2</v>
      </c>
      <c r="Q21" s="2">
        <f t="shared" si="9"/>
        <v>3.0897207367795603</v>
      </c>
      <c r="R21" s="2">
        <v>439.7</v>
      </c>
      <c r="S21" s="2">
        <v>50.7</v>
      </c>
      <c r="T21" s="2">
        <f t="shared" si="10"/>
        <v>11.530589037980441</v>
      </c>
      <c r="U21" s="2">
        <v>0</v>
      </c>
      <c r="V21" s="2">
        <v>0</v>
      </c>
      <c r="W21" s="2">
        <v>0</v>
      </c>
      <c r="X21" s="2">
        <v>310</v>
      </c>
      <c r="Y21" s="2">
        <v>147.2</v>
      </c>
      <c r="Z21" s="2">
        <f t="shared" si="11"/>
        <v>47.48387096774193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18</v>
      </c>
      <c r="AH21" s="2">
        <v>18.2</v>
      </c>
      <c r="AI21" s="2">
        <f t="shared" si="12"/>
        <v>101.11111111111111</v>
      </c>
      <c r="AJ21" s="2">
        <v>13144.7</v>
      </c>
      <c r="AK21" s="2">
        <v>3903</v>
      </c>
      <c r="AL21" s="2">
        <f t="shared" si="13"/>
        <v>29.692575714926928</v>
      </c>
      <c r="AM21" s="2">
        <v>3293</v>
      </c>
      <c r="AN21" s="2">
        <v>2195.3</v>
      </c>
      <c r="AO21" s="2">
        <f t="shared" si="14"/>
        <v>66.66565441846342</v>
      </c>
      <c r="AP21" s="2">
        <v>0</v>
      </c>
      <c r="AQ21" s="2">
        <v>0</v>
      </c>
      <c r="AR21" s="2">
        <v>0</v>
      </c>
      <c r="AS21" s="2">
        <v>15076.1</v>
      </c>
      <c r="AT21" s="2">
        <v>4274.5</v>
      </c>
      <c r="AU21" s="2">
        <f t="shared" si="16"/>
        <v>28.352823342906987</v>
      </c>
      <c r="AV21" s="22">
        <v>1359.7</v>
      </c>
      <c r="AW21" s="2">
        <v>664.1</v>
      </c>
      <c r="AX21" s="2">
        <f t="shared" si="17"/>
        <v>48.8416562477017</v>
      </c>
      <c r="AY21" s="21">
        <v>1334.7</v>
      </c>
      <c r="AZ21" s="2">
        <v>664.1</v>
      </c>
      <c r="BA21" s="2">
        <f t="shared" si="1"/>
        <v>49.756499587922384</v>
      </c>
      <c r="BB21" s="2">
        <v>7330.1</v>
      </c>
      <c r="BC21" s="2">
        <v>2192.1</v>
      </c>
      <c r="BD21" s="2">
        <f t="shared" si="18"/>
        <v>29.905458315711925</v>
      </c>
      <c r="BE21" s="21">
        <v>4455.5</v>
      </c>
      <c r="BF21" s="2">
        <v>281.1</v>
      </c>
      <c r="BG21" s="2">
        <f t="shared" si="19"/>
        <v>6.309056222646168</v>
      </c>
      <c r="BH21" s="21">
        <v>1495</v>
      </c>
      <c r="BI21" s="2">
        <v>873.6</v>
      </c>
      <c r="BJ21" s="2">
        <f t="shared" si="20"/>
        <v>58.434782608695656</v>
      </c>
      <c r="BK21" s="20">
        <f t="shared" si="2"/>
        <v>-3</v>
      </c>
      <c r="BL21" s="20">
        <f t="shared" si="3"/>
        <v>549.3000000000002</v>
      </c>
      <c r="BM21" s="2">
        <f t="shared" si="21"/>
        <v>-18310.000000000004</v>
      </c>
      <c r="BN21" s="10"/>
      <c r="BO21" s="11"/>
    </row>
    <row r="22" spans="1:67" ht="14.25" customHeight="1">
      <c r="A22" s="31" t="s">
        <v>20</v>
      </c>
      <c r="B22" s="32"/>
      <c r="C22" s="30">
        <f>SUM(C10:C21)</f>
        <v>218220.19999999998</v>
      </c>
      <c r="D22" s="30">
        <f>SUM(D10:D21)</f>
        <v>86975.79999999999</v>
      </c>
      <c r="E22" s="27">
        <f>D22/C22*100</f>
        <v>39.856896840897406</v>
      </c>
      <c r="F22" s="27">
        <f>SUM(F10:F21)</f>
        <v>36381.799999999996</v>
      </c>
      <c r="G22" s="27">
        <f>SUM(G10:G21)</f>
        <v>21079.999999999996</v>
      </c>
      <c r="H22" s="27">
        <f>G22/F22*100</f>
        <v>57.94105844130857</v>
      </c>
      <c r="I22" s="27">
        <f>SUM(I10:I21)</f>
        <v>7934.200000000001</v>
      </c>
      <c r="J22" s="27">
        <f>SUM(J10:J21)</f>
        <v>4715.2</v>
      </c>
      <c r="K22" s="27">
        <f t="shared" si="0"/>
        <v>59.428801895591235</v>
      </c>
      <c r="L22" s="27">
        <f>SUM(L10:L21)</f>
        <v>155.20000000000002</v>
      </c>
      <c r="M22" s="27">
        <f>SUM(M10:M21)</f>
        <v>349.7</v>
      </c>
      <c r="N22" s="27">
        <f>M22/L22*100</f>
        <v>225.32216494845358</v>
      </c>
      <c r="O22" s="27">
        <f>SUM(O10:O21)</f>
        <v>3260</v>
      </c>
      <c r="P22" s="27">
        <f>SUM(P10:P21)</f>
        <v>609.3000000000001</v>
      </c>
      <c r="Q22" s="27">
        <f>P22/O22*100</f>
        <v>18.690184049079754</v>
      </c>
      <c r="R22" s="27">
        <f>SUM(R10:R21)</f>
        <v>11187.1</v>
      </c>
      <c r="S22" s="27">
        <f>SUM(S10:S21)</f>
        <v>2950.7</v>
      </c>
      <c r="T22" s="27">
        <f>S22/R22*100</f>
        <v>26.37591511651813</v>
      </c>
      <c r="U22" s="27">
        <f>SUM(U10:U21)</f>
        <v>120</v>
      </c>
      <c r="V22" s="27">
        <f>SUM(V10:V21)</f>
        <v>45.8</v>
      </c>
      <c r="W22" s="27">
        <f>V22/U22*100</f>
        <v>38.166666666666664</v>
      </c>
      <c r="X22" s="27">
        <f>SUM(X10:X21)</f>
        <v>1818.1</v>
      </c>
      <c r="Y22" s="27">
        <f>SUM(Y10:Y21)</f>
        <v>2485</v>
      </c>
      <c r="Z22" s="27">
        <f>Y22/X22*100</f>
        <v>136.68115065177932</v>
      </c>
      <c r="AA22" s="27">
        <f>SUM(AA10:AA21)</f>
        <v>377.5</v>
      </c>
      <c r="AB22" s="27">
        <f>SUM(AB10:AB21)</f>
        <v>92.5</v>
      </c>
      <c r="AC22" s="27">
        <f>AB22/AA22*100</f>
        <v>24.503311258278146</v>
      </c>
      <c r="AD22" s="27">
        <f>SUM(AD10:AD21)</f>
        <v>0</v>
      </c>
      <c r="AE22" s="27">
        <f>SUM(AE10:AE21)</f>
        <v>0</v>
      </c>
      <c r="AF22" s="28">
        <v>0</v>
      </c>
      <c r="AG22" s="27">
        <f>SUM(AG10:AG21)</f>
        <v>1020</v>
      </c>
      <c r="AH22" s="27">
        <f>SUM(AH10:AH21)</f>
        <v>491.40000000000003</v>
      </c>
      <c r="AI22" s="28">
        <f t="shared" si="12"/>
        <v>48.1764705882353</v>
      </c>
      <c r="AJ22" s="27">
        <f>SUM(AJ10:AJ21)</f>
        <v>181838.4</v>
      </c>
      <c r="AK22" s="27">
        <f>SUM(AK10:AK21)</f>
        <v>65895.80000000002</v>
      </c>
      <c r="AL22" s="27">
        <f>AK22/AJ22*100</f>
        <v>36.23866026097899</v>
      </c>
      <c r="AM22" s="27">
        <f>SUM(AM10:AM21)</f>
        <v>36365.299999999996</v>
      </c>
      <c r="AN22" s="27">
        <f>SUM(AN10:AN21)</f>
        <v>24243.299999999996</v>
      </c>
      <c r="AO22" s="27">
        <f>AN22/AM22*100</f>
        <v>66.6660250293549</v>
      </c>
      <c r="AP22" s="27">
        <f>SUM(AP10:AP21)</f>
        <v>1706.4</v>
      </c>
      <c r="AQ22" s="27">
        <f>SUM(AQ10:AQ21)</f>
        <v>1000</v>
      </c>
      <c r="AR22" s="27">
        <f>AQ22/AP22*100</f>
        <v>58.60290670417252</v>
      </c>
      <c r="AS22" s="27">
        <f>SUM(AS10:AS21)</f>
        <v>253498.6</v>
      </c>
      <c r="AT22" s="27">
        <f>SUM(AT10:AT21)</f>
        <v>88590.09999999999</v>
      </c>
      <c r="AU22" s="27">
        <f>(AT22/AS22)*100</f>
        <v>34.94697801092392</v>
      </c>
      <c r="AV22" s="27">
        <f>SUM(AV10:AV21)</f>
        <v>19838.500000000004</v>
      </c>
      <c r="AW22" s="27">
        <f>SUM(AW10:AW21)</f>
        <v>10949.4</v>
      </c>
      <c r="AX22" s="27">
        <f>AW22/AV22*100</f>
        <v>55.192680898253386</v>
      </c>
      <c r="AY22" s="27">
        <f>SUM(AY10:AY21)</f>
        <v>19311.300000000003</v>
      </c>
      <c r="AZ22" s="27">
        <f>SUM(AZ10:AZ21)</f>
        <v>10803.099999999999</v>
      </c>
      <c r="BA22" s="27">
        <f t="shared" si="1"/>
        <v>55.941857875958625</v>
      </c>
      <c r="BB22" s="27">
        <f>SUM(BB10:BB21)</f>
        <v>42410.700000000004</v>
      </c>
      <c r="BC22" s="27">
        <f>SUM(BC10:BC21)</f>
        <v>18193.6</v>
      </c>
      <c r="BD22" s="27">
        <f>BC22/BB22*100</f>
        <v>42.898608134267995</v>
      </c>
      <c r="BE22" s="27">
        <f>SUM(BE10:BE21)</f>
        <v>172016.4</v>
      </c>
      <c r="BF22" s="27">
        <f>SUM(BF10:BF21)</f>
        <v>48518.00000000001</v>
      </c>
      <c r="BG22" s="27">
        <f>BF22/BE22*100</f>
        <v>28.205450178006288</v>
      </c>
      <c r="BH22" s="27">
        <f>SUM(BH10:BH21)</f>
        <v>13993.1</v>
      </c>
      <c r="BI22" s="27">
        <f>SUM(BI10:BI21)</f>
        <v>8646.5</v>
      </c>
      <c r="BJ22" s="27">
        <f>BI22/BH22*100</f>
        <v>61.7911685044772</v>
      </c>
      <c r="BK22" s="27">
        <f>SUM(BK10:BK21)</f>
        <v>-35278.399999999994</v>
      </c>
      <c r="BL22" s="27">
        <f>SUM(BL10:BL21)</f>
        <v>-1614.3000000000006</v>
      </c>
      <c r="BM22" s="27">
        <f>BL22/BK22*100</f>
        <v>4.575887795364872</v>
      </c>
      <c r="BN22" s="10"/>
      <c r="BO22" s="11"/>
    </row>
    <row r="23" spans="3:65" ht="15" hidden="1">
      <c r="C23" s="15">
        <f aca="true" t="shared" si="23" ref="C23:AC23">C22-C20</f>
        <v>211758.69999999998</v>
      </c>
      <c r="D23" s="15">
        <f t="shared" si="23"/>
        <v>86381.9</v>
      </c>
      <c r="E23" s="15">
        <f t="shared" si="23"/>
        <v>30.66553260658649</v>
      </c>
      <c r="F23" s="15">
        <f t="shared" si="23"/>
        <v>34284.399999999994</v>
      </c>
      <c r="G23" s="15">
        <f t="shared" si="23"/>
        <v>20120.499999999996</v>
      </c>
      <c r="H23" s="15">
        <f t="shared" si="23"/>
        <v>12.193942965004574</v>
      </c>
      <c r="I23" s="15">
        <f t="shared" si="23"/>
        <v>7654.1</v>
      </c>
      <c r="J23" s="15">
        <f t="shared" si="23"/>
        <v>4555.4</v>
      </c>
      <c r="K23" s="15">
        <f t="shared" si="23"/>
        <v>2.3777487003038402</v>
      </c>
      <c r="L23" s="15">
        <f t="shared" si="23"/>
        <v>89.00000000000001</v>
      </c>
      <c r="M23" s="15">
        <f t="shared" si="23"/>
        <v>112</v>
      </c>
      <c r="N23" s="15">
        <f t="shared" si="23"/>
        <v>-133.74127916030773</v>
      </c>
      <c r="O23" s="15">
        <f t="shared" si="23"/>
        <v>2921</v>
      </c>
      <c r="P23" s="15">
        <f t="shared" si="23"/>
        <v>591.4000000000001</v>
      </c>
      <c r="Q23" s="15">
        <f t="shared" si="23"/>
        <v>13.409948060879163</v>
      </c>
      <c r="R23" s="15">
        <f t="shared" si="23"/>
        <v>10479.7</v>
      </c>
      <c r="S23" s="15">
        <f t="shared" si="23"/>
        <v>2903.3999999999996</v>
      </c>
      <c r="T23" s="15">
        <f t="shared" si="23"/>
        <v>19.6894576667019</v>
      </c>
      <c r="U23" s="15">
        <f t="shared" si="23"/>
        <v>120</v>
      </c>
      <c r="V23" s="15">
        <f t="shared" si="23"/>
        <v>45.8</v>
      </c>
      <c r="W23" s="15">
        <f t="shared" si="23"/>
        <v>38.166666666666664</v>
      </c>
      <c r="X23" s="15">
        <f t="shared" si="23"/>
        <v>1818.1</v>
      </c>
      <c r="Y23" s="15">
        <f t="shared" si="23"/>
        <v>2461.5</v>
      </c>
      <c r="Z23" s="15">
        <f t="shared" si="23"/>
        <v>136.68115065177932</v>
      </c>
      <c r="AA23" s="15">
        <f t="shared" si="23"/>
        <v>290.7</v>
      </c>
      <c r="AB23" s="15">
        <f t="shared" si="23"/>
        <v>61.6</v>
      </c>
      <c r="AC23" s="15">
        <f t="shared" si="23"/>
        <v>-11.095767082735676</v>
      </c>
      <c r="AD23" s="15"/>
      <c r="AE23" s="15"/>
      <c r="AF23" s="2" t="e">
        <f>AE23/AD23*100</f>
        <v>#DIV/0!</v>
      </c>
      <c r="AG23" s="15">
        <f aca="true" t="shared" si="24" ref="AG23:BM23">AG22-AG20</f>
        <v>898</v>
      </c>
      <c r="AH23" s="15">
        <f t="shared" si="24"/>
        <v>421.5</v>
      </c>
      <c r="AI23" s="15">
        <f t="shared" si="24"/>
        <v>-9.118611378977825</v>
      </c>
      <c r="AJ23" s="15">
        <f t="shared" si="24"/>
        <v>177474.3</v>
      </c>
      <c r="AK23" s="15">
        <f t="shared" si="24"/>
        <v>66261.40000000002</v>
      </c>
      <c r="AL23" s="15">
        <f t="shared" si="24"/>
        <v>44.61610349096914</v>
      </c>
      <c r="AM23" s="15">
        <f t="shared" si="24"/>
        <v>33031.99999999999</v>
      </c>
      <c r="AN23" s="15">
        <f t="shared" si="24"/>
        <v>22021.099999999995</v>
      </c>
      <c r="AO23" s="15">
        <f t="shared" si="24"/>
        <v>-0.0006416373117588137</v>
      </c>
      <c r="AP23" s="15">
        <f t="shared" si="24"/>
        <v>1706.4</v>
      </c>
      <c r="AQ23" s="15">
        <f t="shared" si="24"/>
        <v>1000</v>
      </c>
      <c r="AR23" s="15" t="e">
        <f t="shared" si="24"/>
        <v>#DIV/0!</v>
      </c>
      <c r="AS23" s="15">
        <f t="shared" si="24"/>
        <v>243778.4</v>
      </c>
      <c r="AT23" s="15">
        <f t="shared" si="24"/>
        <v>85454.09999999999</v>
      </c>
      <c r="AU23" s="15">
        <f t="shared" si="24"/>
        <v>2.68426736711001</v>
      </c>
      <c r="AV23" s="15">
        <f t="shared" si="24"/>
        <v>18476.300000000003</v>
      </c>
      <c r="AW23" s="15">
        <f t="shared" si="24"/>
        <v>10199.1</v>
      </c>
      <c r="AX23" s="15">
        <f t="shared" si="24"/>
        <v>0.11266327969517675</v>
      </c>
      <c r="AY23" s="15">
        <f t="shared" si="24"/>
        <v>17979.100000000002</v>
      </c>
      <c r="AZ23" s="15">
        <f t="shared" si="24"/>
        <v>10052.8</v>
      </c>
      <c r="BA23" s="15">
        <f t="shared" si="24"/>
        <v>-0.3785144405103651</v>
      </c>
      <c r="BB23" s="15">
        <f t="shared" si="24"/>
        <v>41416.4</v>
      </c>
      <c r="BC23" s="15">
        <f t="shared" si="24"/>
        <v>17643.1</v>
      </c>
      <c r="BD23" s="15">
        <f t="shared" si="24"/>
        <v>-12.466975693550573</v>
      </c>
      <c r="BE23" s="15">
        <f t="shared" si="24"/>
        <v>166529.5</v>
      </c>
      <c r="BF23" s="15">
        <f t="shared" si="24"/>
        <v>47879.200000000004</v>
      </c>
      <c r="BG23" s="15">
        <f t="shared" si="24"/>
        <v>16.5631749406227</v>
      </c>
      <c r="BH23" s="15">
        <f t="shared" si="24"/>
        <v>12361.6</v>
      </c>
      <c r="BI23" s="15">
        <f t="shared" si="24"/>
        <v>7556.6</v>
      </c>
      <c r="BJ23" s="15">
        <f t="shared" si="24"/>
        <v>-5.012386506249129</v>
      </c>
      <c r="BK23" s="15">
        <f t="shared" si="24"/>
        <v>-32019.699999999993</v>
      </c>
      <c r="BL23" s="15">
        <f t="shared" si="24"/>
        <v>927.7999999999993</v>
      </c>
      <c r="BM23" s="15">
        <f t="shared" si="24"/>
        <v>-73.43374794895033</v>
      </c>
    </row>
    <row r="24" spans="3:66" ht="15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3:65" ht="1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9" ht="15">
      <c r="AH29" s="24"/>
    </row>
  </sheetData>
  <sheetProtection/>
  <mergeCells count="31">
    <mergeCell ref="R1:T1"/>
    <mergeCell ref="C2:T2"/>
    <mergeCell ref="C4:E7"/>
    <mergeCell ref="F4:AR4"/>
    <mergeCell ref="F5:H7"/>
    <mergeCell ref="I5:AI5"/>
    <mergeCell ref="AY5:BA5"/>
    <mergeCell ref="AS4:AU7"/>
    <mergeCell ref="AM5:AR5"/>
    <mergeCell ref="AY6:BA7"/>
    <mergeCell ref="I6:K7"/>
    <mergeCell ref="AP6:AR7"/>
    <mergeCell ref="L6:N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22:B22"/>
    <mergeCell ref="AG6:AI7"/>
    <mergeCell ref="AM6:AO7"/>
    <mergeCell ref="B4:B8"/>
    <mergeCell ref="A4:A8"/>
    <mergeCell ref="O6:Q7"/>
    <mergeCell ref="R6:T7"/>
    <mergeCell ref="U6:W7"/>
  </mergeCells>
  <printOptions/>
  <pageMargins left="0.31496062992125984" right="0.31496062992125984" top="0.35433070866141736" bottom="0.3937007874015748" header="0.31496062992125984" footer="0.31496062992125984"/>
  <pageSetup fitToWidth="3" horizontalDpi="600" verticalDpi="600" orientation="landscape" paperSize="9" scale="70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marpos_fin5</cp:lastModifiedBy>
  <cp:lastPrinted>2021-09-03T12:41:13Z</cp:lastPrinted>
  <dcterms:created xsi:type="dcterms:W3CDTF">2013-04-03T10:22:22Z</dcterms:created>
  <dcterms:modified xsi:type="dcterms:W3CDTF">2021-09-03T12:41:17Z</dcterms:modified>
  <cp:category/>
  <cp:version/>
  <cp:contentType/>
  <cp:contentStatus/>
</cp:coreProperties>
</file>