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7400" windowHeight="11460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<sst xmlns="http://schemas.openxmlformats.org/spreadsheetml/2006/main" count="106" uniqueCount="43">
  <si>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</si>
  <si>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</si>
  <si>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</si>
  <si>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</si>
  <si>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</si>
  <si>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</si>
  <si>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</si>
  <si>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</si>
  <si>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</si>
  <si>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</si>
  <si>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</si>
  <si>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</si>
  <si>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</si>
  <si>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</si>
  <si>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</si>
  <si>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</si>
  <si>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</si>
  <si>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</si>
  <si>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</si>
  <si>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</si>
  <si>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</si>
  <si>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</si>
  <si>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</si>
  <si>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</si>
  <si>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</si>
  <si>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</si>
  <si>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</si>
  <si>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</si>
  <si>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</si>
  <si>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</si>
  <si>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Аксаринское сельское поселение</t>
  </si>
  <si>
    <t>Бичуринское сельское поселение</t>
  </si>
  <si>
    <t>Большешигаевское сельское поселение</t>
  </si>
  <si>
    <t>Карабашское сельское поселение</t>
  </si>
  <si>
    <t>Кугеевское сельское поселение</t>
  </si>
  <si>
    <t>Мариинско-Посадское городское поселение</t>
  </si>
  <si>
    <t>Первочурашевское сельское поселение</t>
  </si>
  <si>
    <t>Приволжское сельское поселение</t>
  </si>
  <si>
    <t>Сутчевское сельское поселение</t>
  </si>
  <si>
    <t>Шоршелское сельское поселение</t>
  </si>
  <si>
    <t>Эльбарусовское сельское поселение</t>
  </si>
  <si>
    <t>Октябрьское сельское поселение</t>
  </si>
  <si>
    <r>
      <t xml:space="preserve">Справка об исполнении бюджетов поселений Мариинско-Посадского района на 01 </t>
    </r>
    <r>
      <rPr>
        <b/>
        <u val="single"/>
        <sz val="12"/>
        <rFont val="TimesET"/>
        <family val="0"/>
      </rPr>
      <t xml:space="preserve"> августа  </t>
    </r>
    <r>
      <rPr>
        <b/>
        <sz val="12"/>
        <rFont val="TimesET"/>
        <family val="0"/>
      </rPr>
      <t xml:space="preserve"> 2021 года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</si>
</sst>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b/>
      <u val="single"/>
      <sz val="12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/>
      <protection/>
    </xf>
    <xf numFmtId="172" fontId="56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2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172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2" fillId="0" borderId="10" xfId="53" applyNumberFormat="1" applyFont="1" applyFill="1" applyBorder="1" applyProtection="1">
      <alignment/>
      <protection locked="0"/>
    </xf>
    <xf numFmtId="0" fontId="14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5" fillId="33" borderId="10" xfId="54" applyFont="1" applyFill="1" applyBorder="1" applyAlignment="1">
      <alignment horizontal="left" vertical="center" wrapText="1"/>
      <protection/>
    </xf>
    <xf numFmtId="0" fontId="13" fillId="33" borderId="10" xfId="53" applyFont="1" applyFill="1" applyBorder="1" applyAlignment="1">
      <alignment horizontal="left"/>
      <protection/>
    </xf>
    <xf numFmtId="172" fontId="6" fillId="34" borderId="10" xfId="53" applyNumberFormat="1" applyFont="1" applyFill="1" applyBorder="1" applyAlignment="1" applyProtection="1">
      <alignment vertical="center" wrapText="1"/>
      <protection locked="0"/>
    </xf>
    <xf numFmtId="172" fontId="4" fillId="34" borderId="10" xfId="53" applyNumberFormat="1" applyFont="1" applyFill="1" applyBorder="1" applyAlignment="1" applyProtection="1">
      <alignment vertical="center" wrapText="1"/>
      <protection locked="0"/>
    </xf>
    <xf numFmtId="172" fontId="57" fillId="0" borderId="10" xfId="53" applyNumberFormat="1" applyFont="1" applyFill="1" applyBorder="1" applyAlignment="1" applyProtection="1">
      <alignment vertical="center" wrapText="1"/>
      <protection locked="0"/>
    </xf>
    <xf numFmtId="172" fontId="8" fillId="34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left" vertical="center" wrapText="1"/>
      <protection/>
    </xf>
    <xf numFmtId="0" fontId="13" fillId="0" borderId="20" xfId="53" applyFont="1" applyFill="1" applyBorder="1" applyAlignment="1">
      <alignment horizontal="left" vertical="center" wrapText="1"/>
      <protection/>
    </xf>
    <xf numFmtId="0" fontId="13" fillId="0" borderId="21" xfId="53" applyFont="1" applyFill="1" applyBorder="1" applyAlignment="1">
      <alignment horizontal="left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2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13" fillId="0" borderId="11" xfId="53" applyNumberFormat="1" applyFont="1" applyFill="1" applyBorder="1" applyAlignment="1">
      <alignment horizontal="center" vertical="center" wrapText="1"/>
      <protection/>
    </xf>
    <xf numFmtId="49" fontId="13" fillId="0" borderId="12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1" xfId="54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9"/>
  <sheetViews>
    <sheetView tabSelected="1" view="pageBreakPreview" zoomScale="98" zoomScaleSheetLayoutView="98" zoomScalePageLayoutView="0" workbookViewId="0" topLeftCell="A1">
      <pane xSplit="2" topLeftCell="AQ1" activePane="topRight" state="frozen"/>
      <selection pane="topLeft" activeCell="A1" sqref="A1"/>
      <selection pane="topRight" activeCell="AP20" sqref="AP20"/>
    </sheetView>
  </sheetViews>
  <sheetFormatPr defaultColWidth="9.140625" defaultRowHeight="15"/>
  <cols>
    <col min="1" max="1" width="4.00390625" style="12" customWidth="1"/>
    <col min="2" max="2" width="36.421875" style="12" customWidth="1"/>
    <col min="3" max="3" width="10.00390625" style="12" customWidth="1"/>
    <col min="4" max="4" width="9.421875" style="12" customWidth="1"/>
    <col min="5" max="5" width="9.140625" style="12" customWidth="1"/>
    <col min="6" max="6" width="8.57421875" style="12" customWidth="1"/>
    <col min="7" max="7" width="8.140625" style="12" customWidth="1"/>
    <col min="8" max="8" width="8.8515625" style="12" customWidth="1"/>
    <col min="9" max="9" width="8.140625" style="12" customWidth="1"/>
    <col min="10" max="10" width="8.00390625" style="12" customWidth="1"/>
    <col min="11" max="11" width="9.140625" style="12" customWidth="1"/>
    <col min="12" max="12" width="8.140625" style="12" customWidth="1"/>
    <col min="13" max="13" width="8.00390625" style="12" customWidth="1"/>
    <col min="14" max="14" width="9.00390625" style="12" customWidth="1"/>
    <col min="15" max="15" width="8.140625" style="12" customWidth="1"/>
    <col min="16" max="16" width="7.421875" style="12" customWidth="1"/>
    <col min="17" max="17" width="8.7109375" style="12" customWidth="1"/>
    <col min="18" max="18" width="8.28125" style="12" customWidth="1"/>
    <col min="19" max="19" width="7.7109375" style="12" customWidth="1"/>
    <col min="20" max="20" width="8.8515625" style="12" customWidth="1"/>
    <col min="21" max="21" width="8.421875" style="12" customWidth="1"/>
    <col min="22" max="22" width="7.57421875" style="12" customWidth="1"/>
    <col min="23" max="23" width="9.00390625" style="12" customWidth="1"/>
    <col min="24" max="24" width="10.57421875" style="12" customWidth="1"/>
    <col min="25" max="25" width="10.140625" style="12" customWidth="1"/>
    <col min="26" max="26" width="10.00390625" style="12" customWidth="1"/>
    <col min="27" max="27" width="10.57421875" style="12" customWidth="1"/>
    <col min="28" max="28" width="10.00390625" style="12" customWidth="1"/>
    <col min="29" max="29" width="10.421875" style="12" customWidth="1"/>
    <col min="30" max="30" width="8.00390625" style="12" customWidth="1"/>
    <col min="31" max="31" width="6.7109375" style="12" customWidth="1"/>
    <col min="32" max="32" width="9.140625" style="12" customWidth="1"/>
    <col min="33" max="34" width="9.57421875" style="12" customWidth="1"/>
    <col min="35" max="35" width="10.421875" style="12" customWidth="1"/>
    <col min="36" max="37" width="8.8515625" style="12" customWidth="1"/>
    <col min="38" max="38" width="9.140625" style="12" customWidth="1"/>
    <col min="39" max="39" width="8.28125" style="12" customWidth="1"/>
    <col min="40" max="40" width="8.421875" style="12" customWidth="1"/>
    <col min="41" max="41" width="8.8515625" style="12" customWidth="1"/>
    <col min="42" max="42" width="9.421875" style="12" customWidth="1"/>
    <col min="43" max="43" width="8.140625" style="12" customWidth="1"/>
    <col min="44" max="44" width="8.7109375" style="12" customWidth="1"/>
    <col min="45" max="45" width="9.7109375" style="12" customWidth="1"/>
    <col min="46" max="46" width="9.00390625" style="12" customWidth="1"/>
    <col min="47" max="47" width="8.28125" style="12" customWidth="1"/>
    <col min="48" max="48" width="8.00390625" style="12" customWidth="1"/>
    <col min="49" max="49" width="8.140625" style="12" customWidth="1"/>
    <col min="50" max="50" width="8.421875" style="12" customWidth="1"/>
    <col min="51" max="54" width="8.140625" style="12" customWidth="1"/>
    <col min="55" max="55" width="7.7109375" style="12" customWidth="1"/>
    <col min="56" max="56" width="7.8515625" style="12" customWidth="1"/>
    <col min="57" max="57" width="9.140625" style="12" customWidth="1"/>
    <col min="58" max="58" width="8.140625" style="12" customWidth="1"/>
    <col min="59" max="59" width="7.7109375" style="12" customWidth="1"/>
    <col min="60" max="61" width="8.28125" style="12" customWidth="1"/>
    <col min="62" max="62" width="7.8515625" style="12" customWidth="1"/>
    <col min="63" max="63" width="8.57421875" style="12" customWidth="1"/>
    <col min="64" max="64" width="8.8515625" style="12" customWidth="1"/>
    <col min="65" max="65" width="8.57421875" style="12" customWidth="1"/>
    <col min="66" max="66" width="9.140625" style="12" customWidth="1"/>
    <col min="67" max="67" width="10.7109375" style="12" bestFit="1" customWidth="1"/>
    <col min="68" max="16384" width="9.140625" style="12" customWidth="1"/>
  </cols>
  <sheetData>
    <row r="1" spans="1:67" ht="15" customHeight="1">
      <c r="A1" s="1"/>
      <c r="B1" s="18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"/>
      <c r="P1" s="16"/>
      <c r="Q1" s="16"/>
      <c r="R1" s="31" t="s">
        <v>0</v>
      </c>
      <c r="S1" s="31"/>
      <c r="T1" s="3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9"/>
      <c r="BL1" s="19"/>
      <c r="BM1" s="19"/>
      <c r="BN1" s="19"/>
      <c r="BO1" s="19"/>
    </row>
    <row r="2" spans="1:67" ht="15.75">
      <c r="A2" s="1"/>
      <c r="B2" s="1"/>
      <c r="C2" s="32" t="s">
        <v>42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9"/>
      <c r="BL2" s="19"/>
      <c r="BM2" s="19"/>
      <c r="BN2" s="19"/>
      <c r="BO2" s="19"/>
    </row>
    <row r="3" spans="1:67" ht="15.75">
      <c r="A3" s="1"/>
      <c r="B3" s="1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9"/>
      <c r="BL3" s="19"/>
      <c r="BM3" s="19"/>
      <c r="BN3" s="19"/>
      <c r="BO3" s="19"/>
    </row>
    <row r="4" spans="1:67" ht="9.75" customHeight="1">
      <c r="A4" s="35" t="s">
        <v>21</v>
      </c>
      <c r="B4" s="72" t="s">
        <v>1</v>
      </c>
      <c r="C4" s="33" t="s">
        <v>2</v>
      </c>
      <c r="D4" s="34"/>
      <c r="E4" s="35"/>
      <c r="F4" s="42" t="s">
        <v>3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9" t="s">
        <v>4</v>
      </c>
      <c r="AT4" s="50"/>
      <c r="AU4" s="51"/>
      <c r="AV4" s="42" t="s">
        <v>7</v>
      </c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33" t="s">
        <v>5</v>
      </c>
      <c r="BL4" s="34"/>
      <c r="BM4" s="35"/>
      <c r="BN4" s="19"/>
      <c r="BO4" s="19"/>
    </row>
    <row r="5" spans="1:67" ht="12.75" customHeight="1">
      <c r="A5" s="38"/>
      <c r="B5" s="73"/>
      <c r="C5" s="36"/>
      <c r="D5" s="37"/>
      <c r="E5" s="38"/>
      <c r="F5" s="44" t="s">
        <v>6</v>
      </c>
      <c r="G5" s="44"/>
      <c r="H5" s="44"/>
      <c r="I5" s="45" t="s">
        <v>7</v>
      </c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7"/>
      <c r="AJ5" s="44" t="s">
        <v>8</v>
      </c>
      <c r="AK5" s="44"/>
      <c r="AL5" s="44"/>
      <c r="AM5" s="42" t="s">
        <v>7</v>
      </c>
      <c r="AN5" s="43"/>
      <c r="AO5" s="43"/>
      <c r="AP5" s="43"/>
      <c r="AQ5" s="43"/>
      <c r="AR5" s="43"/>
      <c r="AS5" s="52"/>
      <c r="AT5" s="53"/>
      <c r="AU5" s="54"/>
      <c r="AV5" s="64" t="s">
        <v>12</v>
      </c>
      <c r="AW5" s="65"/>
      <c r="AX5" s="65"/>
      <c r="AY5" s="48" t="s">
        <v>7</v>
      </c>
      <c r="AZ5" s="48"/>
      <c r="BA5" s="48"/>
      <c r="BB5" s="48" t="s">
        <v>13</v>
      </c>
      <c r="BC5" s="48"/>
      <c r="BD5" s="48"/>
      <c r="BE5" s="48" t="s">
        <v>14</v>
      </c>
      <c r="BF5" s="48"/>
      <c r="BG5" s="48"/>
      <c r="BH5" s="44" t="s">
        <v>15</v>
      </c>
      <c r="BI5" s="44"/>
      <c r="BJ5" s="44"/>
      <c r="BK5" s="36"/>
      <c r="BL5" s="37"/>
      <c r="BM5" s="38"/>
      <c r="BN5" s="19"/>
      <c r="BO5" s="19"/>
    </row>
    <row r="6" spans="1:67" ht="9.75" customHeight="1">
      <c r="A6" s="38"/>
      <c r="B6" s="73"/>
      <c r="C6" s="36"/>
      <c r="D6" s="37"/>
      <c r="E6" s="38"/>
      <c r="F6" s="44"/>
      <c r="G6" s="44"/>
      <c r="H6" s="44"/>
      <c r="I6" s="33" t="s">
        <v>9</v>
      </c>
      <c r="J6" s="34"/>
      <c r="K6" s="35"/>
      <c r="L6" s="33" t="s">
        <v>10</v>
      </c>
      <c r="M6" s="34"/>
      <c r="N6" s="35"/>
      <c r="O6" s="33" t="s">
        <v>23</v>
      </c>
      <c r="P6" s="34"/>
      <c r="Q6" s="35"/>
      <c r="R6" s="33" t="s">
        <v>11</v>
      </c>
      <c r="S6" s="34"/>
      <c r="T6" s="35"/>
      <c r="U6" s="33" t="s">
        <v>22</v>
      </c>
      <c r="V6" s="34"/>
      <c r="W6" s="35"/>
      <c r="X6" s="33" t="s">
        <v>24</v>
      </c>
      <c r="Y6" s="34"/>
      <c r="Z6" s="35"/>
      <c r="AA6" s="33" t="s">
        <v>28</v>
      </c>
      <c r="AB6" s="34"/>
      <c r="AC6" s="35"/>
      <c r="AD6" s="58" t="s">
        <v>29</v>
      </c>
      <c r="AE6" s="59"/>
      <c r="AF6" s="60"/>
      <c r="AG6" s="33" t="s">
        <v>27</v>
      </c>
      <c r="AH6" s="34"/>
      <c r="AI6" s="35"/>
      <c r="AJ6" s="44"/>
      <c r="AK6" s="44"/>
      <c r="AL6" s="44"/>
      <c r="AM6" s="33" t="s">
        <v>25</v>
      </c>
      <c r="AN6" s="34"/>
      <c r="AO6" s="35"/>
      <c r="AP6" s="33" t="s">
        <v>26</v>
      </c>
      <c r="AQ6" s="34"/>
      <c r="AR6" s="35"/>
      <c r="AS6" s="52"/>
      <c r="AT6" s="53"/>
      <c r="AU6" s="54"/>
      <c r="AV6" s="66"/>
      <c r="AW6" s="67"/>
      <c r="AX6" s="67"/>
      <c r="AY6" s="48" t="s">
        <v>16</v>
      </c>
      <c r="AZ6" s="48"/>
      <c r="BA6" s="48"/>
      <c r="BB6" s="48"/>
      <c r="BC6" s="48"/>
      <c r="BD6" s="48"/>
      <c r="BE6" s="48"/>
      <c r="BF6" s="48"/>
      <c r="BG6" s="48"/>
      <c r="BH6" s="44"/>
      <c r="BI6" s="44"/>
      <c r="BJ6" s="44"/>
      <c r="BK6" s="36"/>
      <c r="BL6" s="37"/>
      <c r="BM6" s="38"/>
      <c r="BN6" s="19"/>
      <c r="BO6" s="19"/>
    </row>
    <row r="7" spans="1:67" ht="131.25" customHeight="1">
      <c r="A7" s="38"/>
      <c r="B7" s="73"/>
      <c r="C7" s="39"/>
      <c r="D7" s="40"/>
      <c r="E7" s="41"/>
      <c r="F7" s="44"/>
      <c r="G7" s="44"/>
      <c r="H7" s="44"/>
      <c r="I7" s="39"/>
      <c r="J7" s="40"/>
      <c r="K7" s="41"/>
      <c r="L7" s="39"/>
      <c r="M7" s="40"/>
      <c r="N7" s="41"/>
      <c r="O7" s="39"/>
      <c r="P7" s="40"/>
      <c r="Q7" s="41"/>
      <c r="R7" s="39"/>
      <c r="S7" s="40"/>
      <c r="T7" s="41"/>
      <c r="U7" s="39"/>
      <c r="V7" s="40"/>
      <c r="W7" s="41"/>
      <c r="X7" s="39"/>
      <c r="Y7" s="40"/>
      <c r="Z7" s="41"/>
      <c r="AA7" s="39"/>
      <c r="AB7" s="40"/>
      <c r="AC7" s="41"/>
      <c r="AD7" s="61"/>
      <c r="AE7" s="62"/>
      <c r="AF7" s="63"/>
      <c r="AG7" s="39"/>
      <c r="AH7" s="40"/>
      <c r="AI7" s="41"/>
      <c r="AJ7" s="44"/>
      <c r="AK7" s="44"/>
      <c r="AL7" s="44"/>
      <c r="AM7" s="39"/>
      <c r="AN7" s="40"/>
      <c r="AO7" s="41"/>
      <c r="AP7" s="39"/>
      <c r="AQ7" s="40"/>
      <c r="AR7" s="41"/>
      <c r="AS7" s="55"/>
      <c r="AT7" s="56"/>
      <c r="AU7" s="57"/>
      <c r="AV7" s="68"/>
      <c r="AW7" s="69"/>
      <c r="AX7" s="69"/>
      <c r="AY7" s="48"/>
      <c r="AZ7" s="48"/>
      <c r="BA7" s="48"/>
      <c r="BB7" s="48"/>
      <c r="BC7" s="48"/>
      <c r="BD7" s="48"/>
      <c r="BE7" s="48"/>
      <c r="BF7" s="48"/>
      <c r="BG7" s="48"/>
      <c r="BH7" s="44"/>
      <c r="BI7" s="44"/>
      <c r="BJ7" s="44"/>
      <c r="BK7" s="39"/>
      <c r="BL7" s="40"/>
      <c r="BM7" s="41"/>
      <c r="BN7" s="19"/>
      <c r="BO7" s="19"/>
    </row>
    <row r="8" spans="1:67" ht="35.25" customHeight="1">
      <c r="A8" s="41"/>
      <c r="B8" s="74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23" t="s">
        <v>17</v>
      </c>
      <c r="AE8" s="23" t="s">
        <v>18</v>
      </c>
      <c r="AF8" s="23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9"/>
      <c r="BO8" s="19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9"/>
      <c r="BO9" s="19"/>
    </row>
    <row r="10" spans="1:67" ht="15">
      <c r="A10" s="9">
        <v>1</v>
      </c>
      <c r="B10" s="6" t="s">
        <v>30</v>
      </c>
      <c r="C10" s="7">
        <f>F10+AJ10</f>
        <v>3782</v>
      </c>
      <c r="D10" s="8">
        <f>G10+AK10</f>
        <v>2786.5</v>
      </c>
      <c r="E10" s="2">
        <f>D10/C10*100</f>
        <v>73.67794817556849</v>
      </c>
      <c r="F10" s="2">
        <v>829.5</v>
      </c>
      <c r="G10" s="2">
        <v>1346.6</v>
      </c>
      <c r="H10" s="2">
        <f>G10/F10*100</f>
        <v>162.33875828812535</v>
      </c>
      <c r="I10" s="2">
        <v>14.9</v>
      </c>
      <c r="J10" s="2">
        <v>7.4</v>
      </c>
      <c r="K10" s="2">
        <f aca="true" t="shared" si="0" ref="K10:K22">J10/I10*100</f>
        <v>49.664429530201346</v>
      </c>
      <c r="L10" s="2">
        <v>2.5</v>
      </c>
      <c r="M10" s="2">
        <v>-0.6</v>
      </c>
      <c r="N10" s="2">
        <f>M10/L10*100</f>
        <v>-24</v>
      </c>
      <c r="O10" s="2">
        <v>73.2</v>
      </c>
      <c r="P10" s="2">
        <v>2.7</v>
      </c>
      <c r="Q10" s="2">
        <f>P10/O10*100</f>
        <v>3.6885245901639343</v>
      </c>
      <c r="R10" s="2">
        <v>239.1</v>
      </c>
      <c r="S10" s="2">
        <v>17.3</v>
      </c>
      <c r="T10" s="2">
        <f>S10/R10*100</f>
        <v>7.235466332078628</v>
      </c>
      <c r="U10" s="2">
        <v>0</v>
      </c>
      <c r="V10" s="2">
        <v>0</v>
      </c>
      <c r="W10" s="2">
        <v>0</v>
      </c>
      <c r="X10" s="2">
        <v>77</v>
      </c>
      <c r="Y10" s="2">
        <v>961.8</v>
      </c>
      <c r="Z10" s="2">
        <f>Y10/X10*100</f>
        <v>1249.090909090909</v>
      </c>
      <c r="AA10" s="2">
        <v>40</v>
      </c>
      <c r="AB10" s="2">
        <v>30</v>
      </c>
      <c r="AC10" s="2">
        <v>0</v>
      </c>
      <c r="AD10" s="2">
        <v>0</v>
      </c>
      <c r="AE10" s="2">
        <v>0</v>
      </c>
      <c r="AF10" s="2">
        <v>0</v>
      </c>
      <c r="AG10" s="2">
        <v>50</v>
      </c>
      <c r="AH10" s="2">
        <v>13.5</v>
      </c>
      <c r="AI10" s="2">
        <f>AH10/AG10*100</f>
        <v>27</v>
      </c>
      <c r="AJ10" s="2">
        <v>2952.5</v>
      </c>
      <c r="AK10" s="2">
        <v>1439.9</v>
      </c>
      <c r="AL10" s="2">
        <f>AK10/AJ10*100</f>
        <v>48.7688399661304</v>
      </c>
      <c r="AM10" s="2">
        <v>1857.9</v>
      </c>
      <c r="AN10" s="2">
        <v>1083.8</v>
      </c>
      <c r="AO10" s="2">
        <f>AN10/AM10*100</f>
        <v>58.33467893858657</v>
      </c>
      <c r="AP10" s="2">
        <v>0</v>
      </c>
      <c r="AQ10" s="2">
        <v>0</v>
      </c>
      <c r="AR10" s="2" t="e">
        <f>AQ10/AP10*100</f>
        <v>#DIV/0!</v>
      </c>
      <c r="AS10" s="20">
        <v>3782</v>
      </c>
      <c r="AT10" s="2">
        <v>1389.1</v>
      </c>
      <c r="AU10" s="2">
        <f>AT10/AS10*100</f>
        <v>36.72924378635643</v>
      </c>
      <c r="AV10" s="21">
        <v>1131.6</v>
      </c>
      <c r="AW10" s="2">
        <v>487.8</v>
      </c>
      <c r="AX10" s="2">
        <f>AW10/AV10*100</f>
        <v>43.107104984093326</v>
      </c>
      <c r="AY10" s="21">
        <v>1126.6</v>
      </c>
      <c r="AZ10" s="2">
        <v>487.8</v>
      </c>
      <c r="BA10" s="2">
        <f aca="true" t="shared" si="1" ref="BA10:BA22">AZ10/AY10*100</f>
        <v>43.29842002485355</v>
      </c>
      <c r="BB10" s="2">
        <v>1323.5</v>
      </c>
      <c r="BC10" s="2">
        <v>340.1</v>
      </c>
      <c r="BD10" s="2">
        <f>BC10/BB10*100</f>
        <v>25.697015489233095</v>
      </c>
      <c r="BE10" s="21">
        <v>513.6</v>
      </c>
      <c r="BF10" s="2">
        <v>105.5</v>
      </c>
      <c r="BG10" s="2">
        <f>BF10/BE10*100</f>
        <v>20.54127725856698</v>
      </c>
      <c r="BH10" s="21">
        <v>634.6</v>
      </c>
      <c r="BI10" s="2">
        <v>370.6</v>
      </c>
      <c r="BJ10" s="2">
        <f>BI10/BH10*100</f>
        <v>58.39899149070281</v>
      </c>
      <c r="BK10" s="20">
        <f aca="true" t="shared" si="2" ref="BK10:BK21">C10-AS10</f>
        <v>0</v>
      </c>
      <c r="BL10" s="20">
        <f aca="true" t="shared" si="3" ref="BL10:BL21">D10-AT10</f>
        <v>1397.4</v>
      </c>
      <c r="BM10" s="2" t="e">
        <f>BL10/BK10*100</f>
        <v>#DIV/0!</v>
      </c>
      <c r="BN10" s="10"/>
      <c r="BO10" s="11"/>
    </row>
    <row r="11" spans="1:67" ht="15">
      <c r="A11" s="9">
        <v>2</v>
      </c>
      <c r="B11" s="6" t="s">
        <v>31</v>
      </c>
      <c r="C11" s="7">
        <f aca="true" t="shared" si="4" ref="C11:C21">F11+AJ11</f>
        <v>4682.6</v>
      </c>
      <c r="D11" s="8">
        <f aca="true" t="shared" si="5" ref="D11:D21">G11+AK11</f>
        <v>2649.8</v>
      </c>
      <c r="E11" s="2">
        <f aca="true" t="shared" si="6" ref="E11:E21">D11/C11*100</f>
        <v>56.588220219536154</v>
      </c>
      <c r="F11" s="2">
        <v>1040.4</v>
      </c>
      <c r="G11" s="2">
        <v>757.8</v>
      </c>
      <c r="H11" s="2">
        <f aca="true" t="shared" si="7" ref="H11:H21">G11/F11*100</f>
        <v>72.83737024221453</v>
      </c>
      <c r="I11" s="2">
        <v>28.3</v>
      </c>
      <c r="J11" s="2">
        <v>13.9</v>
      </c>
      <c r="K11" s="2">
        <f t="shared" si="0"/>
        <v>49.11660777385159</v>
      </c>
      <c r="L11" s="2">
        <v>18.1</v>
      </c>
      <c r="M11" s="2">
        <v>29.6</v>
      </c>
      <c r="N11" s="2">
        <f aca="true" t="shared" si="8" ref="N11:N21">M11/L11*100</f>
        <v>163.53591160220995</v>
      </c>
      <c r="O11" s="2">
        <v>57.3</v>
      </c>
      <c r="P11" s="2">
        <v>3.4</v>
      </c>
      <c r="Q11" s="2">
        <f aca="true" t="shared" si="9" ref="Q11:Q21">P11/O11*100</f>
        <v>5.93368237347295</v>
      </c>
      <c r="R11" s="2">
        <v>245.5</v>
      </c>
      <c r="S11" s="2">
        <v>55.6</v>
      </c>
      <c r="T11" s="2">
        <f aca="true" t="shared" si="10" ref="T11:T21">S11/R11*100</f>
        <v>22.647657841140532</v>
      </c>
      <c r="U11" s="2">
        <v>0</v>
      </c>
      <c r="V11" s="2">
        <v>0</v>
      </c>
      <c r="W11" s="2">
        <v>0</v>
      </c>
      <c r="X11" s="2">
        <v>134</v>
      </c>
      <c r="Y11" s="2">
        <v>175.8</v>
      </c>
      <c r="Z11" s="2">
        <f aca="true" t="shared" si="11" ref="Z11:Z21">Y11/X11*100</f>
        <v>131.1940298507463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46</v>
      </c>
      <c r="AH11" s="2">
        <v>22.6</v>
      </c>
      <c r="AI11" s="2">
        <f aca="true" t="shared" si="12" ref="AI11:AI22">AH11/AG11*100</f>
        <v>49.1304347826087</v>
      </c>
      <c r="AJ11" s="2">
        <v>3642.2</v>
      </c>
      <c r="AK11" s="2">
        <v>1892</v>
      </c>
      <c r="AL11" s="2">
        <f aca="true" t="shared" si="13" ref="AL11:AL21">AK11/AJ11*100</f>
        <v>51.94662566580638</v>
      </c>
      <c r="AM11" s="2">
        <v>1981.3</v>
      </c>
      <c r="AN11" s="2">
        <v>1155.7</v>
      </c>
      <c r="AO11" s="2">
        <f aca="true" t="shared" si="14" ref="AO11:AO21">AN11/AM11*100</f>
        <v>58.33038913844446</v>
      </c>
      <c r="AP11" s="2">
        <v>0</v>
      </c>
      <c r="AQ11" s="2">
        <v>0</v>
      </c>
      <c r="AR11" s="2" t="e">
        <f aca="true" t="shared" si="15" ref="AR11:AR20">AQ11/AP11*100</f>
        <v>#DIV/0!</v>
      </c>
      <c r="AS11" s="20">
        <v>4773.1</v>
      </c>
      <c r="AT11" s="2">
        <v>2205.4</v>
      </c>
      <c r="AU11" s="2">
        <f aca="true" t="shared" si="16" ref="AU11:AU21">AT11/AS11*100</f>
        <v>46.2047725796652</v>
      </c>
      <c r="AV11" s="22">
        <v>1259.5</v>
      </c>
      <c r="AW11" s="2">
        <v>573.1</v>
      </c>
      <c r="AX11" s="2">
        <f aca="true" t="shared" si="17" ref="AX11:AX21">AW11/AV11*100</f>
        <v>45.50218340611354</v>
      </c>
      <c r="AY11" s="21">
        <v>1245</v>
      </c>
      <c r="AZ11" s="2">
        <v>564.4</v>
      </c>
      <c r="BA11" s="2">
        <f t="shared" si="1"/>
        <v>45.33333333333333</v>
      </c>
      <c r="BB11" s="2">
        <v>2163.2</v>
      </c>
      <c r="BC11" s="2">
        <v>941.3</v>
      </c>
      <c r="BD11" s="2">
        <f aca="true" t="shared" si="18" ref="BD11:BD21">BC11/BB11*100</f>
        <v>43.514238165680474</v>
      </c>
      <c r="BE11" s="21">
        <v>493.5</v>
      </c>
      <c r="BF11" s="2">
        <v>193.6</v>
      </c>
      <c r="BG11" s="2">
        <f aca="true" t="shared" si="19" ref="BG11:BG21">BF11/BE11*100</f>
        <v>39.22998986828774</v>
      </c>
      <c r="BH11" s="21">
        <v>702.9</v>
      </c>
      <c r="BI11" s="2">
        <v>410</v>
      </c>
      <c r="BJ11" s="2">
        <f aca="true" t="shared" si="20" ref="BJ11:BJ21">BI11/BH11*100</f>
        <v>58.3297766396358</v>
      </c>
      <c r="BK11" s="20">
        <f t="shared" si="2"/>
        <v>-90.5</v>
      </c>
      <c r="BL11" s="20">
        <f t="shared" si="3"/>
        <v>444.4000000000001</v>
      </c>
      <c r="BM11" s="2">
        <f aca="true" t="shared" si="21" ref="BM11:BM21">BL11/BK11*100</f>
        <v>-491.0497237569062</v>
      </c>
      <c r="BN11" s="10"/>
      <c r="BO11" s="11"/>
    </row>
    <row r="12" spans="1:67" ht="15">
      <c r="A12" s="9">
        <v>3</v>
      </c>
      <c r="B12" s="6" t="s">
        <v>32</v>
      </c>
      <c r="C12" s="7">
        <f t="shared" si="4"/>
        <v>6560.6</v>
      </c>
      <c r="D12" s="8">
        <f t="shared" si="5"/>
        <v>-1506.8000000000002</v>
      </c>
      <c r="E12" s="2">
        <f t="shared" si="6"/>
        <v>-22.967411517239277</v>
      </c>
      <c r="F12" s="2">
        <v>1755.3</v>
      </c>
      <c r="G12" s="2">
        <v>612.6</v>
      </c>
      <c r="H12" s="2">
        <f t="shared" si="7"/>
        <v>34.90001709109554</v>
      </c>
      <c r="I12" s="2">
        <v>59</v>
      </c>
      <c r="J12" s="2">
        <v>33.8</v>
      </c>
      <c r="K12" s="2">
        <f t="shared" si="0"/>
        <v>57.28813559322033</v>
      </c>
      <c r="L12" s="2">
        <v>22.8</v>
      </c>
      <c r="M12" s="2">
        <v>14.8</v>
      </c>
      <c r="N12" s="2">
        <f t="shared" si="8"/>
        <v>64.91228070175438</v>
      </c>
      <c r="O12" s="2">
        <v>98.8</v>
      </c>
      <c r="P12" s="2">
        <v>2.8</v>
      </c>
      <c r="Q12" s="2">
        <f t="shared" si="9"/>
        <v>2.834008097165992</v>
      </c>
      <c r="R12" s="17">
        <v>535</v>
      </c>
      <c r="S12" s="2">
        <v>-15.8</v>
      </c>
      <c r="T12" s="2">
        <f t="shared" si="10"/>
        <v>-2.953271028037383</v>
      </c>
      <c r="U12" s="2">
        <v>0</v>
      </c>
      <c r="V12" s="2">
        <v>0</v>
      </c>
      <c r="W12" s="2">
        <v>0</v>
      </c>
      <c r="X12" s="2">
        <v>200</v>
      </c>
      <c r="Y12" s="2">
        <v>203.4</v>
      </c>
      <c r="Z12" s="2">
        <f t="shared" si="11"/>
        <v>101.70000000000002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7</v>
      </c>
      <c r="AH12" s="2">
        <v>1.2</v>
      </c>
      <c r="AI12" s="2">
        <f t="shared" si="12"/>
        <v>17.142857142857142</v>
      </c>
      <c r="AJ12" s="2">
        <v>4805.3</v>
      </c>
      <c r="AK12" s="2">
        <v>-2119.4</v>
      </c>
      <c r="AL12" s="2">
        <f t="shared" si="13"/>
        <v>-44.105466880319646</v>
      </c>
      <c r="AM12" s="2">
        <v>2686.1</v>
      </c>
      <c r="AN12" s="2">
        <v>1566.9</v>
      </c>
      <c r="AO12" s="2">
        <f t="shared" si="14"/>
        <v>58.33364357246567</v>
      </c>
      <c r="AP12" s="2">
        <v>0</v>
      </c>
      <c r="AQ12" s="2">
        <v>0</v>
      </c>
      <c r="AR12" s="2" t="e">
        <f t="shared" si="15"/>
        <v>#DIV/0!</v>
      </c>
      <c r="AS12" s="2">
        <v>10918.8</v>
      </c>
      <c r="AT12" s="2">
        <v>2084.4</v>
      </c>
      <c r="AU12" s="2">
        <f t="shared" si="16"/>
        <v>19.09000989119684</v>
      </c>
      <c r="AV12" s="22">
        <v>1209.6</v>
      </c>
      <c r="AW12" s="2">
        <v>646</v>
      </c>
      <c r="AX12" s="2">
        <f t="shared" si="17"/>
        <v>53.406084656084666</v>
      </c>
      <c r="AY12" s="21">
        <v>1189.6</v>
      </c>
      <c r="AZ12" s="2">
        <v>646</v>
      </c>
      <c r="BA12" s="2">
        <f t="shared" si="1"/>
        <v>54.303967720242106</v>
      </c>
      <c r="BB12" s="2">
        <v>3097.4</v>
      </c>
      <c r="BC12" s="2">
        <v>247.5</v>
      </c>
      <c r="BD12" s="2">
        <f t="shared" si="18"/>
        <v>7.990572738425776</v>
      </c>
      <c r="BE12" s="21">
        <v>4626.7</v>
      </c>
      <c r="BF12" s="2">
        <v>213.6</v>
      </c>
      <c r="BG12" s="2">
        <f t="shared" si="19"/>
        <v>4.616681436012708</v>
      </c>
      <c r="BH12" s="21">
        <v>1459.5</v>
      </c>
      <c r="BI12" s="2">
        <v>729.9</v>
      </c>
      <c r="BJ12" s="2">
        <f t="shared" si="20"/>
        <v>50.01027749229188</v>
      </c>
      <c r="BK12" s="20">
        <f t="shared" si="2"/>
        <v>-4358.199999999999</v>
      </c>
      <c r="BL12" s="20">
        <f t="shared" si="3"/>
        <v>-3591.2000000000003</v>
      </c>
      <c r="BM12" s="2">
        <f t="shared" si="21"/>
        <v>82.40099123491352</v>
      </c>
      <c r="BN12" s="10"/>
      <c r="BO12" s="11"/>
    </row>
    <row r="13" spans="1:67" ht="15" customHeight="1">
      <c r="A13" s="9">
        <v>4</v>
      </c>
      <c r="B13" s="6" t="s">
        <v>33</v>
      </c>
      <c r="C13" s="7">
        <f t="shared" si="4"/>
        <v>6564.099999999999</v>
      </c>
      <c r="D13" s="8">
        <f t="shared" si="5"/>
        <v>1844.3999999999999</v>
      </c>
      <c r="E13" s="2">
        <f t="shared" si="6"/>
        <v>28.0982922258954</v>
      </c>
      <c r="F13" s="2">
        <v>865.7</v>
      </c>
      <c r="G13" s="2">
        <v>459.8</v>
      </c>
      <c r="H13" s="2">
        <f t="shared" si="7"/>
        <v>53.1130876747141</v>
      </c>
      <c r="I13" s="2">
        <v>13.1</v>
      </c>
      <c r="J13" s="2">
        <v>5.5</v>
      </c>
      <c r="K13" s="2">
        <f t="shared" si="0"/>
        <v>41.98473282442748</v>
      </c>
      <c r="L13" s="2">
        <v>0</v>
      </c>
      <c r="M13" s="2">
        <v>0</v>
      </c>
      <c r="N13" s="2">
        <v>0</v>
      </c>
      <c r="O13" s="2">
        <v>64.6</v>
      </c>
      <c r="P13" s="2">
        <v>1.2</v>
      </c>
      <c r="Q13" s="2">
        <f t="shared" si="9"/>
        <v>1.8575851393188854</v>
      </c>
      <c r="R13" s="2">
        <v>300.7</v>
      </c>
      <c r="S13" s="2">
        <v>121.9</v>
      </c>
      <c r="T13" s="2">
        <f t="shared" si="10"/>
        <v>40.53874293315597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42</v>
      </c>
      <c r="AB13" s="2">
        <v>7.7</v>
      </c>
      <c r="AC13" s="2">
        <f aca="true" t="shared" si="22" ref="AC13:AC20">AB13/AA13*100</f>
        <v>18.333333333333336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5698.4</v>
      </c>
      <c r="AK13" s="2">
        <v>1384.6</v>
      </c>
      <c r="AL13" s="2">
        <f t="shared" si="13"/>
        <v>24.298048575038607</v>
      </c>
      <c r="AM13" s="2">
        <v>1959.4</v>
      </c>
      <c r="AN13" s="2">
        <v>1143</v>
      </c>
      <c r="AO13" s="2">
        <f t="shared" si="14"/>
        <v>58.3341839338573</v>
      </c>
      <c r="AP13" s="2">
        <v>0</v>
      </c>
      <c r="AQ13" s="2">
        <v>0</v>
      </c>
      <c r="AR13" s="2" t="e">
        <f t="shared" si="15"/>
        <v>#DIV/0!</v>
      </c>
      <c r="AS13" s="2">
        <v>6790.5</v>
      </c>
      <c r="AT13" s="2">
        <v>1775.6</v>
      </c>
      <c r="AU13" s="2">
        <f t="shared" si="16"/>
        <v>26.148295412708933</v>
      </c>
      <c r="AV13" s="22">
        <v>1299.3</v>
      </c>
      <c r="AW13" s="2">
        <v>643.3</v>
      </c>
      <c r="AX13" s="2">
        <f t="shared" si="17"/>
        <v>49.511275302085735</v>
      </c>
      <c r="AY13" s="21">
        <v>1294.3</v>
      </c>
      <c r="AZ13" s="2">
        <v>643.3</v>
      </c>
      <c r="BA13" s="2">
        <f t="shared" si="1"/>
        <v>49.702541914548405</v>
      </c>
      <c r="BB13" s="2">
        <v>3233.8</v>
      </c>
      <c r="BC13" s="2">
        <v>767.6</v>
      </c>
      <c r="BD13" s="2">
        <f t="shared" si="18"/>
        <v>23.73678025851939</v>
      </c>
      <c r="BE13" s="21">
        <v>496.7</v>
      </c>
      <c r="BF13" s="2">
        <v>27.8</v>
      </c>
      <c r="BG13" s="2">
        <f t="shared" si="19"/>
        <v>5.596939802697806</v>
      </c>
      <c r="BH13" s="21">
        <v>543.4</v>
      </c>
      <c r="BI13" s="2">
        <v>244.3</v>
      </c>
      <c r="BJ13" s="2">
        <f t="shared" si="20"/>
        <v>44.95767390504233</v>
      </c>
      <c r="BK13" s="20">
        <f t="shared" si="2"/>
        <v>-226.40000000000055</v>
      </c>
      <c r="BL13" s="20">
        <f t="shared" si="3"/>
        <v>68.79999999999995</v>
      </c>
      <c r="BM13" s="2">
        <f t="shared" si="21"/>
        <v>-30.388692579505204</v>
      </c>
      <c r="BN13" s="10"/>
      <c r="BO13" s="11"/>
    </row>
    <row r="14" spans="1:67" ht="15">
      <c r="A14" s="9">
        <v>5</v>
      </c>
      <c r="B14" s="6" t="s">
        <v>34</v>
      </c>
      <c r="C14" s="7">
        <f>F14+AJ14</f>
        <v>3542.2000000000003</v>
      </c>
      <c r="D14" s="8">
        <f t="shared" si="5"/>
        <v>1471.3</v>
      </c>
      <c r="E14" s="2">
        <f t="shared" si="6"/>
        <v>41.536333352154024</v>
      </c>
      <c r="F14" s="2">
        <v>1164.4</v>
      </c>
      <c r="G14" s="2">
        <v>494.5</v>
      </c>
      <c r="H14" s="2">
        <f t="shared" si="7"/>
        <v>42.46822397801442</v>
      </c>
      <c r="I14" s="2">
        <v>30.4</v>
      </c>
      <c r="J14" s="2">
        <v>10.6</v>
      </c>
      <c r="K14" s="2">
        <f t="shared" si="0"/>
        <v>34.86842105263158</v>
      </c>
      <c r="L14" s="2">
        <v>20.6</v>
      </c>
      <c r="M14" s="2">
        <v>19.1</v>
      </c>
      <c r="N14" s="2">
        <f t="shared" si="8"/>
        <v>92.71844660194175</v>
      </c>
      <c r="O14" s="2">
        <v>58.5</v>
      </c>
      <c r="P14" s="2">
        <v>2.4</v>
      </c>
      <c r="Q14" s="2">
        <f t="shared" si="9"/>
        <v>4.102564102564102</v>
      </c>
      <c r="R14" s="2">
        <v>289.2</v>
      </c>
      <c r="S14" s="2">
        <v>20.1</v>
      </c>
      <c r="T14" s="2">
        <f t="shared" si="10"/>
        <v>6.950207468879668</v>
      </c>
      <c r="U14" s="2">
        <v>0</v>
      </c>
      <c r="V14" s="2">
        <v>0</v>
      </c>
      <c r="W14" s="2">
        <v>0</v>
      </c>
      <c r="X14" s="2">
        <v>100</v>
      </c>
      <c r="Y14" s="2">
        <v>197.4</v>
      </c>
      <c r="Z14" s="2">
        <f t="shared" si="11"/>
        <v>197.4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2377.8</v>
      </c>
      <c r="AK14" s="2">
        <v>976.8</v>
      </c>
      <c r="AL14" s="2">
        <f t="shared" si="13"/>
        <v>41.079989906636385</v>
      </c>
      <c r="AM14" s="2">
        <v>1151.4</v>
      </c>
      <c r="AN14" s="2">
        <v>671.6</v>
      </c>
      <c r="AO14" s="2">
        <f t="shared" si="14"/>
        <v>58.32899079381622</v>
      </c>
      <c r="AP14" s="2">
        <v>0</v>
      </c>
      <c r="AQ14" s="2">
        <v>0</v>
      </c>
      <c r="AR14" s="2" t="e">
        <f t="shared" si="15"/>
        <v>#DIV/0!</v>
      </c>
      <c r="AS14" s="2">
        <v>3548.8</v>
      </c>
      <c r="AT14" s="2">
        <v>1146.8</v>
      </c>
      <c r="AU14" s="2">
        <f t="shared" si="16"/>
        <v>32.3151487826871</v>
      </c>
      <c r="AV14" s="22">
        <v>1156.5</v>
      </c>
      <c r="AW14" s="2">
        <v>471.6</v>
      </c>
      <c r="AX14" s="2">
        <f t="shared" si="17"/>
        <v>40.778210116731515</v>
      </c>
      <c r="AY14" s="21">
        <v>1151.5</v>
      </c>
      <c r="AZ14" s="2">
        <v>471.6</v>
      </c>
      <c r="BA14" s="2">
        <f t="shared" si="1"/>
        <v>40.9552757273122</v>
      </c>
      <c r="BB14" s="2">
        <v>1410.1</v>
      </c>
      <c r="BC14" s="2">
        <v>179</v>
      </c>
      <c r="BD14" s="2">
        <f t="shared" si="18"/>
        <v>12.694135167718601</v>
      </c>
      <c r="BE14" s="21">
        <v>352.4</v>
      </c>
      <c r="BF14" s="2">
        <v>188.4</v>
      </c>
      <c r="BG14" s="2">
        <f t="shared" si="19"/>
        <v>53.46197502837685</v>
      </c>
      <c r="BH14" s="21">
        <v>516.3</v>
      </c>
      <c r="BI14" s="2">
        <v>301.2</v>
      </c>
      <c r="BJ14" s="2">
        <f t="shared" si="20"/>
        <v>58.33817547937245</v>
      </c>
      <c r="BK14" s="20">
        <f t="shared" si="2"/>
        <v>-6.599999999999909</v>
      </c>
      <c r="BL14" s="20">
        <f t="shared" si="3"/>
        <v>324.5</v>
      </c>
      <c r="BM14" s="2">
        <f t="shared" si="21"/>
        <v>-4916.666666666734</v>
      </c>
      <c r="BN14" s="10"/>
      <c r="BO14" s="11"/>
    </row>
    <row r="15" spans="1:67" ht="15">
      <c r="A15" s="9">
        <v>6</v>
      </c>
      <c r="B15" s="6" t="s">
        <v>35</v>
      </c>
      <c r="C15" s="7">
        <f t="shared" si="4"/>
        <v>127669.4</v>
      </c>
      <c r="D15" s="8">
        <f t="shared" si="5"/>
        <v>11596.300000000001</v>
      </c>
      <c r="E15" s="2">
        <f t="shared" si="6"/>
        <v>9.083069239770847</v>
      </c>
      <c r="F15" s="2">
        <v>18111.7</v>
      </c>
      <c r="G15" s="2">
        <v>8960.7</v>
      </c>
      <c r="H15" s="2">
        <f t="shared" si="7"/>
        <v>49.474648983806055</v>
      </c>
      <c r="I15" s="2">
        <v>7183.9</v>
      </c>
      <c r="J15" s="2">
        <v>3787.5</v>
      </c>
      <c r="K15" s="2">
        <f t="shared" si="0"/>
        <v>52.722059048706136</v>
      </c>
      <c r="L15" s="2">
        <v>6.2</v>
      </c>
      <c r="M15" s="2">
        <v>5.1</v>
      </c>
      <c r="N15" s="2">
        <f t="shared" si="8"/>
        <v>82.25806451612902</v>
      </c>
      <c r="O15" s="2">
        <v>1592.8</v>
      </c>
      <c r="P15" s="2">
        <v>452.2</v>
      </c>
      <c r="Q15" s="2">
        <f t="shared" si="9"/>
        <v>28.390256152687094</v>
      </c>
      <c r="R15" s="2">
        <v>5553.2</v>
      </c>
      <c r="S15" s="2">
        <v>1888.8</v>
      </c>
      <c r="T15" s="2">
        <f t="shared" si="10"/>
        <v>34.01282143628899</v>
      </c>
      <c r="U15" s="2">
        <v>120</v>
      </c>
      <c r="V15" s="2">
        <v>45.2</v>
      </c>
      <c r="W15" s="2">
        <f>V15/U15*100</f>
        <v>37.66666666666667</v>
      </c>
      <c r="X15" s="2">
        <v>0</v>
      </c>
      <c r="Y15" s="2">
        <v>2.6</v>
      </c>
      <c r="Z15" s="2" t="e">
        <f t="shared" si="11"/>
        <v>#DIV/0!</v>
      </c>
      <c r="AA15" s="2">
        <v>155</v>
      </c>
      <c r="AB15" s="2">
        <v>0</v>
      </c>
      <c r="AC15" s="2">
        <f t="shared" si="22"/>
        <v>0</v>
      </c>
      <c r="AD15" s="2">
        <v>0</v>
      </c>
      <c r="AE15" s="2">
        <v>0</v>
      </c>
      <c r="AF15" s="2">
        <v>0</v>
      </c>
      <c r="AG15" s="2">
        <v>735.9</v>
      </c>
      <c r="AH15" s="2">
        <v>287.4</v>
      </c>
      <c r="AI15" s="2">
        <f t="shared" si="12"/>
        <v>39.054219323277614</v>
      </c>
      <c r="AJ15" s="2">
        <v>109557.7</v>
      </c>
      <c r="AK15" s="2">
        <v>2635.6</v>
      </c>
      <c r="AL15" s="2">
        <f t="shared" si="13"/>
        <v>2.405672992404915</v>
      </c>
      <c r="AM15" s="2">
        <v>10925.1</v>
      </c>
      <c r="AN15" s="2">
        <v>6372.9</v>
      </c>
      <c r="AO15" s="2">
        <f t="shared" si="14"/>
        <v>58.332646840761186</v>
      </c>
      <c r="AP15" s="2">
        <v>0</v>
      </c>
      <c r="AQ15" s="2">
        <v>0</v>
      </c>
      <c r="AR15" s="2" t="e">
        <f t="shared" si="15"/>
        <v>#DIV/0!</v>
      </c>
      <c r="AS15" s="2">
        <v>144724.8</v>
      </c>
      <c r="AT15" s="2">
        <v>22850.6</v>
      </c>
      <c r="AU15" s="2">
        <f t="shared" si="16"/>
        <v>15.789000917603618</v>
      </c>
      <c r="AV15" s="22">
        <v>5404.1</v>
      </c>
      <c r="AW15" s="2">
        <v>2871.1</v>
      </c>
      <c r="AX15" s="2">
        <f t="shared" si="17"/>
        <v>53.12818045558002</v>
      </c>
      <c r="AY15" s="21">
        <v>5066.4</v>
      </c>
      <c r="AZ15" s="2">
        <v>2733.5</v>
      </c>
      <c r="BA15" s="2">
        <f t="shared" si="1"/>
        <v>53.953497552502775</v>
      </c>
      <c r="BB15" s="2">
        <v>11751.9</v>
      </c>
      <c r="BC15" s="2">
        <v>3380.6</v>
      </c>
      <c r="BD15" s="2">
        <f t="shared" si="18"/>
        <v>28.76641223972294</v>
      </c>
      <c r="BE15" s="21">
        <v>123727</v>
      </c>
      <c r="BF15" s="2">
        <v>14647.2</v>
      </c>
      <c r="BG15" s="2">
        <f t="shared" si="19"/>
        <v>11.838321465807788</v>
      </c>
      <c r="BH15" s="21">
        <v>2768.7</v>
      </c>
      <c r="BI15" s="2">
        <v>1615.2</v>
      </c>
      <c r="BJ15" s="2">
        <f t="shared" si="20"/>
        <v>58.337848087550114</v>
      </c>
      <c r="BK15" s="20">
        <f t="shared" si="2"/>
        <v>-17055.399999999994</v>
      </c>
      <c r="BL15" s="20">
        <f t="shared" si="3"/>
        <v>-11254.299999999997</v>
      </c>
      <c r="BM15" s="2">
        <f t="shared" si="21"/>
        <v>65.98672561182968</v>
      </c>
      <c r="BN15" s="10"/>
      <c r="BO15" s="11"/>
    </row>
    <row r="16" spans="1:67" ht="15">
      <c r="A16" s="9">
        <v>7</v>
      </c>
      <c r="B16" s="6" t="s">
        <v>41</v>
      </c>
      <c r="C16" s="7">
        <f t="shared" si="4"/>
        <v>7962.4</v>
      </c>
      <c r="D16" s="8">
        <f t="shared" si="5"/>
        <v>3279.4</v>
      </c>
      <c r="E16" s="2">
        <f t="shared" si="6"/>
        <v>41.18607455038682</v>
      </c>
      <c r="F16" s="2">
        <v>2508.9</v>
      </c>
      <c r="G16" s="2">
        <v>1227.9</v>
      </c>
      <c r="H16" s="2">
        <f t="shared" si="7"/>
        <v>48.94176730838216</v>
      </c>
      <c r="I16" s="2">
        <v>172.3</v>
      </c>
      <c r="J16" s="2">
        <v>85.5</v>
      </c>
      <c r="K16" s="2">
        <f t="shared" si="0"/>
        <v>49.62275101567034</v>
      </c>
      <c r="L16" s="2">
        <v>0</v>
      </c>
      <c r="M16" s="2">
        <v>17.9</v>
      </c>
      <c r="N16" s="2">
        <v>0</v>
      </c>
      <c r="O16" s="2">
        <v>285.4</v>
      </c>
      <c r="P16" s="2">
        <v>9.2</v>
      </c>
      <c r="Q16" s="2">
        <f t="shared" si="9"/>
        <v>3.2235459004905396</v>
      </c>
      <c r="R16" s="2">
        <v>512.8</v>
      </c>
      <c r="S16" s="2">
        <v>111.8</v>
      </c>
      <c r="T16" s="2">
        <f t="shared" si="10"/>
        <v>21.801872074882997</v>
      </c>
      <c r="U16" s="2">
        <v>0</v>
      </c>
      <c r="V16" s="2">
        <v>0</v>
      </c>
      <c r="W16" s="2">
        <v>0</v>
      </c>
      <c r="X16" s="2">
        <v>400</v>
      </c>
      <c r="Y16" s="2">
        <v>208.9</v>
      </c>
      <c r="Z16" s="2">
        <f t="shared" si="11"/>
        <v>52.225</v>
      </c>
      <c r="AA16" s="2">
        <v>33.7</v>
      </c>
      <c r="AB16" s="2">
        <v>4</v>
      </c>
      <c r="AC16" s="2">
        <f t="shared" si="22"/>
        <v>11.869436201780415</v>
      </c>
      <c r="AD16" s="2">
        <v>0</v>
      </c>
      <c r="AE16" s="2">
        <v>0</v>
      </c>
      <c r="AF16" s="2">
        <v>0</v>
      </c>
      <c r="AG16" s="2">
        <v>14.1</v>
      </c>
      <c r="AH16" s="2">
        <v>8.8</v>
      </c>
      <c r="AI16" s="2">
        <f t="shared" si="12"/>
        <v>62.4113475177305</v>
      </c>
      <c r="AJ16" s="2">
        <v>5453.5</v>
      </c>
      <c r="AK16" s="2">
        <v>2051.5</v>
      </c>
      <c r="AL16" s="2">
        <f t="shared" si="13"/>
        <v>37.61804345832952</v>
      </c>
      <c r="AM16" s="2">
        <v>2789.1</v>
      </c>
      <c r="AN16" s="2">
        <v>1627</v>
      </c>
      <c r="AO16" s="2">
        <f t="shared" si="14"/>
        <v>58.334229679825036</v>
      </c>
      <c r="AP16" s="2">
        <v>0</v>
      </c>
      <c r="AQ16" s="2">
        <v>0</v>
      </c>
      <c r="AR16" s="2" t="e">
        <f t="shared" si="15"/>
        <v>#DIV/0!</v>
      </c>
      <c r="AS16" s="2">
        <v>10218.4</v>
      </c>
      <c r="AT16" s="2">
        <v>5482.6</v>
      </c>
      <c r="AU16" s="2">
        <f t="shared" si="16"/>
        <v>53.65419243717216</v>
      </c>
      <c r="AV16" s="22">
        <v>1240.9</v>
      </c>
      <c r="AW16" s="2">
        <v>651.7</v>
      </c>
      <c r="AX16" s="2">
        <f t="shared" si="17"/>
        <v>52.51833346764445</v>
      </c>
      <c r="AY16" s="21">
        <v>1215.9</v>
      </c>
      <c r="AZ16" s="2">
        <v>651.7</v>
      </c>
      <c r="BA16" s="2">
        <f t="shared" si="1"/>
        <v>53.59815774323546</v>
      </c>
      <c r="BB16" s="2">
        <v>3161.8</v>
      </c>
      <c r="BC16" s="2">
        <v>1120.9</v>
      </c>
      <c r="BD16" s="2">
        <f t="shared" si="18"/>
        <v>35.45132519450946</v>
      </c>
      <c r="BE16" s="21">
        <v>3787.8</v>
      </c>
      <c r="BF16" s="2">
        <v>2562.9</v>
      </c>
      <c r="BG16" s="2">
        <f t="shared" si="19"/>
        <v>67.66196736892127</v>
      </c>
      <c r="BH16" s="21">
        <v>1438.5</v>
      </c>
      <c r="BI16" s="2">
        <v>838.7</v>
      </c>
      <c r="BJ16" s="2">
        <f t="shared" si="20"/>
        <v>58.303788668752176</v>
      </c>
      <c r="BK16" s="20">
        <f t="shared" si="2"/>
        <v>-2256</v>
      </c>
      <c r="BL16" s="20">
        <f t="shared" si="3"/>
        <v>-2203.2000000000003</v>
      </c>
      <c r="BM16" s="2">
        <f t="shared" si="21"/>
        <v>97.65957446808513</v>
      </c>
      <c r="BN16" s="10"/>
      <c r="BO16" s="11"/>
    </row>
    <row r="17" spans="1:67" ht="15" customHeight="1">
      <c r="A17" s="9">
        <v>8</v>
      </c>
      <c r="B17" s="6" t="s">
        <v>36</v>
      </c>
      <c r="C17" s="7">
        <f t="shared" si="4"/>
        <v>6722.299999999999</v>
      </c>
      <c r="D17" s="8">
        <f t="shared" si="5"/>
        <v>-343.4000000000001</v>
      </c>
      <c r="E17" s="2">
        <f t="shared" si="6"/>
        <v>-5.108370646951195</v>
      </c>
      <c r="F17" s="2">
        <v>2124.1</v>
      </c>
      <c r="G17" s="2">
        <v>1006.8</v>
      </c>
      <c r="H17" s="2">
        <f t="shared" si="7"/>
        <v>47.39889835695118</v>
      </c>
      <c r="I17" s="2">
        <v>45.6</v>
      </c>
      <c r="J17" s="2">
        <v>31.1</v>
      </c>
      <c r="K17" s="2">
        <f t="shared" si="0"/>
        <v>68.2017543859649</v>
      </c>
      <c r="L17" s="2">
        <v>9.2</v>
      </c>
      <c r="M17" s="2">
        <v>21.3</v>
      </c>
      <c r="N17" s="2">
        <f t="shared" si="8"/>
        <v>231.5217391304348</v>
      </c>
      <c r="O17" s="2">
        <v>226.9</v>
      </c>
      <c r="P17" s="2">
        <v>80.5</v>
      </c>
      <c r="Q17" s="2">
        <f t="shared" si="9"/>
        <v>35.478184222124284</v>
      </c>
      <c r="R17" s="2">
        <v>621</v>
      </c>
      <c r="S17" s="2">
        <v>92.2</v>
      </c>
      <c r="T17" s="2">
        <f t="shared" si="10"/>
        <v>14.847020933977456</v>
      </c>
      <c r="U17" s="2">
        <v>0</v>
      </c>
      <c r="V17" s="2">
        <v>0</v>
      </c>
      <c r="W17" s="2">
        <v>0</v>
      </c>
      <c r="X17" s="2">
        <v>315.4</v>
      </c>
      <c r="Y17" s="2">
        <v>130.4</v>
      </c>
      <c r="Z17" s="2">
        <f t="shared" si="11"/>
        <v>41.34432466708942</v>
      </c>
      <c r="AA17" s="2">
        <v>8</v>
      </c>
      <c r="AB17" s="2">
        <v>4.1</v>
      </c>
      <c r="AC17" s="2">
        <f t="shared" si="22"/>
        <v>51.24999999999999</v>
      </c>
      <c r="AD17" s="2">
        <v>0</v>
      </c>
      <c r="AE17" s="2">
        <v>0</v>
      </c>
      <c r="AF17" s="2">
        <v>0</v>
      </c>
      <c r="AG17" s="2">
        <v>1.6</v>
      </c>
      <c r="AH17" s="2">
        <v>4.9</v>
      </c>
      <c r="AI17" s="2">
        <f t="shared" si="12"/>
        <v>306.25</v>
      </c>
      <c r="AJ17" s="2">
        <v>4598.2</v>
      </c>
      <c r="AK17" s="2">
        <v>-1350.2</v>
      </c>
      <c r="AL17" s="2">
        <f t="shared" si="13"/>
        <v>-29.363664042451397</v>
      </c>
      <c r="AM17" s="2">
        <v>3316.8</v>
      </c>
      <c r="AN17" s="2">
        <v>1934.8</v>
      </c>
      <c r="AO17" s="2">
        <f t="shared" si="14"/>
        <v>58.33333333333333</v>
      </c>
      <c r="AP17" s="2">
        <v>0</v>
      </c>
      <c r="AQ17" s="2">
        <v>0</v>
      </c>
      <c r="AR17" s="2" t="e">
        <f t="shared" si="15"/>
        <v>#DIV/0!</v>
      </c>
      <c r="AS17" s="2">
        <v>11334.5</v>
      </c>
      <c r="AT17" s="2">
        <v>3684.2</v>
      </c>
      <c r="AU17" s="2">
        <f t="shared" si="16"/>
        <v>32.50430102783537</v>
      </c>
      <c r="AV17" s="22">
        <v>1229.1</v>
      </c>
      <c r="AW17" s="2">
        <v>597.3</v>
      </c>
      <c r="AX17" s="2">
        <f t="shared" si="17"/>
        <v>48.59653404930437</v>
      </c>
      <c r="AY17" s="21">
        <v>1194.1</v>
      </c>
      <c r="AZ17" s="2">
        <v>597.3</v>
      </c>
      <c r="BA17" s="2">
        <f t="shared" si="1"/>
        <v>50.020936269994145</v>
      </c>
      <c r="BB17" s="2">
        <v>2357.8</v>
      </c>
      <c r="BC17" s="2">
        <v>1590.6</v>
      </c>
      <c r="BD17" s="2">
        <f t="shared" si="18"/>
        <v>67.46119263720416</v>
      </c>
      <c r="BE17" s="21">
        <v>6215.8</v>
      </c>
      <c r="BF17" s="2">
        <v>612.2</v>
      </c>
      <c r="BG17" s="2">
        <f t="shared" si="19"/>
        <v>9.849094243701535</v>
      </c>
      <c r="BH17" s="21">
        <v>1339</v>
      </c>
      <c r="BI17" s="2">
        <v>781.4</v>
      </c>
      <c r="BJ17" s="2">
        <f t="shared" si="20"/>
        <v>58.356982823002234</v>
      </c>
      <c r="BK17" s="20">
        <f t="shared" si="2"/>
        <v>-4612.200000000001</v>
      </c>
      <c r="BL17" s="20">
        <f t="shared" si="3"/>
        <v>-4027.6</v>
      </c>
      <c r="BM17" s="2">
        <f t="shared" si="21"/>
        <v>87.32492086206148</v>
      </c>
      <c r="BN17" s="10"/>
      <c r="BO17" s="11"/>
    </row>
    <row r="18" spans="1:67" ht="15">
      <c r="A18" s="9">
        <v>9</v>
      </c>
      <c r="B18" s="26" t="s">
        <v>37</v>
      </c>
      <c r="C18" s="7">
        <f t="shared" si="4"/>
        <v>7856.799999999999</v>
      </c>
      <c r="D18" s="8">
        <f t="shared" si="5"/>
        <v>3726.8</v>
      </c>
      <c r="E18" s="2">
        <f t="shared" si="6"/>
        <v>47.434069850320746</v>
      </c>
      <c r="F18" s="2">
        <v>2118.1</v>
      </c>
      <c r="G18" s="2">
        <v>1621.4</v>
      </c>
      <c r="H18" s="2">
        <f t="shared" si="7"/>
        <v>76.5497379727114</v>
      </c>
      <c r="I18" s="2">
        <v>17.6</v>
      </c>
      <c r="J18" s="2">
        <v>12.8</v>
      </c>
      <c r="K18" s="2">
        <f t="shared" si="0"/>
        <v>72.72727272727273</v>
      </c>
      <c r="L18" s="2">
        <v>0</v>
      </c>
      <c r="M18" s="2">
        <v>0</v>
      </c>
      <c r="N18" s="2">
        <v>0</v>
      </c>
      <c r="O18" s="2">
        <v>134.2</v>
      </c>
      <c r="P18" s="2">
        <v>5.8</v>
      </c>
      <c r="Q18" s="2">
        <f t="shared" si="9"/>
        <v>4.321907600596125</v>
      </c>
      <c r="R18" s="2">
        <v>983</v>
      </c>
      <c r="S18" s="2">
        <v>232.8</v>
      </c>
      <c r="T18" s="2">
        <f t="shared" si="10"/>
        <v>23.68260427263479</v>
      </c>
      <c r="U18" s="2">
        <v>0</v>
      </c>
      <c r="V18" s="2">
        <v>0</v>
      </c>
      <c r="W18" s="2">
        <v>0</v>
      </c>
      <c r="X18" s="29">
        <v>50</v>
      </c>
      <c r="Y18" s="2">
        <v>283.2</v>
      </c>
      <c r="Z18" s="2">
        <f t="shared" si="11"/>
        <v>566.4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8.4</v>
      </c>
      <c r="AH18" s="2">
        <v>6.3</v>
      </c>
      <c r="AI18" s="2">
        <f t="shared" si="12"/>
        <v>75</v>
      </c>
      <c r="AJ18" s="2">
        <v>5738.7</v>
      </c>
      <c r="AK18" s="2">
        <v>2105.4</v>
      </c>
      <c r="AL18" s="2">
        <f t="shared" si="13"/>
        <v>36.6877515813686</v>
      </c>
      <c r="AM18" s="2">
        <v>1306.7</v>
      </c>
      <c r="AN18" s="2">
        <v>762.2</v>
      </c>
      <c r="AO18" s="2">
        <f t="shared" si="14"/>
        <v>58.33014463916737</v>
      </c>
      <c r="AP18" s="2">
        <v>0</v>
      </c>
      <c r="AQ18" s="2">
        <v>0</v>
      </c>
      <c r="AR18" s="2" t="e">
        <f t="shared" si="15"/>
        <v>#DIV/0!</v>
      </c>
      <c r="AS18" s="2">
        <v>8017.7</v>
      </c>
      <c r="AT18" s="2">
        <v>2777.2</v>
      </c>
      <c r="AU18" s="2">
        <f t="shared" si="16"/>
        <v>34.63836262269729</v>
      </c>
      <c r="AV18" s="22">
        <v>1248.9</v>
      </c>
      <c r="AW18" s="2">
        <v>739.3</v>
      </c>
      <c r="AX18" s="2">
        <f t="shared" si="17"/>
        <v>59.19609256145407</v>
      </c>
      <c r="AY18" s="21">
        <v>1243.9</v>
      </c>
      <c r="AZ18" s="2">
        <v>739.3</v>
      </c>
      <c r="BA18" s="2">
        <f t="shared" si="1"/>
        <v>59.434038105957065</v>
      </c>
      <c r="BB18" s="2">
        <v>5054.9</v>
      </c>
      <c r="BC18" s="2">
        <v>1456.1</v>
      </c>
      <c r="BD18" s="2">
        <f t="shared" si="18"/>
        <v>28.805713268313916</v>
      </c>
      <c r="BE18" s="21">
        <v>673.8</v>
      </c>
      <c r="BF18" s="2">
        <v>243.2</v>
      </c>
      <c r="BG18" s="2">
        <f t="shared" si="19"/>
        <v>36.093796378747406</v>
      </c>
      <c r="BH18" s="21">
        <v>929.3</v>
      </c>
      <c r="BI18" s="2">
        <v>274.2</v>
      </c>
      <c r="BJ18" s="2">
        <f t="shared" si="20"/>
        <v>29.50607984504466</v>
      </c>
      <c r="BK18" s="20">
        <f t="shared" si="2"/>
        <v>-160.90000000000055</v>
      </c>
      <c r="BL18" s="20">
        <f t="shared" si="3"/>
        <v>949.6000000000004</v>
      </c>
      <c r="BM18" s="2">
        <f t="shared" si="21"/>
        <v>-590.1802361715334</v>
      </c>
      <c r="BN18" s="10"/>
      <c r="BO18" s="11"/>
    </row>
    <row r="19" spans="1:67" ht="15">
      <c r="A19" s="9">
        <v>10</v>
      </c>
      <c r="B19" s="6" t="s">
        <v>38</v>
      </c>
      <c r="C19" s="7">
        <f t="shared" si="4"/>
        <v>15859.9</v>
      </c>
      <c r="D19" s="8">
        <f t="shared" si="5"/>
        <v>-1182.5</v>
      </c>
      <c r="E19" s="2">
        <f t="shared" si="6"/>
        <v>-7.45591081910983</v>
      </c>
      <c r="F19" s="2">
        <v>1469.6</v>
      </c>
      <c r="G19" s="2">
        <v>472.7</v>
      </c>
      <c r="H19" s="2">
        <f t="shared" si="7"/>
        <v>32.16521502449646</v>
      </c>
      <c r="I19" s="2">
        <v>30</v>
      </c>
      <c r="J19" s="2">
        <v>18.5</v>
      </c>
      <c r="K19" s="2">
        <f t="shared" si="0"/>
        <v>61.66666666666667</v>
      </c>
      <c r="L19" s="2">
        <v>0</v>
      </c>
      <c r="M19" s="2">
        <v>0</v>
      </c>
      <c r="N19" s="2">
        <v>0</v>
      </c>
      <c r="O19" s="2">
        <v>161</v>
      </c>
      <c r="P19" s="2">
        <v>2.6</v>
      </c>
      <c r="Q19" s="2">
        <f t="shared" si="9"/>
        <v>1.6149068322981366</v>
      </c>
      <c r="R19" s="2">
        <v>760.5</v>
      </c>
      <c r="S19" s="2">
        <v>111.1</v>
      </c>
      <c r="T19" s="2">
        <f t="shared" si="10"/>
        <v>14.608809993425378</v>
      </c>
      <c r="U19" s="2">
        <v>0</v>
      </c>
      <c r="V19" s="2">
        <v>0</v>
      </c>
      <c r="W19" s="2">
        <v>0</v>
      </c>
      <c r="X19" s="2">
        <v>37</v>
      </c>
      <c r="Y19" s="2">
        <v>0</v>
      </c>
      <c r="Z19" s="2">
        <f t="shared" si="11"/>
        <v>0</v>
      </c>
      <c r="AA19" s="2">
        <v>12</v>
      </c>
      <c r="AB19" s="2">
        <v>5</v>
      </c>
      <c r="AC19" s="2">
        <f t="shared" si="22"/>
        <v>41.66666666666667</v>
      </c>
      <c r="AD19" s="2">
        <v>0</v>
      </c>
      <c r="AE19" s="2">
        <v>0</v>
      </c>
      <c r="AF19" s="2">
        <v>0</v>
      </c>
      <c r="AG19" s="2">
        <v>17</v>
      </c>
      <c r="AH19" s="2">
        <v>0.8</v>
      </c>
      <c r="AI19" s="2">
        <f t="shared" si="12"/>
        <v>4.705882352941177</v>
      </c>
      <c r="AJ19" s="2">
        <v>14390.3</v>
      </c>
      <c r="AK19" s="2">
        <v>-1655.2</v>
      </c>
      <c r="AL19" s="2">
        <f t="shared" si="13"/>
        <v>-11.502192449080283</v>
      </c>
      <c r="AM19" s="2">
        <v>1765.2</v>
      </c>
      <c r="AN19" s="2">
        <v>1029.7</v>
      </c>
      <c r="AO19" s="2">
        <f t="shared" si="14"/>
        <v>58.333333333333336</v>
      </c>
      <c r="AP19" s="2">
        <v>706.4</v>
      </c>
      <c r="AQ19" s="2">
        <v>0</v>
      </c>
      <c r="AR19" s="2">
        <f t="shared" si="15"/>
        <v>0</v>
      </c>
      <c r="AS19" s="2">
        <v>18989.7</v>
      </c>
      <c r="AT19" s="2">
        <v>1662.6</v>
      </c>
      <c r="AU19" s="2">
        <f t="shared" si="16"/>
        <v>8.755272595143683</v>
      </c>
      <c r="AV19" s="22">
        <v>1207.3</v>
      </c>
      <c r="AW19" s="2">
        <v>581.6</v>
      </c>
      <c r="AX19" s="2">
        <f t="shared" si="17"/>
        <v>48.173610535906576</v>
      </c>
      <c r="AY19" s="21">
        <v>1187.3</v>
      </c>
      <c r="AZ19" s="2">
        <v>581.6</v>
      </c>
      <c r="BA19" s="2">
        <f t="shared" si="1"/>
        <v>48.98509222605913</v>
      </c>
      <c r="BB19" s="2">
        <v>1059.4</v>
      </c>
      <c r="BC19" s="2">
        <v>225</v>
      </c>
      <c r="BD19" s="2">
        <f t="shared" si="18"/>
        <v>21.238436851047762</v>
      </c>
      <c r="BE19" s="21">
        <v>15699.7</v>
      </c>
      <c r="BF19" s="2">
        <v>575.4</v>
      </c>
      <c r="BG19" s="2">
        <f t="shared" si="19"/>
        <v>3.6650381854430334</v>
      </c>
      <c r="BH19" s="21">
        <v>780</v>
      </c>
      <c r="BI19" s="2">
        <v>212</v>
      </c>
      <c r="BJ19" s="2">
        <f t="shared" si="20"/>
        <v>27.17948717948718</v>
      </c>
      <c r="BK19" s="20">
        <f t="shared" si="2"/>
        <v>-3129.800000000001</v>
      </c>
      <c r="BL19" s="20">
        <f t="shared" si="3"/>
        <v>-2845.1</v>
      </c>
      <c r="BM19" s="2">
        <f t="shared" si="21"/>
        <v>90.90357211323403</v>
      </c>
      <c r="BN19" s="10"/>
      <c r="BO19" s="11"/>
    </row>
    <row r="20" spans="1:67" ht="15">
      <c r="A20" s="25">
        <v>11</v>
      </c>
      <c r="B20" s="6" t="s">
        <v>39</v>
      </c>
      <c r="C20" s="7">
        <f t="shared" si="4"/>
        <v>6409.4</v>
      </c>
      <c r="D20" s="8">
        <f t="shared" si="5"/>
        <v>106.60000000000002</v>
      </c>
      <c r="E20" s="2">
        <f t="shared" si="6"/>
        <v>1.663182201142073</v>
      </c>
      <c r="F20" s="2">
        <v>2015.4</v>
      </c>
      <c r="G20" s="2">
        <v>792.2</v>
      </c>
      <c r="H20" s="2">
        <f t="shared" si="7"/>
        <v>39.3073335318051</v>
      </c>
      <c r="I20" s="2">
        <v>280.1</v>
      </c>
      <c r="J20" s="2">
        <v>141.3</v>
      </c>
      <c r="K20" s="2">
        <f t="shared" si="0"/>
        <v>50.446269189575155</v>
      </c>
      <c r="L20" s="2">
        <v>66.2</v>
      </c>
      <c r="M20" s="2">
        <v>237.7</v>
      </c>
      <c r="N20" s="2">
        <f t="shared" si="8"/>
        <v>359.0634441087613</v>
      </c>
      <c r="O20" s="2">
        <v>339</v>
      </c>
      <c r="P20" s="2">
        <v>17.2</v>
      </c>
      <c r="Q20" s="2">
        <f t="shared" si="9"/>
        <v>5.073746312684365</v>
      </c>
      <c r="R20" s="2">
        <v>707.4</v>
      </c>
      <c r="S20" s="2">
        <v>-0.5</v>
      </c>
      <c r="T20" s="2">
        <f t="shared" si="10"/>
        <v>-0.07068136839129206</v>
      </c>
      <c r="U20" s="2">
        <v>0</v>
      </c>
      <c r="V20" s="2">
        <v>0</v>
      </c>
      <c r="W20" s="2">
        <v>0</v>
      </c>
      <c r="X20" s="2">
        <v>0</v>
      </c>
      <c r="Y20" s="2">
        <v>23.5</v>
      </c>
      <c r="Z20" s="2">
        <v>0</v>
      </c>
      <c r="AA20" s="2">
        <v>86.8</v>
      </c>
      <c r="AB20" s="2">
        <v>24.6</v>
      </c>
      <c r="AC20" s="2">
        <f t="shared" si="22"/>
        <v>28.341013824884797</v>
      </c>
      <c r="AD20" s="2">
        <v>0</v>
      </c>
      <c r="AE20" s="2">
        <v>0</v>
      </c>
      <c r="AF20" s="2">
        <v>0</v>
      </c>
      <c r="AG20" s="2">
        <v>122</v>
      </c>
      <c r="AH20" s="2">
        <v>43.6</v>
      </c>
      <c r="AI20" s="2">
        <f t="shared" si="12"/>
        <v>35.73770491803279</v>
      </c>
      <c r="AJ20" s="2">
        <v>4394</v>
      </c>
      <c r="AK20" s="2">
        <v>-685.6</v>
      </c>
      <c r="AL20" s="2">
        <f t="shared" si="13"/>
        <v>-15.60309512972235</v>
      </c>
      <c r="AM20" s="2">
        <v>3333.3</v>
      </c>
      <c r="AN20" s="2">
        <v>1944.4</v>
      </c>
      <c r="AO20" s="2">
        <f t="shared" si="14"/>
        <v>58.332583325833255</v>
      </c>
      <c r="AP20" s="2">
        <v>0</v>
      </c>
      <c r="AQ20" s="2">
        <v>0</v>
      </c>
      <c r="AR20" s="2" t="e">
        <f t="shared" si="15"/>
        <v>#DIV/0!</v>
      </c>
      <c r="AS20" s="2">
        <v>9668.1</v>
      </c>
      <c r="AT20" s="2">
        <v>2749.4</v>
      </c>
      <c r="AU20" s="2">
        <f t="shared" si="16"/>
        <v>28.437852318449337</v>
      </c>
      <c r="AV20" s="22">
        <v>1310.1</v>
      </c>
      <c r="AW20" s="2">
        <v>659</v>
      </c>
      <c r="AX20" s="2">
        <f t="shared" si="17"/>
        <v>50.30150370200749</v>
      </c>
      <c r="AY20" s="21">
        <v>1280.1</v>
      </c>
      <c r="AZ20" s="2">
        <v>659</v>
      </c>
      <c r="BA20" s="2">
        <f t="shared" si="1"/>
        <v>51.480353097414266</v>
      </c>
      <c r="BB20" s="2">
        <v>994.3</v>
      </c>
      <c r="BC20" s="2">
        <v>550.6</v>
      </c>
      <c r="BD20" s="2">
        <f t="shared" si="18"/>
        <v>55.37564115458111</v>
      </c>
      <c r="BE20" s="21">
        <v>5486.9</v>
      </c>
      <c r="BF20" s="2">
        <v>490.6</v>
      </c>
      <c r="BG20" s="2">
        <f t="shared" si="19"/>
        <v>8.94129654267437</v>
      </c>
      <c r="BH20" s="21">
        <v>1631.5</v>
      </c>
      <c r="BI20" s="2">
        <v>952.9</v>
      </c>
      <c r="BJ20" s="2">
        <f t="shared" si="20"/>
        <v>58.40637450199203</v>
      </c>
      <c r="BK20" s="20">
        <f t="shared" si="2"/>
        <v>-3258.7000000000007</v>
      </c>
      <c r="BL20" s="20">
        <f t="shared" si="3"/>
        <v>-2642.8</v>
      </c>
      <c r="BM20" s="2">
        <f t="shared" si="21"/>
        <v>81.09982508362229</v>
      </c>
      <c r="BN20" s="10"/>
      <c r="BO20" s="11"/>
    </row>
    <row r="21" spans="1:67" ht="15" customHeight="1">
      <c r="A21" s="25">
        <v>12</v>
      </c>
      <c r="B21" s="6" t="s">
        <v>40</v>
      </c>
      <c r="C21" s="7">
        <f t="shared" si="4"/>
        <v>7518.799999999999</v>
      </c>
      <c r="D21" s="8">
        <f t="shared" si="5"/>
        <v>4327.8</v>
      </c>
      <c r="E21" s="2">
        <f t="shared" si="6"/>
        <v>57.559716976113215</v>
      </c>
      <c r="F21" s="2">
        <v>1928.4</v>
      </c>
      <c r="G21" s="2">
        <v>840.6</v>
      </c>
      <c r="H21" s="2">
        <f t="shared" si="7"/>
        <v>43.59054138145613</v>
      </c>
      <c r="I21" s="2">
        <v>59</v>
      </c>
      <c r="J21" s="2">
        <v>33</v>
      </c>
      <c r="K21" s="2">
        <f t="shared" si="0"/>
        <v>55.932203389830505</v>
      </c>
      <c r="L21" s="2">
        <v>9.6</v>
      </c>
      <c r="M21" s="2">
        <v>4.7</v>
      </c>
      <c r="N21" s="2">
        <f t="shared" si="8"/>
        <v>48.958333333333336</v>
      </c>
      <c r="O21" s="2">
        <v>168.3</v>
      </c>
      <c r="P21" s="2">
        <v>5.1</v>
      </c>
      <c r="Q21" s="2">
        <f t="shared" si="9"/>
        <v>3.03030303030303</v>
      </c>
      <c r="R21" s="2">
        <v>439.7</v>
      </c>
      <c r="S21" s="2">
        <v>40.1</v>
      </c>
      <c r="T21" s="2">
        <f t="shared" si="10"/>
        <v>9.119854446213328</v>
      </c>
      <c r="U21" s="2">
        <v>0</v>
      </c>
      <c r="V21" s="2">
        <v>0</v>
      </c>
      <c r="W21" s="2">
        <v>0</v>
      </c>
      <c r="X21" s="2">
        <v>310</v>
      </c>
      <c r="Y21" s="2">
        <v>143.4</v>
      </c>
      <c r="Z21" s="2">
        <f t="shared" si="11"/>
        <v>46.25806451612903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18</v>
      </c>
      <c r="AH21" s="2">
        <v>16.5</v>
      </c>
      <c r="AI21" s="2">
        <f t="shared" si="12"/>
        <v>91.66666666666666</v>
      </c>
      <c r="AJ21" s="2">
        <v>5590.4</v>
      </c>
      <c r="AK21" s="2">
        <v>3487.2</v>
      </c>
      <c r="AL21" s="2">
        <f t="shared" si="13"/>
        <v>62.37836290784201</v>
      </c>
      <c r="AM21" s="2">
        <v>3293</v>
      </c>
      <c r="AN21" s="2">
        <v>1920.9</v>
      </c>
      <c r="AO21" s="2">
        <f t="shared" si="14"/>
        <v>58.33282720923171</v>
      </c>
      <c r="AP21" s="2">
        <v>0</v>
      </c>
      <c r="AQ21" s="2">
        <v>0</v>
      </c>
      <c r="AR21" s="2">
        <v>0</v>
      </c>
      <c r="AS21" s="2">
        <v>7521.8</v>
      </c>
      <c r="AT21" s="2">
        <v>3904.7</v>
      </c>
      <c r="AU21" s="2">
        <f t="shared" si="16"/>
        <v>51.911776436491266</v>
      </c>
      <c r="AV21" s="22">
        <v>1307.8</v>
      </c>
      <c r="AW21" s="2">
        <v>594.1</v>
      </c>
      <c r="AX21" s="2">
        <f t="shared" si="17"/>
        <v>45.42743538767396</v>
      </c>
      <c r="AY21" s="21">
        <v>1282.8</v>
      </c>
      <c r="AZ21" s="2">
        <v>594.1</v>
      </c>
      <c r="BA21" s="2">
        <f t="shared" si="1"/>
        <v>46.312753352042414</v>
      </c>
      <c r="BB21" s="2">
        <v>2817.7</v>
      </c>
      <c r="BC21" s="2">
        <v>1971.1</v>
      </c>
      <c r="BD21" s="2">
        <f t="shared" si="18"/>
        <v>69.9542179792029</v>
      </c>
      <c r="BE21" s="21">
        <v>1465.5</v>
      </c>
      <c r="BF21" s="2">
        <v>235</v>
      </c>
      <c r="BG21" s="2">
        <f t="shared" si="19"/>
        <v>16.035482770385535</v>
      </c>
      <c r="BH21" s="21">
        <v>1495</v>
      </c>
      <c r="BI21" s="2">
        <v>873.6</v>
      </c>
      <c r="BJ21" s="2">
        <f t="shared" si="20"/>
        <v>58.434782608695656</v>
      </c>
      <c r="BK21" s="20">
        <f t="shared" si="2"/>
        <v>-3.0000000000009095</v>
      </c>
      <c r="BL21" s="20">
        <f t="shared" si="3"/>
        <v>423.10000000000036</v>
      </c>
      <c r="BM21" s="2">
        <f t="shared" si="21"/>
        <v>-14103.33333332907</v>
      </c>
      <c r="BN21" s="10"/>
      <c r="BO21" s="11"/>
    </row>
    <row r="22" spans="1:67" ht="14.25" customHeight="1">
      <c r="A22" s="70" t="s">
        <v>20</v>
      </c>
      <c r="B22" s="71"/>
      <c r="C22" s="30">
        <f>SUM(C10:C21)</f>
        <v>205130.49999999994</v>
      </c>
      <c r="D22" s="30">
        <f>SUM(D10:D21)</f>
        <v>28756.199999999997</v>
      </c>
      <c r="E22" s="27">
        <f>D22/C22*100</f>
        <v>14.018490668135652</v>
      </c>
      <c r="F22" s="27">
        <f>SUM(F10:F21)</f>
        <v>35931.5</v>
      </c>
      <c r="G22" s="27">
        <f>SUM(G10:G21)</f>
        <v>18593.6</v>
      </c>
      <c r="H22" s="27">
        <f>G22/F22*100</f>
        <v>51.7473526014778</v>
      </c>
      <c r="I22" s="27">
        <f>SUM(I10:I21)</f>
        <v>7934.200000000001</v>
      </c>
      <c r="J22" s="27">
        <f>SUM(J10:J21)</f>
        <v>4180.9</v>
      </c>
      <c r="K22" s="27">
        <f t="shared" si="0"/>
        <v>52.69466360817725</v>
      </c>
      <c r="L22" s="27">
        <f>SUM(L10:L21)</f>
        <v>155.20000000000002</v>
      </c>
      <c r="M22" s="27">
        <f>SUM(M10:M21)</f>
        <v>349.59999999999997</v>
      </c>
      <c r="N22" s="27">
        <f>M22/L22*100</f>
        <v>225.25773195876283</v>
      </c>
      <c r="O22" s="27">
        <f>SUM(O10:O21)</f>
        <v>3260</v>
      </c>
      <c r="P22" s="27">
        <f>SUM(P10:P21)</f>
        <v>585.1</v>
      </c>
      <c r="Q22" s="27">
        <f>P22/O22*100</f>
        <v>17.947852760736197</v>
      </c>
      <c r="R22" s="27">
        <f>SUM(R10:R21)</f>
        <v>11187.1</v>
      </c>
      <c r="S22" s="27">
        <f>SUM(S10:S21)</f>
        <v>2675.4</v>
      </c>
      <c r="T22" s="27">
        <f>S22/R22*100</f>
        <v>23.915045007195786</v>
      </c>
      <c r="U22" s="27">
        <f>SUM(U10:U21)</f>
        <v>120</v>
      </c>
      <c r="V22" s="27">
        <f>SUM(V10:V21)</f>
        <v>45.2</v>
      </c>
      <c r="W22" s="27">
        <f>V22/U22*100</f>
        <v>37.66666666666667</v>
      </c>
      <c r="X22" s="27">
        <f>SUM(X10:X21)</f>
        <v>1623.4</v>
      </c>
      <c r="Y22" s="27">
        <f>SUM(Y10:Y21)</f>
        <v>2330.4</v>
      </c>
      <c r="Z22" s="27">
        <f>Y22/X22*100</f>
        <v>143.55057287175063</v>
      </c>
      <c r="AA22" s="27">
        <f>SUM(AA10:AA21)</f>
        <v>377.5</v>
      </c>
      <c r="AB22" s="27">
        <f>SUM(AB10:AB21)</f>
        <v>75.4</v>
      </c>
      <c r="AC22" s="27">
        <f>AB22/AA22*100</f>
        <v>19.973509933774835</v>
      </c>
      <c r="AD22" s="27">
        <f>SUM(AD10:AD21)</f>
        <v>0</v>
      </c>
      <c r="AE22" s="27">
        <f>SUM(AE10:AE21)</f>
        <v>0</v>
      </c>
      <c r="AF22" s="28">
        <v>0</v>
      </c>
      <c r="AG22" s="27">
        <f>SUM(AG10:AG21)</f>
        <v>1020</v>
      </c>
      <c r="AH22" s="27">
        <f>SUM(AH10:AH21)</f>
        <v>405.6</v>
      </c>
      <c r="AI22" s="28">
        <f t="shared" si="12"/>
        <v>39.76470588235294</v>
      </c>
      <c r="AJ22" s="27">
        <f>SUM(AJ10:AJ21)</f>
        <v>169199</v>
      </c>
      <c r="AK22" s="27">
        <f>SUM(AK10:AK21)</f>
        <v>10162.6</v>
      </c>
      <c r="AL22" s="27">
        <f>AK22/AJ22*100</f>
        <v>6.00630027364228</v>
      </c>
      <c r="AM22" s="27">
        <f>SUM(AM10:AM21)</f>
        <v>36365.299999999996</v>
      </c>
      <c r="AN22" s="27">
        <f>SUM(AN10:AN21)</f>
        <v>21212.9</v>
      </c>
      <c r="AO22" s="27">
        <f>AN22/AM22*100</f>
        <v>58.33280627411297</v>
      </c>
      <c r="AP22" s="27">
        <f>SUM(AP10:AP21)</f>
        <v>706.4</v>
      </c>
      <c r="AQ22" s="27">
        <f>SUM(AQ10:AQ21)</f>
        <v>0</v>
      </c>
      <c r="AR22" s="27">
        <f>AQ22/AP22*100</f>
        <v>0</v>
      </c>
      <c r="AS22" s="27">
        <f>SUM(AS10:AS21)</f>
        <v>240288.2</v>
      </c>
      <c r="AT22" s="27">
        <f>SUM(AT10:AT21)</f>
        <v>51712.59999999999</v>
      </c>
      <c r="AU22" s="27">
        <f>(AT22/AS22)*100</f>
        <v>21.521073444305625</v>
      </c>
      <c r="AV22" s="27">
        <f>SUM(AV10:AV21)</f>
        <v>19004.699999999997</v>
      </c>
      <c r="AW22" s="27">
        <f>SUM(AW10:AW21)</f>
        <v>9515.9</v>
      </c>
      <c r="AX22" s="27">
        <f>AW22/AV22*100</f>
        <v>50.07129815256227</v>
      </c>
      <c r="AY22" s="27">
        <f>SUM(AY10:AY21)</f>
        <v>18477.499999999996</v>
      </c>
      <c r="AZ22" s="27">
        <f>SUM(AZ10:AZ21)</f>
        <v>9369.6</v>
      </c>
      <c r="BA22" s="27">
        <f t="shared" si="1"/>
        <v>50.708158571235295</v>
      </c>
      <c r="BB22" s="27">
        <f>SUM(BB10:BB21)</f>
        <v>38425.8</v>
      </c>
      <c r="BC22" s="27">
        <f>SUM(BC10:BC21)</f>
        <v>12770.400000000001</v>
      </c>
      <c r="BD22" s="27">
        <f>BC22/BB22*100</f>
        <v>33.23392095935544</v>
      </c>
      <c r="BE22" s="27">
        <f>SUM(BE10:BE21)</f>
        <v>163539.39999999997</v>
      </c>
      <c r="BF22" s="27">
        <f>SUM(BF10:BF21)</f>
        <v>20095.4</v>
      </c>
      <c r="BG22" s="27">
        <f>BF22/BE22*100</f>
        <v>12.287803428409303</v>
      </c>
      <c r="BH22" s="27">
        <f>SUM(BH10:BH21)</f>
        <v>14238.699999999999</v>
      </c>
      <c r="BI22" s="27">
        <f>SUM(BI10:BI21)</f>
        <v>7603.999999999999</v>
      </c>
      <c r="BJ22" s="27">
        <f>BI22/BH22*100</f>
        <v>53.403751746999376</v>
      </c>
      <c r="BK22" s="27">
        <f>SUM(BK10:BK21)</f>
        <v>-35157.7</v>
      </c>
      <c r="BL22" s="27">
        <f>SUM(BL10:BL21)</f>
        <v>-22956.399999999994</v>
      </c>
      <c r="BM22" s="27">
        <f>BL22/BK22*100</f>
        <v>65.29551136735337</v>
      </c>
      <c r="BN22" s="10"/>
      <c r="BO22" s="11"/>
    </row>
    <row r="23" spans="3:65" ht="15" hidden="1">
      <c r="C23" s="15">
        <f aca="true" t="shared" si="23" ref="C23:AC23">C22-C20</f>
        <v>198721.09999999995</v>
      </c>
      <c r="D23" s="15">
        <f t="shared" si="23"/>
        <v>28649.6</v>
      </c>
      <c r="E23" s="15">
        <f t="shared" si="23"/>
        <v>12.355308466993579</v>
      </c>
      <c r="F23" s="15">
        <f t="shared" si="23"/>
        <v>33916.1</v>
      </c>
      <c r="G23" s="15">
        <f t="shared" si="23"/>
        <v>17801.399999999998</v>
      </c>
      <c r="H23" s="15">
        <f t="shared" si="23"/>
        <v>12.4400190696727</v>
      </c>
      <c r="I23" s="15">
        <f t="shared" si="23"/>
        <v>7654.1</v>
      </c>
      <c r="J23" s="15">
        <f t="shared" si="23"/>
        <v>4039.5999999999995</v>
      </c>
      <c r="K23" s="15">
        <f t="shared" si="23"/>
        <v>2.2483944186020963</v>
      </c>
      <c r="L23" s="15">
        <f t="shared" si="23"/>
        <v>89.00000000000001</v>
      </c>
      <c r="M23" s="15">
        <f t="shared" si="23"/>
        <v>111.89999999999998</v>
      </c>
      <c r="N23" s="15">
        <f t="shared" si="23"/>
        <v>-133.80571214999847</v>
      </c>
      <c r="O23" s="15">
        <f t="shared" si="23"/>
        <v>2921</v>
      </c>
      <c r="P23" s="15">
        <f t="shared" si="23"/>
        <v>567.9</v>
      </c>
      <c r="Q23" s="15">
        <f t="shared" si="23"/>
        <v>12.874106448051831</v>
      </c>
      <c r="R23" s="15">
        <f t="shared" si="23"/>
        <v>10479.7</v>
      </c>
      <c r="S23" s="15">
        <f t="shared" si="23"/>
        <v>2675.9</v>
      </c>
      <c r="T23" s="15">
        <f t="shared" si="23"/>
        <v>23.985726375587078</v>
      </c>
      <c r="U23" s="15">
        <f t="shared" si="23"/>
        <v>120</v>
      </c>
      <c r="V23" s="15">
        <f t="shared" si="23"/>
        <v>45.2</v>
      </c>
      <c r="W23" s="15">
        <f t="shared" si="23"/>
        <v>37.66666666666667</v>
      </c>
      <c r="X23" s="15">
        <f t="shared" si="23"/>
        <v>1623.4</v>
      </c>
      <c r="Y23" s="15">
        <f t="shared" si="23"/>
        <v>2306.9</v>
      </c>
      <c r="Z23" s="15">
        <f t="shared" si="23"/>
        <v>143.55057287175063</v>
      </c>
      <c r="AA23" s="15">
        <f t="shared" si="23"/>
        <v>290.7</v>
      </c>
      <c r="AB23" s="15">
        <f t="shared" si="23"/>
        <v>50.800000000000004</v>
      </c>
      <c r="AC23" s="15">
        <f t="shared" si="23"/>
        <v>-8.367503891109962</v>
      </c>
      <c r="AD23" s="15"/>
      <c r="AE23" s="15"/>
      <c r="AF23" s="2" t="e">
        <f>AE23/AD23*100</f>
        <v>#DIV/0!</v>
      </c>
      <c r="AG23" s="15">
        <f aca="true" t="shared" si="24" ref="AG23:BM23">AG22-AG20</f>
        <v>898</v>
      </c>
      <c r="AH23" s="15">
        <f t="shared" si="24"/>
        <v>362</v>
      </c>
      <c r="AI23" s="15">
        <f t="shared" si="24"/>
        <v>4.027000964320152</v>
      </c>
      <c r="AJ23" s="15">
        <f t="shared" si="24"/>
        <v>164805</v>
      </c>
      <c r="AK23" s="15">
        <f t="shared" si="24"/>
        <v>10848.2</v>
      </c>
      <c r="AL23" s="15">
        <f t="shared" si="24"/>
        <v>21.60939540336463</v>
      </c>
      <c r="AM23" s="15">
        <f t="shared" si="24"/>
        <v>33031.99999999999</v>
      </c>
      <c r="AN23" s="15">
        <f t="shared" si="24"/>
        <v>19268.5</v>
      </c>
      <c r="AO23" s="15">
        <f t="shared" si="24"/>
        <v>0.00022294827971336417</v>
      </c>
      <c r="AP23" s="15">
        <f t="shared" si="24"/>
        <v>706.4</v>
      </c>
      <c r="AQ23" s="15">
        <f t="shared" si="24"/>
        <v>0</v>
      </c>
      <c r="AR23" s="15" t="e">
        <f t="shared" si="24"/>
        <v>#DIV/0!</v>
      </c>
      <c r="AS23" s="15">
        <f t="shared" si="24"/>
        <v>230620.1</v>
      </c>
      <c r="AT23" s="15">
        <f t="shared" si="24"/>
        <v>48963.19999999999</v>
      </c>
      <c r="AU23" s="15">
        <f t="shared" si="24"/>
        <v>-6.916778874143713</v>
      </c>
      <c r="AV23" s="15">
        <f t="shared" si="24"/>
        <v>17694.6</v>
      </c>
      <c r="AW23" s="15">
        <f t="shared" si="24"/>
        <v>8856.9</v>
      </c>
      <c r="AX23" s="15">
        <f t="shared" si="24"/>
        <v>-0.2302055494452162</v>
      </c>
      <c r="AY23" s="15">
        <f t="shared" si="24"/>
        <v>17197.399999999998</v>
      </c>
      <c r="AZ23" s="15">
        <f t="shared" si="24"/>
        <v>8710.6</v>
      </c>
      <c r="BA23" s="15">
        <f t="shared" si="24"/>
        <v>-0.7721945261789713</v>
      </c>
      <c r="BB23" s="15">
        <f t="shared" si="24"/>
        <v>37431.5</v>
      </c>
      <c r="BC23" s="15">
        <f t="shared" si="24"/>
        <v>12219.800000000001</v>
      </c>
      <c r="BD23" s="15">
        <f t="shared" si="24"/>
        <v>-22.141720195225673</v>
      </c>
      <c r="BE23" s="15">
        <f t="shared" si="24"/>
        <v>158052.49999999997</v>
      </c>
      <c r="BF23" s="15">
        <f t="shared" si="24"/>
        <v>19604.800000000003</v>
      </c>
      <c r="BG23" s="15">
        <f t="shared" si="24"/>
        <v>3.3465068857349323</v>
      </c>
      <c r="BH23" s="15">
        <f t="shared" si="24"/>
        <v>12607.199999999999</v>
      </c>
      <c r="BI23" s="15">
        <f t="shared" si="24"/>
        <v>6651.099999999999</v>
      </c>
      <c r="BJ23" s="15">
        <f t="shared" si="24"/>
        <v>-5.002622754992657</v>
      </c>
      <c r="BK23" s="15">
        <f t="shared" si="24"/>
        <v>-31898.999999999996</v>
      </c>
      <c r="BL23" s="15">
        <f t="shared" si="24"/>
        <v>-20313.599999999995</v>
      </c>
      <c r="BM23" s="15">
        <f t="shared" si="24"/>
        <v>-15.804313716268922</v>
      </c>
    </row>
    <row r="24" spans="3:66" ht="15"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</row>
    <row r="25" spans="3:65" ht="15" customHeight="1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</row>
    <row r="29" ht="15">
      <c r="AH29" s="24"/>
    </row>
  </sheetData>
  <sheetProtection/>
  <mergeCells count="31">
    <mergeCell ref="A22:B22"/>
    <mergeCell ref="AG6:AI7"/>
    <mergeCell ref="AM6:AO7"/>
    <mergeCell ref="B4:B8"/>
    <mergeCell ref="A4:A8"/>
    <mergeCell ref="O6:Q7"/>
    <mergeCell ref="R6:T7"/>
    <mergeCell ref="U6:W7"/>
    <mergeCell ref="BK4:BM7"/>
    <mergeCell ref="BE5:BG7"/>
    <mergeCell ref="AD6:AF7"/>
    <mergeCell ref="BH5:BJ7"/>
    <mergeCell ref="AV5:AX7"/>
    <mergeCell ref="X6:Z7"/>
    <mergeCell ref="BB5:BD7"/>
    <mergeCell ref="AJ5:AL7"/>
    <mergeCell ref="AA6:AC7"/>
    <mergeCell ref="AV4:BJ4"/>
    <mergeCell ref="AY5:BA5"/>
    <mergeCell ref="AS4:AU7"/>
    <mergeCell ref="AM5:AR5"/>
    <mergeCell ref="AY6:BA7"/>
    <mergeCell ref="I6:K7"/>
    <mergeCell ref="AP6:AR7"/>
    <mergeCell ref="L6:N7"/>
    <mergeCell ref="R1:T1"/>
    <mergeCell ref="C2:T2"/>
    <mergeCell ref="C4:E7"/>
    <mergeCell ref="F4:AR4"/>
    <mergeCell ref="F5:H7"/>
    <mergeCell ref="I5:AI5"/>
  </mergeCells>
  <printOptions/>
  <pageMargins left="0.31496062992125984" right="0.31496062992125984" top="0.35433070866141736" bottom="0.3937007874015748" header="0.31496062992125984" footer="0.31496062992125984"/>
  <pageSetup fitToWidth="3" horizontalDpi="600" verticalDpi="600" orientation="landscape" paperSize="9" scale="70" r:id="rId1"/>
  <colBreaks count="1" manualBreakCount="1">
    <brk id="4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marpos_fin5</cp:lastModifiedBy>
  <cp:lastPrinted>2021-04-06T10:49:10Z</cp:lastPrinted>
  <dcterms:created xsi:type="dcterms:W3CDTF">2013-04-03T10:22:22Z</dcterms:created>
  <dcterms:modified xsi:type="dcterms:W3CDTF">2021-08-04T12:11:42Z</dcterms:modified>
  <cp:category/>
  <cp:version/>
  <cp:contentType/>
  <cp:contentStatus/>
</cp:coreProperties>
</file>