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оперативка!$A$2:$Y$208</definedName>
  </definedNames>
  <calcPr calcId="145621"/>
</workbook>
</file>

<file path=xl/calcChain.xml><?xml version="1.0" encoding="utf-8"?>
<calcChain xmlns="http://schemas.openxmlformats.org/spreadsheetml/2006/main">
  <c r="O186" i="1" l="1"/>
  <c r="D192" i="1"/>
  <c r="D47" i="1"/>
  <c r="D48" i="1"/>
  <c r="D49" i="1"/>
  <c r="E59" i="1" l="1"/>
  <c r="F59" i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78" i="1" l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D209" i="1" s="1"/>
  <c r="C212" i="1"/>
  <c r="C213" i="1"/>
  <c r="C214" i="1"/>
  <c r="C215" i="1"/>
  <c r="C216" i="1"/>
  <c r="D100" i="1" l="1"/>
  <c r="C176" i="1"/>
  <c r="D176" i="1" s="1"/>
  <c r="D175" i="1"/>
  <c r="C106" i="1"/>
  <c r="D106" i="1" s="1"/>
  <c r="D105" i="1"/>
  <c r="C180" i="1"/>
  <c r="D180" i="1" s="1"/>
  <c r="D179" i="1"/>
  <c r="C133" i="1"/>
  <c r="D133" i="1" s="1"/>
  <c r="D132" i="1"/>
  <c r="D99" i="1"/>
  <c r="D203" i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B210" i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C202" i="1"/>
  <c r="C201" i="1"/>
  <c r="D201" i="1" s="1"/>
  <c r="C198" i="1"/>
  <c r="C194" i="1"/>
  <c r="D194" i="1" s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143" i="1" l="1"/>
  <c r="D143" i="1" s="1"/>
  <c r="D141" i="1"/>
  <c r="C16" i="1"/>
  <c r="C17" i="1" l="1"/>
  <c r="D17" i="1" s="1"/>
  <c r="D16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<sst xmlns="http://schemas.openxmlformats.org/spreadsheetml/2006/main" count="251" uniqueCount="204">
  <si>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</si>
  <si>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</si>
  <si>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</si>
  <si>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</si>
  <si>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</si>
  <si>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</si>
  <si>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</si>
  <si>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</si>
  <si>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</si>
  <si>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</si>
  <si>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</si>
  <si>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</si>
  <si>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</si>
  <si>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</si>
  <si>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</si>
  <si>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</si>
  <si>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</si>
  <si>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</si>
  <si>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</si>
  <si>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</si>
  <si>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</si>
  <si>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</si>
  <si>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</si>
  <si>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</si>
  <si>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</si>
  <si>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</si>
  <si>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</si>
  <si>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</si>
  <si>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</si>
  <si>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</si>
  <si>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</si>
  <si>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</si>
  <si>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</si>
  <si>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</si>
  <si>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</si>
  <si>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</si>
  <si>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</si>
  <si>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</si>
  <si>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</si>
  <si>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</si>
  <si>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</si>
  <si>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</si>
  <si>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</si>
  <si>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</si>
  <si>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</si>
  <si>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</si>
  <si>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</si>
  <si>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</si>
  <si>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</si>
  <si>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</si>
  <si>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</si>
  <si>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</si>
  <si>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</si>
  <si>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</si>
  <si>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</si>
  <si>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</si>
  <si>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</si>
  <si>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</si>
  <si>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</si>
  <si>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</si>
  <si>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</si>
  <si>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</si>
  <si>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</si>
  <si>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</si>
  <si>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</si>
  <si>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</si>
  <si>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</si>
  <si>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</si>
  <si>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</si>
  <si>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</si>
  <si>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</si>
  <si>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</si>
  <si>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</si>
  <si>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</si>
  <si>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</si>
  <si>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</si>
  <si>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</si>
  <si>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</si>
  <si>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</si>
  <si>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</si>
  <si>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</si>
  <si>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</si>
  <si>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</si>
  <si>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</si>
  <si>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</si>
  <si>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</si>
  <si>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</si>
  <si>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</si>
  <si>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</si>
  <si>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</si>
  <si>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</si>
  <si>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</si>
  <si>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</si>
  <si>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</si>
  <si>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</si>
  <si>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</si>
  <si>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</si>
  <si>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</si>
  <si>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</si>
  <si>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</si>
  <si>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</si>
  <si>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</si>
  <si>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</si>
  <si>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</si>
  <si>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</si>
  <si>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</si>
  <si>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</si>
  <si>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</si>
  <si>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</si>
  <si>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</si>
  <si>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</si>
  <si>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</si>
  <si>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</si>
  <si>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</si>
  <si>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</si>
  <si>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</si>
  <si>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</si>
  <si>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</si>
  <si>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</si>
  <si>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</si>
  <si>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</si>
  <si>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</si>
  <si>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</si>
  <si>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</si>
  <si>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</si>
  <si>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</si>
  <si>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</si>
  <si>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</si>
  <si>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</si>
  <si>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</si>
  <si>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</si>
  <si>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</si>
  <si>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</si>
  <si>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</si>
  <si>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</si>
  <si>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</si>
  <si>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</si>
  <si>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</si>
  <si>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</si>
  <si>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</si>
  <si>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</si>
  <si>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</si>
  <si>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</si>
  <si>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</si>
  <si>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</si>
  <si>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</si>
  <si>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</si>
  <si>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</si>
  <si>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</si>
  <si>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</si>
  <si>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</si>
  <si>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</si>
  <si>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</si>
  <si>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</si>
  <si>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</si>
  <si>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</si>
  <si>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</si>
  <si>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</si>
  <si>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</si>
  <si>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</si>
  <si>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</si>
  <si>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</si>
  <si>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</si>
  <si>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</si>
  <si>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</si>
  <si>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</si>
  <si>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</si>
  <si>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</si>
  <si>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</si>
  <si>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</si>
  <si>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</si>
  <si>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</si>
  <si>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</si>
  <si>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</si>
  <si>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</si>
  <si>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</si>
  <si>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</si>
  <si>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</si>
  <si>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</si>
  <si>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</si>
  <si>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</si>
  <si>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</si>
  <si>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</si>
  <si>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</si>
  <si>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</si>
  <si>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</si>
  <si>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</si>
  <si>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</si>
  <si>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</si>
  <si>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</si>
  <si>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</si>
  <si>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</si>
  <si>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</si>
  <si>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</si>
  <si>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</si>
  <si>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</si>
  <si>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</si>
  <si>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</si>
  <si>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</si>
  <si>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</si>
  <si>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</si>
  <si>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</si>
  <si>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</si>
  <si>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11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</si>
</sst>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M57" activePane="bottomRight" state="frozen"/>
      <selection activeCell="A2" sqref="A2"/>
      <selection pane="topRight" activeCell="F2" sqref="F2"/>
      <selection pane="bottomLeft" activeCell="A7" sqref="A7"/>
      <selection pane="bottomRight" activeCell="A184" sqref="A184:XFD184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0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58" t="s">
        <v>203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6" s="4" customFormat="1" ht="0.75" hidden="1" customHeight="1" thickBot="1" x14ac:dyDescent="0.3">
      <c r="A3" s="5"/>
      <c r="B3" s="5"/>
      <c r="C3" s="121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6" customFormat="1" ht="17.25" customHeight="1" thickBot="1" x14ac:dyDescent="0.35">
      <c r="A4" s="159" t="s">
        <v>3</v>
      </c>
      <c r="B4" s="162" t="s">
        <v>197</v>
      </c>
      <c r="C4" s="165" t="s">
        <v>199</v>
      </c>
      <c r="D4" s="165" t="s">
        <v>198</v>
      </c>
      <c r="E4" s="168" t="s">
        <v>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1:26" s="156" customFormat="1" ht="87" customHeight="1" x14ac:dyDescent="0.25">
      <c r="A5" s="160"/>
      <c r="B5" s="163"/>
      <c r="C5" s="166"/>
      <c r="D5" s="166"/>
      <c r="E5" s="171" t="s">
        <v>5</v>
      </c>
      <c r="F5" s="171" t="s">
        <v>6</v>
      </c>
      <c r="G5" s="171" t="s">
        <v>7</v>
      </c>
      <c r="H5" s="171" t="s">
        <v>8</v>
      </c>
      <c r="I5" s="171" t="s">
        <v>9</v>
      </c>
      <c r="J5" s="171" t="s">
        <v>10</v>
      </c>
      <c r="K5" s="171" t="s">
        <v>11</v>
      </c>
      <c r="L5" s="171" t="s">
        <v>12</v>
      </c>
      <c r="M5" s="171" t="s">
        <v>13</v>
      </c>
      <c r="N5" s="171" t="s">
        <v>14</v>
      </c>
      <c r="O5" s="171" t="s">
        <v>15</v>
      </c>
      <c r="P5" s="171" t="s">
        <v>16</v>
      </c>
      <c r="Q5" s="171" t="s">
        <v>17</v>
      </c>
      <c r="R5" s="171" t="s">
        <v>18</v>
      </c>
      <c r="S5" s="171" t="s">
        <v>19</v>
      </c>
      <c r="T5" s="171" t="s">
        <v>20</v>
      </c>
      <c r="U5" s="171" t="s">
        <v>21</v>
      </c>
      <c r="V5" s="171" t="s">
        <v>22</v>
      </c>
      <c r="W5" s="171" t="s">
        <v>23</v>
      </c>
      <c r="X5" s="171" t="s">
        <v>24</v>
      </c>
      <c r="Y5" s="171" t="s">
        <v>25</v>
      </c>
    </row>
    <row r="6" spans="1:26" s="156" customFormat="1" ht="70.150000000000006" customHeight="1" thickBot="1" x14ac:dyDescent="0.3">
      <c r="A6" s="161"/>
      <c r="B6" s="164"/>
      <c r="C6" s="167"/>
      <c r="D6" s="167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2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2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3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4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3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3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3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5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6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3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7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195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5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8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7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5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6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5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9" customFormat="1" ht="30" hidden="1" customHeight="1" x14ac:dyDescent="0.25">
      <c r="A41" s="116" t="s">
        <v>167</v>
      </c>
      <c r="B41" s="117">
        <v>193991</v>
      </c>
      <c r="C41" s="129">
        <f>SUM(E41:Y41)</f>
        <v>200224</v>
      </c>
      <c r="D41" s="15">
        <f t="shared" ref="D41:D49" si="49">C41/B41</f>
        <v>1.0321303565629334</v>
      </c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7077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8"/>
    </row>
    <row r="42" spans="1:29" s="2" customFormat="1" ht="30" customHeight="1" x14ac:dyDescent="0.25">
      <c r="A42" s="32" t="s">
        <v>165</v>
      </c>
      <c r="B42" s="23">
        <v>199135</v>
      </c>
      <c r="C42" s="106">
        <f>SUM(E42:Y42)</f>
        <v>207812</v>
      </c>
      <c r="D42" s="15">
        <f t="shared" si="49"/>
        <v>1.0435734551937128</v>
      </c>
      <c r="E42" s="10">
        <v>10120</v>
      </c>
      <c r="F42" s="10">
        <v>6439</v>
      </c>
      <c r="G42" s="10">
        <v>13630</v>
      </c>
      <c r="H42" s="10">
        <v>12395</v>
      </c>
      <c r="I42" s="10">
        <v>6121</v>
      </c>
      <c r="J42" s="10">
        <v>14548</v>
      </c>
      <c r="K42" s="10">
        <v>10785</v>
      </c>
      <c r="L42" s="10">
        <v>10862</v>
      </c>
      <c r="M42" s="10">
        <v>9940</v>
      </c>
      <c r="N42" s="10">
        <v>3411</v>
      </c>
      <c r="O42" s="10">
        <v>6694</v>
      </c>
      <c r="P42" s="10">
        <v>8728</v>
      </c>
      <c r="Q42" s="10">
        <v>10589</v>
      </c>
      <c r="R42" s="10">
        <v>12817</v>
      </c>
      <c r="S42" s="10">
        <v>12912</v>
      </c>
      <c r="T42" s="10">
        <v>10334</v>
      </c>
      <c r="U42" s="10">
        <v>10200</v>
      </c>
      <c r="V42" s="10">
        <v>2837</v>
      </c>
      <c r="W42" s="10">
        <v>7699</v>
      </c>
      <c r="X42" s="10">
        <v>17451</v>
      </c>
      <c r="Y42" s="10">
        <v>9300</v>
      </c>
      <c r="Z42" s="20"/>
    </row>
    <row r="43" spans="1:29" s="2" customFormat="1" ht="30" hidden="1" customHeight="1" x14ac:dyDescent="0.25">
      <c r="A43" s="17" t="s">
        <v>194</v>
      </c>
      <c r="B43" s="23">
        <v>6024</v>
      </c>
      <c r="C43" s="106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1.0265166940734365</v>
      </c>
      <c r="C44" s="130">
        <f>C42/C41</f>
        <v>1.0378975547386926</v>
      </c>
      <c r="D44" s="15">
        <f t="shared" si="49"/>
        <v>1.0110868734341714</v>
      </c>
      <c r="E44" s="35">
        <f t="shared" ref="E44:W44" si="50">E42/E41</f>
        <v>0.91089108910891092</v>
      </c>
      <c r="F44" s="35">
        <f t="shared" si="50"/>
        <v>1.0486970684039087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0.98280854144046326</v>
      </c>
      <c r="M44" s="35">
        <f t="shared" si="50"/>
        <v>1.1575637591708396</v>
      </c>
      <c r="N44" s="35">
        <f t="shared" si="50"/>
        <v>1.1074675324675325</v>
      </c>
      <c r="O44" s="35">
        <f t="shared" si="50"/>
        <v>0.94588102303235833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1.0849911114873445</v>
      </c>
      <c r="S44" s="35">
        <f t="shared" si="50"/>
        <v>1.0025623107384114</v>
      </c>
      <c r="T44" s="35">
        <f t="shared" si="50"/>
        <v>1.0366135018557527</v>
      </c>
      <c r="U44" s="35">
        <f t="shared" si="50"/>
        <v>1.1345939933259177</v>
      </c>
      <c r="V44" s="35">
        <f t="shared" si="50"/>
        <v>0.92350260416666663</v>
      </c>
      <c r="W44" s="35">
        <f t="shared" si="50"/>
        <v>0.98001527494908347</v>
      </c>
      <c r="X44" s="35">
        <f>X42/X41</f>
        <v>1.1017741019003724</v>
      </c>
      <c r="Y44" s="35">
        <f>Y42/Y41</f>
        <v>1.0323010323010322</v>
      </c>
      <c r="Z44" s="21"/>
    </row>
    <row r="45" spans="1:29" s="2" customFormat="1" ht="30" customHeight="1" x14ac:dyDescent="0.25">
      <c r="A45" s="18" t="s">
        <v>166</v>
      </c>
      <c r="B45" s="23">
        <v>80104</v>
      </c>
      <c r="C45" s="106">
        <f>SUM(E45:Y45)</f>
        <v>89559</v>
      </c>
      <c r="D45" s="15">
        <f t="shared" si="49"/>
        <v>1.1180340557275541</v>
      </c>
      <c r="E45" s="34">
        <v>4535</v>
      </c>
      <c r="F45" s="34">
        <v>3500</v>
      </c>
      <c r="G45" s="34">
        <v>6396</v>
      </c>
      <c r="H45" s="34">
        <v>4213</v>
      </c>
      <c r="I45" s="34">
        <v>2373</v>
      </c>
      <c r="J45" s="34">
        <v>6374</v>
      </c>
      <c r="K45" s="34">
        <v>5777</v>
      </c>
      <c r="L45" s="34">
        <v>4081</v>
      </c>
      <c r="M45" s="34">
        <v>4649</v>
      </c>
      <c r="N45" s="34">
        <v>906</v>
      </c>
      <c r="O45" s="34">
        <v>2324</v>
      </c>
      <c r="P45" s="34">
        <v>2077</v>
      </c>
      <c r="Q45" s="34">
        <v>6697</v>
      </c>
      <c r="R45" s="34">
        <v>6530</v>
      </c>
      <c r="S45" s="34">
        <v>5059</v>
      </c>
      <c r="T45" s="34">
        <v>3063</v>
      </c>
      <c r="U45" s="34">
        <v>4120</v>
      </c>
      <c r="V45" s="34">
        <v>1037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customHeight="1" x14ac:dyDescent="0.25">
      <c r="A46" s="18" t="s">
        <v>54</v>
      </c>
      <c r="B46" s="23">
        <v>94974</v>
      </c>
      <c r="C46" s="106">
        <f>SUM(E46:Y46)</f>
        <v>93814</v>
      </c>
      <c r="D46" s="15">
        <f t="shared" si="49"/>
        <v>0.98778613094109968</v>
      </c>
      <c r="E46" s="26">
        <v>3010</v>
      </c>
      <c r="F46" s="26">
        <v>2450</v>
      </c>
      <c r="G46" s="26">
        <v>5534</v>
      </c>
      <c r="H46" s="26">
        <v>7537</v>
      </c>
      <c r="I46" s="26">
        <v>2995</v>
      </c>
      <c r="J46" s="26">
        <v>6596</v>
      </c>
      <c r="K46" s="26">
        <v>2971</v>
      </c>
      <c r="L46" s="26">
        <v>5009</v>
      </c>
      <c r="M46" s="26">
        <v>4159</v>
      </c>
      <c r="N46" s="26">
        <v>1747</v>
      </c>
      <c r="O46" s="26">
        <v>3064</v>
      </c>
      <c r="P46" s="26">
        <v>5363</v>
      </c>
      <c r="Q46" s="26">
        <v>2936</v>
      </c>
      <c r="R46" s="26">
        <v>5515</v>
      </c>
      <c r="S46" s="26">
        <v>6995</v>
      </c>
      <c r="T46" s="26">
        <v>6060</v>
      </c>
      <c r="U46" s="26">
        <v>5960</v>
      </c>
      <c r="V46" s="26">
        <v>1497</v>
      </c>
      <c r="W46" s="26">
        <v>3072</v>
      </c>
      <c r="X46" s="26">
        <v>6834</v>
      </c>
      <c r="Y46" s="26">
        <v>4510</v>
      </c>
      <c r="Z46" s="21"/>
    </row>
    <row r="47" spans="1:29" s="2" customFormat="1" ht="35.1" customHeight="1" x14ac:dyDescent="0.25">
      <c r="A47" s="18" t="s">
        <v>55</v>
      </c>
      <c r="B47" s="23">
        <v>1130</v>
      </c>
      <c r="C47" s="106">
        <f t="shared" ref="C47:C49" si="51">SUM(E47:Y47)</f>
        <v>880</v>
      </c>
      <c r="D47" s="15">
        <f t="shared" si="49"/>
        <v>0.77876106194690264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200</v>
      </c>
      <c r="C48" s="106">
        <f t="shared" si="51"/>
        <v>259</v>
      </c>
      <c r="D48" s="15">
        <f t="shared" si="49"/>
        <v>1.2949999999999999</v>
      </c>
      <c r="E48" s="34"/>
      <c r="F48" s="34"/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7356</v>
      </c>
      <c r="C49" s="106">
        <f t="shared" si="51"/>
        <v>8392</v>
      </c>
      <c r="D49" s="15">
        <f t="shared" si="49"/>
        <v>1.140837411636759</v>
      </c>
      <c r="E49" s="26">
        <v>270</v>
      </c>
      <c r="F49" s="26"/>
      <c r="G49" s="26">
        <v>230</v>
      </c>
      <c r="H49" s="26">
        <v>891</v>
      </c>
      <c r="I49" s="26">
        <v>115</v>
      </c>
      <c r="J49" s="26">
        <v>976</v>
      </c>
      <c r="K49" s="26">
        <v>220</v>
      </c>
      <c r="L49" s="26">
        <v>418</v>
      </c>
      <c r="M49" s="26">
        <v>913</v>
      </c>
      <c r="N49" s="26">
        <v>79</v>
      </c>
      <c r="O49" s="26">
        <v>105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117288</v>
      </c>
      <c r="C50" s="106">
        <f t="shared" ref="C50:C60" si="52">SUM(E50:Y50)</f>
        <v>166025</v>
      </c>
      <c r="D50" s="15">
        <f t="shared" ref="D50:D52" si="53">C50/B50</f>
        <v>1.415532705818157</v>
      </c>
      <c r="E50" s="34">
        <v>14560</v>
      </c>
      <c r="F50" s="157">
        <v>4835</v>
      </c>
      <c r="G50" s="34">
        <v>11630</v>
      </c>
      <c r="H50" s="34">
        <v>17801</v>
      </c>
      <c r="I50" s="34">
        <v>6427</v>
      </c>
      <c r="J50" s="34">
        <v>7250</v>
      </c>
      <c r="K50" s="34">
        <v>8492</v>
      </c>
      <c r="L50" s="34"/>
      <c r="M50" s="34">
        <v>3070</v>
      </c>
      <c r="N50" s="34">
        <v>2290</v>
      </c>
      <c r="O50" s="34">
        <v>4219</v>
      </c>
      <c r="P50" s="34">
        <v>9100</v>
      </c>
      <c r="Q50" s="34">
        <v>8574</v>
      </c>
      <c r="R50" s="34">
        <v>1600</v>
      </c>
      <c r="S50" s="34">
        <v>16185</v>
      </c>
      <c r="T50" s="34">
        <v>9107</v>
      </c>
      <c r="U50" s="34"/>
      <c r="V50" s="34">
        <v>3709</v>
      </c>
      <c r="W50" s="34">
        <v>5150</v>
      </c>
      <c r="X50" s="34">
        <v>20683</v>
      </c>
      <c r="Y50" s="34">
        <v>11343</v>
      </c>
      <c r="Z50" s="21"/>
    </row>
    <row r="51" spans="1:26" s="2" customFormat="1" ht="35.1" customHeight="1" outlineLevel="1" x14ac:dyDescent="0.25">
      <c r="A51" s="17" t="s">
        <v>169</v>
      </c>
      <c r="B51" s="23">
        <v>56560</v>
      </c>
      <c r="C51" s="106">
        <f t="shared" si="52"/>
        <v>84663</v>
      </c>
      <c r="D51" s="15">
        <f t="shared" si="53"/>
        <v>1.4968705799151343</v>
      </c>
      <c r="E51" s="34" t="s">
        <v>0</v>
      </c>
      <c r="F51" s="157">
        <v>4835</v>
      </c>
      <c r="G51" s="34">
        <v>11120</v>
      </c>
      <c r="H51" s="34">
        <v>50</v>
      </c>
      <c r="I51" s="34">
        <v>400</v>
      </c>
      <c r="J51" s="34">
        <v>3140</v>
      </c>
      <c r="K51" s="34">
        <v>8492</v>
      </c>
      <c r="L51" s="34"/>
      <c r="M51" s="34">
        <v>2240</v>
      </c>
      <c r="N51" s="34">
        <v>2290</v>
      </c>
      <c r="O51" s="34">
        <v>1820</v>
      </c>
      <c r="P51" s="34">
        <v>9100</v>
      </c>
      <c r="Q51" s="34">
        <v>5430</v>
      </c>
      <c r="R51" s="34">
        <v>1400</v>
      </c>
      <c r="S51" s="34">
        <v>5586</v>
      </c>
      <c r="T51" s="34">
        <v>450</v>
      </c>
      <c r="U51" s="34"/>
      <c r="V51" s="34">
        <v>3709</v>
      </c>
      <c r="W51" s="34">
        <v>5150</v>
      </c>
      <c r="X51" s="34">
        <v>16665</v>
      </c>
      <c r="Y51" s="34">
        <v>2786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4576</v>
      </c>
      <c r="C53" s="106">
        <f t="shared" si="52"/>
        <v>4755.3999999999996</v>
      </c>
      <c r="D53" s="15">
        <f t="shared" ref="D53:D57" si="54">C53/B53</f>
        <v>1.0392045454545453</v>
      </c>
      <c r="E53" s="34">
        <v>87</v>
      </c>
      <c r="F53" s="34">
        <v>131</v>
      </c>
      <c r="G53" s="34">
        <v>620</v>
      </c>
      <c r="H53" s="34">
        <v>328</v>
      </c>
      <c r="I53" s="34">
        <v>13</v>
      </c>
      <c r="J53" s="34">
        <v>142</v>
      </c>
      <c r="K53" s="34">
        <v>804</v>
      </c>
      <c r="L53" s="34">
        <v>660</v>
      </c>
      <c r="M53" s="34">
        <v>186</v>
      </c>
      <c r="N53" s="34">
        <v>8.5</v>
      </c>
      <c r="O53" s="34">
        <v>215</v>
      </c>
      <c r="P53" s="34">
        <v>222</v>
      </c>
      <c r="Q53" s="34">
        <v>67</v>
      </c>
      <c r="R53" s="34">
        <v>370</v>
      </c>
      <c r="S53" s="34">
        <v>164</v>
      </c>
      <c r="T53" s="34">
        <v>36</v>
      </c>
      <c r="U53" s="34">
        <v>101</v>
      </c>
      <c r="V53" s="34">
        <v>3.9</v>
      </c>
      <c r="W53" s="34">
        <v>280</v>
      </c>
      <c r="X53" s="34">
        <v>317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6">
        <f t="shared" si="52"/>
        <v>0</v>
      </c>
      <c r="D55" s="15" t="e">
        <f t="shared" si="54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741</v>
      </c>
      <c r="C57" s="126">
        <f t="shared" si="52"/>
        <v>792.57999999999993</v>
      </c>
      <c r="D57" s="9">
        <f t="shared" si="54"/>
        <v>1.0696086369770579</v>
      </c>
      <c r="E57" s="26">
        <v>17</v>
      </c>
      <c r="F57" s="26">
        <v>103</v>
      </c>
      <c r="G57" s="26">
        <v>90</v>
      </c>
      <c r="H57" s="26">
        <v>4</v>
      </c>
      <c r="I57" s="26">
        <v>6</v>
      </c>
      <c r="J57" s="26">
        <v>5</v>
      </c>
      <c r="K57" s="26">
        <v>110</v>
      </c>
      <c r="L57" s="26">
        <v>53</v>
      </c>
      <c r="M57" s="26">
        <v>18</v>
      </c>
      <c r="N57" s="53">
        <v>7</v>
      </c>
      <c r="O57" s="26">
        <v>35</v>
      </c>
      <c r="P57" s="26">
        <v>90</v>
      </c>
      <c r="Q57" s="26"/>
      <c r="R57" s="26">
        <v>3.28</v>
      </c>
      <c r="S57" s="26">
        <v>35.299999999999997</v>
      </c>
      <c r="T57" s="26">
        <v>31</v>
      </c>
      <c r="U57" s="26"/>
      <c r="V57" s="26">
        <v>17</v>
      </c>
      <c r="W57" s="26">
        <v>96</v>
      </c>
      <c r="X57" s="26">
        <v>62</v>
      </c>
      <c r="Y57" s="26">
        <v>10</v>
      </c>
      <c r="Z57" s="20"/>
    </row>
    <row r="58" spans="1:26" s="2" customFormat="1" ht="30" customHeight="1" x14ac:dyDescent="0.25">
      <c r="A58" s="13" t="s">
        <v>196</v>
      </c>
      <c r="B58" s="27">
        <v>465</v>
      </c>
      <c r="C58" s="126">
        <f t="shared" si="52"/>
        <v>496</v>
      </c>
      <c r="D58" s="9">
        <f t="shared" ref="D58:D59" si="56">C58/B58</f>
        <v>1.0666666666666667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5</v>
      </c>
      <c r="Z58" s="20"/>
    </row>
    <row r="59" spans="1:26" s="112" customFormat="1" ht="35.1" customHeight="1" x14ac:dyDescent="0.25">
      <c r="A59" s="18" t="s">
        <v>201</v>
      </c>
      <c r="B59" s="27">
        <f>B60+B63+B64+B66+B70+B71</f>
        <v>20821</v>
      </c>
      <c r="C59" s="126">
        <f>SUM(E59:Y59)</f>
        <v>21664</v>
      </c>
      <c r="D59" s="9">
        <f t="shared" si="56"/>
        <v>1.0404879688775754</v>
      </c>
      <c r="E59" s="26">
        <f>E60+E63+E64+E66+E69+E70+E71</f>
        <v>3139</v>
      </c>
      <c r="F59" s="26">
        <f>F60+F63+F64+F66+F69+F70+F71</f>
        <v>263</v>
      </c>
      <c r="G59" s="26">
        <f t="shared" ref="G59:Y59" si="57">G60+G63+G64+G66+G69+G70+G71</f>
        <v>910</v>
      </c>
      <c r="H59" s="26">
        <f t="shared" si="57"/>
        <v>1177</v>
      </c>
      <c r="I59" s="26">
        <f t="shared" si="57"/>
        <v>765</v>
      </c>
      <c r="J59" s="26">
        <f t="shared" si="57"/>
        <v>3286</v>
      </c>
      <c r="K59" s="26">
        <f t="shared" si="57"/>
        <v>264</v>
      </c>
      <c r="L59" s="26">
        <f t="shared" si="57"/>
        <v>740</v>
      </c>
      <c r="M59" s="26">
        <f t="shared" si="57"/>
        <v>791</v>
      </c>
      <c r="N59" s="26">
        <f t="shared" si="57"/>
        <v>90</v>
      </c>
      <c r="O59" s="26">
        <f t="shared" si="57"/>
        <v>0</v>
      </c>
      <c r="P59" s="26">
        <f t="shared" si="57"/>
        <v>404</v>
      </c>
      <c r="Q59" s="26">
        <f t="shared" si="57"/>
        <v>3098</v>
      </c>
      <c r="R59" s="26">
        <f t="shared" si="57"/>
        <v>50</v>
      </c>
      <c r="S59" s="26">
        <f t="shared" si="57"/>
        <v>1802</v>
      </c>
      <c r="T59" s="26">
        <f t="shared" si="57"/>
        <v>40</v>
      </c>
      <c r="U59" s="26">
        <f t="shared" si="57"/>
        <v>1923</v>
      </c>
      <c r="V59" s="26">
        <f t="shared" si="57"/>
        <v>585</v>
      </c>
      <c r="W59" s="26">
        <f t="shared" si="57"/>
        <v>1373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6">
        <f t="shared" si="52"/>
        <v>652</v>
      </c>
      <c r="D60" s="15">
        <f t="shared" ref="D60:D66" si="58">C60/B60</f>
        <v>1.4488888888888889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7884</v>
      </c>
      <c r="C63" s="106">
        <f t="shared" si="59"/>
        <v>8981</v>
      </c>
      <c r="D63" s="15">
        <f t="shared" si="58"/>
        <v>1.139142567224759</v>
      </c>
      <c r="E63" s="37">
        <v>2300</v>
      </c>
      <c r="F63" s="37">
        <v>200</v>
      </c>
      <c r="G63" s="37"/>
      <c r="H63" s="37"/>
      <c r="I63" s="37">
        <v>80</v>
      </c>
      <c r="J63" s="37">
        <v>1000</v>
      </c>
      <c r="K63" s="37">
        <v>100</v>
      </c>
      <c r="L63" s="37">
        <v>215</v>
      </c>
      <c r="M63" s="37"/>
      <c r="N63" s="37">
        <v>90</v>
      </c>
      <c r="O63" s="37"/>
      <c r="P63" s="37">
        <v>367</v>
      </c>
      <c r="Q63" s="37">
        <v>950</v>
      </c>
      <c r="R63" s="37"/>
      <c r="S63" s="37">
        <v>1150</v>
      </c>
      <c r="T63" s="37"/>
      <c r="U63" s="37">
        <v>30</v>
      </c>
      <c r="V63" s="37">
        <v>585</v>
      </c>
      <c r="W63" s="37">
        <v>1303</v>
      </c>
      <c r="X63" s="37">
        <v>611</v>
      </c>
      <c r="Y63" s="37"/>
      <c r="Z63" s="21"/>
    </row>
    <row r="64" spans="1:26" s="2" customFormat="1" ht="30" customHeight="1" x14ac:dyDescent="0.25">
      <c r="A64" s="18" t="s">
        <v>65</v>
      </c>
      <c r="B64" s="23">
        <v>7078</v>
      </c>
      <c r="C64" s="106">
        <f t="shared" si="59"/>
        <v>4444</v>
      </c>
      <c r="D64" s="15">
        <f t="shared" si="58"/>
        <v>0.62786097767730997</v>
      </c>
      <c r="E64" s="37"/>
      <c r="F64" s="37">
        <v>25</v>
      </c>
      <c r="G64" s="37"/>
      <c r="H64" s="37">
        <v>658</v>
      </c>
      <c r="I64" s="37">
        <v>267</v>
      </c>
      <c r="J64" s="37">
        <v>1646</v>
      </c>
      <c r="K64" s="37">
        <v>164</v>
      </c>
      <c r="L64" s="37"/>
      <c r="M64" s="37">
        <v>791</v>
      </c>
      <c r="N64" s="37"/>
      <c r="O64" s="37"/>
      <c r="P64" s="37">
        <v>37</v>
      </c>
      <c r="Q64" s="37"/>
      <c r="R64" s="37">
        <v>50</v>
      </c>
      <c r="S64" s="37">
        <v>565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35.1" customHeight="1" x14ac:dyDescent="0.25">
      <c r="A65" s="18" t="s">
        <v>66</v>
      </c>
      <c r="B65" s="23">
        <v>10030</v>
      </c>
      <c r="C65" s="106">
        <f t="shared" si="59"/>
        <v>10506</v>
      </c>
      <c r="D65" s="15">
        <f t="shared" si="58"/>
        <v>1.047457627118644</v>
      </c>
      <c r="E65" s="37"/>
      <c r="F65" s="37">
        <v>200</v>
      </c>
      <c r="G65" s="37">
        <v>930</v>
      </c>
      <c r="H65" s="37">
        <v>1238</v>
      </c>
      <c r="I65" s="37">
        <v>245</v>
      </c>
      <c r="J65" s="37">
        <v>150</v>
      </c>
      <c r="K65" s="37">
        <v>148</v>
      </c>
      <c r="L65" s="37">
        <v>749</v>
      </c>
      <c r="M65" s="37">
        <v>90</v>
      </c>
      <c r="N65" s="37">
        <v>310</v>
      </c>
      <c r="O65" s="37">
        <v>373</v>
      </c>
      <c r="P65" s="37">
        <v>836</v>
      </c>
      <c r="Q65" s="37">
        <v>317</v>
      </c>
      <c r="R65" s="37">
        <v>125</v>
      </c>
      <c r="S65" s="37">
        <v>293</v>
      </c>
      <c r="T65" s="37">
        <v>1711</v>
      </c>
      <c r="U65" s="37">
        <v>290</v>
      </c>
      <c r="V65" s="37"/>
      <c r="W65" s="37">
        <v>564</v>
      </c>
      <c r="X65" s="37">
        <v>1157</v>
      </c>
      <c r="Y65" s="37">
        <v>780</v>
      </c>
      <c r="Z65" s="21"/>
    </row>
    <row r="66" spans="1:26" s="2" customFormat="1" ht="35.1" customHeight="1" x14ac:dyDescent="0.25">
      <c r="A66" s="18" t="s">
        <v>67</v>
      </c>
      <c r="B66" s="23">
        <v>2150</v>
      </c>
      <c r="C66" s="106">
        <f t="shared" si="59"/>
        <v>2995</v>
      </c>
      <c r="D66" s="15">
        <f t="shared" si="58"/>
        <v>1.3930232558139535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380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17083</v>
      </c>
      <c r="C67" s="106">
        <f t="shared" si="59"/>
        <v>17247</v>
      </c>
      <c r="D67" s="15">
        <f t="shared" ref="D67:D130" si="60">C67/B67</f>
        <v>1.0096001873207283</v>
      </c>
      <c r="E67" s="37"/>
      <c r="F67" s="37">
        <v>38</v>
      </c>
      <c r="G67" s="37">
        <v>1720</v>
      </c>
      <c r="H67" s="37">
        <v>690</v>
      </c>
      <c r="I67" s="37">
        <v>982</v>
      </c>
      <c r="J67" s="37">
        <v>2240</v>
      </c>
      <c r="K67" s="37">
        <v>165</v>
      </c>
      <c r="L67" s="37">
        <v>1817</v>
      </c>
      <c r="M67" s="37">
        <v>91</v>
      </c>
      <c r="N67" s="37">
        <v>38</v>
      </c>
      <c r="O67" s="37">
        <v>312</v>
      </c>
      <c r="P67" s="37">
        <v>1460</v>
      </c>
      <c r="Q67" s="37">
        <v>1497</v>
      </c>
      <c r="R67" s="37">
        <v>457</v>
      </c>
      <c r="S67" s="37">
        <v>285</v>
      </c>
      <c r="T67" s="37">
        <v>705</v>
      </c>
      <c r="U67" s="37">
        <v>30</v>
      </c>
      <c r="V67" s="37">
        <v>52</v>
      </c>
      <c r="W67" s="37">
        <v>211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8141</v>
      </c>
      <c r="C68" s="106">
        <f t="shared" si="59"/>
        <v>6868</v>
      </c>
      <c r="D68" s="15">
        <f t="shared" si="60"/>
        <v>0.84363100356221599</v>
      </c>
      <c r="E68" s="37"/>
      <c r="F68" s="37"/>
      <c r="G68" s="37">
        <v>560</v>
      </c>
      <c r="H68" s="37">
        <v>853</v>
      </c>
      <c r="I68" s="37">
        <v>120</v>
      </c>
      <c r="J68" s="37">
        <v>1100</v>
      </c>
      <c r="K68" s="37">
        <v>305</v>
      </c>
      <c r="L68" s="37">
        <v>120</v>
      </c>
      <c r="M68" s="37">
        <v>98</v>
      </c>
      <c r="N68" s="37">
        <v>10</v>
      </c>
      <c r="O68" s="37">
        <v>582</v>
      </c>
      <c r="P68" s="37">
        <v>749</v>
      </c>
      <c r="Q68" s="37">
        <v>124</v>
      </c>
      <c r="R68" s="37">
        <v>594</v>
      </c>
      <c r="S68" s="37">
        <v>194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460</v>
      </c>
      <c r="Z68" s="21"/>
    </row>
    <row r="69" spans="1:26" s="2" customFormat="1" ht="35.1" customHeight="1" x14ac:dyDescent="0.25">
      <c r="A69" s="18" t="s">
        <v>70</v>
      </c>
      <c r="B69" s="23">
        <v>399</v>
      </c>
      <c r="C69" s="106">
        <f t="shared" si="59"/>
        <v>525</v>
      </c>
      <c r="D69" s="15">
        <f t="shared" si="60"/>
        <v>1.3157894736842106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1883</v>
      </c>
      <c r="C70" s="106">
        <f t="shared" si="59"/>
        <v>2624</v>
      </c>
      <c r="D70" s="15">
        <f t="shared" si="60"/>
        <v>1.3935209771640999</v>
      </c>
      <c r="E70" s="23">
        <v>520</v>
      </c>
      <c r="F70" s="104">
        <v>38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1376</v>
      </c>
      <c r="C71" s="106">
        <f t="shared" si="59"/>
        <v>1443</v>
      </c>
      <c r="D71" s="15">
        <f t="shared" si="60"/>
        <v>1.0486918604651163</v>
      </c>
      <c r="E71" s="37">
        <v>319</v>
      </c>
      <c r="F71" s="37"/>
      <c r="G71" s="37">
        <v>50</v>
      </c>
      <c r="H71" s="37">
        <v>464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hidden="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105</v>
      </c>
      <c r="C75" s="106">
        <f>SUM(E75:Y75)</f>
        <v>99.78</v>
      </c>
      <c r="D75" s="15">
        <f t="shared" si="60"/>
        <v>0.95028571428571429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1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2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1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4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3">
        <f t="shared" ref="C82" si="61">SUM(E82:Y82)</f>
        <v>5410</v>
      </c>
      <c r="D82" s="15">
        <f t="shared" si="60"/>
        <v>3.3961079723791587</v>
      </c>
      <c r="E82" s="98">
        <f t="shared" ref="E82:Y82" si="62">(E42-E83)</f>
        <v>990</v>
      </c>
      <c r="F82" s="114">
        <f t="shared" si="62"/>
        <v>263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106</v>
      </c>
      <c r="K82" s="114">
        <f t="shared" si="62"/>
        <v>0</v>
      </c>
      <c r="L82" s="114">
        <f t="shared" si="62"/>
        <v>61</v>
      </c>
      <c r="M82" s="114">
        <f t="shared" si="62"/>
        <v>90</v>
      </c>
      <c r="N82" s="114">
        <f t="shared" si="62"/>
        <v>6</v>
      </c>
      <c r="O82" s="114">
        <f t="shared" si="62"/>
        <v>558</v>
      </c>
      <c r="P82" s="114">
        <f t="shared" si="62"/>
        <v>170</v>
      </c>
      <c r="Q82" s="114">
        <f t="shared" si="62"/>
        <v>0</v>
      </c>
      <c r="R82" s="114">
        <f t="shared" si="62"/>
        <v>373</v>
      </c>
      <c r="S82" s="114">
        <f t="shared" si="62"/>
        <v>1184</v>
      </c>
      <c r="T82" s="114">
        <f t="shared" si="62"/>
        <v>828</v>
      </c>
      <c r="U82" s="114">
        <f t="shared" si="62"/>
        <v>0</v>
      </c>
      <c r="V82" s="114">
        <f t="shared" si="62"/>
        <v>436</v>
      </c>
      <c r="W82" s="114">
        <f t="shared" si="62"/>
        <v>46</v>
      </c>
      <c r="X82" s="114">
        <f t="shared" si="62"/>
        <v>0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202</v>
      </c>
      <c r="B84" s="106">
        <f>B42+B53+B57+B58+B59+B65+B67+B68</f>
        <v>260992</v>
      </c>
      <c r="C84" s="106">
        <f>C42+C53+C57+C58+C59+C65+C67+C68</f>
        <v>270140.98</v>
      </c>
      <c r="D84" s="15">
        <f t="shared" si="60"/>
        <v>1.035054637690044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3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6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4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5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6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2"/>
      <c r="C90" s="137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6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6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6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6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8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6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6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192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6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8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39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0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0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0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0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1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2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6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0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6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6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6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6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0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3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6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5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1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6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6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2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178</v>
      </c>
      <c r="B142" s="23"/>
      <c r="C142" s="126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0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1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6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8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1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179</v>
      </c>
      <c r="B148" s="23"/>
      <c r="C148" s="126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6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1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39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39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1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39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39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1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6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6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39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185</v>
      </c>
      <c r="B160" s="27"/>
      <c r="C160" s="126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6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39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181</v>
      </c>
      <c r="B163" s="27">
        <v>75</v>
      </c>
      <c r="C163" s="126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6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39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6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6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1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6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6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1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6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6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6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6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4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6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6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5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6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0" hidden="1" customHeight="1" outlineLevel="1" x14ac:dyDescent="0.2">
      <c r="A184" s="11" t="s">
        <v>171</v>
      </c>
      <c r="B184" s="27"/>
      <c r="C184" s="126">
        <f>SUM(E184:Y184)</f>
        <v>112331</v>
      </c>
      <c r="D184" s="15"/>
      <c r="E184" s="31">
        <v>1313</v>
      </c>
      <c r="F184" s="31">
        <v>2654</v>
      </c>
      <c r="G184" s="31">
        <v>12055</v>
      </c>
      <c r="H184" s="31">
        <v>7721</v>
      </c>
      <c r="I184" s="31">
        <v>7872</v>
      </c>
      <c r="J184" s="31">
        <v>5664</v>
      </c>
      <c r="K184" s="31">
        <v>3828</v>
      </c>
      <c r="L184" s="31">
        <v>4764</v>
      </c>
      <c r="M184" s="31">
        <v>3224</v>
      </c>
      <c r="N184" s="31">
        <v>4170</v>
      </c>
      <c r="O184" s="31">
        <v>4426</v>
      </c>
      <c r="P184" s="31">
        <v>5536</v>
      </c>
      <c r="Q184" s="31">
        <v>6072</v>
      </c>
      <c r="R184" s="31">
        <v>3878</v>
      </c>
      <c r="S184" s="31">
        <v>5992</v>
      </c>
      <c r="T184" s="31">
        <v>5365</v>
      </c>
      <c r="U184" s="31">
        <v>1827</v>
      </c>
      <c r="V184" s="31">
        <v>2003</v>
      </c>
      <c r="W184" s="31">
        <v>9137</v>
      </c>
      <c r="X184" s="31">
        <v>8348</v>
      </c>
      <c r="Y184" s="31">
        <v>6482</v>
      </c>
    </row>
    <row r="185" spans="1:35" s="62" customFormat="1" ht="30" customHeight="1" outlineLevel="1" x14ac:dyDescent="0.2">
      <c r="A185" s="32" t="s">
        <v>128</v>
      </c>
      <c r="B185" s="27">
        <v>3199</v>
      </c>
      <c r="C185" s="126">
        <f>SUM(E185:Y185)</f>
        <v>18617</v>
      </c>
      <c r="D185" s="15">
        <f t="shared" si="74"/>
        <v>5.8196311347296028</v>
      </c>
      <c r="E185" s="37"/>
      <c r="F185" s="37">
        <v>613</v>
      </c>
      <c r="G185" s="37">
        <v>5900</v>
      </c>
      <c r="H185" s="37">
        <v>620</v>
      </c>
      <c r="I185" s="37">
        <v>457</v>
      </c>
      <c r="J185" s="37">
        <v>1960</v>
      </c>
      <c r="K185" s="37">
        <v>341</v>
      </c>
      <c r="L185" s="37"/>
      <c r="M185" s="37">
        <v>530</v>
      </c>
      <c r="N185" s="37">
        <v>590</v>
      </c>
      <c r="O185" s="37">
        <v>142</v>
      </c>
      <c r="P185" s="37">
        <v>360</v>
      </c>
      <c r="Q185" s="37"/>
      <c r="R185" s="37"/>
      <c r="S185" s="37">
        <v>642</v>
      </c>
      <c r="T185" s="37">
        <v>1784</v>
      </c>
      <c r="U185" s="37"/>
      <c r="V185" s="37">
        <v>664</v>
      </c>
      <c r="W185" s="37">
        <v>341</v>
      </c>
      <c r="X185" s="37">
        <v>2023</v>
      </c>
      <c r="Y185" s="37">
        <v>1650</v>
      </c>
    </row>
    <row r="186" spans="1:35" s="49" customFormat="1" ht="30" customHeight="1" x14ac:dyDescent="0.2">
      <c r="A186" s="11" t="s">
        <v>129</v>
      </c>
      <c r="B186" s="51"/>
      <c r="C186" s="146">
        <f>C185/C184</f>
        <v>0.16573341286020779</v>
      </c>
      <c r="D186" s="15" t="e">
        <f t="shared" ref="D186:D188" si="87">C186/B186</f>
        <v>#DIV/0!</v>
      </c>
      <c r="E186" s="72">
        <f t="shared" ref="E186:Y186" si="88">E185/E184</f>
        <v>0</v>
      </c>
      <c r="F186" s="72">
        <f t="shared" si="88"/>
        <v>0.23097211755840241</v>
      </c>
      <c r="G186" s="72">
        <f t="shared" si="88"/>
        <v>0.48942347573620903</v>
      </c>
      <c r="H186" s="72">
        <f t="shared" si="88"/>
        <v>8.0300479212537232E-2</v>
      </c>
      <c r="I186" s="72">
        <f t="shared" si="88"/>
        <v>5.8053861788617885E-2</v>
      </c>
      <c r="J186" s="72">
        <f t="shared" si="88"/>
        <v>0.346045197740113</v>
      </c>
      <c r="K186" s="72">
        <f t="shared" si="88"/>
        <v>8.9080459770114945E-2</v>
      </c>
      <c r="L186" s="72">
        <f t="shared" si="88"/>
        <v>0</v>
      </c>
      <c r="M186" s="72">
        <f t="shared" si="88"/>
        <v>0.16439205955334987</v>
      </c>
      <c r="N186" s="72">
        <f t="shared" si="88"/>
        <v>0.14148681055155876</v>
      </c>
      <c r="O186" s="72">
        <f>O185/O184</f>
        <v>3.2083145051965654E-2</v>
      </c>
      <c r="P186" s="72">
        <f t="shared" si="88"/>
        <v>6.5028901734104042E-2</v>
      </c>
      <c r="Q186" s="72">
        <f t="shared" si="88"/>
        <v>0</v>
      </c>
      <c r="R186" s="72">
        <f t="shared" si="88"/>
        <v>0</v>
      </c>
      <c r="S186" s="72">
        <f t="shared" si="88"/>
        <v>0.10714285714285714</v>
      </c>
      <c r="T186" s="72">
        <f t="shared" si="88"/>
        <v>0.33252562907735322</v>
      </c>
      <c r="U186" s="72">
        <f t="shared" si="88"/>
        <v>0</v>
      </c>
      <c r="V186" s="72">
        <f t="shared" si="88"/>
        <v>0.33150274588117823</v>
      </c>
      <c r="W186" s="72">
        <f t="shared" si="88"/>
        <v>3.7320783627011057E-2</v>
      </c>
      <c r="X186" s="72">
        <f t="shared" si="88"/>
        <v>0.24233349305222807</v>
      </c>
      <c r="Y186" s="72">
        <f t="shared" si="88"/>
        <v>0.25455106448626968</v>
      </c>
    </row>
    <row r="187" spans="1:35" s="49" customFormat="1" ht="30" hidden="1" customHeight="1" outlineLevel="1" x14ac:dyDescent="0.2">
      <c r="A187" s="11" t="s">
        <v>130</v>
      </c>
      <c r="B187" s="27"/>
      <c r="C187" s="126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6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hidden="1" customHeight="1" x14ac:dyDescent="0.2">
      <c r="A189" s="11" t="s">
        <v>132</v>
      </c>
      <c r="B189" s="15"/>
      <c r="C189" s="123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6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>
        <v>3746</v>
      </c>
      <c r="C191" s="126">
        <f>SUM(E191:Y191)</f>
        <v>4380</v>
      </c>
      <c r="D191" s="9">
        <f t="shared" ref="D191:D195" si="89">C191/B191</f>
        <v>1.1692471970101441</v>
      </c>
      <c r="E191" s="26"/>
      <c r="F191" s="26">
        <v>130</v>
      </c>
      <c r="G191" s="26">
        <v>1205</v>
      </c>
      <c r="H191" s="26">
        <v>50</v>
      </c>
      <c r="I191" s="26">
        <v>195</v>
      </c>
      <c r="J191" s="26">
        <v>315</v>
      </c>
      <c r="K191" s="26">
        <v>142</v>
      </c>
      <c r="L191" s="26"/>
      <c r="M191" s="26"/>
      <c r="N191" s="26">
        <v>37</v>
      </c>
      <c r="O191" s="26">
        <v>5</v>
      </c>
      <c r="P191" s="26">
        <v>200</v>
      </c>
      <c r="Q191" s="26"/>
      <c r="R191" s="26"/>
      <c r="S191" s="26">
        <v>50</v>
      </c>
      <c r="T191" s="26">
        <v>80</v>
      </c>
      <c r="U191" s="26"/>
      <c r="V191" s="26"/>
      <c r="W191" s="26">
        <v>81</v>
      </c>
      <c r="X191" s="26">
        <v>980</v>
      </c>
      <c r="Y191" s="26">
        <v>910</v>
      </c>
    </row>
    <row r="192" spans="1:35" s="49" customFormat="1" ht="30" hidden="1" customHeight="1" outlineLevel="1" x14ac:dyDescent="0.2">
      <c r="A192" s="13" t="s">
        <v>135</v>
      </c>
      <c r="B192" s="23"/>
      <c r="C192" s="126">
        <f>SUM(E192:Y192)</f>
        <v>0</v>
      </c>
      <c r="D192" s="9" t="e">
        <f t="shared" si="89"/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hidden="1" customHeight="1" outlineLevel="1" x14ac:dyDescent="0.2">
      <c r="A193" s="13" t="s">
        <v>136</v>
      </c>
      <c r="B193" s="27">
        <f>B191*0.45</f>
        <v>1685.7</v>
      </c>
      <c r="C193" s="126">
        <f>C191*0.45</f>
        <v>1971</v>
      </c>
      <c r="D193" s="9">
        <f t="shared" si="89"/>
        <v>1.1692471970101441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hidden="1" customHeight="1" x14ac:dyDescent="0.2">
      <c r="A194" s="13" t="s">
        <v>137</v>
      </c>
      <c r="B194" s="51" t="e">
        <f>B191/B192</f>
        <v>#DIV/0!</v>
      </c>
      <c r="C194" s="146" t="e">
        <f>C191/C192</f>
        <v>#DIV/0!</v>
      </c>
      <c r="D194" s="9" t="e">
        <f t="shared" si="89"/>
        <v>#DIV/0!</v>
      </c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customHeight="1" outlineLevel="1" x14ac:dyDescent="0.2">
      <c r="A195" s="54" t="s">
        <v>138</v>
      </c>
      <c r="B195" s="23">
        <v>17886</v>
      </c>
      <c r="C195" s="126">
        <f>SUM(E195:Y195)</f>
        <v>34552</v>
      </c>
      <c r="D195" s="9">
        <f t="shared" si="89"/>
        <v>1.931790226993179</v>
      </c>
      <c r="E195" s="26"/>
      <c r="F195" s="26">
        <v>2700</v>
      </c>
      <c r="G195" s="26">
        <v>7000</v>
      </c>
      <c r="H195" s="26">
        <v>100</v>
      </c>
      <c r="I195" s="26"/>
      <c r="J195" s="26">
        <v>250</v>
      </c>
      <c r="K195" s="26"/>
      <c r="L195" s="26"/>
      <c r="M195" s="26">
        <v>2900</v>
      </c>
      <c r="N195" s="26">
        <v>650</v>
      </c>
      <c r="O195" s="26">
        <v>600</v>
      </c>
      <c r="P195" s="26">
        <v>400</v>
      </c>
      <c r="Q195" s="26"/>
      <c r="R195" s="26"/>
      <c r="S195" s="26">
        <v>2700</v>
      </c>
      <c r="T195" s="26">
        <v>10844</v>
      </c>
      <c r="U195" s="26"/>
      <c r="V195" s="26"/>
      <c r="W195" s="26">
        <v>1863</v>
      </c>
      <c r="X195" s="26">
        <v>2779</v>
      </c>
      <c r="Y195" s="26">
        <v>1766</v>
      </c>
    </row>
    <row r="196" spans="1:26" s="49" customFormat="1" ht="28.15" hidden="1" customHeight="1" outlineLevel="1" x14ac:dyDescent="0.2">
      <c r="A196" s="13" t="s">
        <v>135</v>
      </c>
      <c r="B196" s="23"/>
      <c r="C196" s="126">
        <f>SUM(E196:Y196)</f>
        <v>0</v>
      </c>
      <c r="D196" s="9" t="e">
        <f t="shared" ref="D196:D210" si="91">C196/B196</f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hidden="1" customHeight="1" outlineLevel="1" x14ac:dyDescent="0.2">
      <c r="A197" s="13" t="s">
        <v>136</v>
      </c>
      <c r="B197" s="27">
        <f>B195*0.3</f>
        <v>5365.8</v>
      </c>
      <c r="C197" s="126">
        <f>C195*0.3</f>
        <v>10365.6</v>
      </c>
      <c r="D197" s="9">
        <f t="shared" si="91"/>
        <v>1.931790226993179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hidden="1" customHeight="1" x14ac:dyDescent="0.2">
      <c r="A198" s="13" t="s">
        <v>137</v>
      </c>
      <c r="B198" s="9" t="e">
        <f>B195/B196</f>
        <v>#DIV/0!</v>
      </c>
      <c r="C198" s="125" t="e">
        <f>C195/C196</f>
        <v>#DIV/0!</v>
      </c>
      <c r="D198" s="9"/>
      <c r="E198" s="30" t="e">
        <f t="shared" ref="E198:Y198" si="92">E195/E196</f>
        <v>#DIV/0!</v>
      </c>
      <c r="F198" s="30" t="e">
        <f t="shared" si="92"/>
        <v>#DIV/0!</v>
      </c>
      <c r="G198" s="30" t="e">
        <f t="shared" si="92"/>
        <v>#DIV/0!</v>
      </c>
      <c r="H198" s="30" t="e">
        <f t="shared" si="92"/>
        <v>#DIV/0!</v>
      </c>
      <c r="I198" s="30" t="e">
        <f t="shared" si="92"/>
        <v>#DIV/0!</v>
      </c>
      <c r="J198" s="30" t="e">
        <f t="shared" si="92"/>
        <v>#DIV/0!</v>
      </c>
      <c r="K198" s="30" t="e">
        <f t="shared" si="92"/>
        <v>#DIV/0!</v>
      </c>
      <c r="L198" s="30" t="e">
        <f t="shared" si="92"/>
        <v>#DIV/0!</v>
      </c>
      <c r="M198" s="30" t="e">
        <f t="shared" si="92"/>
        <v>#DIV/0!</v>
      </c>
      <c r="N198" s="30" t="e">
        <f t="shared" si="92"/>
        <v>#DIV/0!</v>
      </c>
      <c r="O198" s="30" t="e">
        <f t="shared" si="92"/>
        <v>#DIV/0!</v>
      </c>
      <c r="P198" s="30" t="e">
        <f t="shared" si="92"/>
        <v>#DIV/0!</v>
      </c>
      <c r="Q198" s="30" t="e">
        <f t="shared" si="92"/>
        <v>#DIV/0!</v>
      </c>
      <c r="R198" s="30" t="e">
        <f t="shared" si="92"/>
        <v>#DIV/0!</v>
      </c>
      <c r="S198" s="30" t="e">
        <f t="shared" si="92"/>
        <v>#DIV/0!</v>
      </c>
      <c r="T198" s="30" t="e">
        <f t="shared" si="92"/>
        <v>#DIV/0!</v>
      </c>
      <c r="U198" s="30" t="e">
        <f t="shared" si="92"/>
        <v>#DIV/0!</v>
      </c>
      <c r="V198" s="30" t="e">
        <f t="shared" si="92"/>
        <v>#DIV/0!</v>
      </c>
      <c r="W198" s="30" t="e">
        <f t="shared" si="92"/>
        <v>#DIV/0!</v>
      </c>
      <c r="X198" s="30" t="e">
        <f t="shared" si="92"/>
        <v>#DIV/0!</v>
      </c>
      <c r="Y198" s="30" t="e">
        <f t="shared" si="92"/>
        <v>#DIV/0!</v>
      </c>
    </row>
    <row r="199" spans="1:26" s="62" customFormat="1" ht="30" hidden="1" customHeight="1" outlineLevel="1" x14ac:dyDescent="0.2">
      <c r="A199" s="54" t="s">
        <v>139</v>
      </c>
      <c r="B199" s="23"/>
      <c r="C199" s="126">
        <f>SUM(E199:Y199)</f>
        <v>0</v>
      </c>
      <c r="D199" s="9" t="e">
        <f t="shared" si="91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6">
        <f>SUM(E200:Y200)</f>
        <v>0</v>
      </c>
      <c r="D200" s="9" t="e">
        <f t="shared" si="91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6">
        <f>C199*0.19</f>
        <v>0</v>
      </c>
      <c r="D201" s="9" t="e">
        <f t="shared" si="91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5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3">G199/G200</f>
        <v>#DIV/0!</v>
      </c>
      <c r="H202" s="30" t="e">
        <f t="shared" si="93"/>
        <v>#DIV/0!</v>
      </c>
      <c r="I202" s="30" t="e">
        <f t="shared" si="93"/>
        <v>#DIV/0!</v>
      </c>
      <c r="J202" s="30" t="e">
        <f t="shared" si="93"/>
        <v>#DIV/0!</v>
      </c>
      <c r="K202" s="30" t="e">
        <f t="shared" si="93"/>
        <v>#DIV/0!</v>
      </c>
      <c r="L202" s="30" t="e">
        <f t="shared" si="93"/>
        <v>#DIV/0!</v>
      </c>
      <c r="M202" s="30" t="e">
        <f t="shared" si="93"/>
        <v>#DIV/0!</v>
      </c>
      <c r="N202" s="30" t="e">
        <f t="shared" si="93"/>
        <v>#DIV/0!</v>
      </c>
      <c r="O202" s="30" t="e">
        <f t="shared" si="93"/>
        <v>#DIV/0!</v>
      </c>
      <c r="P202" s="30" t="e">
        <f t="shared" si="93"/>
        <v>#DIV/0!</v>
      </c>
      <c r="Q202" s="30" t="e">
        <f t="shared" si="93"/>
        <v>#DIV/0!</v>
      </c>
      <c r="R202" s="30" t="e">
        <f t="shared" si="93"/>
        <v>#DIV/0!</v>
      </c>
      <c r="S202" s="30" t="e">
        <f t="shared" si="93"/>
        <v>#DIV/0!</v>
      </c>
      <c r="T202" s="30" t="e">
        <f t="shared" si="93"/>
        <v>#DIV/0!</v>
      </c>
      <c r="U202" s="30" t="e">
        <f t="shared" si="93"/>
        <v>#DIV/0!</v>
      </c>
      <c r="V202" s="30" t="e">
        <f t="shared" si="93"/>
        <v>#DIV/0!</v>
      </c>
      <c r="W202" s="30" t="e">
        <f t="shared" si="93"/>
        <v>#DIV/0!</v>
      </c>
      <c r="X202" s="30" t="e">
        <f t="shared" si="93"/>
        <v>#DIV/0!</v>
      </c>
      <c r="Y202" s="30" t="e">
        <f t="shared" si="93"/>
        <v>#DIV/0!</v>
      </c>
    </row>
    <row r="203" spans="1:26" s="49" customFormat="1" ht="30" hidden="1" customHeight="1" x14ac:dyDescent="0.2">
      <c r="A203" s="54" t="s">
        <v>142</v>
      </c>
      <c r="B203" s="27"/>
      <c r="C203" s="126">
        <f>SUM(E203:Y203)</f>
        <v>0</v>
      </c>
      <c r="D203" s="9" t="e">
        <f t="shared" si="91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6">
        <f>C203*0.7</f>
        <v>0</v>
      </c>
      <c r="D204" s="9" t="e">
        <f t="shared" si="91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6">
        <f>SUM(E205:Y205)</f>
        <v>0</v>
      </c>
      <c r="D205" s="9" t="e">
        <f t="shared" si="91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6">
        <f>C205*0.2</f>
        <v>0</v>
      </c>
      <c r="D206" s="9" t="e">
        <f t="shared" si="91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6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3" hidden="1" customHeight="1" x14ac:dyDescent="0.2">
      <c r="A208" s="32" t="s">
        <v>144</v>
      </c>
      <c r="B208" s="27"/>
      <c r="C208" s="126"/>
      <c r="D208" s="9"/>
      <c r="E208" s="26">
        <f>E206+E204+E201+E197+E193</f>
        <v>0</v>
      </c>
      <c r="F208" s="26">
        <f t="shared" ref="F208:Y208" si="94">F206+F204+F201+F197+F193</f>
        <v>0</v>
      </c>
      <c r="G208" s="26">
        <f t="shared" si="94"/>
        <v>0</v>
      </c>
      <c r="H208" s="26">
        <f t="shared" si="94"/>
        <v>0</v>
      </c>
      <c r="I208" s="26">
        <f t="shared" si="94"/>
        <v>0</v>
      </c>
      <c r="J208" s="26">
        <f t="shared" si="94"/>
        <v>0</v>
      </c>
      <c r="K208" s="26">
        <f t="shared" si="94"/>
        <v>0</v>
      </c>
      <c r="L208" s="26">
        <f t="shared" si="94"/>
        <v>0</v>
      </c>
      <c r="M208" s="26">
        <f t="shared" si="94"/>
        <v>0</v>
      </c>
      <c r="N208" s="26">
        <f t="shared" si="94"/>
        <v>0</v>
      </c>
      <c r="O208" s="26">
        <f t="shared" si="94"/>
        <v>0</v>
      </c>
      <c r="P208" s="26">
        <f t="shared" si="94"/>
        <v>0</v>
      </c>
      <c r="Q208" s="26">
        <f t="shared" si="94"/>
        <v>0</v>
      </c>
      <c r="R208" s="26">
        <f t="shared" si="94"/>
        <v>0</v>
      </c>
      <c r="S208" s="26">
        <f t="shared" si="94"/>
        <v>0</v>
      </c>
      <c r="T208" s="26">
        <f t="shared" si="94"/>
        <v>0</v>
      </c>
      <c r="U208" s="26">
        <f t="shared" si="94"/>
        <v>0</v>
      </c>
      <c r="V208" s="26">
        <f t="shared" si="94"/>
        <v>0</v>
      </c>
      <c r="W208" s="26">
        <v>595</v>
      </c>
      <c r="X208" s="26">
        <f t="shared" si="94"/>
        <v>0</v>
      </c>
      <c r="Y208" s="26">
        <f t="shared" si="94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91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39" t="e">
        <f>C208/C209*10</f>
        <v>#DIV/0!</v>
      </c>
      <c r="D210" s="9" t="e">
        <f t="shared" si="91"/>
        <v>#DIV/0!</v>
      </c>
      <c r="E210" s="53" t="e">
        <f>E208/E209*10</f>
        <v>#DIV/0!</v>
      </c>
      <c r="F210" s="53" t="e">
        <f t="shared" ref="F210:Y210" si="95">F208/F209*10</f>
        <v>#DIV/0!</v>
      </c>
      <c r="G210" s="53" t="e">
        <f t="shared" si="95"/>
        <v>#DIV/0!</v>
      </c>
      <c r="H210" s="53" t="e">
        <f t="shared" si="95"/>
        <v>#DIV/0!</v>
      </c>
      <c r="I210" s="53" t="e">
        <f t="shared" si="95"/>
        <v>#DIV/0!</v>
      </c>
      <c r="J210" s="53" t="e">
        <f t="shared" si="95"/>
        <v>#DIV/0!</v>
      </c>
      <c r="K210" s="53" t="e">
        <f t="shared" si="95"/>
        <v>#DIV/0!</v>
      </c>
      <c r="L210" s="53" t="e">
        <f t="shared" si="95"/>
        <v>#DIV/0!</v>
      </c>
      <c r="M210" s="53" t="e">
        <f t="shared" si="95"/>
        <v>#DIV/0!</v>
      </c>
      <c r="N210" s="53" t="e">
        <f t="shared" si="95"/>
        <v>#DIV/0!</v>
      </c>
      <c r="O210" s="53" t="e">
        <f t="shared" si="95"/>
        <v>#DIV/0!</v>
      </c>
      <c r="P210" s="53" t="e">
        <f t="shared" si="95"/>
        <v>#DIV/0!</v>
      </c>
      <c r="Q210" s="53" t="e">
        <f t="shared" si="95"/>
        <v>#DIV/0!</v>
      </c>
      <c r="R210" s="53" t="e">
        <f t="shared" si="95"/>
        <v>#DIV/0!</v>
      </c>
      <c r="S210" s="53" t="e">
        <f t="shared" si="95"/>
        <v>#DIV/0!</v>
      </c>
      <c r="T210" s="53" t="e">
        <f t="shared" si="95"/>
        <v>#DIV/0!</v>
      </c>
      <c r="U210" s="53" t="e">
        <f t="shared" si="95"/>
        <v>#DIV/0!</v>
      </c>
      <c r="V210" s="53" t="e">
        <f t="shared" si="95"/>
        <v>#DIV/0!</v>
      </c>
      <c r="W210" s="53" t="e">
        <f t="shared" si="95"/>
        <v>#DIV/0!</v>
      </c>
      <c r="X210" s="53" t="e">
        <f t="shared" si="95"/>
        <v>#DIV/0!</v>
      </c>
      <c r="Y210" s="53" t="e">
        <f t="shared" si="95"/>
        <v>#DIV/0!</v>
      </c>
    </row>
    <row r="211" spans="1:25" ht="18" hidden="1" customHeight="1" x14ac:dyDescent="0.25">
      <c r="A211" s="89"/>
      <c r="B211" s="89"/>
      <c r="C211" s="147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184</v>
      </c>
      <c r="B212" s="84"/>
      <c r="C212" s="148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188</v>
      </c>
      <c r="B213" s="84">
        <v>108</v>
      </c>
      <c r="C213" s="148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49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0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0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2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</row>
    <row r="221" spans="1:25" ht="20.45" hidden="1" customHeight="1" x14ac:dyDescent="0.25">
      <c r="A221" s="173"/>
      <c r="B221" s="174"/>
      <c r="C221" s="174"/>
      <c r="D221" s="174"/>
      <c r="E221" s="174"/>
      <c r="F221" s="174"/>
      <c r="G221" s="174"/>
      <c r="H221" s="174"/>
      <c r="I221" s="174"/>
      <c r="J221" s="17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3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4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6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6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6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6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6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5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6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1"/>
      <c r="C238" s="148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2021-06-11T11:44:39Z</cp:lastPrinted>
  <dcterms:created xsi:type="dcterms:W3CDTF">2017-06-08T05:54:08Z</dcterms:created>
  <dcterms:modified xsi:type="dcterms:W3CDTF">2021-06-15T14:20:07Z</dcterms:modified>
</cp:coreProperties>
</file>