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оперативка!$A$2:$Y$208</definedName>
  </definedNames>
  <calcPr calcId="145621"/>
</workbook>
</file>

<file path=xl/calcChain.xml><?xml version="1.0" encoding="utf-8"?>
<calcChain xmlns="http://schemas.openxmlformats.org/spreadsheetml/2006/main">
  <c r="X186" i="1" l="1"/>
  <c r="Y186" i="1" l="1"/>
  <c r="O186" i="1" l="1"/>
  <c r="D192" i="1"/>
  <c r="D47" i="1"/>
  <c r="E59" i="1" l="1"/>
  <c r="F59" i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D78" i="1" l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R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C187" i="1"/>
  <c r="D187" i="1" s="1"/>
  <c r="C188" i="1"/>
  <c r="C191" i="1"/>
  <c r="D191" i="1" s="1"/>
  <c r="C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D209" i="1" s="1"/>
  <c r="C212" i="1"/>
  <c r="C213" i="1"/>
  <c r="C214" i="1"/>
  <c r="C215" i="1"/>
  <c r="C216" i="1"/>
  <c r="D100" i="1" l="1"/>
  <c r="C176" i="1"/>
  <c r="D176" i="1" s="1"/>
  <c r="D175" i="1"/>
  <c r="C106" i="1"/>
  <c r="D106" i="1" s="1"/>
  <c r="D105" i="1"/>
  <c r="C180" i="1"/>
  <c r="D180" i="1" s="1"/>
  <c r="D179" i="1"/>
  <c r="C133" i="1"/>
  <c r="D133" i="1" s="1"/>
  <c r="D132" i="1"/>
  <c r="D99" i="1"/>
  <c r="D203" i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B210" i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C202" i="1"/>
  <c r="C201" i="1"/>
  <c r="D201" i="1" s="1"/>
  <c r="C198" i="1"/>
  <c r="C194" i="1"/>
  <c r="D194" i="1" s="1"/>
  <c r="D188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143" i="1" l="1"/>
  <c r="D143" i="1" s="1"/>
  <c r="D141" i="1"/>
  <c r="C16" i="1"/>
  <c r="C17" i="1" l="1"/>
  <c r="D17" i="1" s="1"/>
  <c r="D16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<sst xmlns="http://schemas.openxmlformats.org/spreadsheetml/2006/main" count="251" uniqueCount="204">
  <si>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</si>
  <si>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</si>
  <si>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</si>
  <si>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</si>
  <si>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</si>
  <si>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</si>
  <si>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</si>
  <si>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</si>
  <si>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</si>
  <si>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</si>
  <si>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</si>
  <si>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</si>
  <si>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</si>
  <si>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</si>
  <si>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</si>
  <si>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</si>
  <si>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</si>
  <si>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</si>
  <si>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</si>
  <si>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</si>
  <si>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</si>
  <si>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</si>
  <si>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</si>
  <si>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</si>
  <si>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</si>
  <si>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</si>
  <si>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</si>
  <si>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</si>
  <si>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</si>
  <si>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</si>
  <si>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</si>
  <si>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</si>
  <si>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</si>
  <si>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</si>
  <si>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</si>
  <si>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</si>
  <si>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</si>
  <si>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</si>
  <si>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</si>
  <si>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</si>
  <si>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</si>
  <si>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</si>
  <si>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</si>
  <si>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</si>
  <si>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</si>
  <si>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</si>
  <si>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</si>
  <si>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</si>
  <si>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</si>
  <si>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</si>
  <si>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</si>
  <si>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</si>
  <si>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</si>
  <si>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</si>
  <si>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</si>
  <si>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</si>
  <si>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</si>
  <si>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</si>
  <si>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</si>
  <si>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</si>
  <si>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</si>
  <si>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</si>
  <si>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</si>
  <si>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</si>
  <si>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</si>
  <si>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</si>
  <si>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</si>
  <si>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</si>
  <si>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</si>
  <si>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</si>
  <si>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</si>
  <si>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</si>
  <si>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</si>
  <si>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</si>
  <si>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</si>
  <si>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</si>
  <si>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</si>
  <si>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</si>
  <si>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</si>
  <si>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</si>
  <si>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</si>
  <si>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</si>
  <si>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</si>
  <si>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</si>
  <si>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</si>
  <si>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</si>
  <si>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</si>
  <si>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</si>
  <si>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</si>
  <si>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</si>
  <si>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</si>
  <si>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</si>
  <si>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</si>
  <si>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</si>
  <si>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</si>
  <si>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</si>
  <si>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</si>
  <si>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</si>
  <si>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</si>
  <si>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</si>
  <si>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</si>
  <si>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</si>
  <si>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</si>
  <si>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</si>
  <si>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</si>
  <si>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</si>
  <si>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</si>
  <si>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</si>
  <si>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</si>
  <si>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</si>
  <si>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</si>
  <si>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</si>
  <si>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</si>
  <si>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</si>
  <si>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</si>
  <si>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</si>
  <si>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</si>
  <si>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</si>
  <si>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</si>
  <si>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</si>
  <si>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</si>
  <si>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</si>
  <si>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</si>
  <si>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</si>
  <si>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</si>
  <si>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</si>
  <si>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</si>
  <si>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</si>
  <si>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</si>
  <si>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</si>
  <si>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</si>
  <si>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</si>
  <si>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</si>
  <si>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</si>
  <si>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</si>
  <si>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</si>
  <si>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</si>
  <si>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</si>
  <si>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</si>
  <si>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</si>
  <si>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</si>
  <si>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</si>
  <si>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</si>
  <si>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</si>
  <si>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</si>
  <si>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</si>
  <si>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</si>
  <si>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</si>
  <si>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</si>
  <si>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</si>
  <si>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</si>
  <si>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</si>
  <si>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</si>
  <si>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</si>
  <si>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</si>
  <si>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</si>
  <si>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</si>
  <si>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</si>
  <si>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</si>
  <si>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</si>
  <si>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</si>
  <si>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</si>
  <si>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</si>
  <si>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</si>
  <si>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</si>
  <si>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</si>
  <si>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</si>
  <si>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</si>
  <si>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</si>
  <si>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</si>
  <si>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</si>
  <si>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</si>
  <si>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</si>
  <si>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</si>
  <si>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</si>
  <si>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</si>
  <si>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</si>
  <si>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</si>
  <si>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</si>
  <si>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</si>
  <si>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</si>
  <si>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</si>
  <si>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</si>
  <si>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</si>
  <si>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</si>
  <si>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</si>
  <si>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</si>
  <si>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</si>
  <si>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</si>
  <si>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</si>
  <si>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</si>
  <si>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</si>
  <si>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</si>
  <si>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</si>
  <si>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</si>
  <si>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</si>
  <si>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</si>
  <si>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</si>
  <si>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</si>
  <si>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</si>
  <si>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</si>
  <si>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</si>
  <si>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2020 г. данные 4-сх)</t>
    </r>
  </si>
  <si>
    <t>Информация о сельскохозяйственных работах по состоянию на 17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</si>
</sst>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3" fontId="11" fillId="2" borderId="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Q63" activePane="bottomRight" state="frozen"/>
      <selection activeCell="A2" sqref="A2"/>
      <selection pane="topRight" activeCell="F2" sqref="F2"/>
      <selection pane="bottomLeft" activeCell="A7" sqref="A7"/>
      <selection pane="bottomRight" activeCell="R60" sqref="R60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0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59" t="s">
        <v>203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6" s="4" customFormat="1" ht="0.75" hidden="1" customHeight="1" thickBot="1" x14ac:dyDescent="0.3">
      <c r="A3" s="5"/>
      <c r="B3" s="5"/>
      <c r="C3" s="121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6" customFormat="1" ht="17.25" customHeight="1" thickBot="1" x14ac:dyDescent="0.35">
      <c r="A4" s="160" t="s">
        <v>3</v>
      </c>
      <c r="B4" s="163" t="s">
        <v>196</v>
      </c>
      <c r="C4" s="166" t="s">
        <v>198</v>
      </c>
      <c r="D4" s="166" t="s">
        <v>197</v>
      </c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1:26" s="156" customFormat="1" ht="87" customHeight="1" x14ac:dyDescent="0.25">
      <c r="A5" s="161"/>
      <c r="B5" s="164"/>
      <c r="C5" s="167"/>
      <c r="D5" s="16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156" customFormat="1" ht="70.150000000000006" customHeight="1" thickBot="1" x14ac:dyDescent="0.3">
      <c r="A6" s="162"/>
      <c r="B6" s="165"/>
      <c r="C6" s="168"/>
      <c r="D6" s="168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2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2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3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4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3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3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3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5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6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3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7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194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5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8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7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5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6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5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9" customFormat="1" ht="30" customHeight="1" x14ac:dyDescent="0.25">
      <c r="A41" s="116" t="s">
        <v>167</v>
      </c>
      <c r="B41" s="117">
        <v>193991</v>
      </c>
      <c r="C41" s="129">
        <f>SUM(E41:Y41)</f>
        <v>200000</v>
      </c>
      <c r="D41" s="15">
        <f t="shared" ref="D41:D49" si="49">C41/B41</f>
        <v>1.0309756638194556</v>
      </c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6853</v>
      </c>
      <c r="P41" s="115">
        <v>8720</v>
      </c>
      <c r="Q41" s="115">
        <v>10537</v>
      </c>
      <c r="R41" s="115">
        <v>11813</v>
      </c>
      <c r="S41" s="115">
        <v>12879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8"/>
    </row>
    <row r="42" spans="1:29" s="2" customFormat="1" ht="30" customHeight="1" x14ac:dyDescent="0.25">
      <c r="A42" s="32" t="s">
        <v>165</v>
      </c>
      <c r="B42" s="23">
        <v>204289</v>
      </c>
      <c r="C42" s="106">
        <f>SUM(E42:Y42)</f>
        <v>211834</v>
      </c>
      <c r="D42" s="15">
        <f t="shared" si="49"/>
        <v>1.0369329724067375</v>
      </c>
      <c r="E42" s="10">
        <v>10433</v>
      </c>
      <c r="F42" s="10">
        <v>6462</v>
      </c>
      <c r="G42" s="10">
        <v>13630</v>
      </c>
      <c r="H42" s="10">
        <v>12395</v>
      </c>
      <c r="I42" s="10">
        <v>6121</v>
      </c>
      <c r="J42" s="10">
        <v>14548</v>
      </c>
      <c r="K42" s="10">
        <v>10785</v>
      </c>
      <c r="L42" s="10">
        <v>11011</v>
      </c>
      <c r="M42" s="10">
        <v>11063</v>
      </c>
      <c r="N42" s="10">
        <v>3411</v>
      </c>
      <c r="O42" s="10">
        <v>6773</v>
      </c>
      <c r="P42" s="10">
        <v>8728</v>
      </c>
      <c r="Q42" s="10">
        <v>10589</v>
      </c>
      <c r="R42" s="10">
        <v>12817</v>
      </c>
      <c r="S42" s="10">
        <v>12912</v>
      </c>
      <c r="T42" s="10">
        <v>10544</v>
      </c>
      <c r="U42" s="10">
        <v>10200</v>
      </c>
      <c r="V42" s="10">
        <v>2842</v>
      </c>
      <c r="W42" s="10">
        <v>8138</v>
      </c>
      <c r="X42" s="10">
        <v>19132</v>
      </c>
      <c r="Y42" s="10">
        <v>9300</v>
      </c>
      <c r="Z42" s="20"/>
    </row>
    <row r="43" spans="1:29" s="2" customFormat="1" ht="30" customHeight="1" x14ac:dyDescent="0.25">
      <c r="A43" s="17" t="s">
        <v>193</v>
      </c>
      <c r="B43" s="23">
        <v>6024</v>
      </c>
      <c r="C43" s="106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1.0530849369300637</v>
      </c>
      <c r="C44" s="130">
        <f>C42/C41</f>
        <v>1.0591699999999999</v>
      </c>
      <c r="D44" s="15">
        <f t="shared" si="49"/>
        <v>1.0057783212507772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1.0189909297052153</v>
      </c>
      <c r="L44" s="35">
        <f t="shared" si="50"/>
        <v>0.99629026420557365</v>
      </c>
      <c r="M44" s="35">
        <f t="shared" si="50"/>
        <v>1.2883428438337021</v>
      </c>
      <c r="N44" s="35">
        <f t="shared" si="50"/>
        <v>1.1074675324675325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1.0849911114873445</v>
      </c>
      <c r="S44" s="35">
        <f t="shared" si="50"/>
        <v>1.0025623107384114</v>
      </c>
      <c r="T44" s="35">
        <f t="shared" si="50"/>
        <v>1.0576788042933092</v>
      </c>
      <c r="U44" s="35">
        <f t="shared" si="50"/>
        <v>1.1345939933259177</v>
      </c>
      <c r="V44" s="35">
        <f t="shared" si="50"/>
        <v>0.92513020833333337</v>
      </c>
      <c r="W44" s="35">
        <f t="shared" si="50"/>
        <v>1.0358961303462322</v>
      </c>
      <c r="X44" s="35">
        <f>X42/X41</f>
        <v>1.2079045394279941</v>
      </c>
      <c r="Y44" s="35">
        <f>Y42/Y41</f>
        <v>1.0323010323010322</v>
      </c>
      <c r="Z44" s="21"/>
    </row>
    <row r="45" spans="1:29" s="2" customFormat="1" ht="30" customHeight="1" x14ac:dyDescent="0.25">
      <c r="A45" s="18" t="s">
        <v>166</v>
      </c>
      <c r="B45" s="23">
        <v>82473</v>
      </c>
      <c r="C45" s="106">
        <f>SUM(E45:Y45)</f>
        <v>96919</v>
      </c>
      <c r="D45" s="15">
        <f t="shared" si="49"/>
        <v>1.1751603555102883</v>
      </c>
      <c r="E45" s="34">
        <v>8600</v>
      </c>
      <c r="F45" s="34">
        <v>3662</v>
      </c>
      <c r="G45" s="34">
        <v>6396</v>
      </c>
      <c r="H45" s="34">
        <v>4155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6530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customHeight="1" x14ac:dyDescent="0.25">
      <c r="A46" s="18" t="s">
        <v>54</v>
      </c>
      <c r="B46" s="23">
        <v>96589</v>
      </c>
      <c r="C46" s="106">
        <f>SUM(E46:Y46)</f>
        <v>93837</v>
      </c>
      <c r="D46" s="15">
        <f t="shared" si="49"/>
        <v>0.9715081427491743</v>
      </c>
      <c r="E46" s="26">
        <v>1005</v>
      </c>
      <c r="F46" s="26">
        <v>2462</v>
      </c>
      <c r="G46" s="26">
        <v>5534</v>
      </c>
      <c r="H46" s="26">
        <v>7575</v>
      </c>
      <c r="I46" s="26">
        <v>2995</v>
      </c>
      <c r="J46" s="26">
        <v>6911</v>
      </c>
      <c r="K46" s="26">
        <v>2971</v>
      </c>
      <c r="L46" s="26">
        <v>5009</v>
      </c>
      <c r="M46" s="26">
        <v>4191</v>
      </c>
      <c r="N46" s="26">
        <v>1747</v>
      </c>
      <c r="O46" s="26">
        <v>3463</v>
      </c>
      <c r="P46" s="26">
        <v>5363</v>
      </c>
      <c r="Q46" s="26">
        <v>2936</v>
      </c>
      <c r="R46" s="26">
        <v>5812</v>
      </c>
      <c r="S46" s="26">
        <v>6995</v>
      </c>
      <c r="T46" s="26">
        <v>6060</v>
      </c>
      <c r="U46" s="26">
        <v>5960</v>
      </c>
      <c r="V46" s="26">
        <v>1497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customHeight="1" x14ac:dyDescent="0.25">
      <c r="A47" s="18" t="s">
        <v>55</v>
      </c>
      <c r="B47" s="23">
        <v>1022</v>
      </c>
      <c r="C47" s="106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369</v>
      </c>
      <c r="C48" s="106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customHeight="1" x14ac:dyDescent="0.25">
      <c r="A49" s="18" t="s">
        <v>57</v>
      </c>
      <c r="B49" s="23">
        <v>7033</v>
      </c>
      <c r="C49" s="106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5.1" customHeight="1" outlineLevel="1" x14ac:dyDescent="0.25">
      <c r="A50" s="17" t="s">
        <v>168</v>
      </c>
      <c r="B50" s="23">
        <v>179605</v>
      </c>
      <c r="C50" s="106">
        <f t="shared" ref="C50:C60" si="52">SUM(E50:Y50)</f>
        <v>190783</v>
      </c>
      <c r="D50" s="15">
        <f t="shared" ref="D50:D52" si="53">C50/B50</f>
        <v>1.062236574705604</v>
      </c>
      <c r="E50" s="34">
        <v>14560</v>
      </c>
      <c r="F50" s="157">
        <v>6213</v>
      </c>
      <c r="G50" s="34">
        <v>13630</v>
      </c>
      <c r="H50" s="34">
        <v>19245</v>
      </c>
      <c r="I50" s="34">
        <v>7276</v>
      </c>
      <c r="J50" s="34">
        <v>7250</v>
      </c>
      <c r="K50" s="34">
        <v>9112</v>
      </c>
      <c r="L50" s="34">
        <v>10553</v>
      </c>
      <c r="M50" s="177">
        <v>4143</v>
      </c>
      <c r="N50" s="34">
        <v>2940</v>
      </c>
      <c r="O50" s="34">
        <v>4219</v>
      </c>
      <c r="P50" s="34">
        <v>11145</v>
      </c>
      <c r="Q50" s="34">
        <v>8574</v>
      </c>
      <c r="R50" s="34">
        <v>1600</v>
      </c>
      <c r="S50" s="34">
        <v>16185</v>
      </c>
      <c r="T50" s="34">
        <v>9524</v>
      </c>
      <c r="U50" s="34"/>
      <c r="V50" s="34">
        <v>5127</v>
      </c>
      <c r="W50" s="34">
        <v>5700</v>
      </c>
      <c r="X50" s="34">
        <v>22444</v>
      </c>
      <c r="Y50" s="34">
        <v>11343</v>
      </c>
      <c r="Z50" s="21"/>
    </row>
    <row r="51" spans="1:26" s="2" customFormat="1" ht="35.1" customHeight="1" outlineLevel="1" x14ac:dyDescent="0.25">
      <c r="A51" s="17" t="s">
        <v>169</v>
      </c>
      <c r="B51" s="23">
        <v>95265</v>
      </c>
      <c r="C51" s="106">
        <f t="shared" si="52"/>
        <v>104548</v>
      </c>
      <c r="D51" s="15">
        <f t="shared" si="53"/>
        <v>1.0974439720778879</v>
      </c>
      <c r="E51" s="34" t="s">
        <v>0</v>
      </c>
      <c r="F51" s="157">
        <v>6213</v>
      </c>
      <c r="G51" s="34">
        <v>12890</v>
      </c>
      <c r="H51" s="34">
        <v>50</v>
      </c>
      <c r="I51" s="34">
        <v>1220</v>
      </c>
      <c r="J51" s="34">
        <v>3140</v>
      </c>
      <c r="K51" s="34">
        <v>9112</v>
      </c>
      <c r="L51" s="34">
        <v>6332</v>
      </c>
      <c r="M51" s="177">
        <v>4159</v>
      </c>
      <c r="N51" s="34">
        <v>2940</v>
      </c>
      <c r="O51" s="34">
        <v>1820</v>
      </c>
      <c r="P51" s="34">
        <v>11145</v>
      </c>
      <c r="Q51" s="34">
        <v>5430</v>
      </c>
      <c r="R51" s="34">
        <v>1400</v>
      </c>
      <c r="S51" s="34">
        <v>5586</v>
      </c>
      <c r="T51" s="34">
        <v>1550</v>
      </c>
      <c r="U51" s="34"/>
      <c r="V51" s="34">
        <v>5127</v>
      </c>
      <c r="W51" s="34">
        <v>5700</v>
      </c>
      <c r="X51" s="34">
        <v>17948</v>
      </c>
      <c r="Y51" s="34">
        <v>2786</v>
      </c>
      <c r="Z51" s="21"/>
    </row>
    <row r="52" spans="1:26" s="2" customFormat="1" ht="35.1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4840</v>
      </c>
      <c r="C53" s="106">
        <f t="shared" si="52"/>
        <v>4832.8999999999996</v>
      </c>
      <c r="D53" s="15">
        <f t="shared" ref="D53:D57" si="54">C53/B53</f>
        <v>0.99853305785123958</v>
      </c>
      <c r="E53" s="34">
        <v>89</v>
      </c>
      <c r="F53" s="34">
        <v>131</v>
      </c>
      <c r="G53" s="34">
        <v>620</v>
      </c>
      <c r="H53" s="34">
        <v>329</v>
      </c>
      <c r="I53" s="34">
        <v>13</v>
      </c>
      <c r="J53" s="34">
        <v>142</v>
      </c>
      <c r="K53" s="34">
        <v>804</v>
      </c>
      <c r="L53" s="34">
        <v>681.5</v>
      </c>
      <c r="M53" s="34">
        <v>191</v>
      </c>
      <c r="N53" s="34">
        <v>8.5</v>
      </c>
      <c r="O53" s="34">
        <v>215</v>
      </c>
      <c r="P53" s="34">
        <v>222</v>
      </c>
      <c r="Q53" s="34">
        <v>67</v>
      </c>
      <c r="R53" s="34">
        <v>370</v>
      </c>
      <c r="S53" s="34">
        <v>193</v>
      </c>
      <c r="T53" s="34">
        <v>36</v>
      </c>
      <c r="U53" s="34">
        <v>101</v>
      </c>
      <c r="V53" s="34">
        <v>3.9</v>
      </c>
      <c r="W53" s="34">
        <v>299</v>
      </c>
      <c r="X53" s="34">
        <v>317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5.1" customHeight="1" outlineLevel="1" x14ac:dyDescent="0.25">
      <c r="A55" s="17" t="s">
        <v>60</v>
      </c>
      <c r="B55" s="23">
        <v>955</v>
      </c>
      <c r="C55" s="106">
        <f t="shared" si="52"/>
        <v>70</v>
      </c>
      <c r="D55" s="15">
        <f t="shared" si="54"/>
        <v>7.3298429319371722E-2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>
        <v>70</v>
      </c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855</v>
      </c>
      <c r="C57" s="126">
        <f t="shared" si="52"/>
        <v>807.57999999999993</v>
      </c>
      <c r="D57" s="9">
        <f t="shared" si="54"/>
        <v>0.94453801169590634</v>
      </c>
      <c r="E57" s="26">
        <v>13</v>
      </c>
      <c r="F57" s="26">
        <v>103</v>
      </c>
      <c r="G57" s="26">
        <v>90</v>
      </c>
      <c r="H57" s="26">
        <v>4</v>
      </c>
      <c r="I57" s="26">
        <v>6</v>
      </c>
      <c r="J57" s="26">
        <v>5</v>
      </c>
      <c r="K57" s="26">
        <v>110</v>
      </c>
      <c r="L57" s="26">
        <v>53</v>
      </c>
      <c r="M57" s="26">
        <v>32</v>
      </c>
      <c r="N57" s="53">
        <v>7</v>
      </c>
      <c r="O57" s="26">
        <v>35</v>
      </c>
      <c r="P57" s="26">
        <v>90</v>
      </c>
      <c r="Q57" s="26"/>
      <c r="R57" s="26">
        <v>3.28</v>
      </c>
      <c r="S57" s="26">
        <v>35.299999999999997</v>
      </c>
      <c r="T57" s="26">
        <v>31</v>
      </c>
      <c r="U57" s="26"/>
      <c r="V57" s="26">
        <v>17</v>
      </c>
      <c r="W57" s="26">
        <v>96</v>
      </c>
      <c r="X57" s="26">
        <v>67</v>
      </c>
      <c r="Y57" s="26">
        <v>10</v>
      </c>
      <c r="Z57" s="20"/>
    </row>
    <row r="58" spans="1:26" s="2" customFormat="1" ht="30" customHeight="1" x14ac:dyDescent="0.25">
      <c r="A58" s="13" t="s">
        <v>195</v>
      </c>
      <c r="B58" s="27">
        <v>500</v>
      </c>
      <c r="C58" s="126">
        <f t="shared" si="52"/>
        <v>464</v>
      </c>
      <c r="D58" s="9">
        <f t="shared" ref="D58:D59" si="56">C58/B58</f>
        <v>0.92800000000000005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</v>
      </c>
      <c r="Y58" s="26">
        <v>5</v>
      </c>
      <c r="Z58" s="20"/>
    </row>
    <row r="59" spans="1:26" s="112" customFormat="1" ht="35.1" customHeight="1" x14ac:dyDescent="0.25">
      <c r="A59" s="18" t="s">
        <v>200</v>
      </c>
      <c r="B59" s="27">
        <f>B60+B63+B64+B66+B70+B71</f>
        <v>22504</v>
      </c>
      <c r="C59" s="126">
        <f>SUM(E59:Y59)</f>
        <v>22390.5</v>
      </c>
      <c r="D59" s="9">
        <f t="shared" si="56"/>
        <v>0.99495645218627804</v>
      </c>
      <c r="E59" s="26">
        <f>E60+E63+E64+E66+E69+E70+E71</f>
        <v>3896</v>
      </c>
      <c r="F59" s="26">
        <f>F60+F63+F64+F66+F69+F70+F71</f>
        <v>97</v>
      </c>
      <c r="G59" s="26">
        <f t="shared" ref="G59:Y59" si="57">G60+G63+G64+G66+G69+G70+G71</f>
        <v>910</v>
      </c>
      <c r="H59" s="26">
        <f t="shared" si="57"/>
        <v>1177</v>
      </c>
      <c r="I59" s="26">
        <f t="shared" si="57"/>
        <v>765</v>
      </c>
      <c r="J59" s="26">
        <f t="shared" si="57"/>
        <v>3562</v>
      </c>
      <c r="K59" s="26">
        <f t="shared" si="57"/>
        <v>264</v>
      </c>
      <c r="L59" s="26">
        <f t="shared" si="57"/>
        <v>857</v>
      </c>
      <c r="M59" s="26">
        <f t="shared" si="57"/>
        <v>689</v>
      </c>
      <c r="N59" s="26">
        <f t="shared" si="57"/>
        <v>90</v>
      </c>
      <c r="O59" s="26">
        <f t="shared" si="57"/>
        <v>0</v>
      </c>
      <c r="P59" s="26">
        <f t="shared" si="57"/>
        <v>404</v>
      </c>
      <c r="Q59" s="26">
        <f t="shared" si="57"/>
        <v>3098</v>
      </c>
      <c r="R59" s="26">
        <f t="shared" si="57"/>
        <v>50</v>
      </c>
      <c r="S59" s="26">
        <f t="shared" si="57"/>
        <v>1638</v>
      </c>
      <c r="T59" s="26">
        <f t="shared" si="57"/>
        <v>40</v>
      </c>
      <c r="U59" s="26">
        <f t="shared" si="57"/>
        <v>1923</v>
      </c>
      <c r="V59" s="26">
        <f t="shared" si="57"/>
        <v>585</v>
      </c>
      <c r="W59" s="26">
        <f t="shared" si="57"/>
        <v>1381.5</v>
      </c>
      <c r="X59" s="26">
        <f t="shared" si="57"/>
        <v>964</v>
      </c>
      <c r="Y59" s="26">
        <f t="shared" si="57"/>
        <v>0</v>
      </c>
      <c r="Z59" s="21"/>
    </row>
    <row r="60" spans="1:26" s="2" customFormat="1" ht="35.1" customHeight="1" x14ac:dyDescent="0.25">
      <c r="A60" s="18" t="s">
        <v>61</v>
      </c>
      <c r="B60" s="23">
        <v>461</v>
      </c>
      <c r="C60" s="126">
        <f t="shared" si="52"/>
        <v>652</v>
      </c>
      <c r="D60" s="15">
        <f t="shared" ref="D60:D66" si="58">C60/B60</f>
        <v>1.4143167028199566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22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8740</v>
      </c>
      <c r="C63" s="106">
        <f t="shared" si="59"/>
        <v>9838</v>
      </c>
      <c r="D63" s="15">
        <f t="shared" si="58"/>
        <v>1.1256292906178489</v>
      </c>
      <c r="E63" s="37">
        <v>3057</v>
      </c>
      <c r="F63" s="37">
        <v>20</v>
      </c>
      <c r="G63" s="37"/>
      <c r="H63" s="37"/>
      <c r="I63" s="37">
        <v>80</v>
      </c>
      <c r="J63" s="37">
        <v>1276</v>
      </c>
      <c r="K63" s="37">
        <v>100</v>
      </c>
      <c r="L63" s="37">
        <v>362</v>
      </c>
      <c r="M63" s="37"/>
      <c r="N63" s="37">
        <v>90</v>
      </c>
      <c r="O63" s="37"/>
      <c r="P63" s="37">
        <v>367</v>
      </c>
      <c r="Q63" s="37">
        <v>950</v>
      </c>
      <c r="R63" s="37"/>
      <c r="S63" s="37">
        <v>1000</v>
      </c>
      <c r="T63" s="37"/>
      <c r="U63" s="37">
        <v>30</v>
      </c>
      <c r="V63" s="37">
        <v>585</v>
      </c>
      <c r="W63" s="37">
        <v>1310</v>
      </c>
      <c r="X63" s="37">
        <v>611</v>
      </c>
      <c r="Y63" s="37"/>
      <c r="Z63" s="21"/>
    </row>
    <row r="64" spans="1:26" s="2" customFormat="1" ht="30" customHeight="1" x14ac:dyDescent="0.25">
      <c r="A64" s="18" t="s">
        <v>65</v>
      </c>
      <c r="B64" s="23">
        <v>7405</v>
      </c>
      <c r="C64" s="106">
        <f t="shared" si="59"/>
        <v>4372</v>
      </c>
      <c r="D64" s="15">
        <f t="shared" si="58"/>
        <v>0.59041188386225518</v>
      </c>
      <c r="E64" s="37"/>
      <c r="F64" s="37">
        <v>69</v>
      </c>
      <c r="G64" s="37"/>
      <c r="H64" s="37">
        <v>658</v>
      </c>
      <c r="I64" s="37">
        <v>267</v>
      </c>
      <c r="J64" s="37">
        <v>1646</v>
      </c>
      <c r="K64" s="37">
        <v>164</v>
      </c>
      <c r="L64" s="37"/>
      <c r="M64" s="37">
        <v>689</v>
      </c>
      <c r="N64" s="37"/>
      <c r="O64" s="37"/>
      <c r="P64" s="37">
        <v>37</v>
      </c>
      <c r="Q64" s="37"/>
      <c r="R64" s="37">
        <v>50</v>
      </c>
      <c r="S64" s="37">
        <v>551</v>
      </c>
      <c r="T64" s="37">
        <v>10</v>
      </c>
      <c r="U64" s="37"/>
      <c r="V64" s="37"/>
      <c r="W64" s="37"/>
      <c r="X64" s="37">
        <v>231</v>
      </c>
      <c r="Y64" s="37"/>
      <c r="Z64" s="21"/>
    </row>
    <row r="65" spans="1:26" s="2" customFormat="1" ht="35.1" customHeight="1" x14ac:dyDescent="0.25">
      <c r="A65" s="18" t="s">
        <v>66</v>
      </c>
      <c r="B65" s="23">
        <v>10204</v>
      </c>
      <c r="C65" s="106">
        <f t="shared" si="59"/>
        <v>10893</v>
      </c>
      <c r="D65" s="15">
        <f t="shared" si="58"/>
        <v>1.0675225401803214</v>
      </c>
      <c r="E65" s="37"/>
      <c r="F65" s="37">
        <v>264</v>
      </c>
      <c r="G65" s="37">
        <v>930</v>
      </c>
      <c r="H65" s="37">
        <v>1238</v>
      </c>
      <c r="I65" s="37">
        <v>245</v>
      </c>
      <c r="J65" s="37">
        <v>135</v>
      </c>
      <c r="K65" s="37">
        <v>148</v>
      </c>
      <c r="L65" s="37">
        <v>884</v>
      </c>
      <c r="M65" s="37">
        <v>257</v>
      </c>
      <c r="N65" s="37">
        <v>310</v>
      </c>
      <c r="O65" s="37">
        <v>373</v>
      </c>
      <c r="P65" s="37">
        <v>836</v>
      </c>
      <c r="Q65" s="37">
        <v>317</v>
      </c>
      <c r="R65" s="37">
        <v>125</v>
      </c>
      <c r="S65" s="37">
        <v>343</v>
      </c>
      <c r="T65" s="37">
        <v>1711</v>
      </c>
      <c r="U65" s="37">
        <v>290</v>
      </c>
      <c r="V65" s="37"/>
      <c r="W65" s="37">
        <v>550</v>
      </c>
      <c r="X65" s="37">
        <v>1167</v>
      </c>
      <c r="Y65" s="37">
        <v>770</v>
      </c>
      <c r="Z65" s="21"/>
    </row>
    <row r="66" spans="1:26" s="2" customFormat="1" ht="35.1" customHeight="1" x14ac:dyDescent="0.25">
      <c r="A66" s="18" t="s">
        <v>67</v>
      </c>
      <c r="B66" s="23">
        <v>2087</v>
      </c>
      <c r="C66" s="106">
        <f t="shared" si="59"/>
        <v>2965</v>
      </c>
      <c r="D66" s="15">
        <f t="shared" si="58"/>
        <v>1.4206995687589843</v>
      </c>
      <c r="E66" s="37"/>
      <c r="F66" s="37"/>
      <c r="G66" s="37">
        <v>560</v>
      </c>
      <c r="H66" s="37"/>
      <c r="I66" s="37"/>
      <c r="J66" s="37">
        <v>640</v>
      </c>
      <c r="K66" s="37"/>
      <c r="L66" s="37">
        <v>350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18403</v>
      </c>
      <c r="C67" s="106">
        <f t="shared" si="59"/>
        <v>17815</v>
      </c>
      <c r="D67" s="15">
        <f t="shared" ref="D67:D130" si="60">C67/B67</f>
        <v>0.96804868771395969</v>
      </c>
      <c r="E67" s="37">
        <v>32</v>
      </c>
      <c r="F67" s="37">
        <v>180</v>
      </c>
      <c r="G67" s="37">
        <v>1720</v>
      </c>
      <c r="H67" s="37">
        <v>690</v>
      </c>
      <c r="I67" s="37">
        <v>982</v>
      </c>
      <c r="J67" s="37">
        <v>2310</v>
      </c>
      <c r="K67" s="37">
        <v>165</v>
      </c>
      <c r="L67" s="37">
        <v>1836</v>
      </c>
      <c r="M67" s="37">
        <v>203</v>
      </c>
      <c r="N67" s="37">
        <v>38</v>
      </c>
      <c r="O67" s="37">
        <v>312</v>
      </c>
      <c r="P67" s="37">
        <v>1460</v>
      </c>
      <c r="Q67" s="37">
        <v>1497</v>
      </c>
      <c r="R67" s="37">
        <v>457</v>
      </c>
      <c r="S67" s="37">
        <v>353</v>
      </c>
      <c r="T67" s="37">
        <v>705</v>
      </c>
      <c r="U67" s="37">
        <v>30</v>
      </c>
      <c r="V67" s="37">
        <v>52</v>
      </c>
      <c r="W67" s="37">
        <v>82</v>
      </c>
      <c r="X67" s="37">
        <v>4020</v>
      </c>
      <c r="Y67" s="37">
        <v>691</v>
      </c>
      <c r="Z67" s="21"/>
    </row>
    <row r="68" spans="1:26" s="2" customFormat="1" ht="30" customHeight="1" x14ac:dyDescent="0.25">
      <c r="A68" s="18" t="s">
        <v>69</v>
      </c>
      <c r="B68" s="23">
        <v>11789</v>
      </c>
      <c r="C68" s="106">
        <f t="shared" si="59"/>
        <v>8659</v>
      </c>
      <c r="D68" s="15">
        <f t="shared" si="60"/>
        <v>0.73449826109084737</v>
      </c>
      <c r="E68" s="37">
        <v>80</v>
      </c>
      <c r="F68" s="37">
        <v>319</v>
      </c>
      <c r="G68" s="37">
        <v>560</v>
      </c>
      <c r="H68" s="37">
        <v>844</v>
      </c>
      <c r="I68" s="37">
        <v>120</v>
      </c>
      <c r="J68" s="37">
        <v>1130</v>
      </c>
      <c r="K68" s="37">
        <v>305</v>
      </c>
      <c r="L68" s="37">
        <v>120</v>
      </c>
      <c r="M68" s="37">
        <v>153</v>
      </c>
      <c r="N68" s="37">
        <v>10</v>
      </c>
      <c r="O68" s="37">
        <v>582</v>
      </c>
      <c r="P68" s="37">
        <v>749</v>
      </c>
      <c r="Q68" s="37">
        <v>124</v>
      </c>
      <c r="R68" s="37">
        <v>594</v>
      </c>
      <c r="S68" s="37">
        <v>1679</v>
      </c>
      <c r="T68" s="37">
        <v>278</v>
      </c>
      <c r="U68" s="37"/>
      <c r="V68" s="37">
        <v>99</v>
      </c>
      <c r="W68" s="37">
        <v>139</v>
      </c>
      <c r="X68" s="37">
        <v>390</v>
      </c>
      <c r="Y68" s="37">
        <v>384</v>
      </c>
      <c r="Z68" s="21"/>
    </row>
    <row r="69" spans="1:26" s="2" customFormat="1" ht="35.1" customHeight="1" x14ac:dyDescent="0.25">
      <c r="A69" s="18" t="s">
        <v>70</v>
      </c>
      <c r="B69" s="23">
        <v>504</v>
      </c>
      <c r="C69" s="106">
        <f t="shared" si="59"/>
        <v>525</v>
      </c>
      <c r="D69" s="15">
        <f t="shared" si="60"/>
        <v>1.0416666666666667</v>
      </c>
      <c r="E69" s="37"/>
      <c r="F69" s="37"/>
      <c r="G69" s="37"/>
      <c r="H69" s="37">
        <v>20</v>
      </c>
      <c r="I69" s="37"/>
      <c r="J69" s="37"/>
      <c r="K69" s="37"/>
      <c r="L69" s="37"/>
      <c r="M69" s="37"/>
      <c r="N69" s="37"/>
      <c r="O69" s="37"/>
      <c r="P69" s="37"/>
      <c r="Q69" s="37">
        <v>250</v>
      </c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2435</v>
      </c>
      <c r="C70" s="106">
        <f t="shared" si="59"/>
        <v>2595.5</v>
      </c>
      <c r="D70" s="15">
        <f t="shared" si="60"/>
        <v>1.0659137577002054</v>
      </c>
      <c r="E70" s="23">
        <v>520</v>
      </c>
      <c r="F70" s="104">
        <v>8</v>
      </c>
      <c r="G70" s="23"/>
      <c r="H70" s="39">
        <v>35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1898</v>
      </c>
      <c r="R70" s="37"/>
      <c r="S70" s="37"/>
      <c r="T70" s="37">
        <v>30</v>
      </c>
      <c r="U70" s="37"/>
      <c r="V70" s="37"/>
      <c r="W70" s="48">
        <v>71.5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1376</v>
      </c>
      <c r="C71" s="106">
        <f t="shared" si="59"/>
        <v>1443</v>
      </c>
      <c r="D71" s="15">
        <f t="shared" si="60"/>
        <v>1.0486918604651163</v>
      </c>
      <c r="E71" s="37">
        <v>319</v>
      </c>
      <c r="F71" s="37"/>
      <c r="G71" s="37">
        <v>50</v>
      </c>
      <c r="H71" s="37">
        <v>464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hidden="1" customHeight="1" x14ac:dyDescent="0.25">
      <c r="A73" s="18" t="s">
        <v>74</v>
      </c>
      <c r="B73" s="23">
        <v>97</v>
      </c>
      <c r="C73" s="106">
        <f t="shared" si="59"/>
        <v>99.78</v>
      </c>
      <c r="D73" s="15">
        <f t="shared" si="60"/>
        <v>1.0286597938144331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105</v>
      </c>
      <c r="C75" s="106">
        <f>SUM(E75:Y75)</f>
        <v>99.78</v>
      </c>
      <c r="D75" s="15">
        <f t="shared" si="60"/>
        <v>0.95028571428571429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30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35.1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1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7" t="s">
        <v>78</v>
      </c>
      <c r="B79" s="40"/>
      <c r="C79" s="132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35.1" hidden="1" customHeight="1" x14ac:dyDescent="0.25">
      <c r="A80" s="13"/>
      <c r="B80" s="33"/>
      <c r="C80" s="131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4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3">
        <f t="shared" ref="C82" si="61">SUM(E82:Y82)</f>
        <v>9432</v>
      </c>
      <c r="D82" s="15">
        <f t="shared" si="60"/>
        <v>5.9209039548022595</v>
      </c>
      <c r="E82" s="98">
        <f t="shared" ref="E82:Y82" si="62">(E42-E83)</f>
        <v>1303</v>
      </c>
      <c r="F82" s="114">
        <f t="shared" si="62"/>
        <v>286</v>
      </c>
      <c r="G82" s="114">
        <f t="shared" si="62"/>
        <v>0</v>
      </c>
      <c r="H82" s="114">
        <f t="shared" si="62"/>
        <v>0</v>
      </c>
      <c r="I82" s="114">
        <f t="shared" si="62"/>
        <v>20</v>
      </c>
      <c r="J82" s="114">
        <f t="shared" si="62"/>
        <v>106</v>
      </c>
      <c r="K82" s="114">
        <f t="shared" si="62"/>
        <v>0</v>
      </c>
      <c r="L82" s="114">
        <f t="shared" si="62"/>
        <v>210</v>
      </c>
      <c r="M82" s="114">
        <f t="shared" si="62"/>
        <v>1213</v>
      </c>
      <c r="N82" s="114">
        <f t="shared" si="62"/>
        <v>6</v>
      </c>
      <c r="O82" s="114">
        <f t="shared" si="62"/>
        <v>637</v>
      </c>
      <c r="P82" s="114">
        <f t="shared" si="62"/>
        <v>170</v>
      </c>
      <c r="Q82" s="114">
        <f t="shared" si="62"/>
        <v>0</v>
      </c>
      <c r="R82" s="114">
        <f t="shared" si="62"/>
        <v>373</v>
      </c>
      <c r="S82" s="114">
        <f t="shared" si="62"/>
        <v>1184</v>
      </c>
      <c r="T82" s="114">
        <f t="shared" si="62"/>
        <v>1038</v>
      </c>
      <c r="U82" s="114">
        <f t="shared" si="62"/>
        <v>0</v>
      </c>
      <c r="V82" s="114">
        <f t="shared" si="62"/>
        <v>441</v>
      </c>
      <c r="W82" s="114">
        <f t="shared" si="62"/>
        <v>485</v>
      </c>
      <c r="X82" s="114">
        <f t="shared" si="62"/>
        <v>1681</v>
      </c>
      <c r="Y82" s="114">
        <f t="shared" si="62"/>
        <v>279</v>
      </c>
    </row>
    <row r="83" spans="1:26" ht="30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30" hidden="1" customHeight="1" x14ac:dyDescent="0.25">
      <c r="A84" s="13" t="s">
        <v>201</v>
      </c>
      <c r="B84" s="106">
        <f>B42+B53+B57+B58+B59+B65+B67+B68</f>
        <v>273384</v>
      </c>
      <c r="C84" s="106">
        <f>C42+C53+C57+C58+C59+C65+C67+C68</f>
        <v>277695.98</v>
      </c>
      <c r="D84" s="15">
        <f t="shared" si="60"/>
        <v>1.0157726128815145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3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6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4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5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6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176</v>
      </c>
      <c r="B90" s="82"/>
      <c r="C90" s="137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30" hidden="1" customHeight="1" outlineLevel="1" x14ac:dyDescent="0.2">
      <c r="A91" s="47" t="s">
        <v>86</v>
      </c>
      <c r="B91" s="23"/>
      <c r="C91" s="126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34.9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33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6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6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182</v>
      </c>
      <c r="B99" s="29" t="e">
        <f>B98/B97</f>
        <v>#DIV/0!</v>
      </c>
      <c r="C99" s="136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31.9" hidden="1" customHeight="1" x14ac:dyDescent="0.2">
      <c r="A100" s="93" t="s">
        <v>95</v>
      </c>
      <c r="B100" s="96">
        <f>B97-B98</f>
        <v>0</v>
      </c>
      <c r="C100" s="138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6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182</v>
      </c>
      <c r="B106" s="29" t="e">
        <f>B105/B97</f>
        <v>#DIV/0!</v>
      </c>
      <c r="C106" s="136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8" hidden="1" customHeight="1" x14ac:dyDescent="0.2">
      <c r="A111" s="13" t="s">
        <v>191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192</v>
      </c>
      <c r="B112" s="27"/>
      <c r="C112" s="126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28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2" t="e">
        <f>B112/B105*10</f>
        <v>#DIV/0!</v>
      </c>
      <c r="C118" s="139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3" t="e">
        <f t="shared" ref="B119:E122" si="70">B114/B107*10</f>
        <v>#DIV/0!</v>
      </c>
      <c r="C119" s="140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3" t="e">
        <f t="shared" si="70"/>
        <v>#DIV/0!</v>
      </c>
      <c r="C120" s="140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30" hidden="1" customHeight="1" x14ac:dyDescent="0.2">
      <c r="A121" s="11" t="s">
        <v>93</v>
      </c>
      <c r="B121" s="53" t="e">
        <f t="shared" si="70"/>
        <v>#DIV/0!</v>
      </c>
      <c r="C121" s="140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30" hidden="1" customHeight="1" x14ac:dyDescent="0.2">
      <c r="A122" s="11" t="s">
        <v>94</v>
      </c>
      <c r="B122" s="53" t="e">
        <f t="shared" si="70"/>
        <v>#DIV/0!</v>
      </c>
      <c r="C122" s="140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30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30" hidden="1" customHeight="1" x14ac:dyDescent="0.2">
      <c r="A125" s="32" t="s">
        <v>97</v>
      </c>
      <c r="B125" s="59"/>
      <c r="C125" s="141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30" hidden="1" customHeight="1" x14ac:dyDescent="0.2">
      <c r="A126" s="54" t="s">
        <v>98</v>
      </c>
      <c r="B126" s="55"/>
      <c r="C126" s="142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30" hidden="1" customHeight="1" x14ac:dyDescent="0.2">
      <c r="A127" s="32" t="s">
        <v>99</v>
      </c>
      <c r="B127" s="27"/>
      <c r="C127" s="126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3"/>
      <c r="C128" s="140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30" hidden="1" customHeight="1" x14ac:dyDescent="0.2">
      <c r="A129" s="11" t="s">
        <v>101</v>
      </c>
      <c r="B129" s="27"/>
      <c r="C129" s="126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27" hidden="1" customHeight="1" x14ac:dyDescent="0.2">
      <c r="A130" s="13" t="s">
        <v>102</v>
      </c>
      <c r="B130" s="23"/>
      <c r="C130" s="126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31.9" hidden="1" customHeight="1" outlineLevel="1" x14ac:dyDescent="0.2">
      <c r="A131" s="13" t="s">
        <v>103</v>
      </c>
      <c r="B131" s="27"/>
      <c r="C131" s="126"/>
      <c r="D131" s="15" t="e">
        <f t="shared" ref="D131:D185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30" hidden="1" customHeight="1" outlineLevel="1" x14ac:dyDescent="0.2">
      <c r="A132" s="54" t="s">
        <v>104</v>
      </c>
      <c r="B132" s="23"/>
      <c r="C132" s="126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186</v>
      </c>
      <c r="B133" s="33" t="e">
        <f>B132/B131</f>
        <v>#DIV/0!</v>
      </c>
      <c r="C133" s="130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21" hidden="1" customHeight="1" x14ac:dyDescent="0.2">
      <c r="A134" s="93" t="s">
        <v>95</v>
      </c>
      <c r="B134" s="94">
        <f>B131-B132</f>
        <v>0</v>
      </c>
      <c r="C134" s="143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22.9" hidden="1" customHeight="1" x14ac:dyDescent="0.2">
      <c r="A135" s="13" t="s">
        <v>189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6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5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59" t="e">
        <f>B136/B132*10</f>
        <v>#DIV/0!</v>
      </c>
      <c r="C138" s="141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6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30" hidden="1" customHeight="1" x14ac:dyDescent="0.2">
      <c r="A140" s="11" t="s">
        <v>107</v>
      </c>
      <c r="B140" s="56"/>
      <c r="C140" s="126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30" hidden="1" customHeight="1" outlineLevel="1" x14ac:dyDescent="0.2">
      <c r="A141" s="11" t="s">
        <v>108</v>
      </c>
      <c r="B141" s="55"/>
      <c r="C141" s="142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30" hidden="1" customHeight="1" outlineLevel="1" x14ac:dyDescent="0.2">
      <c r="A142" s="54" t="s">
        <v>177</v>
      </c>
      <c r="B142" s="23"/>
      <c r="C142" s="126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186</v>
      </c>
      <c r="B143" s="33" t="e">
        <f>B142/B141</f>
        <v>#DIV/0!</v>
      </c>
      <c r="C143" s="130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190</v>
      </c>
      <c r="B144" s="39"/>
      <c r="C144" s="131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6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28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59" t="e">
        <f>B145/B142*10</f>
        <v>#DIV/0!</v>
      </c>
      <c r="C147" s="141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30" hidden="1" customHeight="1" outlineLevel="1" x14ac:dyDescent="0.2">
      <c r="A148" s="54" t="s">
        <v>178</v>
      </c>
      <c r="B148" s="23"/>
      <c r="C148" s="126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179</v>
      </c>
      <c r="B149" s="23"/>
      <c r="C149" s="126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59" t="e">
        <f>B149/B148*10</f>
        <v>#DIV/0!</v>
      </c>
      <c r="C150" s="141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30" hidden="1" customHeight="1" outlineLevel="1" x14ac:dyDescent="0.2">
      <c r="A151" s="54" t="s">
        <v>110</v>
      </c>
      <c r="B151" s="19"/>
      <c r="C151" s="139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39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30" hidden="1" customHeight="1" x14ac:dyDescent="0.2">
      <c r="A153" s="32" t="s">
        <v>97</v>
      </c>
      <c r="B153" s="59" t="e">
        <f>B152/B151*10</f>
        <v>#DIV/0!</v>
      </c>
      <c r="C153" s="141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30" hidden="1" customHeight="1" x14ac:dyDescent="0.2">
      <c r="A154" s="54" t="s">
        <v>155</v>
      </c>
      <c r="B154" s="59"/>
      <c r="C154" s="139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30" hidden="1" customHeight="1" x14ac:dyDescent="0.2">
      <c r="A155" s="32" t="s">
        <v>156</v>
      </c>
      <c r="B155" s="59"/>
      <c r="C155" s="139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30" hidden="1" customHeight="1" x14ac:dyDescent="0.2">
      <c r="A156" s="32" t="s">
        <v>97</v>
      </c>
      <c r="B156" s="59" t="e">
        <f>B155/B154*10</f>
        <v>#DIV/0!</v>
      </c>
      <c r="C156" s="141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30" hidden="1" customHeight="1" x14ac:dyDescent="0.2">
      <c r="A157" s="54" t="s">
        <v>112</v>
      </c>
      <c r="B157" s="27"/>
      <c r="C157" s="126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6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2" t="e">
        <f>B158/B157*10</f>
        <v>#DIV/0!</v>
      </c>
      <c r="C159" s="139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30" hidden="1" customHeight="1" x14ac:dyDescent="0.2">
      <c r="A160" s="54" t="s">
        <v>184</v>
      </c>
      <c r="B160" s="27"/>
      <c r="C160" s="126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185</v>
      </c>
      <c r="B161" s="27"/>
      <c r="C161" s="126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2"/>
      <c r="C162" s="139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30" hidden="1" customHeight="1" x14ac:dyDescent="0.2">
      <c r="A163" s="54" t="s">
        <v>180</v>
      </c>
      <c r="B163" s="27">
        <v>75</v>
      </c>
      <c r="C163" s="126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181</v>
      </c>
      <c r="B164" s="27">
        <v>83</v>
      </c>
      <c r="C164" s="126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2">
        <f>B164/B163*10</f>
        <v>11.066666666666666</v>
      </c>
      <c r="C165" s="139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30" hidden="1" customHeight="1" outlineLevel="1" x14ac:dyDescent="0.2">
      <c r="A166" s="54" t="s">
        <v>114</v>
      </c>
      <c r="B166" s="27"/>
      <c r="C166" s="126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6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59" t="e">
        <f>B167/B166*10</f>
        <v>#DIV/0!</v>
      </c>
      <c r="C168" s="141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30" hidden="1" customHeight="1" outlineLevel="1" x14ac:dyDescent="0.2">
      <c r="A169" s="54" t="s">
        <v>116</v>
      </c>
      <c r="B169" s="27"/>
      <c r="C169" s="126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6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59" t="e">
        <f>B170/B169*10</f>
        <v>#DIV/0!</v>
      </c>
      <c r="C171" s="141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30" hidden="1" customHeight="1" x14ac:dyDescent="0.2">
      <c r="A172" s="54" t="s">
        <v>118</v>
      </c>
      <c r="B172" s="23"/>
      <c r="C172" s="126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4" t="s">
        <v>119</v>
      </c>
      <c r="B173" s="23"/>
      <c r="C173" s="126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4" t="s">
        <v>120</v>
      </c>
      <c r="B174" s="23"/>
      <c r="C174" s="126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hidden="1" customHeight="1" x14ac:dyDescent="0.2">
      <c r="A175" s="32" t="s">
        <v>121</v>
      </c>
      <c r="B175" s="23"/>
      <c r="C175" s="126">
        <f>SUM(E175:Y175)</f>
        <v>0</v>
      </c>
      <c r="D175" s="15" t="e">
        <f t="shared" si="74"/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49" customFormat="1" ht="30" hidden="1" customHeight="1" x14ac:dyDescent="0.2">
      <c r="A176" s="13" t="s">
        <v>122</v>
      </c>
      <c r="B176" s="90"/>
      <c r="C176" s="144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6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6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1" t="e">
        <f>B179/B178</f>
        <v>#DIV/0!</v>
      </c>
      <c r="C180" s="145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30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6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38.25" hidden="1" customHeight="1" outlineLevel="1" x14ac:dyDescent="0.2">
      <c r="A184" s="11" t="s">
        <v>202</v>
      </c>
      <c r="B184" s="27"/>
      <c r="C184" s="126">
        <f>SUM(E184:Y184)</f>
        <v>103732</v>
      </c>
      <c r="D184" s="15"/>
      <c r="E184" s="31">
        <v>915</v>
      </c>
      <c r="F184" s="31">
        <v>2066</v>
      </c>
      <c r="G184" s="158">
        <v>12055</v>
      </c>
      <c r="H184" s="158">
        <v>6692</v>
      </c>
      <c r="I184" s="158">
        <v>7872</v>
      </c>
      <c r="J184" s="31">
        <v>4943</v>
      </c>
      <c r="K184" s="158">
        <v>3828</v>
      </c>
      <c r="L184" s="158">
        <v>4764</v>
      </c>
      <c r="M184" s="31">
        <v>2497</v>
      </c>
      <c r="N184" s="158">
        <v>4170</v>
      </c>
      <c r="O184" s="31">
        <v>2979</v>
      </c>
      <c r="P184" s="158">
        <v>5536</v>
      </c>
      <c r="Q184" s="158">
        <v>6072</v>
      </c>
      <c r="R184" s="158">
        <v>3878</v>
      </c>
      <c r="S184" s="31">
        <v>4255</v>
      </c>
      <c r="T184" s="158">
        <v>5365</v>
      </c>
      <c r="U184" s="31">
        <v>1106</v>
      </c>
      <c r="V184" s="158">
        <v>2003</v>
      </c>
      <c r="W184" s="158">
        <v>9137</v>
      </c>
      <c r="X184" s="158">
        <v>8348</v>
      </c>
      <c r="Y184" s="31">
        <v>5251</v>
      </c>
    </row>
    <row r="185" spans="1:35" s="62" customFormat="1" ht="30" customHeight="1" outlineLevel="1" x14ac:dyDescent="0.2">
      <c r="A185" s="32" t="s">
        <v>128</v>
      </c>
      <c r="B185" s="27">
        <v>15511</v>
      </c>
      <c r="C185" s="126">
        <f>SUM(E185:Y185)</f>
        <v>35349.199999999997</v>
      </c>
      <c r="D185" s="15">
        <f t="shared" si="74"/>
        <v>2.2789762104313067</v>
      </c>
      <c r="E185" s="37">
        <v>250</v>
      </c>
      <c r="F185" s="37">
        <v>1450</v>
      </c>
      <c r="G185" s="37">
        <v>8366</v>
      </c>
      <c r="H185" s="37">
        <v>2707</v>
      </c>
      <c r="I185" s="37">
        <v>695</v>
      </c>
      <c r="J185" s="37">
        <v>3062</v>
      </c>
      <c r="K185" s="37">
        <v>563</v>
      </c>
      <c r="L185" s="37">
        <v>2063</v>
      </c>
      <c r="M185" s="37">
        <v>930</v>
      </c>
      <c r="N185" s="37">
        <v>1355</v>
      </c>
      <c r="O185" s="37">
        <v>142</v>
      </c>
      <c r="P185" s="37">
        <v>1660</v>
      </c>
      <c r="Q185" s="37">
        <v>550</v>
      </c>
      <c r="R185" s="37"/>
      <c r="S185" s="37">
        <v>832</v>
      </c>
      <c r="T185" s="37">
        <v>2188.1999999999998</v>
      </c>
      <c r="U185" s="37"/>
      <c r="V185" s="37">
        <v>1154</v>
      </c>
      <c r="W185" s="37">
        <v>547</v>
      </c>
      <c r="X185" s="37">
        <v>3505</v>
      </c>
      <c r="Y185" s="37">
        <v>3330</v>
      </c>
    </row>
    <row r="186" spans="1:35" s="49" customFormat="1" ht="30" customHeight="1" x14ac:dyDescent="0.2">
      <c r="A186" s="11" t="s">
        <v>129</v>
      </c>
      <c r="B186" s="51"/>
      <c r="C186" s="146">
        <f>C185/C184</f>
        <v>0.34077430301160683</v>
      </c>
      <c r="D186" s="15" t="e">
        <f t="shared" ref="D186:D188" si="87">C186/B186</f>
        <v>#DIV/0!</v>
      </c>
      <c r="E186" s="72">
        <f t="shared" ref="E186:Y186" si="88">E185/E184</f>
        <v>0.27322404371584702</v>
      </c>
      <c r="F186" s="72">
        <f t="shared" si="88"/>
        <v>0.70183930300096808</v>
      </c>
      <c r="G186" s="72">
        <f t="shared" si="88"/>
        <v>0.69398589796764831</v>
      </c>
      <c r="H186" s="72">
        <f t="shared" si="88"/>
        <v>0.40451285116557084</v>
      </c>
      <c r="I186" s="72">
        <f t="shared" si="88"/>
        <v>8.828760162601626E-2</v>
      </c>
      <c r="J186" s="72">
        <f t="shared" si="88"/>
        <v>0.6194618652640097</v>
      </c>
      <c r="K186" s="72">
        <f t="shared" si="88"/>
        <v>0.14707419017763845</v>
      </c>
      <c r="L186" s="72">
        <f t="shared" si="88"/>
        <v>0.43303946263643994</v>
      </c>
      <c r="M186" s="72">
        <f t="shared" si="88"/>
        <v>0.37244693632358833</v>
      </c>
      <c r="N186" s="72">
        <f t="shared" si="88"/>
        <v>0.32494004796163067</v>
      </c>
      <c r="O186" s="72">
        <f>O185/O184</f>
        <v>4.7667002349781808E-2</v>
      </c>
      <c r="P186" s="72">
        <f t="shared" si="88"/>
        <v>0.29985549132947975</v>
      </c>
      <c r="Q186" s="72">
        <f t="shared" si="88"/>
        <v>9.0579710144927536E-2</v>
      </c>
      <c r="R186" s="72">
        <f t="shared" si="88"/>
        <v>0</v>
      </c>
      <c r="S186" s="72">
        <f t="shared" si="88"/>
        <v>0.19553466509988249</v>
      </c>
      <c r="T186" s="72">
        <f t="shared" si="88"/>
        <v>0.40786579683131402</v>
      </c>
      <c r="U186" s="72">
        <f t="shared" si="88"/>
        <v>0</v>
      </c>
      <c r="V186" s="72">
        <f t="shared" si="88"/>
        <v>0.57613579630554168</v>
      </c>
      <c r="W186" s="72">
        <f t="shared" si="88"/>
        <v>5.9866476961803652E-2</v>
      </c>
      <c r="X186" s="72">
        <f t="shared" si="88"/>
        <v>0.41986104456157164</v>
      </c>
      <c r="Y186" s="72">
        <f t="shared" si="88"/>
        <v>0.63416492096743482</v>
      </c>
    </row>
    <row r="187" spans="1:35" s="49" customFormat="1" ht="30" hidden="1" customHeight="1" outlineLevel="1" x14ac:dyDescent="0.2">
      <c r="A187" s="11" t="s">
        <v>130</v>
      </c>
      <c r="B187" s="27"/>
      <c r="C187" s="126">
        <f>SUM(E187:Y187)</f>
        <v>0</v>
      </c>
      <c r="D187" s="15" t="e">
        <f t="shared" si="87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30" hidden="1" customHeight="1" outlineLevel="1" x14ac:dyDescent="0.2">
      <c r="A188" s="32" t="s">
        <v>131</v>
      </c>
      <c r="B188" s="23"/>
      <c r="C188" s="126">
        <f>SUM(E188:Y188)</f>
        <v>15599</v>
      </c>
      <c r="D188" s="15" t="e">
        <f t="shared" si="87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30" hidden="1" customHeight="1" x14ac:dyDescent="0.2">
      <c r="A189" s="11" t="s">
        <v>132</v>
      </c>
      <c r="B189" s="15"/>
      <c r="C189" s="123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customHeight="1" x14ac:dyDescent="0.2">
      <c r="A190" s="13" t="s">
        <v>133</v>
      </c>
      <c r="B190" s="23"/>
      <c r="C190" s="126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customHeight="1" outlineLevel="1" x14ac:dyDescent="0.2">
      <c r="A191" s="54" t="s">
        <v>134</v>
      </c>
      <c r="B191" s="23">
        <v>3746</v>
      </c>
      <c r="C191" s="126">
        <f>SUM(E191:Y191)</f>
        <v>16807</v>
      </c>
      <c r="D191" s="9">
        <f t="shared" ref="D191:D195" si="89">C191/B191</f>
        <v>4.4866524292578749</v>
      </c>
      <c r="E191" s="26">
        <v>207</v>
      </c>
      <c r="F191" s="26">
        <v>774</v>
      </c>
      <c r="G191" s="26">
        <v>3285</v>
      </c>
      <c r="H191" s="26">
        <v>3905</v>
      </c>
      <c r="I191" s="26">
        <v>549</v>
      </c>
      <c r="J191" s="26">
        <v>940</v>
      </c>
      <c r="K191" s="26">
        <v>401</v>
      </c>
      <c r="L191" s="26">
        <v>1512</v>
      </c>
      <c r="M191" s="26"/>
      <c r="N191" s="26">
        <v>377</v>
      </c>
      <c r="O191" s="26">
        <v>5</v>
      </c>
      <c r="P191" s="26">
        <v>480</v>
      </c>
      <c r="Q191" s="26">
        <v>466</v>
      </c>
      <c r="R191" s="26"/>
      <c r="S191" s="26">
        <v>145</v>
      </c>
      <c r="T191" s="26">
        <v>120</v>
      </c>
      <c r="U191" s="26"/>
      <c r="V191" s="26">
        <v>6</v>
      </c>
      <c r="W191" s="26">
        <v>162</v>
      </c>
      <c r="X191" s="26">
        <v>1653</v>
      </c>
      <c r="Y191" s="26">
        <v>1820</v>
      </c>
    </row>
    <row r="192" spans="1:35" s="49" customFormat="1" ht="30" hidden="1" customHeight="1" outlineLevel="1" x14ac:dyDescent="0.2">
      <c r="A192" s="13" t="s">
        <v>135</v>
      </c>
      <c r="B192" s="23"/>
      <c r="C192" s="126">
        <f>SUM(E192:Y192)</f>
        <v>0</v>
      </c>
      <c r="D192" s="9" t="e">
        <f t="shared" si="89"/>
        <v>#DIV/0!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AI192" s="49" t="s">
        <v>0</v>
      </c>
    </row>
    <row r="193" spans="1:26" s="49" customFormat="1" ht="30" hidden="1" customHeight="1" outlineLevel="1" x14ac:dyDescent="0.2">
      <c r="A193" s="13" t="s">
        <v>136</v>
      </c>
      <c r="B193" s="27">
        <f>B191*0.45</f>
        <v>1685.7</v>
      </c>
      <c r="C193" s="126">
        <f>C191*0.45</f>
        <v>7563.1500000000005</v>
      </c>
      <c r="D193" s="9">
        <f t="shared" si="89"/>
        <v>4.4866524292578749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3"/>
    </row>
    <row r="194" spans="1:26" s="49" customFormat="1" ht="30" hidden="1" customHeight="1" x14ac:dyDescent="0.2">
      <c r="A194" s="13" t="s">
        <v>137</v>
      </c>
      <c r="B194" s="51" t="e">
        <f>B191/B192</f>
        <v>#DIV/0!</v>
      </c>
      <c r="C194" s="146" t="e">
        <f>C191/C192</f>
        <v>#DIV/0!</v>
      </c>
      <c r="D194" s="9" t="e">
        <f t="shared" si="89"/>
        <v>#DIV/0!</v>
      </c>
      <c r="E194" s="72" t="e">
        <f t="shared" ref="E194:Y194" si="90">E191/E192</f>
        <v>#DIV/0!</v>
      </c>
      <c r="F194" s="72" t="e">
        <f t="shared" si="90"/>
        <v>#DIV/0!</v>
      </c>
      <c r="G194" s="72" t="e">
        <f t="shared" si="90"/>
        <v>#DIV/0!</v>
      </c>
      <c r="H194" s="72" t="e">
        <f t="shared" si="90"/>
        <v>#DIV/0!</v>
      </c>
      <c r="I194" s="72" t="e">
        <f t="shared" si="90"/>
        <v>#DIV/0!</v>
      </c>
      <c r="J194" s="72" t="e">
        <f t="shared" si="90"/>
        <v>#DIV/0!</v>
      </c>
      <c r="K194" s="72" t="e">
        <f t="shared" si="90"/>
        <v>#DIV/0!</v>
      </c>
      <c r="L194" s="72" t="e">
        <f t="shared" si="90"/>
        <v>#DIV/0!</v>
      </c>
      <c r="M194" s="72" t="e">
        <f t="shared" si="90"/>
        <v>#DIV/0!</v>
      </c>
      <c r="N194" s="72" t="e">
        <f t="shared" si="90"/>
        <v>#DIV/0!</v>
      </c>
      <c r="O194" s="72" t="e">
        <f t="shared" si="90"/>
        <v>#DIV/0!</v>
      </c>
      <c r="P194" s="72" t="e">
        <f t="shared" si="90"/>
        <v>#DIV/0!</v>
      </c>
      <c r="Q194" s="72" t="e">
        <f t="shared" si="90"/>
        <v>#DIV/0!</v>
      </c>
      <c r="R194" s="72" t="e">
        <f t="shared" si="90"/>
        <v>#DIV/0!</v>
      </c>
      <c r="S194" s="72" t="e">
        <f t="shared" si="90"/>
        <v>#DIV/0!</v>
      </c>
      <c r="T194" s="72" t="e">
        <f t="shared" si="90"/>
        <v>#DIV/0!</v>
      </c>
      <c r="U194" s="72" t="e">
        <f t="shared" si="90"/>
        <v>#DIV/0!</v>
      </c>
      <c r="V194" s="72" t="e">
        <f t="shared" si="90"/>
        <v>#DIV/0!</v>
      </c>
      <c r="W194" s="72" t="e">
        <f t="shared" si="90"/>
        <v>#DIV/0!</v>
      </c>
      <c r="X194" s="72" t="e">
        <f t="shared" si="90"/>
        <v>#DIV/0!</v>
      </c>
      <c r="Y194" s="72" t="e">
        <f t="shared" si="90"/>
        <v>#DIV/0!</v>
      </c>
    </row>
    <row r="195" spans="1:26" s="62" customFormat="1" ht="30" customHeight="1" outlineLevel="1" x14ac:dyDescent="0.2">
      <c r="A195" s="54" t="s">
        <v>138</v>
      </c>
      <c r="B195" s="23">
        <v>28941</v>
      </c>
      <c r="C195" s="126">
        <f>SUM(E195:Y195)</f>
        <v>53918.7</v>
      </c>
      <c r="D195" s="9">
        <f t="shared" si="89"/>
        <v>1.8630558722919042</v>
      </c>
      <c r="E195" s="26">
        <v>22</v>
      </c>
      <c r="F195" s="26">
        <v>3225</v>
      </c>
      <c r="G195" s="26">
        <v>8995</v>
      </c>
      <c r="H195" s="26">
        <v>1600</v>
      </c>
      <c r="I195" s="26">
        <v>409</v>
      </c>
      <c r="J195" s="26">
        <v>750</v>
      </c>
      <c r="K195" s="26"/>
      <c r="L195" s="26">
        <v>2850</v>
      </c>
      <c r="M195" s="26">
        <v>4050</v>
      </c>
      <c r="N195" s="26">
        <v>1650</v>
      </c>
      <c r="O195" s="26">
        <v>600</v>
      </c>
      <c r="P195" s="26">
        <v>1800</v>
      </c>
      <c r="Q195" s="26">
        <v>120</v>
      </c>
      <c r="R195" s="26"/>
      <c r="S195" s="26">
        <v>3800</v>
      </c>
      <c r="T195" s="26">
        <v>12506.7</v>
      </c>
      <c r="U195" s="26"/>
      <c r="V195" s="26">
        <v>250</v>
      </c>
      <c r="W195" s="26">
        <v>2541</v>
      </c>
      <c r="X195" s="26">
        <v>5500</v>
      </c>
      <c r="Y195" s="26">
        <v>3250</v>
      </c>
    </row>
    <row r="196" spans="1:26" s="49" customFormat="1" ht="28.15" hidden="1" customHeight="1" outlineLevel="1" x14ac:dyDescent="0.2">
      <c r="A196" s="13" t="s">
        <v>135</v>
      </c>
      <c r="B196" s="23"/>
      <c r="C196" s="126">
        <f>SUM(E196:Y196)</f>
        <v>0</v>
      </c>
      <c r="D196" s="9" t="e">
        <f t="shared" ref="D196:D210" si="91">C196/B196</f>
        <v>#DIV/0!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6" s="49" customFormat="1" ht="27" hidden="1" customHeight="1" outlineLevel="1" x14ac:dyDescent="0.2">
      <c r="A197" s="13" t="s">
        <v>136</v>
      </c>
      <c r="B197" s="27">
        <f>B195*0.3</f>
        <v>8682.2999999999993</v>
      </c>
      <c r="C197" s="126">
        <f>C195*0.3</f>
        <v>16175.609999999999</v>
      </c>
      <c r="D197" s="9">
        <f t="shared" si="91"/>
        <v>1.8630558722919042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2" customFormat="1" ht="30" hidden="1" customHeight="1" x14ac:dyDescent="0.2">
      <c r="A198" s="13" t="s">
        <v>137</v>
      </c>
      <c r="B198" s="9" t="e">
        <f>B195/B196</f>
        <v>#DIV/0!</v>
      </c>
      <c r="C198" s="125" t="e">
        <f>C195/C196</f>
        <v>#DIV/0!</v>
      </c>
      <c r="D198" s="9"/>
      <c r="E198" s="30" t="e">
        <f t="shared" ref="E198:Y198" si="92">E195/E196</f>
        <v>#DIV/0!</v>
      </c>
      <c r="F198" s="30" t="e">
        <f t="shared" si="92"/>
        <v>#DIV/0!</v>
      </c>
      <c r="G198" s="30" t="e">
        <f t="shared" si="92"/>
        <v>#DIV/0!</v>
      </c>
      <c r="H198" s="30" t="e">
        <f t="shared" si="92"/>
        <v>#DIV/0!</v>
      </c>
      <c r="I198" s="30" t="e">
        <f t="shared" si="92"/>
        <v>#DIV/0!</v>
      </c>
      <c r="J198" s="30" t="e">
        <f t="shared" si="92"/>
        <v>#DIV/0!</v>
      </c>
      <c r="K198" s="30" t="e">
        <f t="shared" si="92"/>
        <v>#DIV/0!</v>
      </c>
      <c r="L198" s="30" t="e">
        <f t="shared" si="92"/>
        <v>#DIV/0!</v>
      </c>
      <c r="M198" s="30" t="e">
        <f t="shared" si="92"/>
        <v>#DIV/0!</v>
      </c>
      <c r="N198" s="30" t="e">
        <f t="shared" si="92"/>
        <v>#DIV/0!</v>
      </c>
      <c r="O198" s="30" t="e">
        <f t="shared" si="92"/>
        <v>#DIV/0!</v>
      </c>
      <c r="P198" s="30" t="e">
        <f t="shared" si="92"/>
        <v>#DIV/0!</v>
      </c>
      <c r="Q198" s="30" t="e">
        <f t="shared" si="92"/>
        <v>#DIV/0!</v>
      </c>
      <c r="R198" s="30" t="e">
        <f t="shared" si="92"/>
        <v>#DIV/0!</v>
      </c>
      <c r="S198" s="30" t="e">
        <f t="shared" si="92"/>
        <v>#DIV/0!</v>
      </c>
      <c r="T198" s="30" t="e">
        <f t="shared" si="92"/>
        <v>#DIV/0!</v>
      </c>
      <c r="U198" s="30" t="e">
        <f t="shared" si="92"/>
        <v>#DIV/0!</v>
      </c>
      <c r="V198" s="30" t="e">
        <f t="shared" si="92"/>
        <v>#DIV/0!</v>
      </c>
      <c r="W198" s="30" t="e">
        <f t="shared" si="92"/>
        <v>#DIV/0!</v>
      </c>
      <c r="X198" s="30" t="e">
        <f t="shared" si="92"/>
        <v>#DIV/0!</v>
      </c>
      <c r="Y198" s="30" t="e">
        <f t="shared" si="92"/>
        <v>#DIV/0!</v>
      </c>
    </row>
    <row r="199" spans="1:26" s="62" customFormat="1" ht="30" hidden="1" customHeight="1" outlineLevel="1" x14ac:dyDescent="0.2">
      <c r="A199" s="54" t="s">
        <v>139</v>
      </c>
      <c r="B199" s="23"/>
      <c r="C199" s="126">
        <f>SUM(E199:Y199)</f>
        <v>0</v>
      </c>
      <c r="D199" s="9" t="e">
        <f t="shared" si="91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30" hidden="1" customHeight="1" outlineLevel="1" x14ac:dyDescent="0.2">
      <c r="A200" s="13" t="s">
        <v>135</v>
      </c>
      <c r="B200" s="23"/>
      <c r="C200" s="126">
        <f>SUM(E200:Y200)</f>
        <v>0</v>
      </c>
      <c r="D200" s="9" t="e">
        <f t="shared" si="91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6" s="49" customFormat="1" ht="30" hidden="1" customHeight="1" outlineLevel="1" x14ac:dyDescent="0.2">
      <c r="A201" s="13" t="s">
        <v>140</v>
      </c>
      <c r="B201" s="27">
        <f>B199*0.19</f>
        <v>0</v>
      </c>
      <c r="C201" s="126">
        <f>C199*0.19</f>
        <v>0</v>
      </c>
      <c r="D201" s="9" t="e">
        <f t="shared" si="91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2" customFormat="1" ht="30" hidden="1" customHeight="1" x14ac:dyDescent="0.2">
      <c r="A202" s="13" t="s">
        <v>141</v>
      </c>
      <c r="B202" s="9" t="e">
        <f>B199/B200</f>
        <v>#DIV/0!</v>
      </c>
      <c r="C202" s="125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3">G199/G200</f>
        <v>#DIV/0!</v>
      </c>
      <c r="H202" s="30" t="e">
        <f t="shared" si="93"/>
        <v>#DIV/0!</v>
      </c>
      <c r="I202" s="30" t="e">
        <f t="shared" si="93"/>
        <v>#DIV/0!</v>
      </c>
      <c r="J202" s="30" t="e">
        <f t="shared" si="93"/>
        <v>#DIV/0!</v>
      </c>
      <c r="K202" s="30" t="e">
        <f t="shared" si="93"/>
        <v>#DIV/0!</v>
      </c>
      <c r="L202" s="30" t="e">
        <f t="shared" si="93"/>
        <v>#DIV/0!</v>
      </c>
      <c r="M202" s="30" t="e">
        <f t="shared" si="93"/>
        <v>#DIV/0!</v>
      </c>
      <c r="N202" s="30" t="e">
        <f t="shared" si="93"/>
        <v>#DIV/0!</v>
      </c>
      <c r="O202" s="30" t="e">
        <f t="shared" si="93"/>
        <v>#DIV/0!</v>
      </c>
      <c r="P202" s="30" t="e">
        <f t="shared" si="93"/>
        <v>#DIV/0!</v>
      </c>
      <c r="Q202" s="30" t="e">
        <f t="shared" si="93"/>
        <v>#DIV/0!</v>
      </c>
      <c r="R202" s="30" t="e">
        <f t="shared" si="93"/>
        <v>#DIV/0!</v>
      </c>
      <c r="S202" s="30" t="e">
        <f t="shared" si="93"/>
        <v>#DIV/0!</v>
      </c>
      <c r="T202" s="30" t="e">
        <f t="shared" si="93"/>
        <v>#DIV/0!</v>
      </c>
      <c r="U202" s="30" t="e">
        <f t="shared" si="93"/>
        <v>#DIV/0!</v>
      </c>
      <c r="V202" s="30" t="e">
        <f t="shared" si="93"/>
        <v>#DIV/0!</v>
      </c>
      <c r="W202" s="30" t="e">
        <f t="shared" si="93"/>
        <v>#DIV/0!</v>
      </c>
      <c r="X202" s="30" t="e">
        <f t="shared" si="93"/>
        <v>#DIV/0!</v>
      </c>
      <c r="Y202" s="30" t="e">
        <f t="shared" si="93"/>
        <v>#DIV/0!</v>
      </c>
    </row>
    <row r="203" spans="1:26" s="49" customFormat="1" ht="30" hidden="1" customHeight="1" x14ac:dyDescent="0.2">
      <c r="A203" s="54" t="s">
        <v>142</v>
      </c>
      <c r="B203" s="27"/>
      <c r="C203" s="126">
        <f>SUM(E203:Y203)</f>
        <v>0</v>
      </c>
      <c r="D203" s="9" t="e">
        <f t="shared" si="91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30" hidden="1" customHeight="1" x14ac:dyDescent="0.2">
      <c r="A204" s="13" t="s">
        <v>140</v>
      </c>
      <c r="B204" s="27"/>
      <c r="C204" s="126">
        <f>C203*0.7</f>
        <v>0</v>
      </c>
      <c r="D204" s="9" t="e">
        <f t="shared" si="91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30" hidden="1" customHeight="1" x14ac:dyDescent="0.2">
      <c r="A205" s="32" t="s">
        <v>143</v>
      </c>
      <c r="B205" s="27"/>
      <c r="C205" s="126">
        <f>SUM(E205:Y205)</f>
        <v>0</v>
      </c>
      <c r="D205" s="9" t="e">
        <f t="shared" si="91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30" hidden="1" customHeight="1" x14ac:dyDescent="0.2">
      <c r="A206" s="13" t="s">
        <v>140</v>
      </c>
      <c r="B206" s="27">
        <f>B205*0.2</f>
        <v>0</v>
      </c>
      <c r="C206" s="126">
        <f>C205*0.2</f>
        <v>0</v>
      </c>
      <c r="D206" s="9" t="e">
        <f t="shared" si="91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30" hidden="1" customHeight="1" x14ac:dyDescent="0.2">
      <c r="A207" s="32" t="s">
        <v>164</v>
      </c>
      <c r="B207" s="27"/>
      <c r="C207" s="126">
        <f>SUM(E207:Y207)</f>
        <v>0</v>
      </c>
      <c r="D207" s="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33" hidden="1" customHeight="1" x14ac:dyDescent="0.2">
      <c r="A208" s="32" t="s">
        <v>144</v>
      </c>
      <c r="B208" s="27"/>
      <c r="C208" s="126"/>
      <c r="D208" s="9"/>
      <c r="E208" s="26">
        <f>E206+E204+E201+E197+E193</f>
        <v>0</v>
      </c>
      <c r="F208" s="26">
        <f t="shared" ref="F208:Y208" si="94">F206+F204+F201+F197+F193</f>
        <v>0</v>
      </c>
      <c r="G208" s="26">
        <f t="shared" si="94"/>
        <v>0</v>
      </c>
      <c r="H208" s="26">
        <f t="shared" si="94"/>
        <v>0</v>
      </c>
      <c r="I208" s="26">
        <f t="shared" si="94"/>
        <v>0</v>
      </c>
      <c r="J208" s="26">
        <f t="shared" si="94"/>
        <v>0</v>
      </c>
      <c r="K208" s="26">
        <f t="shared" si="94"/>
        <v>0</v>
      </c>
      <c r="L208" s="26">
        <f t="shared" si="94"/>
        <v>0</v>
      </c>
      <c r="M208" s="26">
        <f t="shared" si="94"/>
        <v>0</v>
      </c>
      <c r="N208" s="26">
        <f t="shared" si="94"/>
        <v>0</v>
      </c>
      <c r="O208" s="26">
        <f t="shared" si="94"/>
        <v>0</v>
      </c>
      <c r="P208" s="26">
        <f t="shared" si="94"/>
        <v>0</v>
      </c>
      <c r="Q208" s="26">
        <f t="shared" si="94"/>
        <v>0</v>
      </c>
      <c r="R208" s="26">
        <f t="shared" si="94"/>
        <v>0</v>
      </c>
      <c r="S208" s="26">
        <f t="shared" si="94"/>
        <v>0</v>
      </c>
      <c r="T208" s="26">
        <f t="shared" si="94"/>
        <v>0</v>
      </c>
      <c r="U208" s="26">
        <f t="shared" si="94"/>
        <v>0</v>
      </c>
      <c r="V208" s="26">
        <f t="shared" si="94"/>
        <v>0</v>
      </c>
      <c r="W208" s="26">
        <v>595</v>
      </c>
      <c r="X208" s="26">
        <f t="shared" si="94"/>
        <v>0</v>
      </c>
      <c r="Y208" s="26">
        <f t="shared" si="94"/>
        <v>0</v>
      </c>
    </row>
    <row r="209" spans="1:25" s="49" customFormat="1" ht="6" hidden="1" customHeight="1" x14ac:dyDescent="0.2">
      <c r="A209" s="13" t="s">
        <v>170</v>
      </c>
      <c r="B209" s="26"/>
      <c r="C209" s="107">
        <f>SUM(E209:Y209)</f>
        <v>0</v>
      </c>
      <c r="D209" s="9" t="e">
        <f t="shared" si="91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49" customFormat="1" ht="0.6" hidden="1" customHeight="1" x14ac:dyDescent="0.2">
      <c r="A210" s="54" t="s">
        <v>163</v>
      </c>
      <c r="B210" s="52" t="e">
        <f>B208/B209*10</f>
        <v>#DIV/0!</v>
      </c>
      <c r="C210" s="139" t="e">
        <f>C208/C209*10</f>
        <v>#DIV/0!</v>
      </c>
      <c r="D210" s="9" t="e">
        <f t="shared" si="91"/>
        <v>#DIV/0!</v>
      </c>
      <c r="E210" s="53" t="e">
        <f>E208/E209*10</f>
        <v>#DIV/0!</v>
      </c>
      <c r="F210" s="53" t="e">
        <f t="shared" ref="F210:Y210" si="95">F208/F209*10</f>
        <v>#DIV/0!</v>
      </c>
      <c r="G210" s="53" t="e">
        <f t="shared" si="95"/>
        <v>#DIV/0!</v>
      </c>
      <c r="H210" s="53" t="e">
        <f t="shared" si="95"/>
        <v>#DIV/0!</v>
      </c>
      <c r="I210" s="53" t="e">
        <f t="shared" si="95"/>
        <v>#DIV/0!</v>
      </c>
      <c r="J210" s="53" t="e">
        <f t="shared" si="95"/>
        <v>#DIV/0!</v>
      </c>
      <c r="K210" s="53" t="e">
        <f t="shared" si="95"/>
        <v>#DIV/0!</v>
      </c>
      <c r="L210" s="53" t="e">
        <f t="shared" si="95"/>
        <v>#DIV/0!</v>
      </c>
      <c r="M210" s="53" t="e">
        <f t="shared" si="95"/>
        <v>#DIV/0!</v>
      </c>
      <c r="N210" s="53" t="e">
        <f t="shared" si="95"/>
        <v>#DIV/0!</v>
      </c>
      <c r="O210" s="53" t="e">
        <f t="shared" si="95"/>
        <v>#DIV/0!</v>
      </c>
      <c r="P210" s="53" t="e">
        <f t="shared" si="95"/>
        <v>#DIV/0!</v>
      </c>
      <c r="Q210" s="53" t="e">
        <f t="shared" si="95"/>
        <v>#DIV/0!</v>
      </c>
      <c r="R210" s="53" t="e">
        <f t="shared" si="95"/>
        <v>#DIV/0!</v>
      </c>
      <c r="S210" s="53" t="e">
        <f t="shared" si="95"/>
        <v>#DIV/0!</v>
      </c>
      <c r="T210" s="53" t="e">
        <f t="shared" si="95"/>
        <v>#DIV/0!</v>
      </c>
      <c r="U210" s="53" t="e">
        <f t="shared" si="95"/>
        <v>#DIV/0!</v>
      </c>
      <c r="V210" s="53" t="e">
        <f t="shared" si="95"/>
        <v>#DIV/0!</v>
      </c>
      <c r="W210" s="53" t="e">
        <f t="shared" si="95"/>
        <v>#DIV/0!</v>
      </c>
      <c r="X210" s="53" t="e">
        <f t="shared" si="95"/>
        <v>#DIV/0!</v>
      </c>
      <c r="Y210" s="53" t="e">
        <f t="shared" si="95"/>
        <v>#DIV/0!</v>
      </c>
    </row>
    <row r="211" spans="1:25" ht="18" hidden="1" customHeight="1" x14ac:dyDescent="0.25">
      <c r="A211" s="89"/>
      <c r="B211" s="89"/>
      <c r="C211" s="147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183</v>
      </c>
      <c r="B212" s="84"/>
      <c r="C212" s="148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187</v>
      </c>
      <c r="B213" s="84">
        <v>108</v>
      </c>
      <c r="C213" s="148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49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0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0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1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1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2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</row>
    <row r="221" spans="1:25" ht="20.45" hidden="1" customHeight="1" x14ac:dyDescent="0.25">
      <c r="A221" s="174"/>
      <c r="B221" s="175"/>
      <c r="C221" s="175"/>
      <c r="D221" s="175"/>
      <c r="E221" s="175"/>
      <c r="F221" s="175"/>
      <c r="G221" s="175"/>
      <c r="H221" s="175"/>
      <c r="I221" s="175"/>
      <c r="J221" s="17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3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4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6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6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6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6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6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5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6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71"/>
      <c r="C238" s="148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2021-06-17T10:22:00Z</cp:lastPrinted>
  <dcterms:created xsi:type="dcterms:W3CDTF">2017-06-08T05:54:08Z</dcterms:created>
  <dcterms:modified xsi:type="dcterms:W3CDTF">2021-06-17T11:56:18Z</dcterms:modified>
</cp:coreProperties>
</file>