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H121" i="1" l="1"/>
  <c r="E147" i="1"/>
  <c r="P121" i="1" l="1"/>
  <c r="P119" i="1"/>
  <c r="P118" i="1"/>
  <c r="X138" i="1"/>
  <c r="C138" i="1"/>
  <c r="C136" i="1"/>
  <c r="B176" i="1"/>
  <c r="C178" i="1"/>
  <c r="C179" i="1"/>
  <c r="C181" i="1"/>
  <c r="C182" i="1"/>
  <c r="C183" i="1"/>
  <c r="B118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1" i="1"/>
  <c r="J100" i="1"/>
  <c r="B99" i="1"/>
  <c r="C97" i="1"/>
  <c r="P147" i="1" l="1"/>
  <c r="B162" i="1" l="1"/>
  <c r="B138" i="1"/>
  <c r="O118" i="1" l="1"/>
  <c r="J121" i="1"/>
  <c r="H120" i="1"/>
  <c r="E120" i="1" l="1"/>
  <c r="W121" i="1" l="1"/>
  <c r="M121" i="1"/>
  <c r="S121" i="1"/>
  <c r="F121" i="1"/>
  <c r="I121" i="1" l="1"/>
  <c r="H162" i="1" l="1"/>
  <c r="U121" i="1" l="1"/>
  <c r="B121" i="1"/>
  <c r="B119" i="1"/>
  <c r="B120" i="1"/>
  <c r="H119" i="1" l="1"/>
  <c r="O147" i="1"/>
  <c r="O120" i="1"/>
  <c r="G119" i="1"/>
  <c r="C142" i="1" l="1"/>
  <c r="N147" i="1"/>
  <c r="N120" i="1"/>
  <c r="C103" i="1"/>
  <c r="B198" i="1" l="1"/>
  <c r="T147" i="1" l="1"/>
  <c r="R120" i="1" l="1"/>
  <c r="M120" i="1"/>
  <c r="O119" i="1"/>
  <c r="S106" i="1" l="1"/>
  <c r="X121" i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7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F197" i="1" l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D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D181" i="1"/>
  <c r="D182" i="1"/>
  <c r="D183" i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80" i="1" l="1"/>
  <c r="D175" i="1"/>
  <c r="C176" i="1"/>
  <c r="D176" i="1" s="1"/>
  <c r="C100" i="1"/>
  <c r="D100" i="1" s="1"/>
  <c r="C147" i="1"/>
  <c r="D195" i="1"/>
  <c r="C198" i="1"/>
  <c r="C204" i="1"/>
  <c r="D204" i="1" s="1"/>
  <c r="D209" i="1"/>
  <c r="B208" i="1"/>
  <c r="B210" i="1" s="1"/>
  <c r="C106" i="1"/>
  <c r="D180" i="1"/>
  <c r="C133" i="1"/>
  <c r="D133" i="1" s="1"/>
  <c r="C156" i="1"/>
  <c r="D156" i="1" s="1"/>
  <c r="C193" i="1"/>
  <c r="D193" i="1" s="1"/>
  <c r="C118" i="1"/>
  <c r="C197" i="1"/>
  <c r="D197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<sst xmlns="http://schemas.openxmlformats.org/spreadsheetml/2006/main" count="251" uniqueCount="204">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</sst>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108" sqref="H108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5" t="s">
        <v>203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customHeight="1" thickBot="1" x14ac:dyDescent="0.35">
      <c r="A4" s="166" t="s">
        <v>3</v>
      </c>
      <c r="B4" s="169" t="s">
        <v>196</v>
      </c>
      <c r="C4" s="162" t="s">
        <v>198</v>
      </c>
      <c r="D4" s="162" t="s">
        <v>197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1:26" s="108" customFormat="1" ht="87" customHeight="1" x14ac:dyDescent="0.25">
      <c r="A5" s="167"/>
      <c r="B5" s="170"/>
      <c r="C5" s="163"/>
      <c r="D5" s="163"/>
      <c r="E5" s="160" t="s">
        <v>5</v>
      </c>
      <c r="F5" s="160" t="s">
        <v>6</v>
      </c>
      <c r="G5" s="160" t="s">
        <v>7</v>
      </c>
      <c r="H5" s="160" t="s">
        <v>8</v>
      </c>
      <c r="I5" s="160" t="s">
        <v>9</v>
      </c>
      <c r="J5" s="160" t="s">
        <v>10</v>
      </c>
      <c r="K5" s="160" t="s">
        <v>11</v>
      </c>
      <c r="L5" s="160" t="s">
        <v>12</v>
      </c>
      <c r="M5" s="160" t="s">
        <v>13</v>
      </c>
      <c r="N5" s="160" t="s">
        <v>14</v>
      </c>
      <c r="O5" s="160" t="s">
        <v>15</v>
      </c>
      <c r="P5" s="160" t="s">
        <v>16</v>
      </c>
      <c r="Q5" s="160" t="s">
        <v>17</v>
      </c>
      <c r="R5" s="160" t="s">
        <v>18</v>
      </c>
      <c r="S5" s="160" t="s">
        <v>19</v>
      </c>
      <c r="T5" s="160" t="s">
        <v>20</v>
      </c>
      <c r="U5" s="160" t="s">
        <v>21</v>
      </c>
      <c r="V5" s="160" t="s">
        <v>22</v>
      </c>
      <c r="W5" s="175" t="s">
        <v>23</v>
      </c>
      <c r="X5" s="160" t="s">
        <v>24</v>
      </c>
      <c r="Y5" s="160" t="s">
        <v>25</v>
      </c>
    </row>
    <row r="6" spans="1:26" s="108" customFormat="1" ht="70.150000000000006" customHeight="1" thickBot="1" x14ac:dyDescent="0.3">
      <c r="A6" s="168"/>
      <c r="B6" s="171"/>
      <c r="C6" s="164"/>
      <c r="D6" s="164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76"/>
      <c r="X6" s="161"/>
      <c r="Y6" s="161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/>
      <c r="D91" s="151" t="e">
        <f t="shared" si="60"/>
        <v>#DIV/0!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3">SUM(E97:Y97)</f>
        <v>303227</v>
      </c>
      <c r="D97" s="151">
        <f t="shared" si="60"/>
        <v>1.0402548260164053</v>
      </c>
      <c r="E97" s="153">
        <v>16521</v>
      </c>
      <c r="F97" s="153">
        <v>8356</v>
      </c>
      <c r="G97" s="153">
        <v>18182</v>
      </c>
      <c r="H97" s="153">
        <v>19400</v>
      </c>
      <c r="I97" s="153">
        <v>8961</v>
      </c>
      <c r="J97" s="153">
        <v>22570</v>
      </c>
      <c r="K97" s="153">
        <v>13696</v>
      </c>
      <c r="L97" s="153">
        <v>14786</v>
      </c>
      <c r="M97" s="153">
        <v>15564</v>
      </c>
      <c r="N97" s="153">
        <v>5291</v>
      </c>
      <c r="O97" s="153">
        <v>8662</v>
      </c>
      <c r="P97" s="153">
        <v>13233</v>
      </c>
      <c r="Q97" s="153">
        <v>17415</v>
      </c>
      <c r="R97" s="153">
        <v>18227</v>
      </c>
      <c r="S97" s="153">
        <v>19452</v>
      </c>
      <c r="T97" s="153">
        <v>15466</v>
      </c>
      <c r="U97" s="153">
        <v>11706</v>
      </c>
      <c r="V97" s="153">
        <v>5216</v>
      </c>
      <c r="W97" s="153">
        <v>14221</v>
      </c>
      <c r="X97" s="153">
        <v>24124</v>
      </c>
      <c r="Y97" s="153">
        <v>12178</v>
      </c>
    </row>
    <row r="98" spans="1:25" s="12" customFormat="1" ht="45" customHeight="1" x14ac:dyDescent="0.2">
      <c r="A98" s="32" t="s">
        <v>90</v>
      </c>
      <c r="B98" s="23">
        <v>24998</v>
      </c>
      <c r="C98" s="121">
        <f t="shared" ref="C98" si="64">SUM(E98:Y98)</f>
        <v>112563</v>
      </c>
      <c r="D98" s="15"/>
      <c r="E98" s="152">
        <v>4370</v>
      </c>
      <c r="F98" s="152">
        <v>1964</v>
      </c>
      <c r="G98" s="152">
        <v>9353</v>
      </c>
      <c r="H98" s="152">
        <v>6610</v>
      </c>
      <c r="I98" s="152">
        <v>3382</v>
      </c>
      <c r="J98" s="152">
        <v>10123</v>
      </c>
      <c r="K98" s="152">
        <v>5514</v>
      </c>
      <c r="L98" s="152">
        <v>4134</v>
      </c>
      <c r="M98" s="152">
        <v>6064</v>
      </c>
      <c r="N98" s="152">
        <v>2014</v>
      </c>
      <c r="O98" s="152">
        <v>1919</v>
      </c>
      <c r="P98" s="152">
        <v>4387</v>
      </c>
      <c r="Q98" s="152">
        <v>6476</v>
      </c>
      <c r="R98" s="152">
        <v>6022</v>
      </c>
      <c r="S98" s="152">
        <v>8107</v>
      </c>
      <c r="T98" s="152">
        <v>5319</v>
      </c>
      <c r="U98" s="152">
        <v>4394</v>
      </c>
      <c r="V98" s="152">
        <v>2370</v>
      </c>
      <c r="W98" s="152">
        <v>5276</v>
      </c>
      <c r="X98" s="152">
        <v>11555</v>
      </c>
      <c r="Y98" s="152">
        <v>3210</v>
      </c>
    </row>
    <row r="99" spans="1:25" s="12" customFormat="1" ht="45" customHeight="1" x14ac:dyDescent="0.2">
      <c r="A99" s="13" t="s">
        <v>182</v>
      </c>
      <c r="B99" s="123">
        <f>B98/B97</f>
        <v>8.5758491627586253E-2</v>
      </c>
      <c r="C99" s="123">
        <f>C98/C97</f>
        <v>0.37121694308224529</v>
      </c>
      <c r="D99" s="15"/>
      <c r="E99" s="29">
        <f>E98/E97</f>
        <v>0.26451183342412687</v>
      </c>
      <c r="F99" s="29">
        <f>F98/F97</f>
        <v>0.23504068932503591</v>
      </c>
      <c r="G99" s="29">
        <f t="shared" ref="G99:Y99" si="65">G98/G97</f>
        <v>0.51440985590144095</v>
      </c>
      <c r="H99" s="29">
        <f t="shared" si="65"/>
        <v>0.34072164948453609</v>
      </c>
      <c r="I99" s="29">
        <f t="shared" si="65"/>
        <v>0.3774132351300078</v>
      </c>
      <c r="J99" s="29">
        <f t="shared" si="65"/>
        <v>0.44851572884359769</v>
      </c>
      <c r="K99" s="29">
        <f t="shared" si="65"/>
        <v>0.40259929906542058</v>
      </c>
      <c r="L99" s="29">
        <f t="shared" si="65"/>
        <v>0.27958880021642096</v>
      </c>
      <c r="M99" s="29">
        <f t="shared" si="65"/>
        <v>0.38961706502184529</v>
      </c>
      <c r="N99" s="29">
        <f t="shared" si="65"/>
        <v>0.38064638064638062</v>
      </c>
      <c r="O99" s="29">
        <f t="shared" si="65"/>
        <v>0.2215423689679058</v>
      </c>
      <c r="P99" s="29">
        <f t="shared" si="65"/>
        <v>0.33151968563439888</v>
      </c>
      <c r="Q99" s="29">
        <f t="shared" si="65"/>
        <v>0.37186333620442147</v>
      </c>
      <c r="R99" s="29">
        <f t="shared" si="65"/>
        <v>0.3303889833763099</v>
      </c>
      <c r="S99" s="29">
        <f t="shared" si="65"/>
        <v>0.41676948385770102</v>
      </c>
      <c r="T99" s="29">
        <f t="shared" si="65"/>
        <v>0.34391568602094919</v>
      </c>
      <c r="U99" s="29">
        <f t="shared" si="65"/>
        <v>0.37536306167777206</v>
      </c>
      <c r="V99" s="29">
        <f t="shared" si="65"/>
        <v>0.45437116564417179</v>
      </c>
      <c r="W99" s="29">
        <f t="shared" si="65"/>
        <v>0.371000632866887</v>
      </c>
      <c r="X99" s="29">
        <f t="shared" si="65"/>
        <v>0.4789835848118057</v>
      </c>
      <c r="Y99" s="29">
        <f t="shared" si="65"/>
        <v>0.26359008047298405</v>
      </c>
    </row>
    <row r="100" spans="1:25" s="92" customFormat="1" ht="45" hidden="1" customHeight="1" x14ac:dyDescent="0.2">
      <c r="A100" s="90" t="s">
        <v>95</v>
      </c>
      <c r="B100" s="93">
        <f>B97-B98</f>
        <v>266495</v>
      </c>
      <c r="C100" s="103">
        <f>SUM(E100:Y100)</f>
        <v>190664</v>
      </c>
      <c r="D100" s="15">
        <f t="shared" si="60"/>
        <v>0.71545057130527778</v>
      </c>
      <c r="E100" s="93">
        <f t="shared" ref="E100:Y100" si="66">E97-E98</f>
        <v>12151</v>
      </c>
      <c r="F100" s="93">
        <f t="shared" si="66"/>
        <v>6392</v>
      </c>
      <c r="G100" s="93">
        <f t="shared" si="66"/>
        <v>8829</v>
      </c>
      <c r="H100" s="93">
        <f t="shared" si="66"/>
        <v>12790</v>
      </c>
      <c r="I100" s="93">
        <f t="shared" si="66"/>
        <v>5579</v>
      </c>
      <c r="J100" s="93">
        <f>J97-J98</f>
        <v>12447</v>
      </c>
      <c r="K100" s="93">
        <f t="shared" si="66"/>
        <v>8182</v>
      </c>
      <c r="L100" s="93">
        <f t="shared" si="66"/>
        <v>10652</v>
      </c>
      <c r="M100" s="93">
        <f t="shared" si="66"/>
        <v>9500</v>
      </c>
      <c r="N100" s="93">
        <f t="shared" si="66"/>
        <v>3277</v>
      </c>
      <c r="O100" s="93">
        <f t="shared" si="66"/>
        <v>6743</v>
      </c>
      <c r="P100" s="93">
        <f t="shared" si="66"/>
        <v>8846</v>
      </c>
      <c r="Q100" s="93">
        <f t="shared" si="66"/>
        <v>10939</v>
      </c>
      <c r="R100" s="93">
        <f t="shared" si="66"/>
        <v>12205</v>
      </c>
      <c r="S100" s="93">
        <f t="shared" si="66"/>
        <v>11345</v>
      </c>
      <c r="T100" s="93">
        <f t="shared" si="66"/>
        <v>10147</v>
      </c>
      <c r="U100" s="93">
        <f t="shared" si="66"/>
        <v>7312</v>
      </c>
      <c r="V100" s="93">
        <f t="shared" si="66"/>
        <v>2846</v>
      </c>
      <c r="W100" s="93">
        <f t="shared" si="66"/>
        <v>8945</v>
      </c>
      <c r="X100" s="93">
        <f t="shared" si="66"/>
        <v>12569</v>
      </c>
      <c r="Y100" s="93">
        <f t="shared" si="66"/>
        <v>8968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7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7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7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23725</v>
      </c>
      <c r="C105" s="121">
        <f>SUM(E105:Y105)</f>
        <v>111890</v>
      </c>
      <c r="D105" s="15"/>
      <c r="E105" s="152">
        <v>4370</v>
      </c>
      <c r="F105" s="152">
        <v>1964</v>
      </c>
      <c r="G105" s="152">
        <v>9353</v>
      </c>
      <c r="H105" s="152">
        <v>6610</v>
      </c>
      <c r="I105" s="152">
        <v>3382</v>
      </c>
      <c r="J105" s="152">
        <v>10123</v>
      </c>
      <c r="K105" s="152">
        <v>5514</v>
      </c>
      <c r="L105" s="152">
        <v>4134</v>
      </c>
      <c r="M105" s="152">
        <v>6064</v>
      </c>
      <c r="N105" s="152">
        <v>2014</v>
      </c>
      <c r="O105" s="152">
        <v>1919</v>
      </c>
      <c r="P105" s="152">
        <v>4387</v>
      </c>
      <c r="Q105" s="152">
        <v>6476</v>
      </c>
      <c r="R105" s="152">
        <v>6022</v>
      </c>
      <c r="S105" s="152">
        <v>8107</v>
      </c>
      <c r="T105" s="152">
        <v>5319</v>
      </c>
      <c r="U105" s="152">
        <v>4394</v>
      </c>
      <c r="V105" s="152">
        <v>2370</v>
      </c>
      <c r="W105" s="152">
        <v>5276</v>
      </c>
      <c r="X105" s="152">
        <v>10882</v>
      </c>
      <c r="Y105" s="152">
        <v>3210</v>
      </c>
    </row>
    <row r="106" spans="1:25" s="12" customFormat="1" ht="45" customHeight="1" x14ac:dyDescent="0.2">
      <c r="A106" s="13" t="s">
        <v>182</v>
      </c>
      <c r="B106" s="29">
        <f>B105/B97</f>
        <v>8.1391319860168163E-2</v>
      </c>
      <c r="C106" s="131">
        <f>C105/C97</f>
        <v>0.36899748373330871</v>
      </c>
      <c r="D106" s="15"/>
      <c r="E106" s="29">
        <f t="shared" ref="E106:Y106" si="68">E105/E97</f>
        <v>0.26451183342412687</v>
      </c>
      <c r="F106" s="29">
        <f t="shared" si="68"/>
        <v>0.23504068932503591</v>
      </c>
      <c r="G106" s="29">
        <f t="shared" si="68"/>
        <v>0.51440985590144095</v>
      </c>
      <c r="H106" s="29">
        <f t="shared" si="68"/>
        <v>0.34072164948453609</v>
      </c>
      <c r="I106" s="29">
        <f t="shared" si="68"/>
        <v>0.3774132351300078</v>
      </c>
      <c r="J106" s="29">
        <f t="shared" si="68"/>
        <v>0.44851572884359769</v>
      </c>
      <c r="K106" s="29">
        <f t="shared" si="68"/>
        <v>0.40259929906542058</v>
      </c>
      <c r="L106" s="29">
        <f t="shared" si="68"/>
        <v>0.27958880021642096</v>
      </c>
      <c r="M106" s="29">
        <f t="shared" si="68"/>
        <v>0.38961706502184529</v>
      </c>
      <c r="N106" s="29">
        <f t="shared" si="68"/>
        <v>0.38064638064638062</v>
      </c>
      <c r="O106" s="29">
        <f t="shared" si="68"/>
        <v>0.2215423689679058</v>
      </c>
      <c r="P106" s="29">
        <f t="shared" si="68"/>
        <v>0.33151968563439888</v>
      </c>
      <c r="Q106" s="29">
        <f t="shared" si="68"/>
        <v>0.37186333620442147</v>
      </c>
      <c r="R106" s="29">
        <f t="shared" si="68"/>
        <v>0.3303889833763099</v>
      </c>
      <c r="S106" s="29">
        <f t="shared" si="68"/>
        <v>0.41676948385770102</v>
      </c>
      <c r="T106" s="29">
        <f t="shared" si="68"/>
        <v>0.34391568602094919</v>
      </c>
      <c r="U106" s="29">
        <f t="shared" si="68"/>
        <v>0.37536306167777206</v>
      </c>
      <c r="V106" s="29">
        <f t="shared" si="68"/>
        <v>0.45437116564417179</v>
      </c>
      <c r="W106" s="29">
        <f t="shared" si="68"/>
        <v>0.371000632866887</v>
      </c>
      <c r="X106" s="29">
        <f t="shared" si="68"/>
        <v>0.45108605538053392</v>
      </c>
      <c r="Y106" s="29">
        <f t="shared" si="68"/>
        <v>0.26359008047298405</v>
      </c>
    </row>
    <row r="107" spans="1:25" s="12" customFormat="1" ht="45" customHeight="1" x14ac:dyDescent="0.2">
      <c r="A107" s="11" t="s">
        <v>91</v>
      </c>
      <c r="B107" s="38">
        <v>15612</v>
      </c>
      <c r="C107" s="103">
        <f t="shared" ref="C107:C117" si="69">SUM(E107:Y107)</f>
        <v>71393</v>
      </c>
      <c r="D107" s="15"/>
      <c r="E107" s="153">
        <v>4105</v>
      </c>
      <c r="F107" s="153">
        <v>1521</v>
      </c>
      <c r="G107" s="153">
        <v>4966</v>
      </c>
      <c r="H107" s="153">
        <v>4972</v>
      </c>
      <c r="I107" s="153">
        <v>2171</v>
      </c>
      <c r="J107" s="153">
        <v>5100</v>
      </c>
      <c r="K107" s="153">
        <v>2565</v>
      </c>
      <c r="L107" s="153">
        <v>2825</v>
      </c>
      <c r="M107" s="153">
        <v>4049</v>
      </c>
      <c r="N107" s="153">
        <v>1432</v>
      </c>
      <c r="O107" s="153">
        <v>1517</v>
      </c>
      <c r="P107" s="153">
        <v>3678</v>
      </c>
      <c r="Q107" s="153">
        <v>5745</v>
      </c>
      <c r="R107" s="153">
        <v>3763</v>
      </c>
      <c r="S107" s="153">
        <v>5582</v>
      </c>
      <c r="T107" s="153">
        <v>3939</v>
      </c>
      <c r="U107" s="153">
        <v>2059</v>
      </c>
      <c r="V107" s="153">
        <v>2320</v>
      </c>
      <c r="W107" s="153">
        <v>3308</v>
      </c>
      <c r="X107" s="153">
        <v>4186</v>
      </c>
      <c r="Y107" s="153">
        <v>1590</v>
      </c>
    </row>
    <row r="108" spans="1:25" s="12" customFormat="1" ht="45" customHeight="1" x14ac:dyDescent="0.2">
      <c r="A108" s="11" t="s">
        <v>92</v>
      </c>
      <c r="B108" s="38">
        <v>579</v>
      </c>
      <c r="C108" s="103">
        <f t="shared" si="69"/>
        <v>8216</v>
      </c>
      <c r="D108" s="15"/>
      <c r="E108" s="153">
        <v>40</v>
      </c>
      <c r="F108" s="153">
        <v>196</v>
      </c>
      <c r="G108" s="153"/>
      <c r="H108" s="153">
        <v>62</v>
      </c>
      <c r="I108" s="153">
        <v>435</v>
      </c>
      <c r="J108" s="153">
        <v>1667</v>
      </c>
      <c r="K108" s="153">
        <v>1488</v>
      </c>
      <c r="L108" s="153"/>
      <c r="M108" s="153">
        <v>80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635</v>
      </c>
      <c r="T108" s="153">
        <v>16</v>
      </c>
      <c r="U108" s="153"/>
      <c r="V108" s="153"/>
      <c r="W108" s="153">
        <v>997</v>
      </c>
      <c r="X108" s="153">
        <v>1148</v>
      </c>
      <c r="Y108" s="153">
        <v>640</v>
      </c>
    </row>
    <row r="109" spans="1:25" s="12" customFormat="1" ht="45" customHeight="1" x14ac:dyDescent="0.2">
      <c r="A109" s="11" t="s">
        <v>93</v>
      </c>
      <c r="B109" s="38">
        <v>5008</v>
      </c>
      <c r="C109" s="103">
        <f t="shared" si="69"/>
        <v>23855</v>
      </c>
      <c r="D109" s="15"/>
      <c r="E109" s="153"/>
      <c r="F109" s="153">
        <v>247</v>
      </c>
      <c r="G109" s="153">
        <v>3991</v>
      </c>
      <c r="H109" s="153">
        <v>1109</v>
      </c>
      <c r="I109" s="153">
        <v>676</v>
      </c>
      <c r="J109" s="153">
        <v>3200</v>
      </c>
      <c r="K109" s="153">
        <v>780</v>
      </c>
      <c r="L109" s="153"/>
      <c r="M109" s="153">
        <v>1158</v>
      </c>
      <c r="N109" s="153">
        <v>270</v>
      </c>
      <c r="O109" s="153">
        <v>221</v>
      </c>
      <c r="P109" s="153">
        <v>643</v>
      </c>
      <c r="Q109" s="153">
        <v>731</v>
      </c>
      <c r="R109" s="153">
        <v>493</v>
      </c>
      <c r="S109" s="153">
        <v>1722</v>
      </c>
      <c r="T109" s="153">
        <v>758</v>
      </c>
      <c r="U109" s="153">
        <v>2173</v>
      </c>
      <c r="V109" s="153"/>
      <c r="W109" s="153">
        <v>436</v>
      </c>
      <c r="X109" s="153">
        <v>4587</v>
      </c>
      <c r="Y109" s="153">
        <v>660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69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86213</v>
      </c>
      <c r="C112" s="121">
        <f t="shared" si="69"/>
        <v>240124.6</v>
      </c>
      <c r="D112" s="15"/>
      <c r="E112" s="152">
        <v>11144</v>
      </c>
      <c r="F112" s="152">
        <v>3706</v>
      </c>
      <c r="G112" s="152">
        <v>21553</v>
      </c>
      <c r="H112" s="152">
        <v>12877</v>
      </c>
      <c r="I112" s="152">
        <v>7062</v>
      </c>
      <c r="J112" s="152">
        <v>25608.6</v>
      </c>
      <c r="K112" s="152">
        <v>11558</v>
      </c>
      <c r="L112" s="152">
        <v>7688</v>
      </c>
      <c r="M112" s="152">
        <v>10691</v>
      </c>
      <c r="N112" s="152">
        <v>4324</v>
      </c>
      <c r="O112" s="152">
        <v>3115</v>
      </c>
      <c r="P112" s="152">
        <v>8326</v>
      </c>
      <c r="Q112" s="152">
        <v>15415</v>
      </c>
      <c r="R112" s="152">
        <v>13100</v>
      </c>
      <c r="S112" s="152">
        <v>21372</v>
      </c>
      <c r="T112" s="152">
        <v>10190</v>
      </c>
      <c r="U112" s="152">
        <v>9183</v>
      </c>
      <c r="V112" s="152">
        <v>3628</v>
      </c>
      <c r="W112" s="152">
        <v>8764</v>
      </c>
      <c r="X112" s="152">
        <v>24700</v>
      </c>
      <c r="Y112" s="152">
        <v>6120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0.40343514784946238</v>
      </c>
      <c r="D113" s="15" t="e">
        <f t="shared" si="60"/>
        <v>#DIV/0!</v>
      </c>
      <c r="E113" s="99" t="e">
        <f t="shared" ref="E113:Y113" si="70">E112/E111</f>
        <v>#DIV/0!</v>
      </c>
      <c r="F113" s="99" t="e">
        <f t="shared" si="70"/>
        <v>#DIV/0!</v>
      </c>
      <c r="G113" s="99" t="e">
        <f t="shared" si="70"/>
        <v>#DIV/0!</v>
      </c>
      <c r="H113" s="99" t="e">
        <f t="shared" si="70"/>
        <v>#DIV/0!</v>
      </c>
      <c r="I113" s="99" t="e">
        <f t="shared" si="70"/>
        <v>#DIV/0!</v>
      </c>
      <c r="J113" s="99" t="e">
        <f t="shared" si="70"/>
        <v>#DIV/0!</v>
      </c>
      <c r="K113" s="99" t="e">
        <f t="shared" si="70"/>
        <v>#DIV/0!</v>
      </c>
      <c r="L113" s="99" t="e">
        <f t="shared" si="70"/>
        <v>#DIV/0!</v>
      </c>
      <c r="M113" s="99" t="e">
        <f t="shared" si="70"/>
        <v>#DIV/0!</v>
      </c>
      <c r="N113" s="99" t="e">
        <f t="shared" si="70"/>
        <v>#DIV/0!</v>
      </c>
      <c r="O113" s="99" t="e">
        <f t="shared" si="70"/>
        <v>#DIV/0!</v>
      </c>
      <c r="P113" s="99" t="e">
        <f t="shared" si="70"/>
        <v>#DIV/0!</v>
      </c>
      <c r="Q113" s="99" t="e">
        <f t="shared" si="70"/>
        <v>#DIV/0!</v>
      </c>
      <c r="R113" s="99" t="e">
        <f t="shared" si="70"/>
        <v>#DIV/0!</v>
      </c>
      <c r="S113" s="99" t="e">
        <f t="shared" si="70"/>
        <v>#DIV/0!</v>
      </c>
      <c r="T113" s="99" t="e">
        <f t="shared" si="70"/>
        <v>#DIV/0!</v>
      </c>
      <c r="U113" s="99" t="e">
        <f t="shared" si="70"/>
        <v>#DIV/0!</v>
      </c>
      <c r="V113" s="99" t="e">
        <f t="shared" si="70"/>
        <v>#DIV/0!</v>
      </c>
      <c r="W113" s="99" t="e">
        <f t="shared" si="70"/>
        <v>#DIV/0!</v>
      </c>
      <c r="X113" s="99" t="e">
        <f t="shared" si="70"/>
        <v>#DIV/0!</v>
      </c>
      <c r="Y113" s="99" t="e">
        <f t="shared" si="70"/>
        <v>#DIV/0!</v>
      </c>
    </row>
    <row r="114" spans="1:25" s="12" customFormat="1" ht="45" customHeight="1" x14ac:dyDescent="0.2">
      <c r="A114" s="11" t="s">
        <v>91</v>
      </c>
      <c r="B114" s="26">
        <v>58903</v>
      </c>
      <c r="C114" s="103">
        <f t="shared" si="69"/>
        <v>153871</v>
      </c>
      <c r="D114" s="15"/>
      <c r="E114" s="153">
        <v>10777</v>
      </c>
      <c r="F114" s="153">
        <v>3042</v>
      </c>
      <c r="G114" s="153">
        <v>8937</v>
      </c>
      <c r="H114" s="153">
        <v>10059</v>
      </c>
      <c r="I114" s="153">
        <v>4395</v>
      </c>
      <c r="J114" s="153">
        <v>12852</v>
      </c>
      <c r="K114" s="153">
        <v>5492</v>
      </c>
      <c r="L114" s="153">
        <v>5572</v>
      </c>
      <c r="M114" s="153">
        <v>7305</v>
      </c>
      <c r="N114" s="153">
        <v>3014</v>
      </c>
      <c r="O114" s="153">
        <v>2113</v>
      </c>
      <c r="P114" s="153">
        <v>7103</v>
      </c>
      <c r="Q114" s="153">
        <v>13388</v>
      </c>
      <c r="R114" s="153">
        <v>11352</v>
      </c>
      <c r="S114" s="153">
        <v>15687</v>
      </c>
      <c r="T114" s="153">
        <v>7439</v>
      </c>
      <c r="U114" s="153">
        <v>4529</v>
      </c>
      <c r="V114" s="153">
        <v>3623</v>
      </c>
      <c r="W114" s="153">
        <v>5638</v>
      </c>
      <c r="X114" s="153">
        <v>8774</v>
      </c>
      <c r="Y114" s="153">
        <v>2780</v>
      </c>
    </row>
    <row r="115" spans="1:25" s="12" customFormat="1" ht="45" customHeight="1" x14ac:dyDescent="0.2">
      <c r="A115" s="11" t="s">
        <v>92</v>
      </c>
      <c r="B115" s="26">
        <v>2417</v>
      </c>
      <c r="C115" s="103">
        <f t="shared" si="69"/>
        <v>15653</v>
      </c>
      <c r="D115" s="15"/>
      <c r="E115" s="153">
        <v>260</v>
      </c>
      <c r="F115" s="153">
        <v>294</v>
      </c>
      <c r="G115" s="153"/>
      <c r="H115" s="153">
        <v>141</v>
      </c>
      <c r="I115" s="153">
        <v>915</v>
      </c>
      <c r="J115" s="153">
        <v>3863</v>
      </c>
      <c r="K115" s="153">
        <v>3079</v>
      </c>
      <c r="L115" s="153"/>
      <c r="M115" s="153">
        <v>110</v>
      </c>
      <c r="N115" s="153">
        <v>150</v>
      </c>
      <c r="O115" s="153">
        <v>372</v>
      </c>
      <c r="P115" s="153"/>
      <c r="Q115" s="153">
        <v>140</v>
      </c>
      <c r="R115" s="153">
        <v>558</v>
      </c>
      <c r="S115" s="153">
        <v>1348</v>
      </c>
      <c r="T115" s="153">
        <v>55</v>
      </c>
      <c r="U115" s="153"/>
      <c r="V115" s="153"/>
      <c r="W115" s="153">
        <v>1176</v>
      </c>
      <c r="X115" s="153">
        <v>2102</v>
      </c>
      <c r="Y115" s="153">
        <v>1090</v>
      </c>
    </row>
    <row r="116" spans="1:25" s="12" customFormat="1" ht="45" customHeight="1" x14ac:dyDescent="0.2">
      <c r="A116" s="11" t="s">
        <v>93</v>
      </c>
      <c r="B116" s="26">
        <v>16809</v>
      </c>
      <c r="C116" s="103">
        <f t="shared" si="69"/>
        <v>56767</v>
      </c>
      <c r="D116" s="15"/>
      <c r="E116" s="153"/>
      <c r="F116" s="153">
        <v>370</v>
      </c>
      <c r="G116" s="153">
        <v>11629</v>
      </c>
      <c r="H116" s="153">
        <v>1715</v>
      </c>
      <c r="I116" s="153">
        <v>1580</v>
      </c>
      <c r="J116" s="153">
        <v>7872</v>
      </c>
      <c r="K116" s="153">
        <v>1759</v>
      </c>
      <c r="L116" s="153"/>
      <c r="M116" s="153">
        <v>2137</v>
      </c>
      <c r="N116" s="153">
        <v>595</v>
      </c>
      <c r="O116" s="153">
        <v>345</v>
      </c>
      <c r="P116" s="153">
        <v>1124</v>
      </c>
      <c r="Q116" s="153">
        <v>2077</v>
      </c>
      <c r="R116" s="153">
        <v>1090</v>
      </c>
      <c r="S116" s="153">
        <v>3957</v>
      </c>
      <c r="T116" s="153">
        <v>1614</v>
      </c>
      <c r="U116" s="153">
        <v>4541</v>
      </c>
      <c r="V116" s="153"/>
      <c r="W116" s="153">
        <v>1022</v>
      </c>
      <c r="X116" s="153">
        <v>11590</v>
      </c>
      <c r="Y116" s="153">
        <v>1750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69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36.338461538461537</v>
      </c>
      <c r="C118" s="133">
        <f>C112/C105*10</f>
        <v>21.460773974439181</v>
      </c>
      <c r="D118" s="133"/>
      <c r="E118" s="134">
        <f t="shared" ref="E118:G118" si="71">E112/E105*10</f>
        <v>25.501144164759726</v>
      </c>
      <c r="F118" s="134">
        <f t="shared" si="71"/>
        <v>18.869653767820772</v>
      </c>
      <c r="G118" s="134">
        <f t="shared" si="71"/>
        <v>23.043943119854589</v>
      </c>
      <c r="H118" s="51">
        <f t="shared" ref="H118:J118" si="72">H112/H105*10</f>
        <v>19.48108925869894</v>
      </c>
      <c r="I118" s="51">
        <f t="shared" ref="I118" si="73">I112/I105*10</f>
        <v>20.881135422826731</v>
      </c>
      <c r="J118" s="51">
        <f t="shared" si="72"/>
        <v>25.297441469919981</v>
      </c>
      <c r="K118" s="51">
        <f t="shared" ref="K118:L118" si="74">K112/K105*10</f>
        <v>20.961189698948132</v>
      </c>
      <c r="L118" s="51">
        <f t="shared" si="74"/>
        <v>18.597000483792936</v>
      </c>
      <c r="M118" s="51">
        <f>M112/M105*10</f>
        <v>17.630277044854882</v>
      </c>
      <c r="N118" s="51">
        <f>N112/N105*10</f>
        <v>21.469712015888778</v>
      </c>
      <c r="O118" s="51">
        <f>O112/O105*10</f>
        <v>16.232412714955707</v>
      </c>
      <c r="P118" s="51">
        <f t="shared" ref="P118:V118" si="75">P112/P105*10</f>
        <v>18.978801002963301</v>
      </c>
      <c r="Q118" s="51">
        <f t="shared" si="75"/>
        <v>23.803273625694871</v>
      </c>
      <c r="R118" s="51">
        <f t="shared" si="75"/>
        <v>21.753570242444372</v>
      </c>
      <c r="S118" s="51">
        <f t="shared" si="75"/>
        <v>26.362402861724433</v>
      </c>
      <c r="T118" s="51">
        <f t="shared" si="75"/>
        <v>19.157736416619667</v>
      </c>
      <c r="U118" s="51">
        <f t="shared" si="75"/>
        <v>20.898953117888031</v>
      </c>
      <c r="V118" s="51">
        <f t="shared" si="75"/>
        <v>15.308016877637131</v>
      </c>
      <c r="W118" s="51">
        <f t="shared" ref="W118:X118" si="76">W112/W105*10</f>
        <v>16.61106899166035</v>
      </c>
      <c r="X118" s="51">
        <f t="shared" si="76"/>
        <v>22.698033449733504</v>
      </c>
      <c r="Y118" s="51">
        <f>Y112/Y105*10</f>
        <v>19.065420560747665</v>
      </c>
    </row>
    <row r="119" spans="1:25" s="12" customFormat="1" ht="45" customHeight="1" x14ac:dyDescent="0.2">
      <c r="A119" s="11" t="s">
        <v>91</v>
      </c>
      <c r="B119" s="134">
        <f t="shared" ref="B119:M122" si="77">B114/B107*10</f>
        <v>37.72931078657443</v>
      </c>
      <c r="C119" s="134">
        <f t="shared" si="77"/>
        <v>21.552673231269171</v>
      </c>
      <c r="D119" s="134"/>
      <c r="E119" s="134">
        <f t="shared" si="77"/>
        <v>26.253349573690624</v>
      </c>
      <c r="F119" s="134">
        <f t="shared" si="77"/>
        <v>20</v>
      </c>
      <c r="G119" s="134">
        <f>G114/G107*10</f>
        <v>17.996375352396296</v>
      </c>
      <c r="H119" s="51">
        <f t="shared" ref="H119:I119" si="78">H114/H107*10</f>
        <v>20.231295253419148</v>
      </c>
      <c r="I119" s="51">
        <f t="shared" si="78"/>
        <v>20.244127130354673</v>
      </c>
      <c r="J119" s="51">
        <f t="shared" si="77"/>
        <v>25.2</v>
      </c>
      <c r="K119" s="134">
        <f t="shared" si="77"/>
        <v>21.411306042884991</v>
      </c>
      <c r="L119" s="134">
        <f t="shared" si="77"/>
        <v>19.723893805309732</v>
      </c>
      <c r="M119" s="51">
        <f t="shared" si="77"/>
        <v>18.041491726352184</v>
      </c>
      <c r="N119" s="134">
        <f t="shared" ref="N119" si="79">N114/N107*10</f>
        <v>21.047486033519554</v>
      </c>
      <c r="O119" s="134">
        <f t="shared" ref="M119:Q120" si="80">O114/O107*10</f>
        <v>13.928806855636125</v>
      </c>
      <c r="P119" s="51">
        <f t="shared" si="80"/>
        <v>19.312126155519305</v>
      </c>
      <c r="Q119" s="51">
        <f t="shared" si="80"/>
        <v>23.30374238468233</v>
      </c>
      <c r="R119" s="51">
        <f t="shared" ref="R119:V121" si="81">R114/R107*10</f>
        <v>30.167419612011695</v>
      </c>
      <c r="S119" s="51">
        <f t="shared" si="81"/>
        <v>28.102830526692944</v>
      </c>
      <c r="T119" s="51">
        <f t="shared" si="81"/>
        <v>18.885503935008884</v>
      </c>
      <c r="U119" s="51">
        <f t="shared" si="81"/>
        <v>21.996114618746962</v>
      </c>
      <c r="V119" s="51">
        <f t="shared" si="81"/>
        <v>15.616379310344827</v>
      </c>
      <c r="W119" s="51">
        <f t="shared" ref="W119:Y119" si="82">W114/W107*10</f>
        <v>17.043530834340991</v>
      </c>
      <c r="X119" s="51">
        <f t="shared" si="82"/>
        <v>20.960344003822264</v>
      </c>
      <c r="Y119" s="51">
        <f t="shared" si="82"/>
        <v>17.484276729559749</v>
      </c>
    </row>
    <row r="120" spans="1:25" s="12" customFormat="1" ht="45" customHeight="1" x14ac:dyDescent="0.2">
      <c r="A120" s="11" t="s">
        <v>92</v>
      </c>
      <c r="B120" s="134">
        <f t="shared" si="77"/>
        <v>41.744386873920554</v>
      </c>
      <c r="C120" s="134">
        <f t="shared" si="77"/>
        <v>19.051850048685491</v>
      </c>
      <c r="D120" s="15"/>
      <c r="E120" s="51">
        <f t="shared" si="77"/>
        <v>65</v>
      </c>
      <c r="F120" s="51">
        <f t="shared" si="77"/>
        <v>15</v>
      </c>
      <c r="G120" s="51"/>
      <c r="H120" s="51">
        <f t="shared" ref="H120:I120" si="83">H115/H108*10</f>
        <v>22.741935483870968</v>
      </c>
      <c r="I120" s="51">
        <f t="shared" si="83"/>
        <v>21.03448275862069</v>
      </c>
      <c r="J120" s="51">
        <f t="shared" ref="G120:J121" si="84">J115/J108*10</f>
        <v>23.173365326934615</v>
      </c>
      <c r="K120" s="51">
        <f t="shared" si="77"/>
        <v>20.692204301075272</v>
      </c>
      <c r="L120" s="51"/>
      <c r="M120" s="51">
        <f t="shared" si="80"/>
        <v>13.75</v>
      </c>
      <c r="N120" s="51">
        <f t="shared" si="80"/>
        <v>19.480519480519479</v>
      </c>
      <c r="O120" s="51">
        <f>O115/O108*10</f>
        <v>12.196721311475409</v>
      </c>
      <c r="P120" s="51"/>
      <c r="Q120" s="51"/>
      <c r="R120" s="51">
        <f>R115/R108*10</f>
        <v>15.5</v>
      </c>
      <c r="S120" s="51">
        <f>S115/S108*10</f>
        <v>21.228346456692915</v>
      </c>
      <c r="T120" s="51">
        <f t="shared" si="81"/>
        <v>34.375</v>
      </c>
      <c r="U120" s="51"/>
      <c r="V120" s="51"/>
      <c r="W120" s="51">
        <f t="shared" ref="W120:Y121" si="85">W115/W108*10</f>
        <v>11.795386158475427</v>
      </c>
      <c r="X120" s="51">
        <f t="shared" si="85"/>
        <v>18.310104529616723</v>
      </c>
      <c r="Y120" s="51">
        <f t="shared" si="85"/>
        <v>17.03125</v>
      </c>
    </row>
    <row r="121" spans="1:25" s="12" customFormat="1" ht="45" customHeight="1" x14ac:dyDescent="0.2">
      <c r="A121" s="11" t="s">
        <v>93</v>
      </c>
      <c r="B121" s="134">
        <f t="shared" si="77"/>
        <v>33.564297124600635</v>
      </c>
      <c r="C121" s="134">
        <f t="shared" si="77"/>
        <v>23.796688325298678</v>
      </c>
      <c r="D121" s="15"/>
      <c r="E121" s="51"/>
      <c r="F121" s="134">
        <f t="shared" si="77"/>
        <v>14.979757085020243</v>
      </c>
      <c r="G121" s="51">
        <f t="shared" si="84"/>
        <v>29.13806063643197</v>
      </c>
      <c r="H121" s="51">
        <f t="shared" si="84"/>
        <v>15.464382326420198</v>
      </c>
      <c r="I121" s="51">
        <f>I116/I109*10</f>
        <v>23.372781065088759</v>
      </c>
      <c r="J121" s="134">
        <f>J116/J109*10</f>
        <v>24.6</v>
      </c>
      <c r="K121" s="134">
        <f t="shared" si="77"/>
        <v>22.551282051282051</v>
      </c>
      <c r="L121" s="51"/>
      <c r="M121" s="51">
        <f t="shared" si="77"/>
        <v>18.454231433506045</v>
      </c>
      <c r="N121" s="51"/>
      <c r="O121" s="51"/>
      <c r="P121" s="51">
        <f t="shared" ref="P121:S121" si="86">P116/P109*10</f>
        <v>17.480559875583204</v>
      </c>
      <c r="Q121" s="51"/>
      <c r="R121" s="51">
        <f t="shared" si="86"/>
        <v>22.109533468559839</v>
      </c>
      <c r="S121" s="51">
        <f t="shared" si="86"/>
        <v>22.979094076655052</v>
      </c>
      <c r="T121" s="51">
        <f t="shared" si="81"/>
        <v>21.292875989445911</v>
      </c>
      <c r="U121" s="51">
        <f t="shared" si="81"/>
        <v>20.897376898297285</v>
      </c>
      <c r="V121" s="51"/>
      <c r="W121" s="51">
        <f t="shared" si="85"/>
        <v>23.440366972477062</v>
      </c>
      <c r="X121" s="134">
        <f t="shared" si="85"/>
        <v>25.267059080008721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7"/>
        <v>#DIV/0!</v>
      </c>
      <c r="C122" s="134" t="e">
        <f t="shared" si="77"/>
        <v>#DIV/0!</v>
      </c>
      <c r="D122" s="15" t="e">
        <f t="shared" si="60"/>
        <v>#DIV/0!</v>
      </c>
      <c r="E122" s="51" t="e">
        <f t="shared" si="77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6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customHeight="1" x14ac:dyDescent="0.2">
      <c r="A127" s="32" t="s">
        <v>99</v>
      </c>
      <c r="B127" s="27">
        <v>408</v>
      </c>
      <c r="C127" s="121">
        <f>SUM(E127:Y127)</f>
        <v>450</v>
      </c>
      <c r="D127" s="15">
        <f t="shared" si="60"/>
        <v>1.1029411764705883</v>
      </c>
      <c r="E127" s="24">
        <v>35</v>
      </c>
      <c r="F127" s="24">
        <v>5</v>
      </c>
      <c r="G127" s="24">
        <v>21</v>
      </c>
      <c r="H127" s="24">
        <v>46</v>
      </c>
      <c r="I127" s="24">
        <v>17</v>
      </c>
      <c r="J127" s="24">
        <v>42</v>
      </c>
      <c r="K127" s="153">
        <v>20</v>
      </c>
      <c r="L127" s="153">
        <v>20</v>
      </c>
      <c r="M127" s="153">
        <v>20</v>
      </c>
      <c r="N127" s="24">
        <v>5</v>
      </c>
      <c r="O127" s="24">
        <v>4</v>
      </c>
      <c r="P127" s="24">
        <v>6</v>
      </c>
      <c r="Q127" s="24">
        <v>14</v>
      </c>
      <c r="R127" s="24">
        <v>15</v>
      </c>
      <c r="S127" s="24">
        <v>26</v>
      </c>
      <c r="T127" s="24">
        <v>29</v>
      </c>
      <c r="U127" s="24">
        <v>15</v>
      </c>
      <c r="V127" s="24">
        <v>3</v>
      </c>
      <c r="W127" s="24">
        <v>16</v>
      </c>
      <c r="X127" s="24">
        <v>60</v>
      </c>
      <c r="Y127" s="24">
        <v>31</v>
      </c>
    </row>
    <row r="128" spans="1:25" s="12" customFormat="1" ht="45" hidden="1" customHeight="1" x14ac:dyDescent="0.2">
      <c r="A128" s="32" t="s">
        <v>100</v>
      </c>
      <c r="B128" s="51"/>
      <c r="C128" s="134">
        <f>C126/C127</f>
        <v>0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1"/>
      <c r="D129" s="15" t="e">
        <f t="shared" si="60"/>
        <v>#DIV/0!</v>
      </c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1:26" s="12" customFormat="1" ht="45" hidden="1" customHeight="1" x14ac:dyDescent="0.2">
      <c r="A130" s="13" t="s">
        <v>102</v>
      </c>
      <c r="B130" s="23"/>
      <c r="C130" s="121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2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1"/>
      <c r="D131" s="15" t="e">
        <f t="shared" ref="D131:D174" si="87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customHeight="1" outlineLevel="1" x14ac:dyDescent="0.2">
      <c r="A132" s="52" t="s">
        <v>104</v>
      </c>
      <c r="B132" s="23">
        <v>11</v>
      </c>
      <c r="C132" s="121">
        <f>SUM(E132:Y132)</f>
        <v>3</v>
      </c>
      <c r="D132" s="15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>
        <v>3</v>
      </c>
      <c r="Y132" s="152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5" t="e">
        <f>C132/C131</f>
        <v>#DIV/0!</v>
      </c>
      <c r="D133" s="15" t="e">
        <f t="shared" si="87"/>
        <v>#DIV/0!</v>
      </c>
      <c r="E133" s="35" t="e">
        <f t="shared" ref="E133:Y133" si="88">E132/E131</f>
        <v>#DIV/0!</v>
      </c>
      <c r="F133" s="35" t="e">
        <f t="shared" si="88"/>
        <v>#DIV/0!</v>
      </c>
      <c r="G133" s="35" t="e">
        <f t="shared" si="88"/>
        <v>#DIV/0!</v>
      </c>
      <c r="H133" s="35" t="e">
        <f t="shared" si="88"/>
        <v>#DIV/0!</v>
      </c>
      <c r="I133" s="35" t="e">
        <f t="shared" si="88"/>
        <v>#DIV/0!</v>
      </c>
      <c r="J133" s="35" t="e">
        <f t="shared" si="88"/>
        <v>#DIV/0!</v>
      </c>
      <c r="K133" s="35" t="e">
        <f t="shared" si="88"/>
        <v>#DIV/0!</v>
      </c>
      <c r="L133" s="35" t="e">
        <f t="shared" si="88"/>
        <v>#DIV/0!</v>
      </c>
      <c r="M133" s="35" t="e">
        <f t="shared" si="88"/>
        <v>#DIV/0!</v>
      </c>
      <c r="N133" s="35" t="e">
        <f t="shared" si="88"/>
        <v>#DIV/0!</v>
      </c>
      <c r="O133" s="35" t="e">
        <f t="shared" si="88"/>
        <v>#DIV/0!</v>
      </c>
      <c r="P133" s="35" t="e">
        <f t="shared" si="88"/>
        <v>#DIV/0!</v>
      </c>
      <c r="Q133" s="35" t="e">
        <f t="shared" si="88"/>
        <v>#DIV/0!</v>
      </c>
      <c r="R133" s="35" t="e">
        <f t="shared" si="88"/>
        <v>#DIV/0!</v>
      </c>
      <c r="S133" s="35" t="e">
        <f t="shared" si="88"/>
        <v>#DIV/0!</v>
      </c>
      <c r="T133" s="35" t="e">
        <f t="shared" si="88"/>
        <v>#DIV/0!</v>
      </c>
      <c r="U133" s="35" t="e">
        <f t="shared" si="88"/>
        <v>#DIV/0!</v>
      </c>
      <c r="V133" s="35" t="e">
        <f t="shared" si="88"/>
        <v>#DIV/0!</v>
      </c>
      <c r="W133" s="35" t="e">
        <f t="shared" si="88"/>
        <v>#DIV/0!</v>
      </c>
      <c r="X133" s="35" t="e">
        <f t="shared" si="88"/>
        <v>#DIV/0!</v>
      </c>
      <c r="Y133" s="35" t="e">
        <f t="shared" si="88"/>
        <v>#DIV/0!</v>
      </c>
    </row>
    <row r="134" spans="1:26" s="92" customFormat="1" ht="45" hidden="1" customHeight="1" x14ac:dyDescent="0.2">
      <c r="A134" s="90" t="s">
        <v>95</v>
      </c>
      <c r="B134" s="91">
        <f>B131-B132</f>
        <v>-11</v>
      </c>
      <c r="C134" s="137">
        <f>C131-C132</f>
        <v>-3</v>
      </c>
      <c r="D134" s="15">
        <f t="shared" si="87"/>
        <v>0.27272727272727271</v>
      </c>
      <c r="E134" s="91">
        <f t="shared" ref="E134:Y134" si="89">E131-E132</f>
        <v>0</v>
      </c>
      <c r="F134" s="91">
        <f t="shared" si="89"/>
        <v>0</v>
      </c>
      <c r="G134" s="91">
        <f t="shared" si="89"/>
        <v>0</v>
      </c>
      <c r="H134" s="91">
        <f t="shared" si="89"/>
        <v>0</v>
      </c>
      <c r="I134" s="91">
        <f t="shared" si="89"/>
        <v>0</v>
      </c>
      <c r="J134" s="91">
        <f t="shared" si="89"/>
        <v>0</v>
      </c>
      <c r="K134" s="91">
        <f t="shared" si="89"/>
        <v>0</v>
      </c>
      <c r="L134" s="91">
        <f t="shared" si="89"/>
        <v>0</v>
      </c>
      <c r="M134" s="91">
        <f t="shared" si="89"/>
        <v>0</v>
      </c>
      <c r="N134" s="91">
        <f t="shared" si="89"/>
        <v>0</v>
      </c>
      <c r="O134" s="91">
        <f t="shared" si="89"/>
        <v>0</v>
      </c>
      <c r="P134" s="91">
        <f t="shared" si="89"/>
        <v>0</v>
      </c>
      <c r="Q134" s="91">
        <f t="shared" si="89"/>
        <v>0</v>
      </c>
      <c r="R134" s="91">
        <f t="shared" si="89"/>
        <v>0</v>
      </c>
      <c r="S134" s="91">
        <f t="shared" si="89"/>
        <v>0</v>
      </c>
      <c r="T134" s="91">
        <f t="shared" si="89"/>
        <v>0</v>
      </c>
      <c r="U134" s="91">
        <f t="shared" si="89"/>
        <v>0</v>
      </c>
      <c r="V134" s="91">
        <f t="shared" si="89"/>
        <v>0</v>
      </c>
      <c r="W134" s="91">
        <f t="shared" si="89"/>
        <v>0</v>
      </c>
      <c r="X134" s="91">
        <f t="shared" si="89"/>
        <v>-3</v>
      </c>
      <c r="Y134" s="91">
        <f t="shared" si="89"/>
        <v>0</v>
      </c>
    </row>
    <row r="135" spans="1:26" s="12" customFormat="1" ht="45" hidden="1" customHeight="1" x14ac:dyDescent="0.2">
      <c r="A135" s="13" t="s">
        <v>189</v>
      </c>
      <c r="B135" s="38"/>
      <c r="C135" s="103"/>
      <c r="D135" s="15" t="e">
        <f t="shared" si="87"/>
        <v>#DIV/0!</v>
      </c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</row>
    <row r="136" spans="1:26" s="12" customFormat="1" ht="45" customHeight="1" x14ac:dyDescent="0.2">
      <c r="A136" s="32" t="s">
        <v>105</v>
      </c>
      <c r="B136" s="23">
        <v>234</v>
      </c>
      <c r="C136" s="121">
        <f>SUM(E136:Y136)</f>
        <v>66</v>
      </c>
      <c r="D136" s="15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>
        <v>66</v>
      </c>
      <c r="Y136" s="152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0" t="e">
        <f>C136/C135</f>
        <v>#DIV/0!</v>
      </c>
      <c r="D137" s="15" t="e">
        <f t="shared" si="87"/>
        <v>#DIV/0!</v>
      </c>
      <c r="E137" s="29" t="e">
        <f t="shared" ref="E137:Y137" si="90">E136/E135</f>
        <v>#DIV/0!</v>
      </c>
      <c r="F137" s="29" t="e">
        <f t="shared" si="90"/>
        <v>#DIV/0!</v>
      </c>
      <c r="G137" s="29" t="e">
        <f t="shared" si="90"/>
        <v>#DIV/0!</v>
      </c>
      <c r="H137" s="29" t="e">
        <f t="shared" si="90"/>
        <v>#DIV/0!</v>
      </c>
      <c r="I137" s="29" t="e">
        <f t="shared" si="90"/>
        <v>#DIV/0!</v>
      </c>
      <c r="J137" s="29" t="e">
        <f t="shared" si="90"/>
        <v>#DIV/0!</v>
      </c>
      <c r="K137" s="29" t="e">
        <f t="shared" si="90"/>
        <v>#DIV/0!</v>
      </c>
      <c r="L137" s="29" t="e">
        <f t="shared" si="90"/>
        <v>#DIV/0!</v>
      </c>
      <c r="M137" s="29" t="e">
        <f t="shared" si="90"/>
        <v>#DIV/0!</v>
      </c>
      <c r="N137" s="29" t="e">
        <f t="shared" si="90"/>
        <v>#DIV/0!</v>
      </c>
      <c r="O137" s="29" t="e">
        <f t="shared" si="90"/>
        <v>#DIV/0!</v>
      </c>
      <c r="P137" s="29" t="e">
        <f t="shared" si="90"/>
        <v>#DIV/0!</v>
      </c>
      <c r="Q137" s="29" t="e">
        <f t="shared" si="90"/>
        <v>#DIV/0!</v>
      </c>
      <c r="R137" s="29" t="e">
        <f t="shared" si="90"/>
        <v>#DIV/0!</v>
      </c>
      <c r="S137" s="29" t="e">
        <f t="shared" si="90"/>
        <v>#DIV/0!</v>
      </c>
      <c r="T137" s="29" t="e">
        <f t="shared" si="90"/>
        <v>#DIV/0!</v>
      </c>
      <c r="U137" s="29" t="e">
        <f t="shared" si="90"/>
        <v>#DIV/0!</v>
      </c>
      <c r="V137" s="29" t="e">
        <f t="shared" si="90"/>
        <v>#DIV/0!</v>
      </c>
      <c r="W137" s="29" t="e">
        <f t="shared" si="90"/>
        <v>#DIV/0!</v>
      </c>
      <c r="X137" s="29" t="e">
        <f t="shared" si="90"/>
        <v>#DIV/0!</v>
      </c>
      <c r="Y137" s="29" t="e">
        <f t="shared" si="90"/>
        <v>#DIV/0!</v>
      </c>
    </row>
    <row r="138" spans="1:26" s="12" customFormat="1" ht="45" customHeight="1" x14ac:dyDescent="0.2">
      <c r="A138" s="32" t="s">
        <v>97</v>
      </c>
      <c r="B138" s="135">
        <f>B136/B132*10</f>
        <v>212.72727272727275</v>
      </c>
      <c r="C138" s="135">
        <f>(C136/C132)*10</f>
        <v>220</v>
      </c>
      <c r="D138" s="1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>
        <f>(X136/X132)*10</f>
        <v>220</v>
      </c>
      <c r="Y138" s="55"/>
    </row>
    <row r="139" spans="1:26" s="12" customFormat="1" ht="45" hidden="1" customHeight="1" outlineLevel="1" x14ac:dyDescent="0.2">
      <c r="A139" s="11" t="s">
        <v>106</v>
      </c>
      <c r="B139" s="8"/>
      <c r="C139" s="121">
        <f>E139+F139+G139+H139+I139+J139+K139+L139+M139+N139+O139+P139+Q139+R139+S139+T139+U139+V139+W139+X139+Y139</f>
        <v>0</v>
      </c>
      <c r="D139" s="15" t="e">
        <f t="shared" si="87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1">
        <f>SUM(E140:Y140)</f>
        <v>0</v>
      </c>
      <c r="D140" s="15" t="e">
        <f t="shared" si="87"/>
        <v>#DIV/0!</v>
      </c>
      <c r="E140" s="55"/>
      <c r="F140" s="55"/>
      <c r="G140" s="56"/>
      <c r="H140" s="55"/>
      <c r="I140" s="55"/>
      <c r="J140" s="55"/>
      <c r="K140" s="55"/>
      <c r="L140" s="152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6">
        <f>C139-C140</f>
        <v>0</v>
      </c>
      <c r="D141" s="15" t="e">
        <f t="shared" si="87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17</v>
      </c>
      <c r="C142" s="133">
        <f>SUM(E142:Y142)</f>
        <v>39.799999999999997</v>
      </c>
      <c r="D142" s="15"/>
      <c r="E142" s="152">
        <v>0.5</v>
      </c>
      <c r="F142" s="152"/>
      <c r="G142" s="152"/>
      <c r="H142" s="152"/>
      <c r="I142" s="152"/>
      <c r="J142" s="152"/>
      <c r="K142" s="152">
        <v>24</v>
      </c>
      <c r="L142" s="152"/>
      <c r="M142" s="152">
        <v>6</v>
      </c>
      <c r="N142" s="51">
        <v>2.5</v>
      </c>
      <c r="O142" s="51">
        <v>0.3</v>
      </c>
      <c r="P142" s="152">
        <v>4</v>
      </c>
      <c r="Q142" s="152"/>
      <c r="R142" s="152"/>
      <c r="S142" s="152"/>
      <c r="T142" s="152">
        <v>2.5</v>
      </c>
      <c r="U142" s="152"/>
      <c r="V142" s="152"/>
      <c r="W142" s="152"/>
      <c r="X142" s="152"/>
      <c r="Y142" s="152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4" t="e">
        <f>C142/C141</f>
        <v>#DIV/0!</v>
      </c>
      <c r="D143" s="15" t="e">
        <f t="shared" si="87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5"/>
      <c r="D144" s="15" t="e">
        <f t="shared" si="87"/>
        <v>#DIV/0!</v>
      </c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</row>
    <row r="145" spans="1:25" s="12" customFormat="1" ht="45" customHeight="1" x14ac:dyDescent="0.2">
      <c r="A145" s="32" t="s">
        <v>109</v>
      </c>
      <c r="B145" s="23">
        <v>957</v>
      </c>
      <c r="C145" s="133">
        <f>SUM(E145:Y145)</f>
        <v>994.6</v>
      </c>
      <c r="D145" s="15"/>
      <c r="E145" s="152">
        <v>5</v>
      </c>
      <c r="F145" s="152"/>
      <c r="G145" s="152"/>
      <c r="H145" s="152"/>
      <c r="I145" s="152"/>
      <c r="J145" s="152"/>
      <c r="K145" s="152">
        <v>828</v>
      </c>
      <c r="L145" s="152"/>
      <c r="M145" s="152">
        <v>50</v>
      </c>
      <c r="N145" s="51">
        <v>0.5</v>
      </c>
      <c r="O145" s="152">
        <v>3.1</v>
      </c>
      <c r="P145" s="152">
        <v>48</v>
      </c>
      <c r="Q145" s="152"/>
      <c r="R145" s="152"/>
      <c r="S145" s="152"/>
      <c r="T145" s="152">
        <v>60</v>
      </c>
      <c r="U145" s="152"/>
      <c r="V145" s="152"/>
      <c r="W145" s="152"/>
      <c r="X145" s="152"/>
      <c r="Y145" s="152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3" t="e">
        <f>C145/C144</f>
        <v>#DIV/0!</v>
      </c>
      <c r="D146" s="15" t="e">
        <f t="shared" si="87"/>
        <v>#DIV/0!</v>
      </c>
      <c r="E146" s="99" t="e">
        <f t="shared" ref="E146:M146" si="92">E145/E144</f>
        <v>#DIV/0!</v>
      </c>
      <c r="F146" s="99" t="e">
        <f t="shared" si="92"/>
        <v>#DIV/0!</v>
      </c>
      <c r="G146" s="99" t="e">
        <f t="shared" si="92"/>
        <v>#DIV/0!</v>
      </c>
      <c r="H146" s="99" t="e">
        <f t="shared" si="92"/>
        <v>#DIV/0!</v>
      </c>
      <c r="I146" s="99" t="e">
        <f t="shared" si="92"/>
        <v>#DIV/0!</v>
      </c>
      <c r="J146" s="99" t="e">
        <f t="shared" si="92"/>
        <v>#DIV/0!</v>
      </c>
      <c r="K146" s="99" t="e">
        <f t="shared" si="92"/>
        <v>#DIV/0!</v>
      </c>
      <c r="L146" s="99" t="e">
        <f t="shared" si="92"/>
        <v>#DIV/0!</v>
      </c>
      <c r="M146" s="99" t="e">
        <f t="shared" si="92"/>
        <v>#DIV/0!</v>
      </c>
      <c r="N146" s="99"/>
      <c r="O146" s="99" t="e">
        <f>O145/O144</f>
        <v>#DIV/0!</v>
      </c>
      <c r="P146" s="99" t="e">
        <f>P145/P144</f>
        <v>#DIV/0!</v>
      </c>
      <c r="Q146" s="99"/>
      <c r="R146" s="99" t="e">
        <f>R145/R144</f>
        <v>#DIV/0!</v>
      </c>
      <c r="S146" s="99" t="e">
        <f>S145/S144</f>
        <v>#DIV/0!</v>
      </c>
      <c r="T146" s="99" t="e">
        <f>T145/T144</f>
        <v>#DIV/0!</v>
      </c>
      <c r="U146" s="99" t="e">
        <f>U145/U144</f>
        <v>#DIV/0!</v>
      </c>
      <c r="V146" s="99"/>
      <c r="W146" s="99" t="e">
        <f>W145/W144</f>
        <v>#DIV/0!</v>
      </c>
      <c r="X146" s="99" t="e">
        <f>X145/X144</f>
        <v>#DIV/0!</v>
      </c>
      <c r="Y146" s="99" t="e">
        <f>Y145/Y144</f>
        <v>#DIV/0!</v>
      </c>
    </row>
    <row r="147" spans="1:25" s="12" customFormat="1" ht="45" customHeight="1" x14ac:dyDescent="0.2">
      <c r="A147" s="32" t="s">
        <v>97</v>
      </c>
      <c r="B147" s="135">
        <f>B145/B142*10</f>
        <v>562.94117647058829</v>
      </c>
      <c r="C147" s="135">
        <f>C145/C142*10</f>
        <v>249.89949748743723</v>
      </c>
      <c r="D147" s="15"/>
      <c r="E147" s="55">
        <f>E145/E142*10</f>
        <v>100</v>
      </c>
      <c r="F147" s="55"/>
      <c r="G147" s="55"/>
      <c r="H147" s="55"/>
      <c r="I147" s="55"/>
      <c r="J147" s="55"/>
      <c r="K147" s="55">
        <f>K145/K142*10</f>
        <v>345</v>
      </c>
      <c r="L147" s="55"/>
      <c r="M147" s="55">
        <f>M145/M142*10</f>
        <v>83.333333333333343</v>
      </c>
      <c r="N147" s="55">
        <f>N145/N142*10</f>
        <v>2</v>
      </c>
      <c r="O147" s="55">
        <f>O145/O142*10</f>
        <v>103.33333333333334</v>
      </c>
      <c r="P147" s="55">
        <f>P145/P142*10</f>
        <v>120</v>
      </c>
      <c r="Q147" s="55"/>
      <c r="R147" s="55"/>
      <c r="S147" s="55"/>
      <c r="T147" s="156">
        <f>T145/T142*10</f>
        <v>240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1">
        <f>SUM(E148:Y148)</f>
        <v>0</v>
      </c>
      <c r="D148" s="15" t="e">
        <f t="shared" si="87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1">
        <f>SUM(E149:Y149)</f>
        <v>0</v>
      </c>
      <c r="D149" s="15" t="e">
        <f t="shared" si="87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5" t="e">
        <f>C149/C148*10</f>
        <v>#DIV/0!</v>
      </c>
      <c r="D150" s="15" t="e">
        <f t="shared" si="87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3">
        <f>SUM(E151:Y151)</f>
        <v>0</v>
      </c>
      <c r="D151" s="15" t="e">
        <f t="shared" si="87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3">
        <f>SUM(E152:Y152)</f>
        <v>0</v>
      </c>
      <c r="D152" s="15" t="e">
        <f t="shared" si="87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5" t="e">
        <f>C152/C151*10</f>
        <v>#DIV/0!</v>
      </c>
      <c r="D153" s="15" t="e">
        <f t="shared" si="87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3">
        <f>SUM(E154:Y154)</f>
        <v>0</v>
      </c>
      <c r="D154" s="15" t="e">
        <f t="shared" si="87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3">
        <f>SUM(E155:Y155)</f>
        <v>0</v>
      </c>
      <c r="D155" s="15" t="e">
        <f t="shared" si="87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5" t="e">
        <f>C155/C154*10</f>
        <v>#DIV/0!</v>
      </c>
      <c r="D156" s="15" t="e">
        <f t="shared" si="87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1">
        <f>SUM(E157:Y157)</f>
        <v>0</v>
      </c>
      <c r="D157" s="15" t="e">
        <f t="shared" si="87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1">
        <f>SUM(E158:Y158)</f>
        <v>0</v>
      </c>
      <c r="D158" s="15" t="e">
        <f t="shared" si="87"/>
        <v>#DIV/0!</v>
      </c>
      <c r="E158" s="36"/>
      <c r="F158" s="35"/>
      <c r="G158" s="55"/>
      <c r="H158" s="152"/>
      <c r="I158" s="152"/>
      <c r="J158" s="152"/>
      <c r="K158" s="152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3" t="e">
        <f>C158/C157*10</f>
        <v>#DIV/0!</v>
      </c>
      <c r="D159" s="15" t="e">
        <f t="shared" si="87"/>
        <v>#DIV/0!</v>
      </c>
      <c r="E159" s="51" t="e">
        <f>E158/E157*10</f>
        <v>#DIV/0!</v>
      </c>
      <c r="F159" s="51"/>
      <c r="G159" s="51"/>
      <c r="H159" s="51" t="e">
        <f t="shared" ref="H159:M159" si="93">H158/H157*10</f>
        <v>#DIV/0!</v>
      </c>
      <c r="I159" s="51" t="e">
        <f t="shared" si="93"/>
        <v>#DIV/0!</v>
      </c>
      <c r="J159" s="51" t="e">
        <f t="shared" si="93"/>
        <v>#DIV/0!</v>
      </c>
      <c r="K159" s="51" t="e">
        <f t="shared" si="93"/>
        <v>#DIV/0!</v>
      </c>
      <c r="L159" s="51" t="e">
        <f t="shared" si="93"/>
        <v>#DIV/0!</v>
      </c>
      <c r="M159" s="51" t="e">
        <f t="shared" si="93"/>
        <v>#DIV/0!</v>
      </c>
      <c r="N159" s="152"/>
      <c r="O159" s="152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4">S158/S157*10</f>
        <v>#DIV/0!</v>
      </c>
      <c r="T159" s="51" t="e">
        <f t="shared" si="94"/>
        <v>#DIV/0!</v>
      </c>
      <c r="U159" s="51" t="e">
        <f t="shared" si="94"/>
        <v>#DIV/0!</v>
      </c>
      <c r="V159" s="51" t="e">
        <f t="shared" si="94"/>
        <v>#DIV/0!</v>
      </c>
      <c r="W159" s="51" t="e">
        <f t="shared" si="94"/>
        <v>#DIV/0!</v>
      </c>
      <c r="X159" s="51" t="e">
        <f t="shared" si="94"/>
        <v>#DIV/0!</v>
      </c>
      <c r="Y159" s="152"/>
    </row>
    <row r="160" spans="1:25" s="12" customFormat="1" ht="45" customHeight="1" x14ac:dyDescent="0.2">
      <c r="A160" s="52" t="s">
        <v>184</v>
      </c>
      <c r="B160" s="27">
        <v>250</v>
      </c>
      <c r="C160" s="121">
        <f>SUM(E160:Y160)</f>
        <v>999</v>
      </c>
      <c r="D160" s="15"/>
      <c r="E160" s="36"/>
      <c r="F160" s="36"/>
      <c r="G160" s="36"/>
      <c r="H160" s="36">
        <v>429</v>
      </c>
      <c r="I160" s="36"/>
      <c r="J160" s="36"/>
      <c r="K160" s="36"/>
      <c r="L160" s="36"/>
      <c r="M160" s="36">
        <v>570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customHeight="1" x14ac:dyDescent="0.2">
      <c r="A161" s="32" t="s">
        <v>185</v>
      </c>
      <c r="B161" s="27">
        <v>250</v>
      </c>
      <c r="C161" s="121">
        <f>SUM(E161:Y161)</f>
        <v>605</v>
      </c>
      <c r="D161" s="15"/>
      <c r="E161" s="36"/>
      <c r="F161" s="35"/>
      <c r="G161" s="55"/>
      <c r="H161" s="152">
        <v>260</v>
      </c>
      <c r="I161" s="152"/>
      <c r="J161" s="152"/>
      <c r="K161" s="152"/>
      <c r="L161" s="37"/>
      <c r="M161" s="37">
        <v>345</v>
      </c>
      <c r="N161" s="152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customHeight="1" x14ac:dyDescent="0.2">
      <c r="A162" s="32" t="s">
        <v>97</v>
      </c>
      <c r="B162" s="133">
        <f>B161/B160*10</f>
        <v>10</v>
      </c>
      <c r="C162" s="133">
        <f>C161/C160*10</f>
        <v>6.0560560560560557</v>
      </c>
      <c r="D162" s="15"/>
      <c r="E162" s="51"/>
      <c r="F162" s="51"/>
      <c r="G162" s="51"/>
      <c r="H162" s="51">
        <f>H161/H160*10</f>
        <v>6.0606060606060606</v>
      </c>
      <c r="I162" s="51"/>
      <c r="J162" s="51"/>
      <c r="K162" s="51"/>
      <c r="L162" s="51"/>
      <c r="M162" s="51">
        <f>M161/M160*10</f>
        <v>6.0526315789473681</v>
      </c>
      <c r="N162" s="51"/>
      <c r="O162" s="152"/>
      <c r="P162" s="152"/>
      <c r="Q162" s="51"/>
      <c r="R162" s="51"/>
      <c r="S162" s="51"/>
      <c r="T162" s="152"/>
      <c r="U162" s="152"/>
      <c r="V162" s="51"/>
      <c r="W162" s="51"/>
      <c r="X162" s="51"/>
      <c r="Y162" s="152"/>
    </row>
    <row r="163" spans="1:25" s="12" customFormat="1" ht="45" hidden="1" customHeight="1" x14ac:dyDescent="0.2">
      <c r="A163" s="52" t="s">
        <v>180</v>
      </c>
      <c r="B163" s="27">
        <v>75</v>
      </c>
      <c r="C163" s="121">
        <f>SUM(E163:Y163)</f>
        <v>165</v>
      </c>
      <c r="D163" s="15">
        <f t="shared" si="87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1">
        <f>SUM(E164:Y164)</f>
        <v>104</v>
      </c>
      <c r="D164" s="15">
        <f t="shared" si="87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3">
        <f>C164/C163*10</f>
        <v>6.3030303030303028</v>
      </c>
      <c r="D165" s="15">
        <f t="shared" si="87"/>
        <v>0.56955093099671417</v>
      </c>
      <c r="E165" s="51"/>
      <c r="F165" s="51"/>
      <c r="G165" s="51"/>
      <c r="H165" s="152"/>
      <c r="I165" s="152"/>
      <c r="J165" s="152"/>
      <c r="K165" s="51"/>
      <c r="L165" s="51"/>
      <c r="M165" s="51"/>
      <c r="N165" s="152"/>
      <c r="O165" s="152"/>
      <c r="P165" s="152"/>
      <c r="Q165" s="51">
        <f>Q164/Q163*10</f>
        <v>4</v>
      </c>
      <c r="R165" s="51"/>
      <c r="S165" s="51"/>
      <c r="T165" s="51">
        <f>T164/T163*10</f>
        <v>7.304347826086957</v>
      </c>
      <c r="U165" s="152"/>
      <c r="V165" s="51"/>
      <c r="W165" s="51"/>
      <c r="X165" s="51"/>
      <c r="Y165" s="152"/>
    </row>
    <row r="166" spans="1:25" s="12" customFormat="1" ht="45" hidden="1" customHeight="1" outlineLevel="1" x14ac:dyDescent="0.2">
      <c r="A166" s="52" t="s">
        <v>114</v>
      </c>
      <c r="B166" s="27"/>
      <c r="C166" s="121">
        <f>SUM(E166:Y166)</f>
        <v>0</v>
      </c>
      <c r="D166" s="15" t="e">
        <f t="shared" si="87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1">
        <f>SUM(E167:Y167)</f>
        <v>0</v>
      </c>
      <c r="D167" s="15" t="e">
        <f t="shared" si="87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5" t="e">
        <f>C167/C166*10</f>
        <v>#DIV/0!</v>
      </c>
      <c r="D168" s="15" t="e">
        <f t="shared" si="87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1">
        <f>SUM(E169:Y169)</f>
        <v>0</v>
      </c>
      <c r="D169" s="15" t="e">
        <f t="shared" si="87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1">
        <f>SUM(E170:Y170)</f>
        <v>0</v>
      </c>
      <c r="D170" s="15" t="e">
        <f t="shared" si="87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5" t="e">
        <f>C170/C169*10</f>
        <v>#DIV/0!</v>
      </c>
      <c r="D171" s="15" t="e">
        <f t="shared" si="87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1">
        <f>SUM(E172:Y172)</f>
        <v>0</v>
      </c>
      <c r="D172" s="15" t="e">
        <f t="shared" si="87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1"/>
      <c r="D173" s="15" t="e">
        <f t="shared" si="87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1"/>
      <c r="D174" s="15" t="e">
        <f t="shared" si="87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51330</v>
      </c>
      <c r="C175" s="121">
        <f>SUM(E175:Y175)</f>
        <v>56248</v>
      </c>
      <c r="D175" s="15">
        <f t="shared" ref="D175:D184" si="95">C175/B175</f>
        <v>1.0958114163257355</v>
      </c>
      <c r="E175" s="152">
        <v>5850</v>
      </c>
      <c r="F175" s="152">
        <v>2305</v>
      </c>
      <c r="G175" s="152">
        <v>2182</v>
      </c>
      <c r="H175" s="152">
        <v>2430</v>
      </c>
      <c r="I175" s="152">
        <v>880</v>
      </c>
      <c r="J175" s="152">
        <v>5910</v>
      </c>
      <c r="K175" s="152">
        <v>1866</v>
      </c>
      <c r="L175" s="152">
        <v>610</v>
      </c>
      <c r="M175" s="152">
        <v>2375</v>
      </c>
      <c r="N175" s="152">
        <v>1440</v>
      </c>
      <c r="O175" s="152">
        <v>1035</v>
      </c>
      <c r="P175" s="152">
        <v>4590</v>
      </c>
      <c r="Q175" s="152">
        <v>5120</v>
      </c>
      <c r="R175" s="152">
        <v>1750</v>
      </c>
      <c r="S175" s="152">
        <v>3760</v>
      </c>
      <c r="T175" s="152">
        <v>1256</v>
      </c>
      <c r="U175" s="152">
        <v>1678</v>
      </c>
      <c r="V175" s="152">
        <v>1050</v>
      </c>
      <c r="W175" s="152">
        <v>3510</v>
      </c>
      <c r="X175" s="152">
        <v>4494</v>
      </c>
      <c r="Y175" s="152">
        <v>2157</v>
      </c>
    </row>
    <row r="176" spans="1:25" s="47" customFormat="1" ht="45" customHeight="1" x14ac:dyDescent="0.2">
      <c r="A176" s="13" t="s">
        <v>122</v>
      </c>
      <c r="B176" s="138">
        <f>B175/B178</f>
        <v>0.48885714285714288</v>
      </c>
      <c r="C176" s="138">
        <f>C175/C178</f>
        <v>0.53569523809523811</v>
      </c>
      <c r="D176" s="15">
        <f t="shared" si="95"/>
        <v>1.0958114163257355</v>
      </c>
      <c r="E176" s="30"/>
      <c r="F176" s="30">
        <f>F175/F178</f>
        <v>0.56412139011257956</v>
      </c>
      <c r="G176" s="99">
        <f t="shared" ref="G176:Y176" si="96">G175/G178</f>
        <v>0.3970882620564149</v>
      </c>
      <c r="H176" s="99">
        <f t="shared" si="96"/>
        <v>0.36042717294571341</v>
      </c>
      <c r="I176" s="99">
        <f t="shared" si="96"/>
        <v>0.26105013349154554</v>
      </c>
      <c r="J176" s="99">
        <f t="shared" si="96"/>
        <v>0.9962913014160486</v>
      </c>
      <c r="K176" s="99">
        <f t="shared" si="96"/>
        <v>0.43405443126308446</v>
      </c>
      <c r="L176" s="99">
        <f t="shared" si="96"/>
        <v>0.12076816471985745</v>
      </c>
      <c r="M176" s="99">
        <f t="shared" si="96"/>
        <v>0.5253262552532626</v>
      </c>
      <c r="N176" s="99">
        <f t="shared" si="96"/>
        <v>0.6460296096904441</v>
      </c>
      <c r="O176" s="99">
        <f t="shared" si="96"/>
        <v>0.3339787028073572</v>
      </c>
      <c r="P176" s="99">
        <f t="shared" si="96"/>
        <v>0.6507868991918333</v>
      </c>
      <c r="Q176" s="99">
        <f t="shared" si="96"/>
        <v>0.6778763405269429</v>
      </c>
      <c r="R176" s="99">
        <f t="shared" si="96"/>
        <v>0.34253278528087688</v>
      </c>
      <c r="S176" s="99">
        <f t="shared" si="96"/>
        <v>0.49066945060681194</v>
      </c>
      <c r="T176" s="99">
        <f t="shared" si="96"/>
        <v>0.30746634026927783</v>
      </c>
      <c r="U176" s="99">
        <f t="shared" si="96"/>
        <v>0.50956574552080169</v>
      </c>
      <c r="V176" s="99">
        <f t="shared" si="96"/>
        <v>0.49342105263157893</v>
      </c>
      <c r="W176" s="99">
        <f t="shared" si="96"/>
        <v>0.57578740157480313</v>
      </c>
      <c r="X176" s="99">
        <f t="shared" si="96"/>
        <v>0.65120996956962762</v>
      </c>
      <c r="Y176" s="99">
        <f t="shared" si="96"/>
        <v>0.75763962065331925</v>
      </c>
    </row>
    <row r="177" spans="1:35" s="12" customFormat="1" ht="45" hidden="1" customHeight="1" x14ac:dyDescent="0.2">
      <c r="A177" s="32" t="s">
        <v>123</v>
      </c>
      <c r="B177" s="23"/>
      <c r="C177" s="121">
        <f>SUM(E177:Y177)</f>
        <v>0</v>
      </c>
      <c r="D177" s="15" t="e">
        <f t="shared" si="95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>
        <v>105000</v>
      </c>
      <c r="C178" s="121">
        <f t="shared" ref="C178:C183" si="97">SUM(E178:Y178)</f>
        <v>105000</v>
      </c>
      <c r="D178" s="15">
        <f t="shared" si="95"/>
        <v>1</v>
      </c>
      <c r="E178" s="10">
        <v>7447</v>
      </c>
      <c r="F178" s="10">
        <v>4086</v>
      </c>
      <c r="G178" s="10">
        <v>5495</v>
      </c>
      <c r="H178" s="10">
        <v>6742</v>
      </c>
      <c r="I178" s="10">
        <v>3371</v>
      </c>
      <c r="J178" s="10">
        <v>5932</v>
      </c>
      <c r="K178" s="10">
        <v>4299</v>
      </c>
      <c r="L178" s="10">
        <v>5051</v>
      </c>
      <c r="M178" s="10">
        <v>4521</v>
      </c>
      <c r="N178" s="10">
        <v>2229</v>
      </c>
      <c r="O178" s="10">
        <v>3099</v>
      </c>
      <c r="P178" s="10">
        <v>7053</v>
      </c>
      <c r="Q178" s="10">
        <v>7553</v>
      </c>
      <c r="R178" s="10">
        <v>5109</v>
      </c>
      <c r="S178" s="10">
        <v>7663</v>
      </c>
      <c r="T178" s="10">
        <v>4085</v>
      </c>
      <c r="U178" s="10">
        <v>3293</v>
      </c>
      <c r="V178" s="10">
        <v>2128</v>
      </c>
      <c r="W178" s="10">
        <v>6096</v>
      </c>
      <c r="X178" s="10">
        <v>6901</v>
      </c>
      <c r="Y178" s="10">
        <v>2847</v>
      </c>
    </row>
    <row r="179" spans="1:35" s="12" customFormat="1" ht="45" hidden="1" customHeight="1" outlineLevel="1" x14ac:dyDescent="0.2">
      <c r="A179" s="32" t="s">
        <v>125</v>
      </c>
      <c r="B179" s="23"/>
      <c r="C179" s="121">
        <f t="shared" si="97"/>
        <v>0</v>
      </c>
      <c r="D179" s="15" t="e">
        <f t="shared" si="95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collapsed="1" x14ac:dyDescent="0.2">
      <c r="A180" s="13" t="s">
        <v>52</v>
      </c>
      <c r="B180" s="88">
        <f>B179/B178</f>
        <v>0</v>
      </c>
      <c r="C180" s="121">
        <f t="shared" si="97"/>
        <v>0</v>
      </c>
      <c r="D180" s="15" t="e">
        <f t="shared" si="95"/>
        <v>#DIV/0!</v>
      </c>
      <c r="E180" s="16">
        <f>E179/E178</f>
        <v>0</v>
      </c>
      <c r="F180" s="16">
        <f t="shared" ref="F180:Y180" si="98">F179/F178</f>
        <v>0</v>
      </c>
      <c r="G180" s="16">
        <f t="shared" si="98"/>
        <v>0</v>
      </c>
      <c r="H180" s="16">
        <f t="shared" si="98"/>
        <v>0</v>
      </c>
      <c r="I180" s="16">
        <f t="shared" si="98"/>
        <v>0</v>
      </c>
      <c r="J180" s="16">
        <f t="shared" si="98"/>
        <v>0</v>
      </c>
      <c r="K180" s="16">
        <f t="shared" si="98"/>
        <v>0</v>
      </c>
      <c r="L180" s="16">
        <f t="shared" si="98"/>
        <v>0</v>
      </c>
      <c r="M180" s="16">
        <f t="shared" si="98"/>
        <v>0</v>
      </c>
      <c r="N180" s="16">
        <f t="shared" si="98"/>
        <v>0</v>
      </c>
      <c r="O180" s="16">
        <f t="shared" si="98"/>
        <v>0</v>
      </c>
      <c r="P180" s="16">
        <f t="shared" si="98"/>
        <v>0</v>
      </c>
      <c r="Q180" s="16">
        <f t="shared" si="98"/>
        <v>0</v>
      </c>
      <c r="R180" s="16">
        <f t="shared" si="98"/>
        <v>0</v>
      </c>
      <c r="S180" s="16">
        <f t="shared" si="98"/>
        <v>0</v>
      </c>
      <c r="T180" s="16">
        <f t="shared" si="98"/>
        <v>0</v>
      </c>
      <c r="U180" s="16">
        <f t="shared" si="98"/>
        <v>0</v>
      </c>
      <c r="V180" s="16">
        <f t="shared" si="98"/>
        <v>0</v>
      </c>
      <c r="W180" s="16">
        <f t="shared" si="98"/>
        <v>0</v>
      </c>
      <c r="X180" s="16">
        <f t="shared" si="98"/>
        <v>0</v>
      </c>
      <c r="Y180" s="16">
        <f t="shared" si="98"/>
        <v>0</v>
      </c>
    </row>
    <row r="181" spans="1:35" s="12" customFormat="1" ht="45" hidden="1" customHeight="1" x14ac:dyDescent="0.2">
      <c r="A181" s="11" t="s">
        <v>126</v>
      </c>
      <c r="B181" s="26"/>
      <c r="C181" s="121">
        <f t="shared" si="97"/>
        <v>0</v>
      </c>
      <c r="D181" s="15" t="e">
        <f t="shared" si="9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21">
        <f t="shared" si="97"/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1">
        <f t="shared" si="97"/>
        <v>0</v>
      </c>
      <c r="D183" s="15" t="e">
        <f t="shared" si="95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1">
        <f>SUM(E184:Y184)</f>
        <v>93927</v>
      </c>
      <c r="D184" s="15">
        <f t="shared" si="95"/>
        <v>0.95042802501366042</v>
      </c>
      <c r="E184" s="31">
        <v>915</v>
      </c>
      <c r="F184" s="31">
        <v>2066</v>
      </c>
      <c r="G184" s="153">
        <v>9743</v>
      </c>
      <c r="H184" s="153">
        <v>6815</v>
      </c>
      <c r="I184" s="153">
        <v>6386</v>
      </c>
      <c r="J184" s="31">
        <v>4980</v>
      </c>
      <c r="K184" s="153">
        <v>3415</v>
      </c>
      <c r="L184" s="153">
        <v>4239</v>
      </c>
      <c r="M184" s="31">
        <v>2497</v>
      </c>
      <c r="N184" s="153">
        <v>3286</v>
      </c>
      <c r="O184" s="31">
        <v>2979</v>
      </c>
      <c r="P184" s="153">
        <v>4879</v>
      </c>
      <c r="Q184" s="153">
        <v>5814</v>
      </c>
      <c r="R184" s="153">
        <v>2912</v>
      </c>
      <c r="S184" s="31">
        <v>4255</v>
      </c>
      <c r="T184" s="153">
        <v>4497</v>
      </c>
      <c r="U184" s="31">
        <v>1106</v>
      </c>
      <c r="V184" s="153">
        <v>1952</v>
      </c>
      <c r="W184" s="153">
        <v>8713</v>
      </c>
      <c r="X184" s="153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88860</v>
      </c>
      <c r="C185" s="121">
        <f>SUM(E185:Y185)</f>
        <v>88096</v>
      </c>
      <c r="D185" s="15">
        <f t="shared" ref="D185" si="99">C185/B185</f>
        <v>0.991402205716858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6130</v>
      </c>
      <c r="J185" s="36">
        <v>4980</v>
      </c>
      <c r="K185" s="36">
        <v>3223</v>
      </c>
      <c r="L185" s="36">
        <v>3810</v>
      </c>
      <c r="M185" s="36">
        <v>2497</v>
      </c>
      <c r="N185" s="46">
        <v>3286</v>
      </c>
      <c r="O185" s="36">
        <v>2934</v>
      </c>
      <c r="P185" s="36">
        <v>4540</v>
      </c>
      <c r="Q185" s="36">
        <v>5814</v>
      </c>
      <c r="R185" s="36">
        <v>2700</v>
      </c>
      <c r="S185" s="36">
        <v>3482</v>
      </c>
      <c r="T185" s="46">
        <v>4200</v>
      </c>
      <c r="U185" s="36">
        <v>1106</v>
      </c>
      <c r="V185" s="36">
        <v>1952</v>
      </c>
      <c r="W185" s="36">
        <v>8713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39">
        <v>0.95399999999999996</v>
      </c>
      <c r="C186" s="139">
        <f>C185/C184</f>
        <v>0.93791987394465914</v>
      </c>
      <c r="D186" s="15">
        <f t="shared" ref="D186:D188" si="100">C186/B186</f>
        <v>0.98314452195456936</v>
      </c>
      <c r="E186" s="70">
        <f t="shared" ref="E186:Y186" si="101">E185/E184</f>
        <v>0.99453551912568305</v>
      </c>
      <c r="F186" s="70">
        <f t="shared" si="101"/>
        <v>0.91723136495643753</v>
      </c>
      <c r="G186" s="70">
        <f t="shared" si="101"/>
        <v>1</v>
      </c>
      <c r="H186" s="70">
        <f t="shared" si="101"/>
        <v>0.62450476889214968</v>
      </c>
      <c r="I186" s="70">
        <f t="shared" si="101"/>
        <v>0.95991230817413087</v>
      </c>
      <c r="J186" s="70">
        <f t="shared" si="101"/>
        <v>1</v>
      </c>
      <c r="K186" s="70">
        <f t="shared" si="101"/>
        <v>0.94377745241581257</v>
      </c>
      <c r="L186" s="70">
        <f t="shared" si="101"/>
        <v>0.89879688605803254</v>
      </c>
      <c r="M186" s="70">
        <f>M185/M184</f>
        <v>1</v>
      </c>
      <c r="N186" s="70">
        <f t="shared" si="101"/>
        <v>1</v>
      </c>
      <c r="O186" s="70">
        <f t="shared" si="101"/>
        <v>0.98489425981873113</v>
      </c>
      <c r="P186" s="70">
        <f t="shared" si="101"/>
        <v>0.93051854888296781</v>
      </c>
      <c r="Q186" s="70">
        <f t="shared" si="101"/>
        <v>1</v>
      </c>
      <c r="R186" s="70">
        <f t="shared" si="101"/>
        <v>0.92719780219780223</v>
      </c>
      <c r="S186" s="70">
        <f t="shared" si="101"/>
        <v>0.81833137485311402</v>
      </c>
      <c r="T186" s="70">
        <f t="shared" si="101"/>
        <v>0.93395597064709801</v>
      </c>
      <c r="U186" s="70">
        <f t="shared" si="101"/>
        <v>1</v>
      </c>
      <c r="V186" s="70">
        <f t="shared" si="101"/>
        <v>1</v>
      </c>
      <c r="W186" s="70">
        <f t="shared" si="101"/>
        <v>1</v>
      </c>
      <c r="X186" s="70">
        <f t="shared" si="101"/>
        <v>1.0004151100041512</v>
      </c>
      <c r="Y186" s="70">
        <f t="shared" si="101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1">
        <f>SUM(E187:Y187)</f>
        <v>0</v>
      </c>
      <c r="D187" s="15" t="e">
        <f t="shared" si="100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13266</v>
      </c>
      <c r="C188" s="121">
        <f>SUM(E188:Y188)</f>
        <v>10329</v>
      </c>
      <c r="D188" s="15">
        <f t="shared" si="100"/>
        <v>0.77860696517412931</v>
      </c>
      <c r="E188" s="46">
        <v>32</v>
      </c>
      <c r="F188" s="36">
        <v>100</v>
      </c>
      <c r="G188" s="36">
        <v>1429</v>
      </c>
      <c r="H188" s="36"/>
      <c r="I188" s="36">
        <v>140</v>
      </c>
      <c r="J188" s="36">
        <v>1875</v>
      </c>
      <c r="K188" s="36"/>
      <c r="L188" s="36">
        <v>533</v>
      </c>
      <c r="M188" s="36"/>
      <c r="N188" s="36">
        <v>148</v>
      </c>
      <c r="O188" s="46"/>
      <c r="P188" s="36">
        <v>788</v>
      </c>
      <c r="Q188" s="36"/>
      <c r="R188" s="36">
        <v>250</v>
      </c>
      <c r="S188" s="36"/>
      <c r="T188" s="36">
        <v>564</v>
      </c>
      <c r="U188" s="36">
        <v>10</v>
      </c>
      <c r="V188" s="36"/>
      <c r="W188" s="36">
        <v>220</v>
      </c>
      <c r="X188" s="36">
        <v>4020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1">
        <f t="shared" ref="C189" si="102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1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112692</v>
      </c>
      <c r="C191" s="121">
        <f>SUM(E191:Y191)</f>
        <v>85030</v>
      </c>
      <c r="D191" s="9">
        <f t="shared" ref="D191:D195" si="103">C191/B191</f>
        <v>0.75453448337060303</v>
      </c>
      <c r="E191" s="26">
        <v>1989</v>
      </c>
      <c r="F191" s="26">
        <v>2300</v>
      </c>
      <c r="G191" s="26">
        <v>9655</v>
      </c>
      <c r="H191" s="26">
        <v>8021</v>
      </c>
      <c r="I191" s="26">
        <v>5719</v>
      </c>
      <c r="J191" s="26">
        <v>4790</v>
      </c>
      <c r="K191" s="26">
        <v>3176</v>
      </c>
      <c r="L191" s="26">
        <v>5384</v>
      </c>
      <c r="M191" s="26">
        <v>2223</v>
      </c>
      <c r="N191" s="26">
        <v>3374</v>
      </c>
      <c r="O191" s="26">
        <v>3232</v>
      </c>
      <c r="P191" s="26">
        <v>4795</v>
      </c>
      <c r="Q191" s="26">
        <v>7636</v>
      </c>
      <c r="R191" s="26">
        <v>1580</v>
      </c>
      <c r="S191" s="26">
        <v>1562</v>
      </c>
      <c r="T191" s="26">
        <v>2104</v>
      </c>
      <c r="U191" s="26">
        <v>1850</v>
      </c>
      <c r="V191" s="26">
        <v>880</v>
      </c>
      <c r="W191" s="26">
        <v>3310</v>
      </c>
      <c r="X191" s="26">
        <v>6060</v>
      </c>
      <c r="Y191" s="26">
        <v>5390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1">
        <f>SUM(E192:Y192)</f>
        <v>99221</v>
      </c>
      <c r="D192" s="9">
        <f t="shared" si="103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50711.4</v>
      </c>
      <c r="C193" s="121">
        <f>C191*0.45</f>
        <v>38263.5</v>
      </c>
      <c r="D193" s="9">
        <f t="shared" si="103"/>
        <v>0.75453448337060303</v>
      </c>
      <c r="E193" s="26">
        <f>E191*0.45</f>
        <v>895.05000000000007</v>
      </c>
      <c r="F193" s="26">
        <f t="shared" ref="F193:Y193" si="104">F191*0.45</f>
        <v>1035</v>
      </c>
      <c r="G193" s="26">
        <f t="shared" si="104"/>
        <v>4344.75</v>
      </c>
      <c r="H193" s="26">
        <f t="shared" si="104"/>
        <v>3609.4500000000003</v>
      </c>
      <c r="I193" s="26">
        <f t="shared" si="104"/>
        <v>2573.5500000000002</v>
      </c>
      <c r="J193" s="26">
        <f t="shared" si="104"/>
        <v>2155.5</v>
      </c>
      <c r="K193" s="26">
        <f t="shared" si="104"/>
        <v>1429.2</v>
      </c>
      <c r="L193" s="26">
        <f t="shared" si="104"/>
        <v>2422.8000000000002</v>
      </c>
      <c r="M193" s="26">
        <f t="shared" si="104"/>
        <v>1000.35</v>
      </c>
      <c r="N193" s="26">
        <f t="shared" si="104"/>
        <v>1518.3</v>
      </c>
      <c r="O193" s="26">
        <f t="shared" si="104"/>
        <v>1454.4</v>
      </c>
      <c r="P193" s="26">
        <f t="shared" si="104"/>
        <v>2157.75</v>
      </c>
      <c r="Q193" s="26">
        <f t="shared" si="104"/>
        <v>3436.2000000000003</v>
      </c>
      <c r="R193" s="26">
        <f t="shared" si="104"/>
        <v>711</v>
      </c>
      <c r="S193" s="26">
        <f t="shared" si="104"/>
        <v>702.9</v>
      </c>
      <c r="T193" s="26">
        <f t="shared" si="104"/>
        <v>946.80000000000007</v>
      </c>
      <c r="U193" s="26">
        <f t="shared" si="104"/>
        <v>832.5</v>
      </c>
      <c r="V193" s="26">
        <f t="shared" si="104"/>
        <v>396</v>
      </c>
      <c r="W193" s="26">
        <f t="shared" si="104"/>
        <v>1489.5</v>
      </c>
      <c r="X193" s="26">
        <f t="shared" si="104"/>
        <v>2727</v>
      </c>
      <c r="Y193" s="26">
        <f t="shared" si="104"/>
        <v>2425.5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1.1862315789473685</v>
      </c>
      <c r="C194" s="139">
        <f>C191/C192</f>
        <v>0.85697584180768183</v>
      </c>
      <c r="D194" s="9"/>
      <c r="E194" s="70">
        <f t="shared" ref="E194:Y194" si="105">E191/E192</f>
        <v>1.4678966789667898</v>
      </c>
      <c r="F194" s="70">
        <f t="shared" si="105"/>
        <v>0.9700548291859975</v>
      </c>
      <c r="G194" s="70">
        <f t="shared" si="105"/>
        <v>0.93592477704536647</v>
      </c>
      <c r="H194" s="70">
        <f t="shared" si="105"/>
        <v>0.81780179445350731</v>
      </c>
      <c r="I194" s="70">
        <f t="shared" si="105"/>
        <v>1.3281467719461217</v>
      </c>
      <c r="J194" s="70">
        <f t="shared" si="105"/>
        <v>1.0372455608488522</v>
      </c>
      <c r="K194" s="70">
        <f t="shared" si="105"/>
        <v>1.2484276729559749</v>
      </c>
      <c r="L194" s="70">
        <f t="shared" si="105"/>
        <v>0.55163934426229511</v>
      </c>
      <c r="M194" s="70">
        <f t="shared" si="105"/>
        <v>0.53296571565571804</v>
      </c>
      <c r="N194" s="70">
        <f t="shared" si="105"/>
        <v>1.0017814726840855</v>
      </c>
      <c r="O194" s="70">
        <f t="shared" si="105"/>
        <v>1.2100336952452264</v>
      </c>
      <c r="P194" s="70">
        <f t="shared" si="105"/>
        <v>0.85199004975124382</v>
      </c>
      <c r="Q194" s="70">
        <f t="shared" si="105"/>
        <v>1.5653956539565395</v>
      </c>
      <c r="R194" s="70">
        <f t="shared" si="105"/>
        <v>0.52666666666666662</v>
      </c>
      <c r="S194" s="70">
        <f t="shared" si="105"/>
        <v>0.38023369036027266</v>
      </c>
      <c r="T194" s="70">
        <f t="shared" si="105"/>
        <v>0.39437675726335519</v>
      </c>
      <c r="U194" s="70">
        <f t="shared" si="105"/>
        <v>0.94969199178644759</v>
      </c>
      <c r="V194" s="70">
        <f t="shared" si="105"/>
        <v>2.1411192214111923</v>
      </c>
      <c r="W194" s="70">
        <f t="shared" si="105"/>
        <v>1.0153374233128833</v>
      </c>
      <c r="X194" s="70">
        <f t="shared" si="105"/>
        <v>0.93230769230769228</v>
      </c>
      <c r="Y194" s="70">
        <f t="shared" si="105"/>
        <v>0.60800902425267911</v>
      </c>
    </row>
    <row r="195" spans="1:26" s="60" customFormat="1" ht="30" customHeight="1" outlineLevel="1" x14ac:dyDescent="0.2">
      <c r="A195" s="52" t="s">
        <v>138</v>
      </c>
      <c r="B195" s="23">
        <v>281891</v>
      </c>
      <c r="C195" s="121">
        <f>SUM(E195:Y195)</f>
        <v>224430</v>
      </c>
      <c r="D195" s="9">
        <f t="shared" si="103"/>
        <v>0.79615879896839559</v>
      </c>
      <c r="E195" s="26">
        <v>653</v>
      </c>
      <c r="F195" s="26">
        <v>5600</v>
      </c>
      <c r="G195" s="26">
        <v>20057</v>
      </c>
      <c r="H195" s="26">
        <v>8729</v>
      </c>
      <c r="I195" s="26">
        <v>8370</v>
      </c>
      <c r="J195" s="26">
        <v>11200</v>
      </c>
      <c r="K195" s="26">
        <v>500</v>
      </c>
      <c r="L195" s="26">
        <v>13565</v>
      </c>
      <c r="M195" s="26">
        <v>8000</v>
      </c>
      <c r="N195" s="26">
        <v>10450</v>
      </c>
      <c r="O195" s="26">
        <v>6533</v>
      </c>
      <c r="P195" s="26">
        <v>14180</v>
      </c>
      <c r="Q195" s="26">
        <v>1904</v>
      </c>
      <c r="R195" s="26">
        <v>1850</v>
      </c>
      <c r="S195" s="26">
        <v>5650</v>
      </c>
      <c r="T195" s="26">
        <v>39155</v>
      </c>
      <c r="U195" s="26">
        <v>3300</v>
      </c>
      <c r="V195" s="26">
        <v>450</v>
      </c>
      <c r="W195" s="26">
        <v>8384</v>
      </c>
      <c r="X195" s="26">
        <v>40200</v>
      </c>
      <c r="Y195" s="26">
        <v>15700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1">
        <f>SUM(E196:Y196)</f>
        <v>283125</v>
      </c>
      <c r="D196" s="9">
        <f t="shared" ref="D196:D210" si="106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84567.3</v>
      </c>
      <c r="C197" s="121">
        <f>C195*0.3</f>
        <v>67329</v>
      </c>
      <c r="D197" s="9">
        <f t="shared" si="106"/>
        <v>0.79615879896839559</v>
      </c>
      <c r="E197" s="26">
        <f>E195*0.3</f>
        <v>195.9</v>
      </c>
      <c r="F197" s="26">
        <f t="shared" ref="F197:Y197" si="107">F195*0.3</f>
        <v>1680</v>
      </c>
      <c r="G197" s="26">
        <f t="shared" si="107"/>
        <v>6017.0999999999995</v>
      </c>
      <c r="H197" s="26">
        <f t="shared" si="107"/>
        <v>2618.6999999999998</v>
      </c>
      <c r="I197" s="26">
        <f t="shared" si="107"/>
        <v>2511</v>
      </c>
      <c r="J197" s="26">
        <f t="shared" si="107"/>
        <v>3360</v>
      </c>
      <c r="K197" s="26">
        <f t="shared" si="107"/>
        <v>150</v>
      </c>
      <c r="L197" s="26">
        <f t="shared" si="107"/>
        <v>4069.5</v>
      </c>
      <c r="M197" s="26">
        <f t="shared" si="107"/>
        <v>2400</v>
      </c>
      <c r="N197" s="26">
        <f t="shared" si="107"/>
        <v>3135</v>
      </c>
      <c r="O197" s="26">
        <f t="shared" si="107"/>
        <v>1959.8999999999999</v>
      </c>
      <c r="P197" s="26">
        <f t="shared" si="107"/>
        <v>4254</v>
      </c>
      <c r="Q197" s="26">
        <f t="shared" si="107"/>
        <v>571.19999999999993</v>
      </c>
      <c r="R197" s="26">
        <f t="shared" si="107"/>
        <v>555</v>
      </c>
      <c r="S197" s="26">
        <f t="shared" si="107"/>
        <v>1695</v>
      </c>
      <c r="T197" s="26">
        <f t="shared" si="107"/>
        <v>11746.5</v>
      </c>
      <c r="U197" s="26">
        <f t="shared" si="107"/>
        <v>990</v>
      </c>
      <c r="V197" s="26">
        <f t="shared" si="107"/>
        <v>135</v>
      </c>
      <c r="W197" s="26">
        <f t="shared" si="107"/>
        <v>2515.1999999999998</v>
      </c>
      <c r="X197" s="26">
        <f t="shared" si="107"/>
        <v>12060</v>
      </c>
      <c r="Y197" s="26">
        <f t="shared" si="107"/>
        <v>4710</v>
      </c>
    </row>
    <row r="198" spans="1:26" s="60" customFormat="1" ht="30" customHeight="1" collapsed="1" x14ac:dyDescent="0.2">
      <c r="A198" s="13" t="s">
        <v>137</v>
      </c>
      <c r="B198" s="9">
        <f>B195/B196</f>
        <v>1.0401881918819189</v>
      </c>
      <c r="C198" s="120">
        <f>C195/C196</f>
        <v>0.79268874172185433</v>
      </c>
      <c r="D198" s="151"/>
      <c r="E198" s="30">
        <f t="shared" ref="E198:Y198" si="108">E195/E196</f>
        <v>0.20079950799507995</v>
      </c>
      <c r="F198" s="30">
        <f t="shared" si="108"/>
        <v>0.88202866593164275</v>
      </c>
      <c r="G198" s="30">
        <f t="shared" si="108"/>
        <v>0.9426610894393006</v>
      </c>
      <c r="H198" s="30">
        <f t="shared" si="108"/>
        <v>0.44897644275280318</v>
      </c>
      <c r="I198" s="30">
        <f t="shared" si="108"/>
        <v>1.1339926839181682</v>
      </c>
      <c r="J198" s="30">
        <f t="shared" si="108"/>
        <v>0.7074726801844482</v>
      </c>
      <c r="K198" s="30">
        <f t="shared" si="108"/>
        <v>0.41946308724832215</v>
      </c>
      <c r="L198" s="30">
        <f t="shared" si="108"/>
        <v>0.54052438635639144</v>
      </c>
      <c r="M198" s="30">
        <f t="shared" si="108"/>
        <v>0.74585120268506433</v>
      </c>
      <c r="N198" s="30">
        <f t="shared" si="108"/>
        <v>0.88664517223824879</v>
      </c>
      <c r="O198" s="30">
        <f t="shared" si="108"/>
        <v>0.88920647883489856</v>
      </c>
      <c r="P198" s="30">
        <f t="shared" si="108"/>
        <v>0.71976041825288062</v>
      </c>
      <c r="Q198" s="30">
        <f t="shared" si="108"/>
        <v>0.43579766536964981</v>
      </c>
      <c r="R198" s="30">
        <f t="shared" si="108"/>
        <v>0.31634746922024626</v>
      </c>
      <c r="S198" s="30">
        <f t="shared" si="108"/>
        <v>0.6348314606741573</v>
      </c>
      <c r="T198" s="30">
        <f t="shared" si="108"/>
        <v>1.0483827781942807</v>
      </c>
      <c r="U198" s="30">
        <f t="shared" si="108"/>
        <v>1.1289770783441671</v>
      </c>
      <c r="V198" s="30">
        <f t="shared" si="108"/>
        <v>0.33682634730538924</v>
      </c>
      <c r="W198" s="30">
        <f t="shared" si="108"/>
        <v>0.73472964683200426</v>
      </c>
      <c r="X198" s="30">
        <f t="shared" si="108"/>
        <v>1.0049999999999999</v>
      </c>
      <c r="Y198" s="30">
        <f t="shared" si="108"/>
        <v>0.72651550208236926</v>
      </c>
    </row>
    <row r="199" spans="1:26" s="60" customFormat="1" ht="30" customHeight="1" outlineLevel="1" x14ac:dyDescent="0.2">
      <c r="A199" s="52" t="s">
        <v>139</v>
      </c>
      <c r="B199" s="23">
        <v>29160</v>
      </c>
      <c r="C199" s="121">
        <f>SUM(E199:Y199)</f>
        <v>8711</v>
      </c>
      <c r="D199" s="151">
        <f t="shared" ref="D199" si="109">C199/B199</f>
        <v>0.29873113854595335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>
        <v>1950</v>
      </c>
      <c r="P199" s="26">
        <v>1320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1">
        <f>SUM(E200:Y200)</f>
        <v>337167</v>
      </c>
      <c r="D200" s="151">
        <f t="shared" si="106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5540.4</v>
      </c>
      <c r="C201" s="121">
        <f>C199*0.19</f>
        <v>1655.09</v>
      </c>
      <c r="D201" s="151">
        <f t="shared" si="106"/>
        <v>0.29873113854595335</v>
      </c>
      <c r="E201" s="26"/>
      <c r="F201" s="26"/>
      <c r="G201" s="152"/>
      <c r="H201" s="152"/>
      <c r="I201" s="152"/>
      <c r="J201" s="152"/>
      <c r="K201" s="152">
        <f t="shared" ref="K201" si="110">K199*0.19</f>
        <v>133</v>
      </c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</row>
    <row r="202" spans="1:26" s="60" customFormat="1" ht="30" customHeight="1" collapsed="1" x14ac:dyDescent="0.2">
      <c r="A202" s="13" t="s">
        <v>141</v>
      </c>
      <c r="B202" s="9">
        <f>B199/B200</f>
        <v>8.7120714174743361E-2</v>
      </c>
      <c r="C202" s="120">
        <f>C199/C200</f>
        <v>2.5835861753967619E-2</v>
      </c>
      <c r="D202" s="151"/>
      <c r="E202" s="30"/>
      <c r="F202" s="30"/>
      <c r="G202" s="30"/>
      <c r="H202" s="30"/>
      <c r="I202" s="30"/>
      <c r="J202" s="30"/>
      <c r="K202" s="30">
        <f t="shared" ref="K202:L202" si="111">K199/K200</f>
        <v>0.35228988424760949</v>
      </c>
      <c r="L202" s="30">
        <f t="shared" si="111"/>
        <v>6.5622296097272187E-2</v>
      </c>
      <c r="M202" s="30"/>
      <c r="N202" s="30"/>
      <c r="O202" s="30"/>
      <c r="P202" s="99">
        <f t="shared" ref="P202" si="112">P199/P200</f>
        <v>7.0351223151947986E-2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hidden="1" customHeight="1" x14ac:dyDescent="0.2">
      <c r="A203" s="52" t="s">
        <v>142</v>
      </c>
      <c r="B203" s="27">
        <v>170</v>
      </c>
      <c r="C203" s="121">
        <f>SUM(E203:Y203)</f>
        <v>50</v>
      </c>
      <c r="D203" s="151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1">
        <f>C203*0.7</f>
        <v>35</v>
      </c>
      <c r="D204" s="151" t="e">
        <f t="shared" si="106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1">
        <f>SUM(E205:Y205)</f>
        <v>0</v>
      </c>
      <c r="D205" s="151" t="e">
        <f t="shared" si="106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1">
        <f>C205*0.2</f>
        <v>0</v>
      </c>
      <c r="D206" s="151" t="e">
        <f t="shared" si="106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1">
        <f>SUM(E207:Y207)</f>
        <v>0</v>
      </c>
      <c r="D207" s="151" t="e">
        <f t="shared" si="106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2">
        <f>B206+B204+B201+B197+B193</f>
        <v>140819.1</v>
      </c>
      <c r="C208" s="152">
        <f>C206+C204+C201+C197+C193</f>
        <v>107282.59</v>
      </c>
      <c r="D208" s="151">
        <f t="shared" si="106"/>
        <v>0.76184686594361128</v>
      </c>
      <c r="E208" s="26">
        <f>E206+E204+E201+E197+E193</f>
        <v>1090.95</v>
      </c>
      <c r="F208" s="26">
        <f t="shared" ref="F208:Y208" si="113">F206+F204+F201+F197+F193</f>
        <v>2715</v>
      </c>
      <c r="G208" s="26">
        <f t="shared" si="113"/>
        <v>10361.849999999999</v>
      </c>
      <c r="H208" s="26">
        <f t="shared" si="113"/>
        <v>6228.15</v>
      </c>
      <c r="I208" s="26">
        <f t="shared" si="113"/>
        <v>5084.55</v>
      </c>
      <c r="J208" s="26">
        <f t="shared" si="113"/>
        <v>5515.5</v>
      </c>
      <c r="K208" s="26">
        <f>K206+K204+K201+K197+K193</f>
        <v>1712.2</v>
      </c>
      <c r="L208" s="26">
        <f t="shared" si="113"/>
        <v>6492.3</v>
      </c>
      <c r="M208" s="26">
        <f t="shared" si="113"/>
        <v>3400.35</v>
      </c>
      <c r="N208" s="26">
        <f t="shared" si="113"/>
        <v>4653.3</v>
      </c>
      <c r="O208" s="26">
        <f t="shared" si="113"/>
        <v>3414.3</v>
      </c>
      <c r="P208" s="26">
        <f t="shared" si="113"/>
        <v>6411.75</v>
      </c>
      <c r="Q208" s="26">
        <f t="shared" si="113"/>
        <v>4007.4</v>
      </c>
      <c r="R208" s="26">
        <f t="shared" si="113"/>
        <v>1266</v>
      </c>
      <c r="S208" s="26">
        <f t="shared" si="113"/>
        <v>2397.9</v>
      </c>
      <c r="T208" s="26">
        <f t="shared" si="113"/>
        <v>12693.3</v>
      </c>
      <c r="U208" s="26">
        <f t="shared" si="113"/>
        <v>1822.5</v>
      </c>
      <c r="V208" s="26">
        <f t="shared" si="113"/>
        <v>531</v>
      </c>
      <c r="W208" s="152">
        <f t="shared" si="113"/>
        <v>4004.7</v>
      </c>
      <c r="X208" s="26">
        <f t="shared" si="113"/>
        <v>14787</v>
      </c>
      <c r="Y208" s="26">
        <f t="shared" si="113"/>
        <v>7135.5</v>
      </c>
    </row>
    <row r="209" spans="1:25" s="47" customFormat="1" ht="45" hidden="1" x14ac:dyDescent="0.2">
      <c r="A209" s="13" t="s">
        <v>170</v>
      </c>
      <c r="B209" s="26">
        <v>68302</v>
      </c>
      <c r="C209" s="103">
        <f>SUM(E209:Y209)</f>
        <v>69686.5</v>
      </c>
      <c r="D209" s="9">
        <f t="shared" si="106"/>
        <v>1.0202702702702702</v>
      </c>
      <c r="E209" s="152">
        <v>610</v>
      </c>
      <c r="F209" s="152">
        <v>1904.5</v>
      </c>
      <c r="G209" s="152">
        <v>5803</v>
      </c>
      <c r="H209" s="152">
        <v>6976</v>
      </c>
      <c r="I209" s="152">
        <v>2768</v>
      </c>
      <c r="J209" s="152">
        <v>2968</v>
      </c>
      <c r="K209" s="152">
        <v>715</v>
      </c>
      <c r="L209" s="152">
        <v>6274</v>
      </c>
      <c r="M209" s="152">
        <v>2681</v>
      </c>
      <c r="N209" s="152">
        <v>2526</v>
      </c>
      <c r="O209" s="152">
        <v>2004</v>
      </c>
      <c r="P209" s="152">
        <v>4222</v>
      </c>
      <c r="Q209" s="152">
        <v>1996</v>
      </c>
      <c r="R209" s="152">
        <v>1350</v>
      </c>
      <c r="S209" s="152">
        <v>2054</v>
      </c>
      <c r="T209" s="152">
        <v>8003</v>
      </c>
      <c r="U209" s="152">
        <v>1096</v>
      </c>
      <c r="V209" s="152">
        <v>308</v>
      </c>
      <c r="W209" s="152">
        <v>2445</v>
      </c>
      <c r="X209" s="152">
        <v>7996</v>
      </c>
      <c r="Y209" s="152">
        <v>4987</v>
      </c>
    </row>
    <row r="210" spans="1:25" s="47" customFormat="1" ht="22.5" x14ac:dyDescent="0.2">
      <c r="A210" s="52" t="s">
        <v>163</v>
      </c>
      <c r="B210" s="50">
        <f>B208/B209*10</f>
        <v>20.617126877690257</v>
      </c>
      <c r="C210" s="133">
        <f>C208/C209*10</f>
        <v>15.395032036334154</v>
      </c>
      <c r="D210" s="9">
        <f t="shared" si="106"/>
        <v>0.74671083549440054</v>
      </c>
      <c r="E210" s="51">
        <f>E208/E209*10</f>
        <v>17.884426229508197</v>
      </c>
      <c r="F210" s="51">
        <f t="shared" ref="F210:Y210" si="114">F208/F209*10</f>
        <v>14.25571016014702</v>
      </c>
      <c r="G210" s="51">
        <f t="shared" si="114"/>
        <v>17.856022746855071</v>
      </c>
      <c r="H210" s="51">
        <f t="shared" si="114"/>
        <v>8.9279673165137616</v>
      </c>
      <c r="I210" s="51">
        <f t="shared" si="114"/>
        <v>18.369039017341041</v>
      </c>
      <c r="J210" s="51">
        <f t="shared" si="114"/>
        <v>18.583221024258762</v>
      </c>
      <c r="K210" s="51">
        <f>K208/K209*10</f>
        <v>23.946853146853147</v>
      </c>
      <c r="L210" s="51">
        <f t="shared" si="114"/>
        <v>10.347943895441505</v>
      </c>
      <c r="M210" s="51">
        <f t="shared" si="114"/>
        <v>12.683140619171951</v>
      </c>
      <c r="N210" s="51">
        <f t="shared" si="114"/>
        <v>18.421615201900238</v>
      </c>
      <c r="O210" s="51">
        <f t="shared" si="114"/>
        <v>17.037425149700599</v>
      </c>
      <c r="P210" s="51">
        <f t="shared" si="114"/>
        <v>15.186522974893414</v>
      </c>
      <c r="Q210" s="51">
        <f t="shared" si="114"/>
        <v>20.077154308617231</v>
      </c>
      <c r="R210" s="51">
        <f t="shared" si="114"/>
        <v>9.3777777777777782</v>
      </c>
      <c r="S210" s="51">
        <f t="shared" si="114"/>
        <v>11.674294060370009</v>
      </c>
      <c r="T210" s="51">
        <f t="shared" si="114"/>
        <v>15.860677246032736</v>
      </c>
      <c r="U210" s="51">
        <f t="shared" si="114"/>
        <v>16.628649635036496</v>
      </c>
      <c r="V210" s="51">
        <f t="shared" si="114"/>
        <v>17.240259740259742</v>
      </c>
      <c r="W210" s="51">
        <f t="shared" si="114"/>
        <v>16.379141104294476</v>
      </c>
      <c r="X210" s="51">
        <f>X208/X209*10</f>
        <v>18.492996498249124</v>
      </c>
      <c r="Y210" s="51">
        <f t="shared" si="114"/>
        <v>14.308201323440946</v>
      </c>
    </row>
    <row r="211" spans="1:25" ht="22.5" x14ac:dyDescent="0.25">
      <c r="A211" s="87"/>
      <c r="B211" s="87" t="s">
        <v>1</v>
      </c>
      <c r="C211" s="140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1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1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2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3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4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5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</row>
    <row r="221" spans="1:25" ht="20.45" hidden="1" customHeight="1" x14ac:dyDescent="0.25">
      <c r="A221" s="157"/>
      <c r="B221" s="158"/>
      <c r="C221" s="158"/>
      <c r="D221" s="158"/>
      <c r="E221" s="158"/>
      <c r="F221" s="158"/>
      <c r="G221" s="158"/>
      <c r="H221" s="158"/>
      <c r="I221" s="158"/>
      <c r="J221" s="15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7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1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1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1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1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1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48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1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1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2021-08-01T16:21:23Z</cp:lastPrinted>
  <dcterms:created xsi:type="dcterms:W3CDTF">2017-06-08T05:54:08Z</dcterms:created>
  <dcterms:modified xsi:type="dcterms:W3CDTF">2021-08-02T12:51:47Z</dcterms:modified>
</cp:coreProperties>
</file>