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W148" i="1" l="1"/>
  <c r="S163" i="1" l="1"/>
  <c r="J148" i="1"/>
  <c r="P106" i="1" l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H139" i="1" l="1"/>
  <c r="W160" i="1"/>
  <c r="C160" i="1"/>
  <c r="C161" i="1"/>
  <c r="C162" i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B177" i="1"/>
  <c r="C179" i="1"/>
  <c r="C180" i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C97" i="1"/>
  <c r="P148" i="1" l="1"/>
  <c r="B163" i="1" l="1"/>
  <c r="B139" i="1"/>
  <c r="O118" i="1" l="1"/>
  <c r="J121" i="1"/>
  <c r="H120" i="1"/>
  <c r="E120" i="1" l="1"/>
  <c r="W121" i="1" l="1"/>
  <c r="M121" i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C99" i="1" s="1"/>
  <c r="D111" i="1"/>
  <c r="D130" i="1"/>
  <c r="D132" i="1"/>
  <c r="D136" i="1"/>
  <c r="D145" i="1"/>
  <c r="D174" i="1"/>
  <c r="D175" i="1"/>
  <c r="I187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D97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C133" i="1"/>
  <c r="C139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C181" i="1" l="1"/>
  <c r="D176" i="1"/>
  <c r="C177" i="1"/>
  <c r="D177" i="1" s="1"/>
  <c r="C100" i="1"/>
  <c r="D100" i="1" s="1"/>
  <c r="C148" i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18" i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C154" i="1"/>
  <c r="D154" i="1" s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<sst xmlns="http://schemas.openxmlformats.org/spreadsheetml/2006/main" count="252" uniqueCount="204">
  <si>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</si>
  <si>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</si>
  <si>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</si>
  <si>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</si>
  <si>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</si>
  <si>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</si>
  <si>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</si>
  <si>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</si>
  <si>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</si>
  <si>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</si>
  <si>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</si>
  <si>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</si>
  <si>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</si>
  <si>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</si>
  <si>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</si>
  <si>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</si>
  <si>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</si>
  <si>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</si>
  <si>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</si>
  <si>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</si>
  <si>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</si>
  <si>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</si>
  <si>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</si>
  <si>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</si>
  <si>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</si>
  <si>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</si>
  <si>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</si>
  <si>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</si>
  <si>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</si>
  <si>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</si>
  <si>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</si>
  <si>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</si>
  <si>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</si>
  <si>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</si>
  <si>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</si>
  <si>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</si>
  <si>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</si>
  <si>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</si>
  <si>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</si>
  <si>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</si>
  <si>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</si>
  <si>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</si>
  <si>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</si>
  <si>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</si>
  <si>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</si>
  <si>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</si>
  <si>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</si>
  <si>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</si>
  <si>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</si>
  <si>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</si>
  <si>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</si>
  <si>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</si>
  <si>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</si>
  <si>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</si>
  <si>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</si>
  <si>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</si>
  <si>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</si>
  <si>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</si>
  <si>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</si>
  <si>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</si>
  <si>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</si>
  <si>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</si>
  <si>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</si>
  <si>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</si>
  <si>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</si>
  <si>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</si>
  <si>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</si>
  <si>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</si>
  <si>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</si>
  <si>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</si>
  <si>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</si>
  <si>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</si>
  <si>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</si>
  <si>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</si>
  <si>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</si>
  <si>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</si>
  <si>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</si>
  <si>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</si>
  <si>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</si>
  <si>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</si>
  <si>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</si>
  <si>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</si>
  <si>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</si>
  <si>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</si>
  <si>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</si>
  <si>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</si>
  <si>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</si>
  <si>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</si>
  <si>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</si>
  <si>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</si>
  <si>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</si>
  <si>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</si>
  <si>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</si>
  <si>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</si>
  <si>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</si>
  <si>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</si>
  <si>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</si>
  <si>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</si>
  <si>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</si>
  <si>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</si>
  <si>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</si>
  <si>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</si>
  <si>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</si>
  <si>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</si>
  <si>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</si>
  <si>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</si>
  <si>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</si>
  <si>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</si>
  <si>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</si>
  <si>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</si>
  <si>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</si>
  <si>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</si>
  <si>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</si>
  <si>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</si>
  <si>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</si>
  <si>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</si>
  <si>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</si>
  <si>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</si>
  <si>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</si>
  <si>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</si>
  <si>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</si>
  <si>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</si>
  <si>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</si>
  <si>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</si>
  <si>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</si>
  <si>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</si>
  <si>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</si>
  <si>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</si>
  <si>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</si>
  <si>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</si>
  <si>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</si>
  <si>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</si>
  <si>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</si>
  <si>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</si>
  <si>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</si>
  <si>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</si>
  <si>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</si>
  <si>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</si>
  <si>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</si>
  <si>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</si>
  <si>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</si>
  <si>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</si>
  <si>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</si>
  <si>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</si>
  <si>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</si>
  <si>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</si>
  <si>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</si>
  <si>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</si>
  <si>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</si>
  <si>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</si>
  <si>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</si>
  <si>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</si>
  <si>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</si>
  <si>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</si>
  <si>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</si>
  <si>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</si>
  <si>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</si>
  <si>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</si>
  <si>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</si>
  <si>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</si>
  <si>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</si>
  <si>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</si>
  <si>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</si>
  <si>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</si>
  <si>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</si>
  <si>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</si>
  <si>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</si>
  <si>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</si>
  <si>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</si>
  <si>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</si>
  <si>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</si>
  <si>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</si>
  <si>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</si>
  <si>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</si>
  <si>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</si>
  <si>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</si>
  <si>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</si>
  <si>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</si>
  <si>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</si>
  <si>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</si>
  <si>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</si>
  <si>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</si>
  <si>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</si>
  <si>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</si>
  <si>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</si>
  <si>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</si>
  <si>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</si>
  <si>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</si>
  <si>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</si>
  <si>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</si>
  <si>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</si>
  <si>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</si>
  <si>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</si>
  <si>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</si>
  <si>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</si>
  <si>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</si>
  <si>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</si>
  <si>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</si>
  <si>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</si>
  <si>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</si>
  <si>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</si>
  <si>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</si>
  <si>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</si>
  <si>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11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</si>
</sst>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61" activePane="bottomRight" state="frozen"/>
      <selection activeCell="A2" sqref="A2"/>
      <selection pane="topRight" activeCell="F2" sqref="F2"/>
      <selection pane="bottomLeft" activeCell="A7" sqref="A7"/>
      <selection pane="bottomRight" activeCell="A126" sqref="A126:XFD12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8" t="s">
        <v>203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8" customFormat="1" ht="17.25" customHeight="1" thickBot="1" x14ac:dyDescent="0.35">
      <c r="A4" s="169" t="s">
        <v>3</v>
      </c>
      <c r="B4" s="172" t="s">
        <v>196</v>
      </c>
      <c r="C4" s="165" t="s">
        <v>198</v>
      </c>
      <c r="D4" s="165" t="s">
        <v>197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</row>
    <row r="5" spans="1:26" s="108" customFormat="1" ht="87" customHeight="1" x14ac:dyDescent="0.25">
      <c r="A5" s="170"/>
      <c r="B5" s="173"/>
      <c r="C5" s="166"/>
      <c r="D5" s="166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108" customFormat="1" ht="70.150000000000006" customHeight="1" thickBot="1" x14ac:dyDescent="0.3">
      <c r="A6" s="171"/>
      <c r="B6" s="174"/>
      <c r="C6" s="167"/>
      <c r="D6" s="167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17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17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2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0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3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2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0">
        <f t="shared" si="45"/>
        <v>0.76198021917369207</v>
      </c>
      <c r="D36" s="15"/>
      <c r="E36" s="99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49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52"/>
        <v>174015.7</v>
      </c>
      <c r="D51" s="15">
        <f t="shared" si="53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52"/>
        <v>2632</v>
      </c>
      <c r="D55" s="151">
        <f t="shared" si="54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52"/>
        <v>0</v>
      </c>
      <c r="D56" s="151" t="e">
        <f t="shared" si="54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52"/>
        <v>828.3</v>
      </c>
      <c r="D57" s="151">
        <f t="shared" si="54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52"/>
        <v>528</v>
      </c>
      <c r="D58" s="151">
        <f t="shared" ref="D58:D59" si="56">C58/B58</f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56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57">G60+G63+G64+G66+G69+G70+G71</f>
        <v>1081</v>
      </c>
      <c r="H59" s="152">
        <f t="shared" si="57"/>
        <v>1400</v>
      </c>
      <c r="I59" s="152">
        <f t="shared" si="57"/>
        <v>927</v>
      </c>
      <c r="J59" s="152">
        <f t="shared" si="57"/>
        <v>3562</v>
      </c>
      <c r="K59" s="152">
        <f t="shared" si="57"/>
        <v>268</v>
      </c>
      <c r="L59" s="152">
        <f t="shared" si="57"/>
        <v>857</v>
      </c>
      <c r="M59" s="152">
        <f t="shared" si="57"/>
        <v>689</v>
      </c>
      <c r="N59" s="152">
        <f t="shared" si="57"/>
        <v>90</v>
      </c>
      <c r="O59" s="152">
        <f t="shared" si="57"/>
        <v>0</v>
      </c>
      <c r="P59" s="152">
        <f t="shared" si="57"/>
        <v>404</v>
      </c>
      <c r="Q59" s="152">
        <f t="shared" si="57"/>
        <v>3862</v>
      </c>
      <c r="R59" s="152">
        <f>R60+R63+R64+R66+R69+R70+R71</f>
        <v>186</v>
      </c>
      <c r="S59" s="152">
        <f t="shared" si="57"/>
        <v>1638</v>
      </c>
      <c r="T59" s="152">
        <f t="shared" si="57"/>
        <v>40</v>
      </c>
      <c r="U59" s="152">
        <f t="shared" si="57"/>
        <v>1923</v>
      </c>
      <c r="V59" s="152">
        <f t="shared" si="57"/>
        <v>585</v>
      </c>
      <c r="W59" s="152">
        <f t="shared" si="57"/>
        <v>1474.5</v>
      </c>
      <c r="X59" s="152">
        <f t="shared" si="57"/>
        <v>964</v>
      </c>
      <c r="Y59" s="152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52"/>
        <v>652</v>
      </c>
      <c r="D60" s="151">
        <f t="shared" ref="D60:D66" si="58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59">SUM(E61:Y61)</f>
        <v>0</v>
      </c>
      <c r="D61" s="151" t="e">
        <f t="shared" si="58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59"/>
        <v>0</v>
      </c>
      <c r="D62" s="151" t="e">
        <f t="shared" si="58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59"/>
        <v>10112</v>
      </c>
      <c r="D63" s="151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59"/>
        <v>4736</v>
      </c>
      <c r="D64" s="151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59"/>
        <v>10996</v>
      </c>
      <c r="D65" s="151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59"/>
        <v>3201</v>
      </c>
      <c r="D66" s="151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59"/>
        <v>18190</v>
      </c>
      <c r="D67" s="151">
        <f t="shared" ref="D67:D131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59"/>
        <v>9124</v>
      </c>
      <c r="D68" s="151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59"/>
        <v>501</v>
      </c>
      <c r="D69" s="151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59"/>
        <v>3215.5</v>
      </c>
      <c r="D70" s="151">
        <f t="shared" si="60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59"/>
        <v>1526</v>
      </c>
      <c r="D71" s="151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59"/>
        <v>0</v>
      </c>
      <c r="D72" s="151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59"/>
        <v>99.78</v>
      </c>
      <c r="D73" s="151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59"/>
        <v>0</v>
      </c>
      <c r="D74" s="151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 t="shared" ref="C82" si="61">SUM(E82:Y82)</f>
        <v>13580</v>
      </c>
      <c r="D82" s="151">
        <f t="shared" si="60"/>
        <v>8.5247959824231003</v>
      </c>
      <c r="E82" s="109">
        <f t="shared" ref="E82:Y82" si="62">(E42-E83)</f>
        <v>1303</v>
      </c>
      <c r="F82" s="109">
        <f t="shared" si="62"/>
        <v>286</v>
      </c>
      <c r="G82" s="109">
        <f t="shared" si="62"/>
        <v>0</v>
      </c>
      <c r="H82" s="109">
        <f t="shared" si="62"/>
        <v>1056</v>
      </c>
      <c r="I82" s="109">
        <f t="shared" si="62"/>
        <v>20</v>
      </c>
      <c r="J82" s="109">
        <f t="shared" si="62"/>
        <v>106</v>
      </c>
      <c r="K82" s="109">
        <f t="shared" si="62"/>
        <v>6</v>
      </c>
      <c r="L82" s="109">
        <f t="shared" si="62"/>
        <v>379</v>
      </c>
      <c r="M82" s="109">
        <f t="shared" si="62"/>
        <v>1213</v>
      </c>
      <c r="N82" s="109">
        <f t="shared" si="62"/>
        <v>400</v>
      </c>
      <c r="O82" s="109">
        <f t="shared" si="62"/>
        <v>637</v>
      </c>
      <c r="P82" s="109">
        <f t="shared" si="62"/>
        <v>170</v>
      </c>
      <c r="Q82" s="109">
        <f t="shared" si="62"/>
        <v>355</v>
      </c>
      <c r="R82" s="109">
        <f t="shared" si="62"/>
        <v>1439</v>
      </c>
      <c r="S82" s="109">
        <f t="shared" si="62"/>
        <v>1184</v>
      </c>
      <c r="T82" s="109">
        <f t="shared" si="62"/>
        <v>1474</v>
      </c>
      <c r="U82" s="109">
        <f t="shared" si="62"/>
        <v>-391</v>
      </c>
      <c r="V82" s="109">
        <f t="shared" si="62"/>
        <v>400</v>
      </c>
      <c r="W82" s="109">
        <f t="shared" si="62"/>
        <v>485</v>
      </c>
      <c r="X82" s="109">
        <f t="shared" si="62"/>
        <v>1681</v>
      </c>
      <c r="Y82" s="109">
        <f t="shared" si="62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60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60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60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60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60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60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60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60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/>
      <c r="D91" s="151" t="e">
        <f t="shared" si="60"/>
        <v>#DIV/0!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60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60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60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60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60"/>
        <v>#DIV/0!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customHeight="1" outlineLevel="1" x14ac:dyDescent="0.2">
      <c r="A97" s="11" t="s">
        <v>89</v>
      </c>
      <c r="B97" s="27">
        <v>291493</v>
      </c>
      <c r="C97" s="121">
        <f t="shared" ref="C97" si="63">SUM(E97:Y97)</f>
        <v>303227</v>
      </c>
      <c r="D97" s="151">
        <f t="shared" si="60"/>
        <v>1.0402548260164053</v>
      </c>
      <c r="E97" s="153">
        <v>16521</v>
      </c>
      <c r="F97" s="153">
        <v>8356</v>
      </c>
      <c r="G97" s="153">
        <v>18182</v>
      </c>
      <c r="H97" s="153">
        <v>19400</v>
      </c>
      <c r="I97" s="153">
        <v>8961</v>
      </c>
      <c r="J97" s="153">
        <v>22570</v>
      </c>
      <c r="K97" s="153">
        <v>13696</v>
      </c>
      <c r="L97" s="153">
        <v>14786</v>
      </c>
      <c r="M97" s="153">
        <v>15564</v>
      </c>
      <c r="N97" s="153">
        <v>5291</v>
      </c>
      <c r="O97" s="153">
        <v>8662</v>
      </c>
      <c r="P97" s="153">
        <v>13233</v>
      </c>
      <c r="Q97" s="153">
        <v>17415</v>
      </c>
      <c r="R97" s="153">
        <v>18227</v>
      </c>
      <c r="S97" s="153">
        <v>19452</v>
      </c>
      <c r="T97" s="153">
        <v>15466</v>
      </c>
      <c r="U97" s="153">
        <v>11706</v>
      </c>
      <c r="V97" s="153">
        <v>5216</v>
      </c>
      <c r="W97" s="153">
        <v>14221</v>
      </c>
      <c r="X97" s="153">
        <v>24124</v>
      </c>
      <c r="Y97" s="153">
        <v>12178</v>
      </c>
    </row>
    <row r="98" spans="1:25" s="12" customFormat="1" ht="45" customHeight="1" x14ac:dyDescent="0.2">
      <c r="A98" s="32" t="s">
        <v>90</v>
      </c>
      <c r="B98" s="23">
        <v>66382</v>
      </c>
      <c r="C98" s="121">
        <f t="shared" ref="C98" si="64">SUM(E98:Y98)</f>
        <v>189771.7</v>
      </c>
      <c r="D98" s="15"/>
      <c r="E98" s="152">
        <v>9775</v>
      </c>
      <c r="F98" s="152">
        <v>4600</v>
      </c>
      <c r="G98" s="152">
        <v>14914</v>
      </c>
      <c r="H98" s="152">
        <v>10150</v>
      </c>
      <c r="I98" s="152">
        <v>6423</v>
      </c>
      <c r="J98" s="152">
        <v>18168</v>
      </c>
      <c r="K98" s="152">
        <v>8939</v>
      </c>
      <c r="L98" s="152">
        <v>8676</v>
      </c>
      <c r="M98" s="152">
        <v>9200</v>
      </c>
      <c r="N98" s="152">
        <v>3415.7</v>
      </c>
      <c r="O98" s="152">
        <v>4137</v>
      </c>
      <c r="P98" s="152">
        <v>5798</v>
      </c>
      <c r="Q98" s="152">
        <v>9751</v>
      </c>
      <c r="R98" s="152">
        <v>10784</v>
      </c>
      <c r="S98" s="152">
        <v>12854</v>
      </c>
      <c r="T98" s="152">
        <v>8202</v>
      </c>
      <c r="U98" s="152">
        <v>8653</v>
      </c>
      <c r="V98" s="152">
        <v>2773</v>
      </c>
      <c r="W98" s="152">
        <v>7940</v>
      </c>
      <c r="X98" s="152">
        <v>18289</v>
      </c>
      <c r="Y98" s="152">
        <v>6330</v>
      </c>
    </row>
    <row r="99" spans="1:25" s="12" customFormat="1" ht="45" customHeight="1" x14ac:dyDescent="0.2">
      <c r="A99" s="13" t="s">
        <v>182</v>
      </c>
      <c r="B99" s="123">
        <f>B98/B97</f>
        <v>0.2277310261309877</v>
      </c>
      <c r="C99" s="123">
        <f>C98/C97</f>
        <v>0.62584037701128203</v>
      </c>
      <c r="D99" s="15"/>
      <c r="E99" s="29">
        <f>E98/E97</f>
        <v>0.59167120634344172</v>
      </c>
      <c r="F99" s="29">
        <f>F98/F97</f>
        <v>0.55050263283867884</v>
      </c>
      <c r="G99" s="29">
        <f t="shared" ref="G99:Y99" si="65">G98/G97</f>
        <v>0.8202617973820262</v>
      </c>
      <c r="H99" s="29">
        <f t="shared" si="65"/>
        <v>0.52319587628865982</v>
      </c>
      <c r="I99" s="29">
        <f t="shared" si="65"/>
        <v>0.7167726816203549</v>
      </c>
      <c r="J99" s="29">
        <f t="shared" si="65"/>
        <v>0.80496233938856887</v>
      </c>
      <c r="K99" s="29">
        <f t="shared" si="65"/>
        <v>0.65267231308411211</v>
      </c>
      <c r="L99" s="29">
        <f t="shared" si="65"/>
        <v>0.5867712701203841</v>
      </c>
      <c r="M99" s="29">
        <f t="shared" si="65"/>
        <v>0.59110768439989725</v>
      </c>
      <c r="N99" s="29">
        <f t="shared" si="65"/>
        <v>0.6455679455679455</v>
      </c>
      <c r="O99" s="29">
        <f t="shared" si="65"/>
        <v>0.47760332486723622</v>
      </c>
      <c r="P99" s="29">
        <f t="shared" si="65"/>
        <v>0.43814705660092196</v>
      </c>
      <c r="Q99" s="29">
        <f t="shared" si="65"/>
        <v>0.55991960953201259</v>
      </c>
      <c r="R99" s="29">
        <f t="shared" si="65"/>
        <v>0.59164975037032974</v>
      </c>
      <c r="S99" s="29">
        <f t="shared" si="65"/>
        <v>0.66080608677770925</v>
      </c>
      <c r="T99" s="29">
        <f t="shared" si="65"/>
        <v>0.53032458295616192</v>
      </c>
      <c r="U99" s="29">
        <f t="shared" si="65"/>
        <v>0.7391935759439604</v>
      </c>
      <c r="V99" s="29">
        <f t="shared" si="65"/>
        <v>0.53163343558282206</v>
      </c>
      <c r="W99" s="29">
        <f t="shared" si="65"/>
        <v>0.55832923141832502</v>
      </c>
      <c r="X99" s="29">
        <f t="shared" si="65"/>
        <v>0.75812468910628417</v>
      </c>
      <c r="Y99" s="29">
        <f t="shared" si="65"/>
        <v>0.51978978485794058</v>
      </c>
    </row>
    <row r="100" spans="1:25" s="92" customFormat="1" ht="45" hidden="1" customHeight="1" x14ac:dyDescent="0.2">
      <c r="A100" s="90" t="s">
        <v>95</v>
      </c>
      <c r="B100" s="93">
        <f>B97-B98</f>
        <v>225111</v>
      </c>
      <c r="C100" s="103">
        <f>SUM(E100:Y100)</f>
        <v>113455.3</v>
      </c>
      <c r="D100" s="15">
        <f t="shared" si="60"/>
        <v>0.50399713918911115</v>
      </c>
      <c r="E100" s="93">
        <f t="shared" ref="E100:Y100" si="66">E97-E98</f>
        <v>6746</v>
      </c>
      <c r="F100" s="93">
        <f t="shared" si="66"/>
        <v>3756</v>
      </c>
      <c r="G100" s="93">
        <f t="shared" si="66"/>
        <v>3268</v>
      </c>
      <c r="H100" s="93">
        <f t="shared" si="66"/>
        <v>9250</v>
      </c>
      <c r="I100" s="93">
        <f t="shared" si="66"/>
        <v>2538</v>
      </c>
      <c r="J100" s="93">
        <f>J97-J98</f>
        <v>4402</v>
      </c>
      <c r="K100" s="93">
        <f t="shared" si="66"/>
        <v>4757</v>
      </c>
      <c r="L100" s="93">
        <f t="shared" si="66"/>
        <v>6110</v>
      </c>
      <c r="M100" s="93">
        <f t="shared" si="66"/>
        <v>6364</v>
      </c>
      <c r="N100" s="93">
        <f t="shared" si="66"/>
        <v>1875.3000000000002</v>
      </c>
      <c r="O100" s="93">
        <f t="shared" si="66"/>
        <v>4525</v>
      </c>
      <c r="P100" s="93">
        <f t="shared" si="66"/>
        <v>7435</v>
      </c>
      <c r="Q100" s="93">
        <f t="shared" si="66"/>
        <v>7664</v>
      </c>
      <c r="R100" s="93">
        <f t="shared" si="66"/>
        <v>7443</v>
      </c>
      <c r="S100" s="93">
        <f t="shared" si="66"/>
        <v>6598</v>
      </c>
      <c r="T100" s="93">
        <f t="shared" si="66"/>
        <v>7264</v>
      </c>
      <c r="U100" s="93">
        <f t="shared" si="66"/>
        <v>3053</v>
      </c>
      <c r="V100" s="93">
        <f t="shared" si="66"/>
        <v>2443</v>
      </c>
      <c r="W100" s="93">
        <f t="shared" si="66"/>
        <v>6281</v>
      </c>
      <c r="X100" s="93">
        <f t="shared" si="66"/>
        <v>5835</v>
      </c>
      <c r="Y100" s="93">
        <f t="shared" si="66"/>
        <v>5848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ref="C101:C104" si="67">SUM(E101:Y101)</f>
        <v>46578</v>
      </c>
      <c r="D101" s="15"/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67"/>
        <v>6365</v>
      </c>
      <c r="D102" s="15"/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>SUM(E103:Y103)</f>
        <v>6188</v>
      </c>
      <c r="D103" s="15"/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67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66047</v>
      </c>
      <c r="C105" s="121">
        <f>SUM(E105:Y105)</f>
        <v>189066.7</v>
      </c>
      <c r="D105" s="15"/>
      <c r="E105" s="152">
        <v>9775</v>
      </c>
      <c r="F105" s="152">
        <v>4600</v>
      </c>
      <c r="G105" s="152">
        <v>14914</v>
      </c>
      <c r="H105" s="152">
        <v>10150</v>
      </c>
      <c r="I105" s="152">
        <v>6123</v>
      </c>
      <c r="J105" s="152">
        <v>18168</v>
      </c>
      <c r="K105" s="152">
        <v>8939</v>
      </c>
      <c r="L105" s="152">
        <v>8676</v>
      </c>
      <c r="M105" s="152">
        <v>9200</v>
      </c>
      <c r="N105" s="152">
        <v>3415.7</v>
      </c>
      <c r="O105" s="152">
        <v>4137</v>
      </c>
      <c r="P105" s="152">
        <v>5798</v>
      </c>
      <c r="Q105" s="152">
        <v>9751</v>
      </c>
      <c r="R105" s="152">
        <v>10784</v>
      </c>
      <c r="S105" s="152">
        <v>12854</v>
      </c>
      <c r="T105" s="152">
        <v>8202</v>
      </c>
      <c r="U105" s="152">
        <v>8653</v>
      </c>
      <c r="V105" s="152">
        <v>2773</v>
      </c>
      <c r="W105" s="152">
        <v>7940</v>
      </c>
      <c r="X105" s="152">
        <v>17884</v>
      </c>
      <c r="Y105" s="152">
        <v>6330</v>
      </c>
    </row>
    <row r="106" spans="1:25" s="12" customFormat="1" ht="45" customHeight="1" x14ac:dyDescent="0.2">
      <c r="A106" s="13" t="s">
        <v>182</v>
      </c>
      <c r="B106" s="29">
        <f>B105/B97</f>
        <v>0.22658177040271979</v>
      </c>
      <c r="C106" s="131">
        <f>C105/C97</f>
        <v>0.62351538616284174</v>
      </c>
      <c r="D106" s="15"/>
      <c r="E106" s="29">
        <f t="shared" ref="E106:Y106" si="68">E105/E97</f>
        <v>0.59167120634344172</v>
      </c>
      <c r="F106" s="29">
        <f t="shared" si="68"/>
        <v>0.55050263283867884</v>
      </c>
      <c r="G106" s="29">
        <f t="shared" si="68"/>
        <v>0.8202617973820262</v>
      </c>
      <c r="H106" s="29">
        <f t="shared" si="68"/>
        <v>0.52319587628865982</v>
      </c>
      <c r="I106" s="29">
        <f t="shared" si="68"/>
        <v>0.68329427519250086</v>
      </c>
      <c r="J106" s="29">
        <f t="shared" si="68"/>
        <v>0.80496233938856887</v>
      </c>
      <c r="K106" s="29">
        <f t="shared" si="68"/>
        <v>0.65267231308411211</v>
      </c>
      <c r="L106" s="29">
        <f t="shared" si="68"/>
        <v>0.5867712701203841</v>
      </c>
      <c r="M106" s="29">
        <f t="shared" si="68"/>
        <v>0.59110768439989725</v>
      </c>
      <c r="N106" s="29">
        <f t="shared" si="68"/>
        <v>0.6455679455679455</v>
      </c>
      <c r="O106" s="29">
        <f t="shared" si="68"/>
        <v>0.47760332486723622</v>
      </c>
      <c r="P106" s="29">
        <f t="shared" si="68"/>
        <v>0.43814705660092196</v>
      </c>
      <c r="Q106" s="29">
        <f t="shared" si="68"/>
        <v>0.55991960953201259</v>
      </c>
      <c r="R106" s="29">
        <f t="shared" si="68"/>
        <v>0.59164975037032974</v>
      </c>
      <c r="S106" s="29">
        <f t="shared" si="68"/>
        <v>0.66080608677770925</v>
      </c>
      <c r="T106" s="29">
        <f t="shared" si="68"/>
        <v>0.53032458295616192</v>
      </c>
      <c r="U106" s="29">
        <f t="shared" si="68"/>
        <v>0.7391935759439604</v>
      </c>
      <c r="V106" s="29">
        <f t="shared" si="68"/>
        <v>0.53163343558282206</v>
      </c>
      <c r="W106" s="29">
        <f t="shared" si="68"/>
        <v>0.55832923141832502</v>
      </c>
      <c r="X106" s="29">
        <f t="shared" si="68"/>
        <v>0.74133642845299286</v>
      </c>
      <c r="Y106" s="29">
        <f t="shared" si="68"/>
        <v>0.51978978485794058</v>
      </c>
    </row>
    <row r="107" spans="1:25" s="12" customFormat="1" ht="45" customHeight="1" x14ac:dyDescent="0.2">
      <c r="A107" s="11" t="s">
        <v>91</v>
      </c>
      <c r="B107" s="38">
        <v>42094</v>
      </c>
      <c r="C107" s="103">
        <f t="shared" ref="C107:C117" si="69">SUM(E107:Y107)</f>
        <v>112034</v>
      </c>
      <c r="D107" s="15"/>
      <c r="E107" s="153">
        <v>8975</v>
      </c>
      <c r="F107" s="153">
        <v>2400</v>
      </c>
      <c r="G107" s="153">
        <v>6848</v>
      </c>
      <c r="H107" s="153">
        <v>6627</v>
      </c>
      <c r="I107" s="153">
        <v>3002</v>
      </c>
      <c r="J107" s="153">
        <v>8928</v>
      </c>
      <c r="K107" s="153">
        <v>3886</v>
      </c>
      <c r="L107" s="153">
        <v>4459</v>
      </c>
      <c r="M107" s="153">
        <v>6327</v>
      </c>
      <c r="N107" s="153">
        <v>1550</v>
      </c>
      <c r="O107" s="153">
        <v>2453</v>
      </c>
      <c r="P107" s="153">
        <v>4370</v>
      </c>
      <c r="Q107" s="153">
        <v>8393</v>
      </c>
      <c r="R107" s="153">
        <v>7352</v>
      </c>
      <c r="S107" s="153">
        <v>7897</v>
      </c>
      <c r="T107" s="153">
        <v>4993</v>
      </c>
      <c r="U107" s="153">
        <v>4226</v>
      </c>
      <c r="V107" s="153">
        <v>2550</v>
      </c>
      <c r="W107" s="153">
        <v>4477</v>
      </c>
      <c r="X107" s="153">
        <v>9521</v>
      </c>
      <c r="Y107" s="153">
        <v>2800</v>
      </c>
    </row>
    <row r="108" spans="1:25" s="12" customFormat="1" ht="45" customHeight="1" x14ac:dyDescent="0.2">
      <c r="A108" s="11" t="s">
        <v>92</v>
      </c>
      <c r="B108" s="38">
        <v>4239</v>
      </c>
      <c r="C108" s="103">
        <f t="shared" si="69"/>
        <v>9367</v>
      </c>
      <c r="D108" s="15"/>
      <c r="E108" s="153">
        <v>180</v>
      </c>
      <c r="F108" s="153">
        <v>250</v>
      </c>
      <c r="G108" s="153">
        <v>5</v>
      </c>
      <c r="H108" s="153">
        <v>62</v>
      </c>
      <c r="I108" s="153">
        <v>435</v>
      </c>
      <c r="J108" s="153">
        <v>1667</v>
      </c>
      <c r="K108" s="153">
        <v>1608</v>
      </c>
      <c r="L108" s="153">
        <v>381</v>
      </c>
      <c r="M108" s="153">
        <v>92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957</v>
      </c>
      <c r="T108" s="153">
        <v>16</v>
      </c>
      <c r="U108" s="153"/>
      <c r="V108" s="153"/>
      <c r="W108" s="153">
        <v>997</v>
      </c>
      <c r="X108" s="153">
        <v>1258</v>
      </c>
      <c r="Y108" s="153">
        <v>647</v>
      </c>
    </row>
    <row r="109" spans="1:25" s="12" customFormat="1" ht="45" customHeight="1" x14ac:dyDescent="0.2">
      <c r="A109" s="11" t="s">
        <v>93</v>
      </c>
      <c r="B109" s="38">
        <v>12635</v>
      </c>
      <c r="C109" s="103">
        <f t="shared" si="69"/>
        <v>54905</v>
      </c>
      <c r="D109" s="15"/>
      <c r="E109" s="153">
        <v>300</v>
      </c>
      <c r="F109" s="153">
        <v>1500</v>
      </c>
      <c r="G109" s="153">
        <v>6702</v>
      </c>
      <c r="H109" s="153">
        <v>2610</v>
      </c>
      <c r="I109" s="153">
        <v>2348</v>
      </c>
      <c r="J109" s="153">
        <v>6130</v>
      </c>
      <c r="K109" s="153">
        <v>2045</v>
      </c>
      <c r="L109" s="153">
        <v>3059</v>
      </c>
      <c r="M109" s="153">
        <v>1909</v>
      </c>
      <c r="N109" s="153">
        <v>1220</v>
      </c>
      <c r="O109" s="153">
        <v>1155</v>
      </c>
      <c r="P109" s="153">
        <v>1223</v>
      </c>
      <c r="Q109" s="153">
        <v>1172</v>
      </c>
      <c r="R109" s="153">
        <v>2790</v>
      </c>
      <c r="S109" s="153">
        <v>3404</v>
      </c>
      <c r="T109" s="153">
        <v>2525</v>
      </c>
      <c r="U109" s="153">
        <v>3937</v>
      </c>
      <c r="V109" s="153"/>
      <c r="W109" s="153">
        <v>1208</v>
      </c>
      <c r="X109" s="153">
        <v>6718</v>
      </c>
      <c r="Y109" s="153">
        <v>2950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69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" t="e">
        <f t="shared" si="60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235696</v>
      </c>
      <c r="C112" s="121">
        <f t="shared" si="69"/>
        <v>392879</v>
      </c>
      <c r="D112" s="15"/>
      <c r="E112" s="152">
        <v>24047</v>
      </c>
      <c r="F112" s="152">
        <v>7717</v>
      </c>
      <c r="G112" s="152">
        <v>33554</v>
      </c>
      <c r="H112" s="152">
        <v>19380</v>
      </c>
      <c r="I112" s="152">
        <v>11818</v>
      </c>
      <c r="J112" s="152">
        <v>43132</v>
      </c>
      <c r="K112" s="152">
        <v>18256</v>
      </c>
      <c r="L112" s="152">
        <v>14992</v>
      </c>
      <c r="M112" s="152">
        <v>16150</v>
      </c>
      <c r="N112" s="152">
        <v>7313</v>
      </c>
      <c r="O112" s="152">
        <v>7069</v>
      </c>
      <c r="P112" s="152">
        <v>9798</v>
      </c>
      <c r="Q112" s="152">
        <v>22348</v>
      </c>
      <c r="R112" s="152">
        <v>20819</v>
      </c>
      <c r="S112" s="152">
        <v>28695</v>
      </c>
      <c r="T112" s="152">
        <v>15609</v>
      </c>
      <c r="U112" s="152">
        <v>17393</v>
      </c>
      <c r="V112" s="152">
        <v>4151</v>
      </c>
      <c r="W112" s="152">
        <v>13476</v>
      </c>
      <c r="X112" s="152">
        <v>44612</v>
      </c>
      <c r="Y112" s="152">
        <v>12550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0.6600789650537634</v>
      </c>
      <c r="D113" s="15" t="e">
        <f t="shared" si="60"/>
        <v>#DIV/0!</v>
      </c>
      <c r="E113" s="99" t="e">
        <f t="shared" ref="E113:Y113" si="70">E112/E111</f>
        <v>#DIV/0!</v>
      </c>
      <c r="F113" s="99" t="e">
        <f t="shared" si="70"/>
        <v>#DIV/0!</v>
      </c>
      <c r="G113" s="99" t="e">
        <f t="shared" si="70"/>
        <v>#DIV/0!</v>
      </c>
      <c r="H113" s="99" t="e">
        <f t="shared" si="70"/>
        <v>#DIV/0!</v>
      </c>
      <c r="I113" s="99" t="e">
        <f t="shared" si="70"/>
        <v>#DIV/0!</v>
      </c>
      <c r="J113" s="99" t="e">
        <f t="shared" si="70"/>
        <v>#DIV/0!</v>
      </c>
      <c r="K113" s="99" t="e">
        <f t="shared" si="70"/>
        <v>#DIV/0!</v>
      </c>
      <c r="L113" s="99" t="e">
        <f t="shared" si="70"/>
        <v>#DIV/0!</v>
      </c>
      <c r="M113" s="99" t="e">
        <f t="shared" si="70"/>
        <v>#DIV/0!</v>
      </c>
      <c r="N113" s="99" t="e">
        <f t="shared" si="70"/>
        <v>#DIV/0!</v>
      </c>
      <c r="O113" s="99" t="e">
        <f t="shared" si="70"/>
        <v>#DIV/0!</v>
      </c>
      <c r="P113" s="99" t="e">
        <f t="shared" si="70"/>
        <v>#DIV/0!</v>
      </c>
      <c r="Q113" s="99" t="e">
        <f t="shared" si="70"/>
        <v>#DIV/0!</v>
      </c>
      <c r="R113" s="99" t="e">
        <f t="shared" si="70"/>
        <v>#DIV/0!</v>
      </c>
      <c r="S113" s="99" t="e">
        <f t="shared" si="70"/>
        <v>#DIV/0!</v>
      </c>
      <c r="T113" s="99" t="e">
        <f t="shared" si="70"/>
        <v>#DIV/0!</v>
      </c>
      <c r="U113" s="99" t="e">
        <f t="shared" si="70"/>
        <v>#DIV/0!</v>
      </c>
      <c r="V113" s="99" t="e">
        <f t="shared" si="70"/>
        <v>#DIV/0!</v>
      </c>
      <c r="W113" s="99" t="e">
        <f t="shared" si="70"/>
        <v>#DIV/0!</v>
      </c>
      <c r="X113" s="99" t="e">
        <f t="shared" si="70"/>
        <v>#DIV/0!</v>
      </c>
      <c r="Y113" s="99" t="e">
        <f t="shared" si="70"/>
        <v>#DIV/0!</v>
      </c>
    </row>
    <row r="114" spans="1:25" s="12" customFormat="1" ht="45" customHeight="1" x14ac:dyDescent="0.2">
      <c r="A114" s="11" t="s">
        <v>91</v>
      </c>
      <c r="B114" s="26">
        <v>162909</v>
      </c>
      <c r="C114" s="103">
        <f t="shared" si="69"/>
        <v>232771</v>
      </c>
      <c r="D114" s="15"/>
      <c r="E114" s="153">
        <v>21511</v>
      </c>
      <c r="F114" s="153">
        <v>4140</v>
      </c>
      <c r="G114" s="153">
        <v>15109</v>
      </c>
      <c r="H114" s="153">
        <v>12891</v>
      </c>
      <c r="I114" s="153">
        <v>6150</v>
      </c>
      <c r="J114" s="153">
        <v>21959</v>
      </c>
      <c r="K114" s="153">
        <v>7775</v>
      </c>
      <c r="L114" s="153">
        <v>8092</v>
      </c>
      <c r="M114" s="153">
        <v>10836</v>
      </c>
      <c r="N114" s="153">
        <v>3144</v>
      </c>
      <c r="O114" s="153">
        <v>4036</v>
      </c>
      <c r="P114" s="153">
        <v>7980</v>
      </c>
      <c r="Q114" s="153">
        <v>19299</v>
      </c>
      <c r="R114" s="153">
        <v>14694</v>
      </c>
      <c r="S114" s="153">
        <v>18791</v>
      </c>
      <c r="T114" s="153">
        <v>9316</v>
      </c>
      <c r="U114" s="153">
        <v>8870</v>
      </c>
      <c r="V114" s="153">
        <v>3865</v>
      </c>
      <c r="W114" s="153">
        <v>8546</v>
      </c>
      <c r="X114" s="153">
        <v>20797</v>
      </c>
      <c r="Y114" s="153">
        <v>4970</v>
      </c>
    </row>
    <row r="115" spans="1:25" s="12" customFormat="1" ht="45" customHeight="1" x14ac:dyDescent="0.2">
      <c r="A115" s="11" t="s">
        <v>92</v>
      </c>
      <c r="B115" s="26">
        <v>12238</v>
      </c>
      <c r="C115" s="103">
        <f t="shared" si="69"/>
        <v>17348</v>
      </c>
      <c r="D115" s="15"/>
      <c r="E115" s="153">
        <v>320</v>
      </c>
      <c r="F115" s="153">
        <v>382</v>
      </c>
      <c r="G115" s="153">
        <v>10</v>
      </c>
      <c r="H115" s="153">
        <v>141</v>
      </c>
      <c r="I115" s="153">
        <v>915</v>
      </c>
      <c r="J115" s="153">
        <v>3863</v>
      </c>
      <c r="K115" s="153">
        <v>3219</v>
      </c>
      <c r="L115" s="153">
        <v>587</v>
      </c>
      <c r="M115" s="153">
        <v>138</v>
      </c>
      <c r="N115" s="153">
        <v>150</v>
      </c>
      <c r="O115" s="153">
        <v>372</v>
      </c>
      <c r="P115" s="153"/>
      <c r="Q115" s="153">
        <v>140</v>
      </c>
      <c r="R115" s="153">
        <v>618</v>
      </c>
      <c r="S115" s="153">
        <v>1867</v>
      </c>
      <c r="T115" s="153">
        <v>55</v>
      </c>
      <c r="U115" s="153"/>
      <c r="V115" s="153"/>
      <c r="W115" s="153">
        <v>1176</v>
      </c>
      <c r="X115" s="153">
        <v>2295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44726</v>
      </c>
      <c r="C116" s="103">
        <f t="shared" si="69"/>
        <v>115481</v>
      </c>
      <c r="D116" s="15"/>
      <c r="E116" s="153">
        <v>450</v>
      </c>
      <c r="F116" s="153">
        <v>2225</v>
      </c>
      <c r="G116" s="153">
        <v>15732</v>
      </c>
      <c r="H116" s="153">
        <v>4751</v>
      </c>
      <c r="I116" s="153">
        <v>4215</v>
      </c>
      <c r="J116" s="153">
        <v>14704</v>
      </c>
      <c r="K116" s="153">
        <v>4299</v>
      </c>
      <c r="L116" s="153">
        <v>5045</v>
      </c>
      <c r="M116" s="153">
        <v>3808</v>
      </c>
      <c r="N116" s="153">
        <v>2834</v>
      </c>
      <c r="O116" s="153">
        <v>2328</v>
      </c>
      <c r="P116" s="153">
        <v>1790</v>
      </c>
      <c r="Q116" s="153">
        <v>2629</v>
      </c>
      <c r="R116" s="153">
        <v>5111</v>
      </c>
      <c r="S116" s="153">
        <v>7142</v>
      </c>
      <c r="T116" s="153">
        <v>5180</v>
      </c>
      <c r="U116" s="153">
        <v>7480</v>
      </c>
      <c r="V116" s="153"/>
      <c r="W116" s="153">
        <v>1772</v>
      </c>
      <c r="X116" s="153">
        <v>17896</v>
      </c>
      <c r="Y116" s="153">
        <v>6090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69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35.686102321074387</v>
      </c>
      <c r="C118" s="133">
        <f>C112/C105*10</f>
        <v>20.779915236263179</v>
      </c>
      <c r="D118" s="133"/>
      <c r="E118" s="134">
        <f t="shared" ref="E118:G118" si="71">E112/E105*10</f>
        <v>24.600511508951406</v>
      </c>
      <c r="F118" s="134">
        <f t="shared" si="71"/>
        <v>16.776086956521738</v>
      </c>
      <c r="G118" s="134">
        <f t="shared" si="71"/>
        <v>22.49832372267668</v>
      </c>
      <c r="H118" s="51">
        <f t="shared" ref="H118:J118" si="72">H112/H105*10</f>
        <v>19.093596059113299</v>
      </c>
      <c r="I118" s="51">
        <f t="shared" ref="I118" si="73">I112/I105*10</f>
        <v>19.300996243671403</v>
      </c>
      <c r="J118" s="51">
        <f t="shared" si="72"/>
        <v>23.740642888595332</v>
      </c>
      <c r="K118" s="51">
        <f t="shared" ref="K118:L118" si="74">K112/K105*10</f>
        <v>20.422866092404071</v>
      </c>
      <c r="L118" s="51">
        <f t="shared" si="74"/>
        <v>17.279852466574461</v>
      </c>
      <c r="M118" s="51">
        <f>M112/M105*10</f>
        <v>17.554347826086957</v>
      </c>
      <c r="N118" s="51">
        <f>N112/N105*10</f>
        <v>21.409959891091141</v>
      </c>
      <c r="O118" s="51">
        <f>O112/O105*10</f>
        <v>17.087261300459271</v>
      </c>
      <c r="P118" s="51">
        <f t="shared" ref="P118:V118" si="75">P112/P105*10</f>
        <v>16.898930665746811</v>
      </c>
      <c r="Q118" s="51">
        <f t="shared" si="75"/>
        <v>22.918675007691519</v>
      </c>
      <c r="R118" s="51">
        <f t="shared" si="75"/>
        <v>19.305452522255194</v>
      </c>
      <c r="S118" s="51">
        <f t="shared" si="75"/>
        <v>22.323790259841296</v>
      </c>
      <c r="T118" s="51">
        <f t="shared" si="75"/>
        <v>19.030724213606437</v>
      </c>
      <c r="U118" s="51">
        <f t="shared" si="75"/>
        <v>20.1005431642205</v>
      </c>
      <c r="V118" s="51">
        <f t="shared" si="75"/>
        <v>14.969347277316984</v>
      </c>
      <c r="W118" s="51">
        <f t="shared" ref="W118:X118" si="76">W112/W105*10</f>
        <v>16.972292191435766</v>
      </c>
      <c r="X118" s="51">
        <f t="shared" si="76"/>
        <v>24.945202415566989</v>
      </c>
      <c r="Y118" s="51">
        <f>Y112/Y105*10</f>
        <v>19.826224328593998</v>
      </c>
    </row>
    <row r="119" spans="1:25" s="12" customFormat="1" ht="45" customHeight="1" x14ac:dyDescent="0.2">
      <c r="A119" s="11" t="s">
        <v>91</v>
      </c>
      <c r="B119" s="134">
        <f t="shared" ref="B119:M122" si="77">B114/B107*10</f>
        <v>38.701240081721863</v>
      </c>
      <c r="C119" s="134">
        <f t="shared" si="77"/>
        <v>20.776817751753931</v>
      </c>
      <c r="D119" s="134"/>
      <c r="E119" s="134">
        <f t="shared" si="77"/>
        <v>23.967688022284122</v>
      </c>
      <c r="F119" s="134">
        <f t="shared" si="77"/>
        <v>17.25</v>
      </c>
      <c r="G119" s="134">
        <f>G114/G107*10</f>
        <v>22.063376168224302</v>
      </c>
      <c r="H119" s="51">
        <f t="shared" ref="H119:I119" si="78">H114/H107*10</f>
        <v>19.45224083295609</v>
      </c>
      <c r="I119" s="51">
        <f t="shared" si="78"/>
        <v>20.486342438374415</v>
      </c>
      <c r="J119" s="51">
        <f t="shared" si="77"/>
        <v>24.595654121863802</v>
      </c>
      <c r="K119" s="134">
        <f t="shared" si="77"/>
        <v>20.007720020586724</v>
      </c>
      <c r="L119" s="134">
        <f t="shared" si="77"/>
        <v>18.147566718995289</v>
      </c>
      <c r="M119" s="51">
        <f t="shared" si="77"/>
        <v>17.126600284495023</v>
      </c>
      <c r="N119" s="134">
        <f t="shared" ref="N119" si="79">N114/N107*10</f>
        <v>20.283870967741933</v>
      </c>
      <c r="O119" s="134">
        <f t="shared" ref="M119:Q120" si="80">O114/O107*10</f>
        <v>16.453322462291069</v>
      </c>
      <c r="P119" s="51">
        <f t="shared" si="80"/>
        <v>18.260869565217391</v>
      </c>
      <c r="Q119" s="51">
        <f t="shared" si="80"/>
        <v>22.994161801501249</v>
      </c>
      <c r="R119" s="51">
        <f t="shared" ref="R119:V121" si="81">R114/R107*10</f>
        <v>19.98639825897715</v>
      </c>
      <c r="S119" s="51">
        <f t="shared" si="81"/>
        <v>23.795112067873877</v>
      </c>
      <c r="T119" s="51">
        <f t="shared" si="81"/>
        <v>18.658121369917886</v>
      </c>
      <c r="U119" s="51">
        <f t="shared" si="81"/>
        <v>20.989115002366304</v>
      </c>
      <c r="V119" s="51">
        <f t="shared" si="81"/>
        <v>15.156862745098039</v>
      </c>
      <c r="W119" s="51">
        <f t="shared" ref="W119:Y119" si="82">W114/W107*10</f>
        <v>19.088675452311815</v>
      </c>
      <c r="X119" s="51">
        <f t="shared" si="82"/>
        <v>21.843293771662641</v>
      </c>
      <c r="Y119" s="51">
        <f t="shared" si="82"/>
        <v>17.75</v>
      </c>
    </row>
    <row r="120" spans="1:25" s="12" customFormat="1" ht="45" customHeight="1" x14ac:dyDescent="0.2">
      <c r="A120" s="11" t="s">
        <v>92</v>
      </c>
      <c r="B120" s="134">
        <f t="shared" si="77"/>
        <v>28.870016513328615</v>
      </c>
      <c r="C120" s="134">
        <f t="shared" si="77"/>
        <v>18.520337354542541</v>
      </c>
      <c r="D120" s="15"/>
      <c r="E120" s="51">
        <f t="shared" si="77"/>
        <v>17.777777777777779</v>
      </c>
      <c r="F120" s="51">
        <f t="shared" si="77"/>
        <v>15.280000000000001</v>
      </c>
      <c r="G120" s="51">
        <f t="shared" ref="G120:I120" si="83">G115/G108*10</f>
        <v>20</v>
      </c>
      <c r="H120" s="51">
        <f t="shared" si="83"/>
        <v>22.741935483870968</v>
      </c>
      <c r="I120" s="51">
        <f t="shared" si="83"/>
        <v>21.03448275862069</v>
      </c>
      <c r="J120" s="51">
        <f t="shared" ref="G120:J121" si="84">J115/J108*10</f>
        <v>23.173365326934615</v>
      </c>
      <c r="K120" s="51">
        <f t="shared" si="77"/>
        <v>20.018656716417912</v>
      </c>
      <c r="L120" s="51">
        <f t="shared" ref="L120" si="85">L115/L108*10</f>
        <v>15.406824146981627</v>
      </c>
      <c r="M120" s="51">
        <f t="shared" si="80"/>
        <v>15</v>
      </c>
      <c r="N120" s="51">
        <f t="shared" si="80"/>
        <v>19.480519480519479</v>
      </c>
      <c r="O120" s="51">
        <f>O115/O108*10</f>
        <v>12.196721311475409</v>
      </c>
      <c r="P120" s="51"/>
      <c r="Q120" s="51">
        <f t="shared" ref="Q120" si="86">Q115/Q108*10</f>
        <v>20</v>
      </c>
      <c r="R120" s="51">
        <f>R115/R108*10</f>
        <v>17.166666666666664</v>
      </c>
      <c r="S120" s="51">
        <f>S115/S108*10</f>
        <v>19.508881922675027</v>
      </c>
      <c r="T120" s="51">
        <f t="shared" si="81"/>
        <v>34.375</v>
      </c>
      <c r="U120" s="51"/>
      <c r="V120" s="51"/>
      <c r="W120" s="51">
        <f t="shared" ref="W120:Y121" si="87">W115/W108*10</f>
        <v>11.795386158475427</v>
      </c>
      <c r="X120" s="51">
        <f t="shared" si="87"/>
        <v>18.243243243243242</v>
      </c>
      <c r="Y120" s="51">
        <f t="shared" si="87"/>
        <v>17.001545595054097</v>
      </c>
    </row>
    <row r="121" spans="1:25" s="12" customFormat="1" ht="45" customHeight="1" x14ac:dyDescent="0.2">
      <c r="A121" s="11" t="s">
        <v>93</v>
      </c>
      <c r="B121" s="134">
        <f t="shared" si="77"/>
        <v>35.398496240601503</v>
      </c>
      <c r="C121" s="134">
        <f t="shared" si="77"/>
        <v>21.032874965850105</v>
      </c>
      <c r="D121" s="15"/>
      <c r="E121" s="134">
        <f t="shared" si="77"/>
        <v>15</v>
      </c>
      <c r="F121" s="134">
        <f t="shared" si="77"/>
        <v>14.833333333333334</v>
      </c>
      <c r="G121" s="51">
        <f t="shared" si="84"/>
        <v>23.473589973142346</v>
      </c>
      <c r="H121" s="51">
        <f t="shared" si="84"/>
        <v>18.203065134099617</v>
      </c>
      <c r="I121" s="51">
        <f>I116/I109*10</f>
        <v>17.951448040885861</v>
      </c>
      <c r="J121" s="134">
        <f>J116/J109*10</f>
        <v>23.986949429037519</v>
      </c>
      <c r="K121" s="134">
        <f t="shared" si="77"/>
        <v>21.022004889975552</v>
      </c>
      <c r="L121" s="134">
        <f t="shared" ref="L121" si="88">L116/L109*10</f>
        <v>16.492317750898987</v>
      </c>
      <c r="M121" s="51">
        <f t="shared" si="77"/>
        <v>19.947616553169198</v>
      </c>
      <c r="N121" s="51">
        <f t="shared" ref="N121:S121" si="89">N116/N109*10</f>
        <v>23.229508196721312</v>
      </c>
      <c r="O121" s="51">
        <f t="shared" si="89"/>
        <v>20.155844155844154</v>
      </c>
      <c r="P121" s="51">
        <f t="shared" si="89"/>
        <v>14.636140637775961</v>
      </c>
      <c r="Q121" s="51">
        <f t="shared" si="89"/>
        <v>22.431740614334469</v>
      </c>
      <c r="R121" s="51">
        <f t="shared" si="89"/>
        <v>18.318996415770609</v>
      </c>
      <c r="S121" s="51">
        <f t="shared" si="89"/>
        <v>20.981198589894241</v>
      </c>
      <c r="T121" s="51">
        <f t="shared" si="81"/>
        <v>20.514851485148515</v>
      </c>
      <c r="U121" s="51">
        <f t="shared" si="81"/>
        <v>18.999237998475998</v>
      </c>
      <c r="V121" s="51"/>
      <c r="W121" s="51">
        <f t="shared" si="87"/>
        <v>14.668874172185431</v>
      </c>
      <c r="X121" s="134">
        <f t="shared" si="87"/>
        <v>26.638880619231916</v>
      </c>
      <c r="Y121" s="134">
        <f t="shared" si="87"/>
        <v>20.64406779661017</v>
      </c>
    </row>
    <row r="122" spans="1:25" s="12" customFormat="1" ht="45" hidden="1" customHeight="1" x14ac:dyDescent="0.2">
      <c r="A122" s="11" t="s">
        <v>94</v>
      </c>
      <c r="B122" s="51" t="e">
        <f t="shared" si="77"/>
        <v>#DIV/0!</v>
      </c>
      <c r="C122" s="134" t="e">
        <f t="shared" si="77"/>
        <v>#DIV/0!</v>
      </c>
      <c r="D122" s="15" t="e">
        <f t="shared" si="60"/>
        <v>#DIV/0!</v>
      </c>
      <c r="E122" s="51" t="e">
        <f t="shared" si="77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34.5" hidden="1" customHeight="1" x14ac:dyDescent="0.2">
      <c r="A126" s="157" t="s">
        <v>149</v>
      </c>
      <c r="B126" s="158"/>
      <c r="C126" s="159">
        <f>SUM(E126:Y126)</f>
        <v>178240</v>
      </c>
      <c r="D126" s="160"/>
      <c r="E126" s="161">
        <v>9095</v>
      </c>
      <c r="F126" s="161">
        <v>4210</v>
      </c>
      <c r="G126" s="161">
        <v>14687</v>
      </c>
      <c r="H126" s="161">
        <v>8897</v>
      </c>
      <c r="I126" s="161">
        <v>5854</v>
      </c>
      <c r="J126" s="161">
        <v>16828</v>
      </c>
      <c r="K126" s="161">
        <v>8434</v>
      </c>
      <c r="L126" s="161">
        <v>8233</v>
      </c>
      <c r="M126" s="161">
        <v>8669</v>
      </c>
      <c r="N126" s="161">
        <v>3170</v>
      </c>
      <c r="O126" s="161">
        <v>3494</v>
      </c>
      <c r="P126" s="161">
        <v>5127</v>
      </c>
      <c r="Q126" s="161">
        <v>9751</v>
      </c>
      <c r="R126" s="161">
        <v>9984</v>
      </c>
      <c r="S126" s="161">
        <v>12489</v>
      </c>
      <c r="T126" s="161">
        <v>7740</v>
      </c>
      <c r="U126" s="161">
        <v>7475</v>
      </c>
      <c r="V126" s="161">
        <v>2728</v>
      </c>
      <c r="W126" s="161">
        <v>7561</v>
      </c>
      <c r="X126" s="161">
        <v>17884</v>
      </c>
      <c r="Y126" s="161">
        <v>5930</v>
      </c>
    </row>
    <row r="127" spans="1:25" s="12" customFormat="1" ht="45" customHeight="1" x14ac:dyDescent="0.2">
      <c r="A127" s="52" t="s">
        <v>98</v>
      </c>
      <c r="B127" s="53">
        <v>6917</v>
      </c>
      <c r="C127" s="136">
        <f>SUM(E127:Y127)</f>
        <v>10826.7</v>
      </c>
      <c r="D127" s="15">
        <f t="shared" si="60"/>
        <v>1.565230591296805</v>
      </c>
      <c r="E127" s="48">
        <f>(E105-E126)</f>
        <v>680</v>
      </c>
      <c r="F127" s="48">
        <f t="shared" ref="F127:Y127" si="90">(F105-F126)</f>
        <v>390</v>
      </c>
      <c r="G127" s="48">
        <f t="shared" si="90"/>
        <v>227</v>
      </c>
      <c r="H127" s="48">
        <f t="shared" si="90"/>
        <v>1253</v>
      </c>
      <c r="I127" s="48">
        <f t="shared" si="90"/>
        <v>269</v>
      </c>
      <c r="J127" s="48">
        <f t="shared" si="90"/>
        <v>1340</v>
      </c>
      <c r="K127" s="48">
        <f t="shared" si="90"/>
        <v>505</v>
      </c>
      <c r="L127" s="48">
        <f t="shared" si="90"/>
        <v>443</v>
      </c>
      <c r="M127" s="48">
        <f t="shared" si="90"/>
        <v>531</v>
      </c>
      <c r="N127" s="48">
        <f t="shared" si="90"/>
        <v>245.69999999999982</v>
      </c>
      <c r="O127" s="48">
        <f t="shared" si="90"/>
        <v>643</v>
      </c>
      <c r="P127" s="48">
        <f t="shared" si="90"/>
        <v>671</v>
      </c>
      <c r="Q127" s="48">
        <f t="shared" si="90"/>
        <v>0</v>
      </c>
      <c r="R127" s="48">
        <f t="shared" si="90"/>
        <v>800</v>
      </c>
      <c r="S127" s="48">
        <f t="shared" si="90"/>
        <v>365</v>
      </c>
      <c r="T127" s="48">
        <f t="shared" si="90"/>
        <v>462</v>
      </c>
      <c r="U127" s="48">
        <f t="shared" si="90"/>
        <v>1178</v>
      </c>
      <c r="V127" s="48">
        <f t="shared" si="90"/>
        <v>45</v>
      </c>
      <c r="W127" s="48">
        <f t="shared" si="90"/>
        <v>379</v>
      </c>
      <c r="X127" s="48">
        <f t="shared" si="90"/>
        <v>0</v>
      </c>
      <c r="Y127" s="48">
        <f t="shared" si="90"/>
        <v>400</v>
      </c>
    </row>
    <row r="128" spans="1:25" s="12" customFormat="1" ht="45" customHeight="1" x14ac:dyDescent="0.2">
      <c r="A128" s="32" t="s">
        <v>99</v>
      </c>
      <c r="B128" s="27">
        <v>557</v>
      </c>
      <c r="C128" s="121">
        <f>SUM(E128:Y128)</f>
        <v>618</v>
      </c>
      <c r="D128" s="15">
        <f t="shared" si="60"/>
        <v>1.1095152603231597</v>
      </c>
      <c r="E128" s="24">
        <v>41</v>
      </c>
      <c r="F128" s="24">
        <v>23</v>
      </c>
      <c r="G128" s="24">
        <v>29</v>
      </c>
      <c r="H128" s="24">
        <v>46</v>
      </c>
      <c r="I128" s="24">
        <v>23</v>
      </c>
      <c r="J128" s="24">
        <v>52</v>
      </c>
      <c r="K128" s="153">
        <v>28</v>
      </c>
      <c r="L128" s="153">
        <v>20</v>
      </c>
      <c r="M128" s="153">
        <v>28</v>
      </c>
      <c r="N128" s="24">
        <v>16</v>
      </c>
      <c r="O128" s="24">
        <v>16</v>
      </c>
      <c r="P128" s="24">
        <v>16</v>
      </c>
      <c r="Q128" s="24">
        <v>23</v>
      </c>
      <c r="R128" s="24">
        <v>45</v>
      </c>
      <c r="S128" s="24">
        <v>44</v>
      </c>
      <c r="T128" s="24">
        <v>24</v>
      </c>
      <c r="U128" s="24">
        <v>21</v>
      </c>
      <c r="V128" s="24">
        <v>9</v>
      </c>
      <c r="W128" s="24">
        <v>17</v>
      </c>
      <c r="X128" s="24">
        <v>55</v>
      </c>
      <c r="Y128" s="24">
        <v>42</v>
      </c>
    </row>
    <row r="129" spans="1:26" s="12" customFormat="1" ht="45" hidden="1" customHeight="1" x14ac:dyDescent="0.2">
      <c r="A129" s="32" t="s">
        <v>100</v>
      </c>
      <c r="B129" s="51"/>
      <c r="C129" s="134">
        <f>C127/C128</f>
        <v>17.518932038834954</v>
      </c>
      <c r="D129" s="15" t="e">
        <f t="shared" si="60"/>
        <v>#DIV/0!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1"/>
      <c r="D130" s="15" t="e">
        <f t="shared" si="60"/>
        <v>#DIV/0!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1">
        <f>SUM(E131:Y131)</f>
        <v>0</v>
      </c>
      <c r="D131" s="15" t="e">
        <f t="shared" si="60"/>
        <v>#DIV/0!</v>
      </c>
      <c r="E131" s="48"/>
      <c r="F131" s="48"/>
      <c r="G131" s="48"/>
      <c r="H131" s="48"/>
      <c r="I131" s="48"/>
      <c r="J131" s="48"/>
      <c r="K131" s="48"/>
      <c r="L131" s="152"/>
      <c r="M131" s="48"/>
      <c r="N131" s="48"/>
      <c r="O131" s="48"/>
      <c r="P131" s="48"/>
      <c r="Q131" s="48"/>
      <c r="R131" s="48"/>
      <c r="S131" s="48"/>
      <c r="T131" s="51"/>
      <c r="U131" s="48"/>
      <c r="V131" s="48"/>
      <c r="W131" s="48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1"/>
      <c r="D132" s="15" t="e">
        <f t="shared" ref="D132:D175" si="91">C132/B132</f>
        <v>#DIV/0!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71"/>
    </row>
    <row r="133" spans="1:26" s="12" customFormat="1" ht="45" customHeight="1" outlineLevel="1" x14ac:dyDescent="0.2">
      <c r="A133" s="52" t="s">
        <v>104</v>
      </c>
      <c r="B133" s="23">
        <v>22</v>
      </c>
      <c r="C133" s="121">
        <f>SUM(E133:Y133)</f>
        <v>39</v>
      </c>
      <c r="D133" s="15"/>
      <c r="E133" s="152"/>
      <c r="F133" s="152"/>
      <c r="G133" s="152">
        <v>2</v>
      </c>
      <c r="H133" s="152">
        <v>1</v>
      </c>
      <c r="I133" s="152"/>
      <c r="J133" s="152"/>
      <c r="K133" s="152">
        <v>33</v>
      </c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>
        <v>3</v>
      </c>
      <c r="Y133" s="152"/>
    </row>
    <row r="134" spans="1:26" s="12" customFormat="1" ht="45" hidden="1" customHeight="1" x14ac:dyDescent="0.2">
      <c r="A134" s="13" t="s">
        <v>186</v>
      </c>
      <c r="B134" s="33" t="e">
        <f>B133/B132</f>
        <v>#DIV/0!</v>
      </c>
      <c r="C134" s="125" t="e">
        <f>C133/C132</f>
        <v>#DIV/0!</v>
      </c>
      <c r="D134" s="15" t="e">
        <f t="shared" si="91"/>
        <v>#DIV/0!</v>
      </c>
      <c r="E134" s="35" t="e">
        <f t="shared" ref="E134:Y134" si="92">E133/E132</f>
        <v>#DIV/0!</v>
      </c>
      <c r="F134" s="35" t="e">
        <f t="shared" si="92"/>
        <v>#DIV/0!</v>
      </c>
      <c r="G134" s="35" t="e">
        <f t="shared" si="92"/>
        <v>#DIV/0!</v>
      </c>
      <c r="H134" s="35" t="e">
        <f t="shared" si="92"/>
        <v>#DIV/0!</v>
      </c>
      <c r="I134" s="35" t="e">
        <f t="shared" si="92"/>
        <v>#DIV/0!</v>
      </c>
      <c r="J134" s="35" t="e">
        <f t="shared" si="92"/>
        <v>#DIV/0!</v>
      </c>
      <c r="K134" s="35" t="e">
        <f t="shared" si="92"/>
        <v>#DIV/0!</v>
      </c>
      <c r="L134" s="35" t="e">
        <f t="shared" si="92"/>
        <v>#DIV/0!</v>
      </c>
      <c r="M134" s="35" t="e">
        <f t="shared" si="92"/>
        <v>#DIV/0!</v>
      </c>
      <c r="N134" s="35" t="e">
        <f t="shared" si="92"/>
        <v>#DIV/0!</v>
      </c>
      <c r="O134" s="35" t="e">
        <f t="shared" si="92"/>
        <v>#DIV/0!</v>
      </c>
      <c r="P134" s="35" t="e">
        <f t="shared" si="92"/>
        <v>#DIV/0!</v>
      </c>
      <c r="Q134" s="35" t="e">
        <f t="shared" si="92"/>
        <v>#DIV/0!</v>
      </c>
      <c r="R134" s="35" t="e">
        <f t="shared" si="92"/>
        <v>#DIV/0!</v>
      </c>
      <c r="S134" s="35" t="e">
        <f t="shared" si="92"/>
        <v>#DIV/0!</v>
      </c>
      <c r="T134" s="35" t="e">
        <f t="shared" si="92"/>
        <v>#DIV/0!</v>
      </c>
      <c r="U134" s="35" t="e">
        <f t="shared" si="92"/>
        <v>#DIV/0!</v>
      </c>
      <c r="V134" s="35" t="e">
        <f t="shared" si="92"/>
        <v>#DIV/0!</v>
      </c>
      <c r="W134" s="35" t="e">
        <f t="shared" si="92"/>
        <v>#DIV/0!</v>
      </c>
      <c r="X134" s="35" t="e">
        <f t="shared" si="92"/>
        <v>#DIV/0!</v>
      </c>
      <c r="Y134" s="35" t="e">
        <f t="shared" si="92"/>
        <v>#DIV/0!</v>
      </c>
    </row>
    <row r="135" spans="1:26" s="92" customFormat="1" ht="45" hidden="1" customHeight="1" x14ac:dyDescent="0.2">
      <c r="A135" s="90" t="s">
        <v>95</v>
      </c>
      <c r="B135" s="91">
        <f>B132-B133</f>
        <v>-22</v>
      </c>
      <c r="C135" s="137">
        <f>C132-C133</f>
        <v>-39</v>
      </c>
      <c r="D135" s="15">
        <f t="shared" si="91"/>
        <v>1.7727272727272727</v>
      </c>
      <c r="E135" s="91">
        <f t="shared" ref="E135:Y135" si="93">E132-E133</f>
        <v>0</v>
      </c>
      <c r="F135" s="91">
        <f t="shared" si="93"/>
        <v>0</v>
      </c>
      <c r="G135" s="91">
        <f t="shared" si="93"/>
        <v>-2</v>
      </c>
      <c r="H135" s="91">
        <f t="shared" si="93"/>
        <v>-1</v>
      </c>
      <c r="I135" s="91">
        <f t="shared" si="93"/>
        <v>0</v>
      </c>
      <c r="J135" s="91">
        <f t="shared" si="93"/>
        <v>0</v>
      </c>
      <c r="K135" s="91">
        <f t="shared" si="93"/>
        <v>-33</v>
      </c>
      <c r="L135" s="91">
        <f t="shared" si="93"/>
        <v>0</v>
      </c>
      <c r="M135" s="91">
        <f t="shared" si="93"/>
        <v>0</v>
      </c>
      <c r="N135" s="91">
        <f t="shared" si="93"/>
        <v>0</v>
      </c>
      <c r="O135" s="91">
        <f t="shared" si="93"/>
        <v>0</v>
      </c>
      <c r="P135" s="91">
        <f t="shared" si="93"/>
        <v>0</v>
      </c>
      <c r="Q135" s="91">
        <f t="shared" si="93"/>
        <v>0</v>
      </c>
      <c r="R135" s="91">
        <f t="shared" si="93"/>
        <v>0</v>
      </c>
      <c r="S135" s="91">
        <f t="shared" si="93"/>
        <v>0</v>
      </c>
      <c r="T135" s="91">
        <f t="shared" si="93"/>
        <v>0</v>
      </c>
      <c r="U135" s="91">
        <f t="shared" si="93"/>
        <v>0</v>
      </c>
      <c r="V135" s="91">
        <f t="shared" si="93"/>
        <v>0</v>
      </c>
      <c r="W135" s="91">
        <f t="shared" si="93"/>
        <v>0</v>
      </c>
      <c r="X135" s="91">
        <f t="shared" si="93"/>
        <v>-3</v>
      </c>
      <c r="Y135" s="91">
        <f t="shared" si="93"/>
        <v>0</v>
      </c>
    </row>
    <row r="136" spans="1:26" s="12" customFormat="1" ht="45" hidden="1" customHeight="1" x14ac:dyDescent="0.2">
      <c r="A136" s="13" t="s">
        <v>189</v>
      </c>
      <c r="B136" s="38"/>
      <c r="C136" s="103"/>
      <c r="D136" s="15" t="e">
        <f t="shared" si="91"/>
        <v>#DIV/0!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</row>
    <row r="137" spans="1:26" s="12" customFormat="1" ht="45" customHeight="1" x14ac:dyDescent="0.2">
      <c r="A137" s="32" t="s">
        <v>105</v>
      </c>
      <c r="B137" s="23">
        <v>433</v>
      </c>
      <c r="C137" s="121">
        <f>SUM(E137:Y137)</f>
        <v>877</v>
      </c>
      <c r="D137" s="15"/>
      <c r="E137" s="152"/>
      <c r="F137" s="152"/>
      <c r="G137" s="152">
        <v>33</v>
      </c>
      <c r="H137" s="152">
        <v>18</v>
      </c>
      <c r="I137" s="152"/>
      <c r="J137" s="152"/>
      <c r="K137" s="152">
        <v>760</v>
      </c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>
        <v>66</v>
      </c>
      <c r="Y137" s="152"/>
    </row>
    <row r="138" spans="1:26" s="12" customFormat="1" ht="45" hidden="1" customHeight="1" x14ac:dyDescent="0.2">
      <c r="A138" s="13" t="s">
        <v>52</v>
      </c>
      <c r="B138" s="15" t="e">
        <f>B137/B136</f>
        <v>#DIV/0!</v>
      </c>
      <c r="C138" s="120" t="e">
        <f>C137/C136</f>
        <v>#DIV/0!</v>
      </c>
      <c r="D138" s="15" t="e">
        <f t="shared" si="91"/>
        <v>#DIV/0!</v>
      </c>
      <c r="E138" s="29" t="e">
        <f t="shared" ref="E138:Y138" si="94">E137/E136</f>
        <v>#DIV/0!</v>
      </c>
      <c r="F138" s="29" t="e">
        <f t="shared" si="94"/>
        <v>#DIV/0!</v>
      </c>
      <c r="G138" s="29" t="e">
        <f t="shared" si="94"/>
        <v>#DIV/0!</v>
      </c>
      <c r="H138" s="29" t="e">
        <f t="shared" si="94"/>
        <v>#DIV/0!</v>
      </c>
      <c r="I138" s="29" t="e">
        <f t="shared" si="94"/>
        <v>#DIV/0!</v>
      </c>
      <c r="J138" s="29" t="e">
        <f t="shared" si="94"/>
        <v>#DIV/0!</v>
      </c>
      <c r="K138" s="29" t="e">
        <f t="shared" si="94"/>
        <v>#DIV/0!</v>
      </c>
      <c r="L138" s="29" t="e">
        <f t="shared" si="94"/>
        <v>#DIV/0!</v>
      </c>
      <c r="M138" s="29" t="e">
        <f t="shared" si="94"/>
        <v>#DIV/0!</v>
      </c>
      <c r="N138" s="29" t="e">
        <f t="shared" si="94"/>
        <v>#DIV/0!</v>
      </c>
      <c r="O138" s="29" t="e">
        <f t="shared" si="94"/>
        <v>#DIV/0!</v>
      </c>
      <c r="P138" s="29" t="e">
        <f t="shared" si="94"/>
        <v>#DIV/0!</v>
      </c>
      <c r="Q138" s="29" t="e">
        <f t="shared" si="94"/>
        <v>#DIV/0!</v>
      </c>
      <c r="R138" s="29" t="e">
        <f t="shared" si="94"/>
        <v>#DIV/0!</v>
      </c>
      <c r="S138" s="29" t="e">
        <f t="shared" si="94"/>
        <v>#DIV/0!</v>
      </c>
      <c r="T138" s="29" t="e">
        <f t="shared" si="94"/>
        <v>#DIV/0!</v>
      </c>
      <c r="U138" s="29" t="e">
        <f t="shared" si="94"/>
        <v>#DIV/0!</v>
      </c>
      <c r="V138" s="29" t="e">
        <f t="shared" si="94"/>
        <v>#DIV/0!</v>
      </c>
      <c r="W138" s="29" t="e">
        <f t="shared" si="94"/>
        <v>#DIV/0!</v>
      </c>
      <c r="X138" s="29" t="e">
        <f t="shared" si="94"/>
        <v>#DIV/0!</v>
      </c>
      <c r="Y138" s="29" t="e">
        <f t="shared" si="94"/>
        <v>#DIV/0!</v>
      </c>
    </row>
    <row r="139" spans="1:26" s="12" customFormat="1" ht="45" customHeight="1" x14ac:dyDescent="0.2">
      <c r="A139" s="32" t="s">
        <v>97</v>
      </c>
      <c r="B139" s="135">
        <f>B137/B133*10</f>
        <v>196.81818181818184</v>
      </c>
      <c r="C139" s="135">
        <f>(C137/C133)*10</f>
        <v>224.87179487179486</v>
      </c>
      <c r="D139" s="15"/>
      <c r="E139" s="55"/>
      <c r="F139" s="55"/>
      <c r="G139" s="55">
        <f>(G137/G133)*10</f>
        <v>165</v>
      </c>
      <c r="H139" s="55">
        <f>(H137/H133)*10</f>
        <v>180</v>
      </c>
      <c r="I139" s="55"/>
      <c r="J139" s="55"/>
      <c r="K139" s="55">
        <f>(K137/K133)*10</f>
        <v>230.30303030303031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>
        <f>(X137/X133)*10</f>
        <v>220</v>
      </c>
      <c r="Y139" s="55"/>
    </row>
    <row r="140" spans="1:26" s="12" customFormat="1" ht="45" hidden="1" customHeight="1" outlineLevel="1" x14ac:dyDescent="0.2">
      <c r="A140" s="11" t="s">
        <v>106</v>
      </c>
      <c r="B140" s="8"/>
      <c r="C140" s="121">
        <f>E140+F140+G140+H140+I140+J140+K140+L140+M140+N140+O140+P140+Q140+R140+S140+T140+U140+V140+W140+X140+Y140</f>
        <v>0</v>
      </c>
      <c r="D140" s="15" t="e">
        <f t="shared" si="91"/>
        <v>#DIV/0!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1">
        <f>SUM(E141:Y141)</f>
        <v>0</v>
      </c>
      <c r="D141" s="15" t="e">
        <f t="shared" si="91"/>
        <v>#DIV/0!</v>
      </c>
      <c r="E141" s="55"/>
      <c r="F141" s="55"/>
      <c r="G141" s="56"/>
      <c r="H141" s="55"/>
      <c r="I141" s="55"/>
      <c r="J141" s="55"/>
      <c r="K141" s="55"/>
      <c r="L141" s="152"/>
      <c r="M141" s="55"/>
      <c r="N141" s="55"/>
      <c r="O141" s="55"/>
      <c r="P141" s="55"/>
      <c r="Q141" s="55"/>
      <c r="R141" s="55"/>
      <c r="S141" s="55"/>
      <c r="T141" s="51"/>
      <c r="U141" s="55"/>
      <c r="V141" s="55"/>
      <c r="W141" s="55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6">
        <f>C140-C141</f>
        <v>0</v>
      </c>
      <c r="D142" s="15" t="e">
        <f t="shared" si="91"/>
        <v>#DIV/0!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28</v>
      </c>
      <c r="C143" s="133">
        <f>SUM(E143:Y143)</f>
        <v>60.419999999999995</v>
      </c>
      <c r="D143" s="15"/>
      <c r="E143" s="152">
        <v>2</v>
      </c>
      <c r="F143" s="152"/>
      <c r="G143" s="152"/>
      <c r="H143" s="152"/>
      <c r="I143" s="152">
        <v>4.12</v>
      </c>
      <c r="J143" s="152">
        <v>0.5</v>
      </c>
      <c r="K143" s="152">
        <v>32.5</v>
      </c>
      <c r="L143" s="152"/>
      <c r="M143" s="152">
        <v>6</v>
      </c>
      <c r="N143" s="51">
        <v>2.5</v>
      </c>
      <c r="O143" s="51">
        <v>0.3</v>
      </c>
      <c r="P143" s="152">
        <v>6</v>
      </c>
      <c r="Q143" s="152"/>
      <c r="R143" s="152"/>
      <c r="S143" s="152"/>
      <c r="T143" s="152">
        <v>3.5</v>
      </c>
      <c r="U143" s="152"/>
      <c r="V143" s="152"/>
      <c r="W143" s="152">
        <v>3</v>
      </c>
      <c r="X143" s="152"/>
      <c r="Y143" s="152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4" t="e">
        <f>C143/C142</f>
        <v>#DIV/0!</v>
      </c>
      <c r="D144" s="15" t="e">
        <f t="shared" si="91"/>
        <v>#DIV/0!</v>
      </c>
      <c r="E144" s="29" t="e">
        <f>E143/E142</f>
        <v>#DIV/0!</v>
      </c>
      <c r="F144" s="29" t="e">
        <f t="shared" ref="F144:Y144" si="95">F143/F142</f>
        <v>#DIV/0!</v>
      </c>
      <c r="G144" s="29" t="e">
        <f t="shared" si="95"/>
        <v>#DIV/0!</v>
      </c>
      <c r="H144" s="29" t="e">
        <f t="shared" si="95"/>
        <v>#DIV/0!</v>
      </c>
      <c r="I144" s="29" t="e">
        <f t="shared" si="95"/>
        <v>#DIV/0!</v>
      </c>
      <c r="J144" s="29" t="e">
        <f t="shared" si="95"/>
        <v>#DIV/0!</v>
      </c>
      <c r="K144" s="29" t="e">
        <f t="shared" si="95"/>
        <v>#DIV/0!</v>
      </c>
      <c r="L144" s="29" t="e">
        <f t="shared" si="95"/>
        <v>#DIV/0!</v>
      </c>
      <c r="M144" s="29" t="e">
        <f t="shared" si="95"/>
        <v>#DIV/0!</v>
      </c>
      <c r="N144" s="29" t="e">
        <f t="shared" si="95"/>
        <v>#DIV/0!</v>
      </c>
      <c r="O144" s="29" t="e">
        <f t="shared" si="95"/>
        <v>#DIV/0!</v>
      </c>
      <c r="P144" s="29" t="e">
        <f t="shared" si="95"/>
        <v>#DIV/0!</v>
      </c>
      <c r="Q144" s="29"/>
      <c r="R144" s="29" t="e">
        <f t="shared" si="95"/>
        <v>#DIV/0!</v>
      </c>
      <c r="S144" s="29" t="e">
        <f t="shared" si="95"/>
        <v>#DIV/0!</v>
      </c>
      <c r="T144" s="29" t="e">
        <f t="shared" si="95"/>
        <v>#DIV/0!</v>
      </c>
      <c r="U144" s="29" t="e">
        <f t="shared" si="95"/>
        <v>#DIV/0!</v>
      </c>
      <c r="V144" s="29" t="e">
        <f t="shared" si="95"/>
        <v>#DIV/0!</v>
      </c>
      <c r="W144" s="29" t="e">
        <f t="shared" si="95"/>
        <v>#DIV/0!</v>
      </c>
      <c r="X144" s="29" t="e">
        <f t="shared" si="95"/>
        <v>#DIV/0!</v>
      </c>
      <c r="Y144" s="29" t="e">
        <f t="shared" si="95"/>
        <v>#DIV/0!</v>
      </c>
    </row>
    <row r="145" spans="1:25" s="12" customFormat="1" ht="45" hidden="1" customHeight="1" x14ac:dyDescent="0.2">
      <c r="A145" s="13" t="s">
        <v>190</v>
      </c>
      <c r="B145" s="38"/>
      <c r="C145" s="155"/>
      <c r="D145" s="15" t="e">
        <f t="shared" si="91"/>
        <v>#DIV/0!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</row>
    <row r="146" spans="1:25" s="12" customFormat="1" ht="45" customHeight="1" x14ac:dyDescent="0.2">
      <c r="A146" s="32" t="s">
        <v>109</v>
      </c>
      <c r="B146" s="23">
        <v>1584</v>
      </c>
      <c r="C146" s="133">
        <f>SUM(E146:Y146)</f>
        <v>1711.55</v>
      </c>
      <c r="D146" s="15"/>
      <c r="E146" s="152">
        <v>16</v>
      </c>
      <c r="F146" s="152"/>
      <c r="G146" s="152"/>
      <c r="H146" s="152"/>
      <c r="I146" s="152">
        <v>41.05</v>
      </c>
      <c r="J146" s="152">
        <v>10</v>
      </c>
      <c r="K146" s="152">
        <v>1324</v>
      </c>
      <c r="L146" s="152"/>
      <c r="M146" s="152">
        <v>50</v>
      </c>
      <c r="N146" s="51">
        <v>5</v>
      </c>
      <c r="O146" s="152">
        <v>3.5</v>
      </c>
      <c r="P146" s="152">
        <v>122</v>
      </c>
      <c r="Q146" s="152"/>
      <c r="R146" s="152"/>
      <c r="S146" s="152"/>
      <c r="T146" s="152">
        <v>80</v>
      </c>
      <c r="U146" s="152"/>
      <c r="V146" s="152"/>
      <c r="W146" s="152">
        <v>60</v>
      </c>
      <c r="X146" s="152"/>
      <c r="Y146" s="152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3" t="e">
        <f>C146/C145</f>
        <v>#DIV/0!</v>
      </c>
      <c r="D147" s="15" t="e">
        <f t="shared" si="91"/>
        <v>#DIV/0!</v>
      </c>
      <c r="E147" s="99" t="e">
        <f t="shared" ref="E147:M147" si="96">E146/E145</f>
        <v>#DIV/0!</v>
      </c>
      <c r="F147" s="99" t="e">
        <f t="shared" si="96"/>
        <v>#DIV/0!</v>
      </c>
      <c r="G147" s="99" t="e">
        <f t="shared" si="96"/>
        <v>#DIV/0!</v>
      </c>
      <c r="H147" s="99" t="e">
        <f t="shared" si="96"/>
        <v>#DIV/0!</v>
      </c>
      <c r="I147" s="99" t="e">
        <f t="shared" si="96"/>
        <v>#DIV/0!</v>
      </c>
      <c r="J147" s="99" t="e">
        <f t="shared" si="96"/>
        <v>#DIV/0!</v>
      </c>
      <c r="K147" s="99" t="e">
        <f t="shared" si="96"/>
        <v>#DIV/0!</v>
      </c>
      <c r="L147" s="99" t="e">
        <f t="shared" si="96"/>
        <v>#DIV/0!</v>
      </c>
      <c r="M147" s="99" t="e">
        <f t="shared" si="96"/>
        <v>#DIV/0!</v>
      </c>
      <c r="N147" s="99"/>
      <c r="O147" s="99" t="e">
        <f>O146/O145</f>
        <v>#DIV/0!</v>
      </c>
      <c r="P147" s="99" t="e">
        <f>P146/P145</f>
        <v>#DIV/0!</v>
      </c>
      <c r="Q147" s="99"/>
      <c r="R147" s="99" t="e">
        <f>R146/R145</f>
        <v>#DIV/0!</v>
      </c>
      <c r="S147" s="99" t="e">
        <f>S146/S145</f>
        <v>#DIV/0!</v>
      </c>
      <c r="T147" s="99" t="e">
        <f>T146/T145</f>
        <v>#DIV/0!</v>
      </c>
      <c r="U147" s="99" t="e">
        <f>U146/U145</f>
        <v>#DIV/0!</v>
      </c>
      <c r="V147" s="99"/>
      <c r="W147" s="99" t="e">
        <f>W146/W145</f>
        <v>#DIV/0!</v>
      </c>
      <c r="X147" s="99" t="e">
        <f>X146/X145</f>
        <v>#DIV/0!</v>
      </c>
      <c r="Y147" s="99" t="e">
        <f>Y146/Y145</f>
        <v>#DIV/0!</v>
      </c>
    </row>
    <row r="148" spans="1:25" s="12" customFormat="1" ht="45" customHeight="1" x14ac:dyDescent="0.2">
      <c r="A148" s="32" t="s">
        <v>97</v>
      </c>
      <c r="B148" s="135">
        <f>B146/B143*10</f>
        <v>565.71428571428567</v>
      </c>
      <c r="C148" s="135">
        <f>C146/C143*10</f>
        <v>283.27540549486923</v>
      </c>
      <c r="D148" s="15"/>
      <c r="E148" s="55">
        <f>E146/E143*10</f>
        <v>80</v>
      </c>
      <c r="F148" s="55"/>
      <c r="G148" s="55"/>
      <c r="H148" s="55"/>
      <c r="I148" s="55"/>
      <c r="J148" s="55">
        <f>J146/J143*10</f>
        <v>200</v>
      </c>
      <c r="K148" s="55">
        <f>K146/K143*10</f>
        <v>407.38461538461536</v>
      </c>
      <c r="L148" s="55"/>
      <c r="M148" s="55">
        <f>M146/M143*10</f>
        <v>83.333333333333343</v>
      </c>
      <c r="N148" s="55">
        <f>N146/N143*10</f>
        <v>20</v>
      </c>
      <c r="O148" s="55">
        <f>O146/O143*10</f>
        <v>116.66666666666669</v>
      </c>
      <c r="P148" s="55">
        <f>P146/P143*10</f>
        <v>203.33333333333331</v>
      </c>
      <c r="Q148" s="55"/>
      <c r="R148" s="55"/>
      <c r="S148" s="55"/>
      <c r="T148" s="156">
        <f>T146/T143*10</f>
        <v>228.57142857142858</v>
      </c>
      <c r="U148" s="55"/>
      <c r="V148" s="55"/>
      <c r="W148" s="55">
        <f>W146/W143*10</f>
        <v>200</v>
      </c>
      <c r="X148" s="55"/>
      <c r="Y148" s="55"/>
    </row>
    <row r="149" spans="1:25" s="12" customFormat="1" ht="45" customHeight="1" outlineLevel="1" x14ac:dyDescent="0.2">
      <c r="A149" s="52" t="s">
        <v>178</v>
      </c>
      <c r="B149" s="23">
        <v>416</v>
      </c>
      <c r="C149" s="121">
        <f>SUM(E149:Y149)</f>
        <v>343.5</v>
      </c>
      <c r="D149" s="15">
        <f t="shared" si="91"/>
        <v>0.82572115384615385</v>
      </c>
      <c r="E149" s="37"/>
      <c r="F149" s="36"/>
      <c r="G149" s="54">
        <v>339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>
        <v>4.5</v>
      </c>
      <c r="V149" s="36"/>
      <c r="W149" s="36"/>
      <c r="X149" s="36"/>
      <c r="Y149" s="36"/>
    </row>
    <row r="150" spans="1:25" s="12" customFormat="1" ht="27" customHeight="1" x14ac:dyDescent="0.2">
      <c r="A150" s="32" t="s">
        <v>179</v>
      </c>
      <c r="B150" s="23"/>
      <c r="C150" s="121">
        <f>SUM(E150:Y150)</f>
        <v>3510.3</v>
      </c>
      <c r="D150" s="15"/>
      <c r="E150" s="37"/>
      <c r="F150" s="36"/>
      <c r="G150" s="36">
        <v>3468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58"/>
      <c r="T150" s="36"/>
      <c r="U150" s="36">
        <v>42.3</v>
      </c>
      <c r="V150" s="36"/>
      <c r="W150" s="36"/>
      <c r="X150" s="36"/>
      <c r="Y150" s="36"/>
    </row>
    <row r="151" spans="1:25" s="12" customFormat="1" ht="32.25" customHeight="1" x14ac:dyDescent="0.2">
      <c r="A151" s="32" t="s">
        <v>97</v>
      </c>
      <c r="B151" s="57"/>
      <c r="C151" s="135">
        <f>C150/C149*10</f>
        <v>102.19213973799127</v>
      </c>
      <c r="D151" s="15"/>
      <c r="E151" s="37"/>
      <c r="F151" s="55"/>
      <c r="G151" s="55">
        <f>G150/G149*10</f>
        <v>102.30088495575222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>
        <f>U150/U149*10</f>
        <v>93.999999999999986</v>
      </c>
      <c r="V151" s="37"/>
      <c r="W151" s="55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3">
        <f>SUM(E152:Y152)</f>
        <v>0</v>
      </c>
      <c r="D152" s="15" t="e">
        <f t="shared" si="91"/>
        <v>#DIV/0!</v>
      </c>
      <c r="E152" s="37"/>
      <c r="F152" s="36"/>
      <c r="G152" s="5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36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3">
        <f>SUM(E153:Y153)</f>
        <v>0</v>
      </c>
      <c r="D153" s="15" t="e">
        <f t="shared" si="91"/>
        <v>#DIV/0!</v>
      </c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8"/>
      <c r="T153" s="36"/>
      <c r="U153" s="36"/>
      <c r="V153" s="36"/>
      <c r="W153" s="58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5" t="e">
        <f>C153/C152*10</f>
        <v>#DIV/0!</v>
      </c>
      <c r="D154" s="15" t="e">
        <f t="shared" si="91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55"/>
      <c r="M154" s="55"/>
      <c r="N154" s="55" t="e">
        <f>N153/N152*10</f>
        <v>#DIV/0!</v>
      </c>
      <c r="O154" s="55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55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3">
        <f>SUM(E155:Y155)</f>
        <v>0</v>
      </c>
      <c r="D155" s="15" t="e">
        <f t="shared" si="91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3">
        <f>SUM(E156:Y156)</f>
        <v>0</v>
      </c>
      <c r="D156" s="15" t="e">
        <f t="shared" si="91"/>
        <v>#DIV/0!</v>
      </c>
      <c r="E156" s="3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4"/>
      <c r="V156" s="37"/>
      <c r="W156" s="55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5" t="e">
        <f>C156/C155*10</f>
        <v>#DIV/0!</v>
      </c>
      <c r="D157" s="15" t="e">
        <f t="shared" si="91"/>
        <v>#DIV/0!</v>
      </c>
      <c r="E157" s="37"/>
      <c r="F157" s="55"/>
      <c r="G157" s="55"/>
      <c r="H157" s="55"/>
      <c r="I157" s="55"/>
      <c r="J157" s="55"/>
      <c r="K157" s="55"/>
      <c r="L157" s="55"/>
      <c r="M157" s="55" t="e">
        <f>M156/M155*10</f>
        <v>#DIV/0!</v>
      </c>
      <c r="N157" s="55"/>
      <c r="O157" s="55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55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1">
        <f>SUM(E158:Y158)</f>
        <v>806</v>
      </c>
      <c r="D158" s="1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>
        <v>177</v>
      </c>
      <c r="Q158" s="36">
        <v>101</v>
      </c>
      <c r="R158" s="36"/>
      <c r="S158" s="36"/>
      <c r="T158" s="36"/>
      <c r="U158" s="36"/>
      <c r="V158" s="36"/>
      <c r="W158" s="36">
        <v>335</v>
      </c>
      <c r="X158" s="36">
        <v>193</v>
      </c>
      <c r="Y158" s="36"/>
    </row>
    <row r="159" spans="1:25" s="12" customFormat="1" ht="45" customHeight="1" x14ac:dyDescent="0.2">
      <c r="A159" s="32" t="s">
        <v>113</v>
      </c>
      <c r="B159" s="27"/>
      <c r="C159" s="121">
        <f>SUM(E159:Y159)</f>
        <v>807</v>
      </c>
      <c r="D159" s="15"/>
      <c r="E159" s="36"/>
      <c r="F159" s="35"/>
      <c r="G159" s="55"/>
      <c r="H159" s="152"/>
      <c r="I159" s="152"/>
      <c r="J159" s="152"/>
      <c r="K159" s="152"/>
      <c r="L159" s="37"/>
      <c r="M159" s="37"/>
      <c r="N159" s="35"/>
      <c r="O159" s="35"/>
      <c r="P159" s="37">
        <v>142</v>
      </c>
      <c r="Q159" s="37">
        <v>209</v>
      </c>
      <c r="R159" s="37"/>
      <c r="S159" s="37"/>
      <c r="T159" s="37"/>
      <c r="U159" s="37"/>
      <c r="V159" s="37"/>
      <c r="W159" s="37">
        <v>263</v>
      </c>
      <c r="X159" s="37">
        <v>193</v>
      </c>
      <c r="Y159" s="35"/>
    </row>
    <row r="160" spans="1:25" s="12" customFormat="1" ht="45" customHeight="1" x14ac:dyDescent="0.2">
      <c r="A160" s="32" t="s">
        <v>97</v>
      </c>
      <c r="B160" s="50"/>
      <c r="C160" s="133">
        <f>C159/C158*10</f>
        <v>10.01240694789082</v>
      </c>
      <c r="D160" s="15"/>
      <c r="E160" s="51"/>
      <c r="F160" s="51"/>
      <c r="G160" s="51"/>
      <c r="H160" s="51"/>
      <c r="I160" s="51"/>
      <c r="J160" s="51"/>
      <c r="K160" s="51"/>
      <c r="L160" s="51"/>
      <c r="M160" s="51"/>
      <c r="N160" s="152"/>
      <c r="O160" s="152"/>
      <c r="P160" s="51">
        <f>P159/P158*10</f>
        <v>8.0225988700564983</v>
      </c>
      <c r="Q160" s="51">
        <f>Q159/Q158*10</f>
        <v>20.693069306930695</v>
      </c>
      <c r="R160" s="51"/>
      <c r="S160" s="51"/>
      <c r="T160" s="51"/>
      <c r="U160" s="51"/>
      <c r="V160" s="51"/>
      <c r="W160" s="51">
        <f>W159/W158*10</f>
        <v>7.8507462686567164</v>
      </c>
      <c r="X160" s="51">
        <f t="shared" ref="X160" si="97">X159/X158*10</f>
        <v>10</v>
      </c>
      <c r="Y160" s="152"/>
    </row>
    <row r="161" spans="1:25" s="12" customFormat="1" ht="45" customHeight="1" x14ac:dyDescent="0.2">
      <c r="A161" s="52" t="s">
        <v>184</v>
      </c>
      <c r="B161" s="27">
        <v>576</v>
      </c>
      <c r="C161" s="121">
        <f>SUM(E161:Y161)</f>
        <v>1603</v>
      </c>
      <c r="D161" s="15"/>
      <c r="E161" s="36"/>
      <c r="F161" s="36"/>
      <c r="G161" s="36"/>
      <c r="H161" s="36">
        <v>439</v>
      </c>
      <c r="I161" s="36">
        <v>223</v>
      </c>
      <c r="J161" s="36"/>
      <c r="K161" s="36"/>
      <c r="L161" s="36"/>
      <c r="M161" s="36">
        <v>570</v>
      </c>
      <c r="N161" s="36"/>
      <c r="O161" s="36"/>
      <c r="P161" s="36"/>
      <c r="Q161" s="36"/>
      <c r="R161" s="36"/>
      <c r="S161" s="36">
        <v>371</v>
      </c>
      <c r="T161" s="36"/>
      <c r="U161" s="36"/>
      <c r="V161" s="36"/>
      <c r="W161" s="36"/>
      <c r="X161" s="36"/>
      <c r="Y161" s="36"/>
    </row>
    <row r="162" spans="1:25" s="12" customFormat="1" ht="45" customHeight="1" x14ac:dyDescent="0.2">
      <c r="A162" s="32" t="s">
        <v>185</v>
      </c>
      <c r="B162" s="27">
        <v>508</v>
      </c>
      <c r="C162" s="121">
        <f>SUM(E162:Y162)</f>
        <v>1066</v>
      </c>
      <c r="D162" s="15"/>
      <c r="E162" s="36"/>
      <c r="F162" s="35"/>
      <c r="G162" s="55"/>
      <c r="H162" s="152">
        <v>290</v>
      </c>
      <c r="I162" s="152">
        <v>157</v>
      </c>
      <c r="J162" s="152"/>
      <c r="K162" s="152"/>
      <c r="L162" s="37"/>
      <c r="M162" s="37">
        <v>345</v>
      </c>
      <c r="N162" s="152"/>
      <c r="O162" s="35"/>
      <c r="P162" s="35"/>
      <c r="Q162" s="37"/>
      <c r="R162" s="37"/>
      <c r="S162" s="37">
        <v>274</v>
      </c>
      <c r="T162" s="35"/>
      <c r="U162" s="35"/>
      <c r="V162" s="37"/>
      <c r="W162" s="35"/>
      <c r="X162" s="37"/>
      <c r="Y162" s="35"/>
    </row>
    <row r="163" spans="1:25" s="12" customFormat="1" ht="45" customHeight="1" x14ac:dyDescent="0.2">
      <c r="A163" s="32" t="s">
        <v>97</v>
      </c>
      <c r="B163" s="133">
        <f>B162/B161*10</f>
        <v>8.8194444444444446</v>
      </c>
      <c r="C163" s="133">
        <f>C162/C161*10</f>
        <v>6.6500311915159074</v>
      </c>
      <c r="D163" s="15"/>
      <c r="E163" s="51"/>
      <c r="F163" s="51"/>
      <c r="G163" s="51"/>
      <c r="H163" s="51">
        <f>H162/H161*10</f>
        <v>6.6059225512528474</v>
      </c>
      <c r="I163" s="51">
        <f>I162/I161*10</f>
        <v>7.0403587443946192</v>
      </c>
      <c r="J163" s="51"/>
      <c r="K163" s="51"/>
      <c r="L163" s="51"/>
      <c r="M163" s="51">
        <f>M162/M161*10</f>
        <v>6.0526315789473681</v>
      </c>
      <c r="N163" s="51"/>
      <c r="O163" s="152"/>
      <c r="P163" s="152"/>
      <c r="Q163" s="51"/>
      <c r="R163" s="51"/>
      <c r="S163" s="51">
        <f>S162/S161*10</f>
        <v>7.3854447439353095</v>
      </c>
      <c r="T163" s="152"/>
      <c r="U163" s="152"/>
      <c r="V163" s="51"/>
      <c r="W163" s="51"/>
      <c r="X163" s="51"/>
      <c r="Y163" s="152"/>
    </row>
    <row r="164" spans="1:25" s="12" customFormat="1" ht="45" hidden="1" customHeight="1" x14ac:dyDescent="0.2">
      <c r="A164" s="52" t="s">
        <v>180</v>
      </c>
      <c r="B164" s="27">
        <v>75</v>
      </c>
      <c r="C164" s="121">
        <f>SUM(E164:Y164)</f>
        <v>165</v>
      </c>
      <c r="D164" s="15">
        <f t="shared" si="91"/>
        <v>2.2000000000000002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>
        <v>50</v>
      </c>
      <c r="R164" s="36"/>
      <c r="S164" s="36"/>
      <c r="T164" s="36">
        <v>115</v>
      </c>
      <c r="U164" s="36"/>
      <c r="V164" s="36"/>
      <c r="W164" s="36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1">
        <f>SUM(E165:Y165)</f>
        <v>104</v>
      </c>
      <c r="D165" s="15">
        <f t="shared" si="91"/>
        <v>1.2530120481927711</v>
      </c>
      <c r="E165" s="36"/>
      <c r="F165" s="35"/>
      <c r="G165" s="55"/>
      <c r="H165" s="35"/>
      <c r="I165" s="35"/>
      <c r="J165" s="35"/>
      <c r="K165" s="37"/>
      <c r="L165" s="37"/>
      <c r="M165" s="37"/>
      <c r="N165" s="35"/>
      <c r="O165" s="35"/>
      <c r="P165" s="35"/>
      <c r="Q165" s="37">
        <v>20</v>
      </c>
      <c r="R165" s="37"/>
      <c r="S165" s="37"/>
      <c r="T165" s="37">
        <v>84</v>
      </c>
      <c r="U165" s="35"/>
      <c r="V165" s="37"/>
      <c r="W165" s="35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3">
        <f>C165/C164*10</f>
        <v>6.3030303030303028</v>
      </c>
      <c r="D166" s="15">
        <f t="shared" si="91"/>
        <v>0.56955093099671417</v>
      </c>
      <c r="E166" s="51"/>
      <c r="F166" s="51"/>
      <c r="G166" s="51"/>
      <c r="H166" s="152"/>
      <c r="I166" s="152"/>
      <c r="J166" s="152"/>
      <c r="K166" s="51"/>
      <c r="L166" s="51"/>
      <c r="M166" s="51"/>
      <c r="N166" s="152"/>
      <c r="O166" s="152"/>
      <c r="P166" s="152"/>
      <c r="Q166" s="51">
        <f>Q165/Q164*10</f>
        <v>4</v>
      </c>
      <c r="R166" s="51"/>
      <c r="S166" s="51"/>
      <c r="T166" s="51">
        <f>T165/T164*10</f>
        <v>7.304347826086957</v>
      </c>
      <c r="U166" s="152"/>
      <c r="V166" s="51"/>
      <c r="W166" s="51"/>
      <c r="X166" s="51"/>
      <c r="Y166" s="152"/>
    </row>
    <row r="167" spans="1:25" s="12" customFormat="1" ht="45" hidden="1" customHeight="1" outlineLevel="1" x14ac:dyDescent="0.2">
      <c r="A167" s="52" t="s">
        <v>114</v>
      </c>
      <c r="B167" s="27"/>
      <c r="C167" s="121">
        <f>SUM(E167:Y167)</f>
        <v>0</v>
      </c>
      <c r="D167" s="15" t="e">
        <f t="shared" si="91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1">
        <f>SUM(E168:Y168)</f>
        <v>0</v>
      </c>
      <c r="D168" s="15" t="e">
        <f t="shared" si="91"/>
        <v>#DIV/0!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5" t="e">
        <f>C168/C167*10</f>
        <v>#DIV/0!</v>
      </c>
      <c r="D169" s="15" t="e">
        <f t="shared" si="91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55" t="e">
        <f>L168/L167*10</f>
        <v>#DIV/0!</v>
      </c>
      <c r="M169" s="55"/>
      <c r="N169" s="55"/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55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1">
        <f>SUM(E170:Y170)</f>
        <v>0</v>
      </c>
      <c r="D170" s="15" t="e">
        <f t="shared" si="91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1">
        <f>SUM(E171:Y171)</f>
        <v>0</v>
      </c>
      <c r="D171" s="15" t="e">
        <f t="shared" si="91"/>
        <v>#DIV/0!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5" t="e">
        <f>C171/C170*10</f>
        <v>#DIV/0!</v>
      </c>
      <c r="D172" s="15" t="e">
        <f t="shared" si="91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55" t="e">
        <f>L171/L170*10</f>
        <v>#DIV/0!</v>
      </c>
      <c r="M172" s="55"/>
      <c r="N172" s="55"/>
      <c r="O172" s="55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55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1">
        <f>SUM(E173:Y173)</f>
        <v>0</v>
      </c>
      <c r="D173" s="15" t="e">
        <f t="shared" si="91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54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1"/>
      <c r="D174" s="15" t="e">
        <f t="shared" si="91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1"/>
      <c r="D175" s="15" t="e">
        <f t="shared" si="91"/>
        <v>#DIV/0!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s="47" customFormat="1" ht="30" customHeight="1" x14ac:dyDescent="0.2">
      <c r="A176" s="32" t="s">
        <v>121</v>
      </c>
      <c r="B176" s="23">
        <v>59019</v>
      </c>
      <c r="C176" s="121">
        <f>SUM(E176:Y176)</f>
        <v>69793</v>
      </c>
      <c r="D176" s="15">
        <f t="shared" ref="D176:D185" si="98">C176/B176</f>
        <v>1.1825513817584168</v>
      </c>
      <c r="E176" s="152">
        <v>5850</v>
      </c>
      <c r="F176" s="152">
        <v>2605</v>
      </c>
      <c r="G176" s="152">
        <v>3505</v>
      </c>
      <c r="H176" s="152">
        <v>3756</v>
      </c>
      <c r="I176" s="152">
        <v>1970</v>
      </c>
      <c r="J176" s="152">
        <v>5910</v>
      </c>
      <c r="K176" s="152">
        <v>1956</v>
      </c>
      <c r="L176" s="152">
        <v>2331</v>
      </c>
      <c r="M176" s="152">
        <v>2675</v>
      </c>
      <c r="N176" s="152">
        <v>1750</v>
      </c>
      <c r="O176" s="152">
        <v>2063</v>
      </c>
      <c r="P176" s="152">
        <v>5240</v>
      </c>
      <c r="Q176" s="152">
        <v>5120</v>
      </c>
      <c r="R176" s="152">
        <v>3450</v>
      </c>
      <c r="S176" s="152">
        <v>4800</v>
      </c>
      <c r="T176" s="152">
        <v>1648</v>
      </c>
      <c r="U176" s="152">
        <v>1678</v>
      </c>
      <c r="V176" s="152">
        <v>1050</v>
      </c>
      <c r="W176" s="152">
        <v>4890</v>
      </c>
      <c r="X176" s="152">
        <v>5126</v>
      </c>
      <c r="Y176" s="152">
        <v>2420</v>
      </c>
    </row>
    <row r="177" spans="1:25" s="47" customFormat="1" ht="45" customHeight="1" x14ac:dyDescent="0.2">
      <c r="A177" s="13" t="s">
        <v>122</v>
      </c>
      <c r="B177" s="138">
        <f>B176/B179</f>
        <v>0.5620857142857143</v>
      </c>
      <c r="C177" s="138">
        <f>C176/C179</f>
        <v>0.66469523809523812</v>
      </c>
      <c r="D177" s="15">
        <f t="shared" si="98"/>
        <v>1.1825513817584168</v>
      </c>
      <c r="E177" s="99">
        <f>E176/E179</f>
        <v>0.78555122868269101</v>
      </c>
      <c r="F177" s="30">
        <f>F176/F179</f>
        <v>0.63754282917278515</v>
      </c>
      <c r="G177" s="99">
        <f t="shared" ref="G177:Y177" si="99">G176/G179</f>
        <v>0.63785259326660604</v>
      </c>
      <c r="H177" s="99">
        <f t="shared" si="99"/>
        <v>0.55710471670127559</v>
      </c>
      <c r="I177" s="99">
        <f t="shared" si="99"/>
        <v>0.58439632156630084</v>
      </c>
      <c r="J177" s="99">
        <f t="shared" si="99"/>
        <v>0.9962913014160486</v>
      </c>
      <c r="K177" s="99">
        <f t="shared" si="99"/>
        <v>0.45498953244940682</v>
      </c>
      <c r="L177" s="99">
        <f t="shared" si="99"/>
        <v>0.4614927737081766</v>
      </c>
      <c r="M177" s="99">
        <f t="shared" si="99"/>
        <v>0.59168325591683257</v>
      </c>
      <c r="N177" s="99">
        <f>N176/N179</f>
        <v>0.78510542844324804</v>
      </c>
      <c r="O177" s="99">
        <f t="shared" si="99"/>
        <v>0.66569861245563089</v>
      </c>
      <c r="P177" s="99">
        <f t="shared" si="99"/>
        <v>0.74294626400113428</v>
      </c>
      <c r="Q177" s="99">
        <f t="shared" si="99"/>
        <v>0.6778763405269429</v>
      </c>
      <c r="R177" s="99">
        <f t="shared" si="99"/>
        <v>0.67527891955372876</v>
      </c>
      <c r="S177" s="99">
        <f t="shared" si="99"/>
        <v>0.62638653268954714</v>
      </c>
      <c r="T177" s="99">
        <f t="shared" si="99"/>
        <v>0.40342717258261934</v>
      </c>
      <c r="U177" s="99">
        <f t="shared" si="99"/>
        <v>0.50956574552080169</v>
      </c>
      <c r="V177" s="99">
        <f t="shared" si="99"/>
        <v>0.49342105263157893</v>
      </c>
      <c r="W177" s="99">
        <f t="shared" si="99"/>
        <v>0.80216535433070868</v>
      </c>
      <c r="X177" s="99">
        <f t="shared" si="99"/>
        <v>0.74279089986958413</v>
      </c>
      <c r="Y177" s="99">
        <f t="shared" si="99"/>
        <v>0.85001756234632952</v>
      </c>
    </row>
    <row r="178" spans="1:25" s="12" customFormat="1" ht="45" customHeight="1" x14ac:dyDescent="0.2">
      <c r="A178" s="32" t="s">
        <v>123</v>
      </c>
      <c r="B178" s="23">
        <v>7691</v>
      </c>
      <c r="C178" s="121">
        <f>SUM(E178:Y178)</f>
        <v>8654</v>
      </c>
      <c r="D178" s="15">
        <f t="shared" si="98"/>
        <v>1.1252112859186061</v>
      </c>
      <c r="E178" s="10"/>
      <c r="F178" s="10"/>
      <c r="G178" s="10"/>
      <c r="H178" s="10">
        <v>500</v>
      </c>
      <c r="I178" s="10"/>
      <c r="J178" s="10">
        <v>3200</v>
      </c>
      <c r="K178" s="10"/>
      <c r="L178" s="10"/>
      <c r="M178" s="10">
        <v>560</v>
      </c>
      <c r="N178" s="10"/>
      <c r="O178" s="10"/>
      <c r="P178" s="10"/>
      <c r="Q178" s="10"/>
      <c r="R178" s="10"/>
      <c r="S178" s="10">
        <v>914</v>
      </c>
      <c r="T178" s="10"/>
      <c r="U178" s="10">
        <v>620</v>
      </c>
      <c r="V178" s="10"/>
      <c r="W178" s="10"/>
      <c r="X178" s="10">
        <v>2860</v>
      </c>
      <c r="Y178" s="10"/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1">
        <f t="shared" ref="C179:C184" si="100">SUM(E179:Y179)</f>
        <v>105000</v>
      </c>
      <c r="D179" s="15">
        <f t="shared" si="98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">
        <v>5051</v>
      </c>
      <c r="M179" s="10">
        <v>4521</v>
      </c>
      <c r="N179" s="10">
        <v>2229</v>
      </c>
      <c r="O179" s="10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/>
      <c r="C180" s="121">
        <f t="shared" si="100"/>
        <v>341</v>
      </c>
      <c r="D180" s="15"/>
      <c r="E180" s="38"/>
      <c r="F180" s="38"/>
      <c r="G180" s="38"/>
      <c r="H180" s="38">
        <v>80</v>
      </c>
      <c r="I180" s="38"/>
      <c r="J180" s="38"/>
      <c r="K180" s="38">
        <v>161</v>
      </c>
      <c r="L180" s="38"/>
      <c r="M180" s="38"/>
      <c r="N180" s="38"/>
      <c r="O180" s="38"/>
      <c r="P180" s="38"/>
      <c r="Q180" s="38"/>
      <c r="R180" s="38"/>
      <c r="S180" s="38">
        <v>100</v>
      </c>
      <c r="T180" s="38"/>
      <c r="U180" s="38"/>
      <c r="V180" s="38"/>
      <c r="W180" s="38"/>
      <c r="X180" s="38"/>
      <c r="Y180" s="38"/>
    </row>
    <row r="181" spans="1:25" s="12" customFormat="1" ht="45" hidden="1" customHeight="1" x14ac:dyDescent="0.2">
      <c r="A181" s="13" t="s">
        <v>52</v>
      </c>
      <c r="B181" s="88">
        <f>B180/B179</f>
        <v>0</v>
      </c>
      <c r="C181" s="121">
        <f t="shared" si="100"/>
        <v>6.2366204489715589E-2</v>
      </c>
      <c r="D181" s="15"/>
      <c r="E181" s="16">
        <f>E180/E179</f>
        <v>0</v>
      </c>
      <c r="F181" s="16">
        <f t="shared" ref="F181:Y181" si="101">F180/F179</f>
        <v>0</v>
      </c>
      <c r="G181" s="16">
        <f t="shared" si="101"/>
        <v>0</v>
      </c>
      <c r="H181" s="16">
        <f t="shared" si="101"/>
        <v>1.1865915158706615E-2</v>
      </c>
      <c r="I181" s="16">
        <f t="shared" si="101"/>
        <v>0</v>
      </c>
      <c r="J181" s="16">
        <f t="shared" si="101"/>
        <v>0</v>
      </c>
      <c r="K181" s="16">
        <f t="shared" si="101"/>
        <v>3.7450569899976742E-2</v>
      </c>
      <c r="L181" s="16">
        <f t="shared" si="101"/>
        <v>0</v>
      </c>
      <c r="M181" s="16">
        <f t="shared" si="101"/>
        <v>0</v>
      </c>
      <c r="N181" s="16">
        <f t="shared" si="101"/>
        <v>0</v>
      </c>
      <c r="O181" s="16">
        <f t="shared" si="101"/>
        <v>0</v>
      </c>
      <c r="P181" s="16">
        <f t="shared" si="101"/>
        <v>0</v>
      </c>
      <c r="Q181" s="16">
        <f t="shared" si="101"/>
        <v>0</v>
      </c>
      <c r="R181" s="16">
        <f t="shared" si="101"/>
        <v>0</v>
      </c>
      <c r="S181" s="16">
        <f t="shared" si="101"/>
        <v>1.3049719431032232E-2</v>
      </c>
      <c r="T181" s="16">
        <f t="shared" si="101"/>
        <v>0</v>
      </c>
      <c r="U181" s="16">
        <f t="shared" si="101"/>
        <v>0</v>
      </c>
      <c r="V181" s="16">
        <f t="shared" si="101"/>
        <v>0</v>
      </c>
      <c r="W181" s="16">
        <f t="shared" si="101"/>
        <v>0</v>
      </c>
      <c r="X181" s="16">
        <f t="shared" si="101"/>
        <v>0</v>
      </c>
      <c r="Y181" s="16">
        <f t="shared" si="101"/>
        <v>0</v>
      </c>
    </row>
    <row r="182" spans="1:25" s="12" customFormat="1" ht="45" customHeight="1" x14ac:dyDescent="0.2">
      <c r="A182" s="11" t="s">
        <v>126</v>
      </c>
      <c r="B182" s="26"/>
      <c r="C182" s="121">
        <f t="shared" si="100"/>
        <v>80</v>
      </c>
      <c r="D182" s="15"/>
      <c r="E182" s="10"/>
      <c r="F182" s="10"/>
      <c r="G182" s="10"/>
      <c r="H182" s="10">
        <v>80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45" customHeight="1" x14ac:dyDescent="0.2">
      <c r="A183" s="11" t="s">
        <v>127</v>
      </c>
      <c r="B183" s="26"/>
      <c r="C183" s="121">
        <f t="shared" si="100"/>
        <v>261</v>
      </c>
      <c r="D183" s="15"/>
      <c r="E183" s="10"/>
      <c r="F183" s="10"/>
      <c r="G183" s="10"/>
      <c r="H183" s="10"/>
      <c r="I183" s="10"/>
      <c r="J183" s="10"/>
      <c r="K183" s="10">
        <v>161</v>
      </c>
      <c r="L183" s="10"/>
      <c r="M183" s="10"/>
      <c r="N183" s="10"/>
      <c r="O183" s="10"/>
      <c r="P183" s="10"/>
      <c r="Q183" s="10"/>
      <c r="R183" s="10"/>
      <c r="S183" s="10">
        <v>100</v>
      </c>
      <c r="T183" s="10"/>
      <c r="U183" s="10"/>
      <c r="V183" s="10"/>
      <c r="W183" s="10"/>
      <c r="X183" s="10"/>
      <c r="Y183" s="10"/>
    </row>
    <row r="184" spans="1:25" s="12" customFormat="1" ht="45" hidden="1" customHeight="1" x14ac:dyDescent="0.2">
      <c r="A184" s="32" t="s">
        <v>150</v>
      </c>
      <c r="B184" s="23"/>
      <c r="C184" s="121">
        <f t="shared" si="100"/>
        <v>0</v>
      </c>
      <c r="D184" s="15" t="e">
        <f t="shared" si="98"/>
        <v>#DIV/0!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1">
        <f>SUM(E185:Y185)</f>
        <v>93927</v>
      </c>
      <c r="D185" s="15">
        <f t="shared" si="98"/>
        <v>0.95042802501366042</v>
      </c>
      <c r="E185" s="31">
        <v>915</v>
      </c>
      <c r="F185" s="31">
        <v>2066</v>
      </c>
      <c r="G185" s="153">
        <v>9743</v>
      </c>
      <c r="H185" s="153">
        <v>6815</v>
      </c>
      <c r="I185" s="153">
        <v>6386</v>
      </c>
      <c r="J185" s="31">
        <v>4980</v>
      </c>
      <c r="K185" s="153">
        <v>3415</v>
      </c>
      <c r="L185" s="153">
        <v>4239</v>
      </c>
      <c r="M185" s="31">
        <v>2497</v>
      </c>
      <c r="N185" s="153">
        <v>3286</v>
      </c>
      <c r="O185" s="31">
        <v>2979</v>
      </c>
      <c r="P185" s="153">
        <v>4879</v>
      </c>
      <c r="Q185" s="153">
        <v>5814</v>
      </c>
      <c r="R185" s="153">
        <v>2912</v>
      </c>
      <c r="S185" s="31">
        <v>4255</v>
      </c>
      <c r="T185" s="153">
        <v>4497</v>
      </c>
      <c r="U185" s="31">
        <v>1106</v>
      </c>
      <c r="V185" s="153">
        <v>1952</v>
      </c>
      <c r="W185" s="153">
        <v>8713</v>
      </c>
      <c r="X185" s="153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90144</v>
      </c>
      <c r="C186" s="121">
        <f>SUM(E186:Y186)</f>
        <v>88096</v>
      </c>
      <c r="D186" s="15">
        <f t="shared" ref="D186" si="102">C186/B186</f>
        <v>0.97728079517216893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36">
        <v>3810</v>
      </c>
      <c r="M186" s="36">
        <v>2497</v>
      </c>
      <c r="N186" s="46">
        <v>3286</v>
      </c>
      <c r="O186" s="36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36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9">
        <v>0.95399999999999996</v>
      </c>
      <c r="C187" s="139">
        <f>C186/C185</f>
        <v>0.93791987394465914</v>
      </c>
      <c r="D187" s="15">
        <f t="shared" ref="D187:D189" si="103">C187/B187</f>
        <v>0.98314452195456936</v>
      </c>
      <c r="E187" s="70">
        <f t="shared" ref="E187:Y187" si="104">E186/E185</f>
        <v>0.99453551912568305</v>
      </c>
      <c r="F187" s="70">
        <f t="shared" si="104"/>
        <v>0.91723136495643753</v>
      </c>
      <c r="G187" s="70">
        <f t="shared" si="104"/>
        <v>1</v>
      </c>
      <c r="H187" s="70">
        <f t="shared" si="104"/>
        <v>0.62450476889214968</v>
      </c>
      <c r="I187" s="70">
        <f t="shared" si="104"/>
        <v>0.95991230817413087</v>
      </c>
      <c r="J187" s="70">
        <f t="shared" si="104"/>
        <v>1</v>
      </c>
      <c r="K187" s="70">
        <f t="shared" si="104"/>
        <v>0.94377745241581257</v>
      </c>
      <c r="L187" s="70">
        <f t="shared" si="104"/>
        <v>0.89879688605803254</v>
      </c>
      <c r="M187" s="70">
        <f>M186/M185</f>
        <v>1</v>
      </c>
      <c r="N187" s="70">
        <f t="shared" si="104"/>
        <v>1</v>
      </c>
      <c r="O187" s="70">
        <f t="shared" si="104"/>
        <v>0.98489425981873113</v>
      </c>
      <c r="P187" s="70">
        <f t="shared" si="104"/>
        <v>0.93051854888296781</v>
      </c>
      <c r="Q187" s="70">
        <f t="shared" si="104"/>
        <v>1</v>
      </c>
      <c r="R187" s="70">
        <f t="shared" si="104"/>
        <v>0.92719780219780223</v>
      </c>
      <c r="S187" s="70">
        <f t="shared" si="104"/>
        <v>0.81833137485311402</v>
      </c>
      <c r="T187" s="70">
        <f t="shared" si="104"/>
        <v>0.93395597064709801</v>
      </c>
      <c r="U187" s="70">
        <f t="shared" si="104"/>
        <v>1</v>
      </c>
      <c r="V187" s="70">
        <f t="shared" si="104"/>
        <v>1</v>
      </c>
      <c r="W187" s="70">
        <f t="shared" si="104"/>
        <v>1</v>
      </c>
      <c r="X187" s="70">
        <f t="shared" si="104"/>
        <v>1.0004151100041512</v>
      </c>
      <c r="Y187" s="70">
        <f t="shared" si="104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1">
        <f>SUM(E188:Y188)</f>
        <v>0</v>
      </c>
      <c r="D188" s="15" t="e">
        <f t="shared" si="103"/>
        <v>#DIV/0!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14309</v>
      </c>
      <c r="C189" s="121">
        <f>SUM(E189:Y189)</f>
        <v>10389</v>
      </c>
      <c r="D189" s="15">
        <f t="shared" si="103"/>
        <v>0.72604654413306313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36">
        <v>533</v>
      </c>
      <c r="M189" s="36"/>
      <c r="N189" s="36">
        <v>148</v>
      </c>
      <c r="O189" s="46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36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1">
        <f t="shared" ref="C190" si="105"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1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115836</v>
      </c>
      <c r="C192" s="121">
        <f>SUM(E192:Y192)</f>
        <v>90467</v>
      </c>
      <c r="D192" s="9">
        <f t="shared" ref="D192:D196" si="106">C192/B192</f>
        <v>0.7809920922683794</v>
      </c>
      <c r="E192" s="26">
        <v>1989</v>
      </c>
      <c r="F192" s="26">
        <v>2400</v>
      </c>
      <c r="G192" s="26">
        <v>9655</v>
      </c>
      <c r="H192" s="26">
        <v>9483</v>
      </c>
      <c r="I192" s="26">
        <v>5730</v>
      </c>
      <c r="J192" s="26">
        <v>4820</v>
      </c>
      <c r="K192" s="26">
        <v>3176</v>
      </c>
      <c r="L192" s="26">
        <v>5677</v>
      </c>
      <c r="M192" s="26">
        <v>3117</v>
      </c>
      <c r="N192" s="26">
        <v>3411</v>
      </c>
      <c r="O192" s="26">
        <v>3232</v>
      </c>
      <c r="P192" s="26">
        <v>4795</v>
      </c>
      <c r="Q192" s="26">
        <v>7636</v>
      </c>
      <c r="R192" s="26">
        <v>3000</v>
      </c>
      <c r="S192" s="26">
        <v>1942</v>
      </c>
      <c r="T192" s="26">
        <v>2253</v>
      </c>
      <c r="U192" s="26">
        <v>1960</v>
      </c>
      <c r="V192" s="26">
        <v>980</v>
      </c>
      <c r="W192" s="26">
        <v>3310</v>
      </c>
      <c r="X192" s="26">
        <v>6291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1">
        <f>SUM(E193:Y193)</f>
        <v>99221</v>
      </c>
      <c r="D193" s="9">
        <f t="shared" si="106"/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46">
        <v>9760</v>
      </c>
      <c r="M193" s="46">
        <v>4171</v>
      </c>
      <c r="N193" s="46">
        <v>3368</v>
      </c>
      <c r="O193" s="46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46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52126.200000000004</v>
      </c>
      <c r="C194" s="121">
        <f>C192*0.45</f>
        <v>40710.15</v>
      </c>
      <c r="D194" s="9">
        <f t="shared" si="106"/>
        <v>0.7809920922683794</v>
      </c>
      <c r="E194" s="26">
        <f>E192*0.45</f>
        <v>895.05000000000007</v>
      </c>
      <c r="F194" s="26">
        <f t="shared" ref="F194:Y194" si="107">F192*0.45</f>
        <v>1080</v>
      </c>
      <c r="G194" s="26">
        <f t="shared" si="107"/>
        <v>4344.75</v>
      </c>
      <c r="H194" s="26">
        <f t="shared" si="107"/>
        <v>4267.3500000000004</v>
      </c>
      <c r="I194" s="26">
        <f t="shared" si="107"/>
        <v>2578.5</v>
      </c>
      <c r="J194" s="26">
        <f t="shared" si="107"/>
        <v>2169</v>
      </c>
      <c r="K194" s="26">
        <f t="shared" si="107"/>
        <v>1429.2</v>
      </c>
      <c r="L194" s="26">
        <f t="shared" si="107"/>
        <v>2554.65</v>
      </c>
      <c r="M194" s="26">
        <f t="shared" si="107"/>
        <v>1402.65</v>
      </c>
      <c r="N194" s="26">
        <f t="shared" si="107"/>
        <v>1534.95</v>
      </c>
      <c r="O194" s="26">
        <f t="shared" si="107"/>
        <v>1454.4</v>
      </c>
      <c r="P194" s="26">
        <f t="shared" si="107"/>
        <v>2157.75</v>
      </c>
      <c r="Q194" s="26">
        <f t="shared" si="107"/>
        <v>3436.2000000000003</v>
      </c>
      <c r="R194" s="26">
        <f t="shared" si="107"/>
        <v>1350</v>
      </c>
      <c r="S194" s="26">
        <f t="shared" si="107"/>
        <v>873.9</v>
      </c>
      <c r="T194" s="26">
        <f t="shared" si="107"/>
        <v>1013.85</v>
      </c>
      <c r="U194" s="26">
        <f t="shared" si="107"/>
        <v>882</v>
      </c>
      <c r="V194" s="26">
        <f t="shared" si="107"/>
        <v>441</v>
      </c>
      <c r="W194" s="26">
        <f t="shared" si="107"/>
        <v>1489.5</v>
      </c>
      <c r="X194" s="26">
        <f t="shared" si="107"/>
        <v>2830.9500000000003</v>
      </c>
      <c r="Y194" s="26">
        <f t="shared" si="107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1.2193263157894736</v>
      </c>
      <c r="C195" s="139">
        <f>C192/C193</f>
        <v>0.91177270940627486</v>
      </c>
      <c r="D195" s="9"/>
      <c r="E195" s="70">
        <f t="shared" ref="E195:Y195" si="108">E192/E193</f>
        <v>1.4678966789667898</v>
      </c>
      <c r="F195" s="70">
        <f t="shared" si="108"/>
        <v>1.0122311261071277</v>
      </c>
      <c r="G195" s="70">
        <f t="shared" si="108"/>
        <v>0.93592477704536647</v>
      </c>
      <c r="H195" s="70">
        <f t="shared" si="108"/>
        <v>0.9668637846655791</v>
      </c>
      <c r="I195" s="70">
        <f t="shared" si="108"/>
        <v>1.3307013469577333</v>
      </c>
      <c r="J195" s="70">
        <f t="shared" si="108"/>
        <v>1.0437418796015592</v>
      </c>
      <c r="K195" s="70">
        <f t="shared" si="108"/>
        <v>1.2484276729559749</v>
      </c>
      <c r="L195" s="70">
        <f t="shared" si="108"/>
        <v>0.58165983606557381</v>
      </c>
      <c r="M195" s="70">
        <f t="shared" si="108"/>
        <v>0.74730280508271396</v>
      </c>
      <c r="N195" s="70">
        <f t="shared" si="108"/>
        <v>1.0127672209026128</v>
      </c>
      <c r="O195" s="70">
        <f t="shared" si="108"/>
        <v>1.2100336952452264</v>
      </c>
      <c r="P195" s="70">
        <f t="shared" si="108"/>
        <v>0.85199004975124382</v>
      </c>
      <c r="Q195" s="70">
        <f t="shared" si="108"/>
        <v>1.5653956539565395</v>
      </c>
      <c r="R195" s="70">
        <f t="shared" si="108"/>
        <v>1</v>
      </c>
      <c r="S195" s="70">
        <f t="shared" si="108"/>
        <v>0.47273612463485881</v>
      </c>
      <c r="T195" s="70">
        <f t="shared" si="108"/>
        <v>0.42230552952202438</v>
      </c>
      <c r="U195" s="70">
        <f t="shared" si="108"/>
        <v>1.0061601642710472</v>
      </c>
      <c r="V195" s="70">
        <f t="shared" si="108"/>
        <v>2.3844282238442824</v>
      </c>
      <c r="W195" s="70">
        <f t="shared" si="108"/>
        <v>1.0153374233128833</v>
      </c>
      <c r="X195" s="70">
        <f t="shared" si="108"/>
        <v>0.9678461538461538</v>
      </c>
      <c r="Y195" s="70">
        <f t="shared" si="108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295661</v>
      </c>
      <c r="C196" s="121">
        <f>SUM(E196:Y196)</f>
        <v>238852</v>
      </c>
      <c r="D196" s="9">
        <f t="shared" si="106"/>
        <v>0.80785764777904423</v>
      </c>
      <c r="E196" s="26">
        <v>653</v>
      </c>
      <c r="F196" s="26">
        <v>6800</v>
      </c>
      <c r="G196" s="26">
        <v>20057</v>
      </c>
      <c r="H196" s="26">
        <v>13029</v>
      </c>
      <c r="I196" s="26">
        <v>8370</v>
      </c>
      <c r="J196" s="26">
        <v>12100</v>
      </c>
      <c r="K196" s="26">
        <v>500</v>
      </c>
      <c r="L196" s="26">
        <v>13939</v>
      </c>
      <c r="M196" s="26">
        <v>9050</v>
      </c>
      <c r="N196" s="26">
        <v>11850</v>
      </c>
      <c r="O196" s="26">
        <v>6533</v>
      </c>
      <c r="P196" s="26">
        <v>14630</v>
      </c>
      <c r="Q196" s="26">
        <v>1904</v>
      </c>
      <c r="R196" s="26">
        <v>2800</v>
      </c>
      <c r="S196" s="26">
        <v>6750</v>
      </c>
      <c r="T196" s="26">
        <v>40345</v>
      </c>
      <c r="U196" s="26">
        <v>3400</v>
      </c>
      <c r="V196" s="26">
        <v>600</v>
      </c>
      <c r="W196" s="26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1">
        <f>SUM(E197:Y197)</f>
        <v>283125</v>
      </c>
      <c r="D197" s="9">
        <f t="shared" ref="D197:D211" si="109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46">
        <v>25096</v>
      </c>
      <c r="M197" s="46">
        <v>10726</v>
      </c>
      <c r="N197" s="46">
        <v>11786</v>
      </c>
      <c r="O197" s="46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46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88698.3</v>
      </c>
      <c r="C198" s="121">
        <f>C196*0.3</f>
        <v>71655.599999999991</v>
      </c>
      <c r="D198" s="9">
        <f t="shared" si="109"/>
        <v>0.80785764777904412</v>
      </c>
      <c r="E198" s="26">
        <f>E196*0.3</f>
        <v>195.9</v>
      </c>
      <c r="F198" s="26">
        <f t="shared" ref="F198:Y198" si="110">F196*0.3</f>
        <v>2040</v>
      </c>
      <c r="G198" s="26">
        <f t="shared" si="110"/>
        <v>6017.0999999999995</v>
      </c>
      <c r="H198" s="26">
        <f t="shared" si="110"/>
        <v>3908.7</v>
      </c>
      <c r="I198" s="26">
        <f t="shared" si="110"/>
        <v>2511</v>
      </c>
      <c r="J198" s="26">
        <f t="shared" si="110"/>
        <v>3630</v>
      </c>
      <c r="K198" s="26">
        <f t="shared" si="110"/>
        <v>150</v>
      </c>
      <c r="L198" s="26">
        <f t="shared" si="110"/>
        <v>4181.7</v>
      </c>
      <c r="M198" s="26">
        <f t="shared" si="110"/>
        <v>2715</v>
      </c>
      <c r="N198" s="26">
        <f t="shared" si="110"/>
        <v>3555</v>
      </c>
      <c r="O198" s="26">
        <f t="shared" si="110"/>
        <v>1959.8999999999999</v>
      </c>
      <c r="P198" s="26">
        <f t="shared" si="110"/>
        <v>4389</v>
      </c>
      <c r="Q198" s="26">
        <f t="shared" si="110"/>
        <v>571.19999999999993</v>
      </c>
      <c r="R198" s="26">
        <f t="shared" si="110"/>
        <v>840</v>
      </c>
      <c r="S198" s="26">
        <f t="shared" si="110"/>
        <v>2025</v>
      </c>
      <c r="T198" s="26">
        <f t="shared" si="110"/>
        <v>12103.5</v>
      </c>
      <c r="U198" s="26">
        <f t="shared" si="110"/>
        <v>1020</v>
      </c>
      <c r="V198" s="26">
        <f t="shared" si="110"/>
        <v>180</v>
      </c>
      <c r="W198" s="26">
        <f t="shared" si="110"/>
        <v>2528.1</v>
      </c>
      <c r="X198" s="26">
        <f t="shared" si="110"/>
        <v>12424.5</v>
      </c>
      <c r="Y198" s="26">
        <f t="shared" si="110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1.091</v>
      </c>
      <c r="C199" s="120">
        <f>C196/C197</f>
        <v>0.84362737306843272</v>
      </c>
      <c r="D199" s="151"/>
      <c r="E199" s="30">
        <f t="shared" ref="E199:Y199" si="111">E196/E197</f>
        <v>0.20079950799507995</v>
      </c>
      <c r="F199" s="30">
        <f t="shared" si="111"/>
        <v>1.0710348086312804</v>
      </c>
      <c r="G199" s="30">
        <f t="shared" si="111"/>
        <v>0.9426610894393006</v>
      </c>
      <c r="H199" s="30">
        <f t="shared" si="111"/>
        <v>0.6701471042073861</v>
      </c>
      <c r="I199" s="30">
        <f t="shared" si="111"/>
        <v>1.1339926839181682</v>
      </c>
      <c r="J199" s="30">
        <f t="shared" si="111"/>
        <v>0.76432316341355566</v>
      </c>
      <c r="K199" s="30">
        <f t="shared" si="111"/>
        <v>0.41946308724832215</v>
      </c>
      <c r="L199" s="30">
        <f t="shared" si="111"/>
        <v>0.55542715970672618</v>
      </c>
      <c r="M199" s="30">
        <f t="shared" si="111"/>
        <v>0.84374417303747906</v>
      </c>
      <c r="N199" s="30">
        <f t="shared" si="111"/>
        <v>1.0054301713897844</v>
      </c>
      <c r="O199" s="30">
        <f t="shared" si="111"/>
        <v>0.88920647883489856</v>
      </c>
      <c r="P199" s="30">
        <f t="shared" si="111"/>
        <v>0.74260189838079282</v>
      </c>
      <c r="Q199" s="30">
        <f t="shared" si="111"/>
        <v>0.43579766536964981</v>
      </c>
      <c r="R199" s="30">
        <f t="shared" si="111"/>
        <v>0.47879616963064298</v>
      </c>
      <c r="S199" s="30">
        <f t="shared" si="111"/>
        <v>0.7584269662921348</v>
      </c>
      <c r="T199" s="30">
        <f t="shared" si="111"/>
        <v>1.0802452607904038</v>
      </c>
      <c r="U199" s="30">
        <f t="shared" si="111"/>
        <v>1.163188504960657</v>
      </c>
      <c r="V199" s="30">
        <f t="shared" si="111"/>
        <v>0.44910179640718562</v>
      </c>
      <c r="W199" s="30">
        <f t="shared" si="111"/>
        <v>0.73849794058364737</v>
      </c>
      <c r="X199" s="30">
        <f t="shared" si="111"/>
        <v>1.0353749999999999</v>
      </c>
      <c r="Y199" s="30">
        <f t="shared" si="111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32834</v>
      </c>
      <c r="C200" s="121">
        <f>SUM(E200:Y200)</f>
        <v>10011</v>
      </c>
      <c r="D200" s="151">
        <f t="shared" ref="D200" si="112">C200/B200</f>
        <v>0.30489736249010174</v>
      </c>
      <c r="E200" s="26"/>
      <c r="F200" s="26"/>
      <c r="G200" s="26"/>
      <c r="H200" s="26">
        <v>2000</v>
      </c>
      <c r="I200" s="26">
        <v>1300</v>
      </c>
      <c r="J200" s="26"/>
      <c r="K200" s="26">
        <v>2000</v>
      </c>
      <c r="L200" s="26">
        <v>1441</v>
      </c>
      <c r="M200" s="26"/>
      <c r="N200" s="26"/>
      <c r="O200" s="26">
        <v>1950</v>
      </c>
      <c r="P200" s="26">
        <v>1320</v>
      </c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1">
        <f>SUM(E201:Y201)</f>
        <v>337167</v>
      </c>
      <c r="D201" s="151">
        <f t="shared" si="109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46">
        <v>21959</v>
      </c>
      <c r="M201" s="46">
        <v>11918</v>
      </c>
      <c r="N201" s="46">
        <v>12628</v>
      </c>
      <c r="O201" s="46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46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6238.46</v>
      </c>
      <c r="C202" s="121">
        <f>C200*0.19</f>
        <v>1902.09</v>
      </c>
      <c r="D202" s="151">
        <f t="shared" si="109"/>
        <v>0.30489736249010169</v>
      </c>
      <c r="E202" s="26"/>
      <c r="F202" s="26"/>
      <c r="G202" s="152"/>
      <c r="H202" s="152"/>
      <c r="I202" s="152"/>
      <c r="J202" s="152"/>
      <c r="K202" s="152">
        <f t="shared" ref="K202" si="113">K200*0.19</f>
        <v>380</v>
      </c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</row>
    <row r="203" spans="1:35" s="60" customFormat="1" ht="30" customHeight="1" collapsed="1" x14ac:dyDescent="0.2">
      <c r="A203" s="13" t="s">
        <v>141</v>
      </c>
      <c r="B203" s="9">
        <f>B200/B201</f>
        <v>9.8097446132151003E-2</v>
      </c>
      <c r="C203" s="120">
        <f>C200/C201</f>
        <v>2.9691517853170684E-2</v>
      </c>
      <c r="D203" s="151"/>
      <c r="E203" s="30"/>
      <c r="F203" s="30"/>
      <c r="G203" s="30"/>
      <c r="H203" s="30"/>
      <c r="I203" s="30"/>
      <c r="J203" s="30"/>
      <c r="K203" s="30">
        <f t="shared" ref="K203:L203" si="114">K200/K201</f>
        <v>1.0065425264217414</v>
      </c>
      <c r="L203" s="30">
        <f t="shared" si="114"/>
        <v>6.5622296097272187E-2</v>
      </c>
      <c r="M203" s="30"/>
      <c r="N203" s="30"/>
      <c r="O203" s="30"/>
      <c r="P203" s="99">
        <f t="shared" ref="P203" si="115">P200/P201</f>
        <v>7.0351223151947986E-2</v>
      </c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1">
        <f>SUM(E204:Y204)</f>
        <v>50</v>
      </c>
      <c r="D204" s="151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>
        <v>50</v>
      </c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1">
        <f>C204*0.7</f>
        <v>35</v>
      </c>
      <c r="D205" s="151" t="e">
        <f t="shared" si="10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1">
        <f>SUM(E206:Y206)</f>
        <v>0</v>
      </c>
      <c r="D206" s="151" t="e">
        <f t="shared" si="109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1">
        <f>C206*0.2</f>
        <v>0</v>
      </c>
      <c r="D207" s="151" t="e">
        <f t="shared" si="10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1">
        <f>SUM(E208:Y208)</f>
        <v>0</v>
      </c>
      <c r="D208" s="151" t="e">
        <f t="shared" si="109"/>
        <v>#DIV/0!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s="47" customFormat="1" ht="22.5" hidden="1" x14ac:dyDescent="0.2">
      <c r="A209" s="32" t="s">
        <v>144</v>
      </c>
      <c r="B209" s="152">
        <f>B207+B205+B202+B198+B194</f>
        <v>147062.96000000002</v>
      </c>
      <c r="C209" s="152">
        <f>C207+C205+C202+C198+C194</f>
        <v>114302.84</v>
      </c>
      <c r="D209" s="151">
        <f t="shared" si="109"/>
        <v>0.77723744986501009</v>
      </c>
      <c r="E209" s="26">
        <f>E207+E205+E202+E198+E194</f>
        <v>1090.95</v>
      </c>
      <c r="F209" s="26">
        <f t="shared" ref="F209:Y209" si="116">F207+F205+F202+F198+F194</f>
        <v>3120</v>
      </c>
      <c r="G209" s="26">
        <f t="shared" si="116"/>
        <v>10361.849999999999</v>
      </c>
      <c r="H209" s="26">
        <f t="shared" si="116"/>
        <v>8176.05</v>
      </c>
      <c r="I209" s="26">
        <f t="shared" si="116"/>
        <v>5089.5</v>
      </c>
      <c r="J209" s="26">
        <f t="shared" si="116"/>
        <v>5799</v>
      </c>
      <c r="K209" s="26">
        <f>K207+K205+K202+K198+K194</f>
        <v>1959.2</v>
      </c>
      <c r="L209" s="26">
        <f t="shared" si="116"/>
        <v>6736.35</v>
      </c>
      <c r="M209" s="26">
        <f t="shared" si="116"/>
        <v>4117.6499999999996</v>
      </c>
      <c r="N209" s="26">
        <f t="shared" si="116"/>
        <v>5089.95</v>
      </c>
      <c r="O209" s="26">
        <f t="shared" si="116"/>
        <v>3414.3</v>
      </c>
      <c r="P209" s="26">
        <f t="shared" si="116"/>
        <v>6546.75</v>
      </c>
      <c r="Q209" s="26">
        <f t="shared" si="116"/>
        <v>4007.4</v>
      </c>
      <c r="R209" s="26">
        <f t="shared" si="116"/>
        <v>2190</v>
      </c>
      <c r="S209" s="26">
        <f t="shared" si="116"/>
        <v>2898.9</v>
      </c>
      <c r="T209" s="26">
        <f t="shared" si="116"/>
        <v>13117.35</v>
      </c>
      <c r="U209" s="26">
        <f t="shared" si="116"/>
        <v>1902</v>
      </c>
      <c r="V209" s="26">
        <f t="shared" si="116"/>
        <v>621</v>
      </c>
      <c r="W209" s="152">
        <f t="shared" si="116"/>
        <v>4017.6</v>
      </c>
      <c r="X209" s="26">
        <f t="shared" si="116"/>
        <v>15255.45</v>
      </c>
      <c r="Y209" s="26">
        <f t="shared" si="116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3">
        <f>SUM(E210:Y210)</f>
        <v>69686.5</v>
      </c>
      <c r="D210" s="9">
        <f t="shared" si="109"/>
        <v>1.0202702702702702</v>
      </c>
      <c r="E210" s="152">
        <v>610</v>
      </c>
      <c r="F210" s="152">
        <v>1904.5</v>
      </c>
      <c r="G210" s="152">
        <v>5803</v>
      </c>
      <c r="H210" s="152">
        <v>6976</v>
      </c>
      <c r="I210" s="152">
        <v>2768</v>
      </c>
      <c r="J210" s="152">
        <v>2968</v>
      </c>
      <c r="K210" s="152">
        <v>715</v>
      </c>
      <c r="L210" s="152">
        <v>6274</v>
      </c>
      <c r="M210" s="152">
        <v>2681</v>
      </c>
      <c r="N210" s="152">
        <v>2526</v>
      </c>
      <c r="O210" s="152">
        <v>2004</v>
      </c>
      <c r="P210" s="152">
        <v>4222</v>
      </c>
      <c r="Q210" s="152">
        <v>1996</v>
      </c>
      <c r="R210" s="152">
        <v>1350</v>
      </c>
      <c r="S210" s="152">
        <v>2054</v>
      </c>
      <c r="T210" s="152">
        <v>8003</v>
      </c>
      <c r="U210" s="152">
        <v>1096</v>
      </c>
      <c r="V210" s="152">
        <v>308</v>
      </c>
      <c r="W210" s="152">
        <v>2445</v>
      </c>
      <c r="X210" s="152">
        <v>7996</v>
      </c>
      <c r="Y210" s="152">
        <v>4987</v>
      </c>
    </row>
    <row r="211" spans="1:25" s="47" customFormat="1" ht="22.5" x14ac:dyDescent="0.2">
      <c r="A211" s="52" t="s">
        <v>163</v>
      </c>
      <c r="B211" s="50">
        <f>B209/B210*10</f>
        <v>21.531281660859129</v>
      </c>
      <c r="C211" s="133">
        <f>C209/C210*10</f>
        <v>16.402436626893298</v>
      </c>
      <c r="D211" s="9">
        <f t="shared" si="109"/>
        <v>0.76179564622530771</v>
      </c>
      <c r="E211" s="51">
        <f>E209/E210*10</f>
        <v>17.884426229508197</v>
      </c>
      <c r="F211" s="51">
        <f t="shared" ref="F211:Y211" si="117">F209/F210*10</f>
        <v>16.382252559726961</v>
      </c>
      <c r="G211" s="51">
        <f t="shared" si="117"/>
        <v>17.856022746855071</v>
      </c>
      <c r="H211" s="51">
        <f t="shared" si="117"/>
        <v>11.720255160550458</v>
      </c>
      <c r="I211" s="51">
        <f t="shared" si="117"/>
        <v>18.386921965317921</v>
      </c>
      <c r="J211" s="51">
        <f t="shared" si="117"/>
        <v>19.538409703504044</v>
      </c>
      <c r="K211" s="51">
        <f>K209/K210*10</f>
        <v>27.401398601398604</v>
      </c>
      <c r="L211" s="51">
        <f t="shared" si="117"/>
        <v>10.736930188077782</v>
      </c>
      <c r="M211" s="51">
        <f t="shared" si="117"/>
        <v>15.358634837747108</v>
      </c>
      <c r="N211" s="51">
        <f t="shared" si="117"/>
        <v>20.150237529691211</v>
      </c>
      <c r="O211" s="51">
        <f t="shared" si="117"/>
        <v>17.037425149700599</v>
      </c>
      <c r="P211" s="51">
        <f t="shared" si="117"/>
        <v>15.50627664613927</v>
      </c>
      <c r="Q211" s="51">
        <f t="shared" si="117"/>
        <v>20.077154308617231</v>
      </c>
      <c r="R211" s="51">
        <f t="shared" si="117"/>
        <v>16.222222222222221</v>
      </c>
      <c r="S211" s="51">
        <f t="shared" si="117"/>
        <v>14.113437195715676</v>
      </c>
      <c r="T211" s="51">
        <f t="shared" si="117"/>
        <v>16.390541047107334</v>
      </c>
      <c r="U211" s="51">
        <f t="shared" si="117"/>
        <v>17.354014598540147</v>
      </c>
      <c r="V211" s="51">
        <f t="shared" si="117"/>
        <v>20.162337662337663</v>
      </c>
      <c r="W211" s="51">
        <f t="shared" si="117"/>
        <v>16.431901840490795</v>
      </c>
      <c r="X211" s="51">
        <f>X209/X210*10</f>
        <v>19.078851925962983</v>
      </c>
      <c r="Y211" s="51">
        <f t="shared" si="117"/>
        <v>14.506717465410066</v>
      </c>
    </row>
    <row r="212" spans="1:25" ht="22.5" x14ac:dyDescent="0.25">
      <c r="A212" s="87"/>
      <c r="B212" s="87" t="s">
        <v>1</v>
      </c>
      <c r="C212" s="140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1:25" ht="27" hidden="1" customHeight="1" x14ac:dyDescent="0.25">
      <c r="A213" s="13" t="s">
        <v>183</v>
      </c>
      <c r="B213" s="82"/>
      <c r="C213" s="141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82">
        <v>20</v>
      </c>
      <c r="M213" s="82">
        <v>5</v>
      </c>
      <c r="N213" s="82">
        <v>4</v>
      </c>
      <c r="O213" s="82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82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41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82">
        <v>20</v>
      </c>
      <c r="M214" s="82">
        <v>22</v>
      </c>
      <c r="N214" s="82">
        <v>5</v>
      </c>
      <c r="O214" s="82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82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2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3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s="65" customFormat="1" ht="21.6" hidden="1" customHeight="1" x14ac:dyDescent="0.35">
      <c r="A218" s="66"/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4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6.899999999999999" hidden="1" customHeight="1" x14ac:dyDescent="0.25">
      <c r="A220" s="84"/>
      <c r="B220" s="85"/>
      <c r="C220" s="145"/>
      <c r="D220" s="8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</row>
    <row r="222" spans="1:25" ht="20.45" hidden="1" customHeight="1" x14ac:dyDescent="0.25">
      <c r="A222" s="162"/>
      <c r="B222" s="163"/>
      <c r="C222" s="163"/>
      <c r="D222" s="163"/>
      <c r="E222" s="163"/>
      <c r="F222" s="163"/>
      <c r="G222" s="163"/>
      <c r="H222" s="163"/>
      <c r="I222" s="163"/>
      <c r="J222" s="16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6"/>
      <c r="B223" s="6"/>
      <c r="C223" s="14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67"/>
      <c r="B224" s="68"/>
      <c r="C224" s="14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1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38">
        <v>14609</v>
      </c>
      <c r="M225" s="38">
        <v>13004</v>
      </c>
      <c r="N225" s="38">
        <v>3780</v>
      </c>
      <c r="O225" s="38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38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1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62">
        <v>29</v>
      </c>
      <c r="M226" s="62">
        <v>18</v>
      </c>
      <c r="N226" s="62">
        <v>8</v>
      </c>
      <c r="O226" s="62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62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1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1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62">
        <v>15</v>
      </c>
      <c r="M228" s="62">
        <v>1</v>
      </c>
      <c r="N228" s="62">
        <v>2</v>
      </c>
      <c r="O228" s="62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62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1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79">
        <v>18</v>
      </c>
      <c r="M229" s="79">
        <v>16</v>
      </c>
      <c r="N229" s="79">
        <v>10</v>
      </c>
      <c r="O229" s="79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79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8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M231" s="62">
        <v>1</v>
      </c>
      <c r="O231" s="62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62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1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79">
        <v>0</v>
      </c>
      <c r="M233" s="79">
        <v>3</v>
      </c>
      <c r="N233" s="79">
        <v>3</v>
      </c>
      <c r="O233" s="79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79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41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62">
        <v>1</v>
      </c>
      <c r="M239" s="62">
        <v>8</v>
      </c>
      <c r="N239" s="62">
        <v>6</v>
      </c>
      <c r="O239" s="62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62">
        <v>7</v>
      </c>
      <c r="X239" s="62"/>
      <c r="Y239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2021-08-10T13:14:28Z</cp:lastPrinted>
  <dcterms:created xsi:type="dcterms:W3CDTF">2017-06-08T05:54:08Z</dcterms:created>
  <dcterms:modified xsi:type="dcterms:W3CDTF">2021-08-11T14:39:55Z</dcterms:modified>
</cp:coreProperties>
</file>