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C153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<sst xmlns="http://schemas.openxmlformats.org/spreadsheetml/2006/main" count="252" uniqueCount="205">
  <si>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</si>
  <si>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</si>
  <si>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</si>
  <si>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</si>
  <si>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</si>
  <si>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</si>
  <si>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</si>
  <si>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</si>
  <si>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</si>
  <si>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</si>
  <si>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</si>
  <si>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</si>
  <si>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</si>
  <si>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</si>
  <si>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</si>
  <si>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</si>
  <si>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</si>
  <si>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</si>
  <si>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</si>
  <si>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</si>
  <si>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</si>
  <si>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</si>
  <si>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</si>
  <si>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</si>
  <si>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</si>
  <si>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</si>
  <si>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</si>
  <si>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</si>
  <si>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</si>
  <si>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</si>
  <si>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</si>
  <si>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</si>
  <si>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</si>
  <si>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</si>
  <si>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</si>
  <si>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</si>
  <si>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</si>
  <si>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</si>
  <si>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</si>
  <si>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</si>
  <si>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</si>
  <si>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</si>
  <si>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</si>
  <si>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</si>
  <si>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</si>
  <si>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</si>
  <si>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</si>
  <si>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</si>
  <si>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</si>
  <si>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</si>
  <si>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</si>
  <si>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</si>
  <si>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</si>
  <si>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</si>
  <si>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</si>
  <si>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</si>
  <si>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</si>
  <si>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</si>
  <si>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</si>
  <si>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</si>
  <si>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</si>
  <si>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</si>
  <si>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</si>
  <si>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</si>
  <si>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</si>
  <si>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</si>
  <si>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</si>
  <si>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</si>
  <si>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</si>
  <si>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</si>
  <si>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</si>
  <si>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</si>
  <si>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</si>
  <si>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</si>
  <si>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</si>
  <si>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</si>
  <si>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</si>
  <si>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</si>
  <si>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</si>
  <si>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</si>
  <si>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</si>
  <si>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</si>
  <si>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</si>
  <si>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</si>
  <si>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</si>
  <si>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</si>
  <si>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</si>
  <si>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</si>
  <si>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</si>
  <si>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</si>
  <si>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</si>
  <si>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</si>
  <si>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</si>
  <si>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</si>
  <si>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</si>
  <si>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</si>
  <si>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</si>
  <si>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</si>
  <si>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</si>
  <si>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</si>
  <si>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</si>
  <si>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</si>
  <si>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</si>
  <si>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</si>
  <si>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</si>
  <si>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</si>
  <si>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</si>
  <si>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</si>
  <si>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</si>
  <si>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</si>
  <si>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</si>
  <si>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</si>
  <si>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</si>
  <si>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</si>
  <si>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</si>
  <si>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</si>
  <si>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</si>
  <si>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</si>
  <si>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</si>
  <si>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</si>
  <si>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</si>
  <si>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</si>
  <si>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</si>
  <si>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</si>
  <si>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</si>
  <si>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</si>
  <si>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</si>
  <si>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</si>
  <si>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</si>
  <si>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</si>
  <si>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</si>
  <si>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</si>
  <si>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</si>
  <si>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</si>
  <si>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</si>
  <si>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</si>
  <si>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</si>
  <si>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</si>
  <si>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</si>
  <si>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</si>
  <si>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</si>
  <si>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</si>
  <si>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</si>
  <si>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</si>
  <si>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</si>
  <si>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</si>
  <si>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</si>
  <si>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</si>
  <si>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</si>
  <si>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</si>
  <si>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</si>
  <si>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</si>
  <si>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</si>
  <si>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</si>
  <si>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</si>
  <si>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</si>
  <si>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</si>
  <si>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</si>
  <si>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</si>
  <si>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</si>
  <si>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</si>
  <si>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</si>
  <si>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</si>
  <si>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</si>
  <si>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</si>
  <si>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</si>
  <si>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</si>
  <si>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</si>
  <si>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</si>
  <si>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</si>
  <si>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</si>
  <si>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</si>
  <si>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</si>
  <si>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</si>
  <si>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</si>
  <si>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</si>
  <si>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</si>
  <si>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</si>
  <si>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</si>
  <si>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</si>
  <si>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</si>
  <si>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</si>
  <si>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</si>
  <si>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</si>
  <si>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</si>
  <si>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</si>
  <si>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</si>
  <si>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</si>
  <si>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</si>
  <si>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</si>
  <si>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</si>
  <si>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</si>
  <si>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</si>
  <si>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</si>
  <si>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</si>
  <si>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</si>
  <si>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</si>
  <si>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</si>
  <si>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</si>
  <si>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</si>
  <si>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</si>
  <si>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</si>
  <si>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</si>
  <si>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3 сентября 2021 г. (сельскохозяйственные организации и крупные К(Ф)Х)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</si>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</sst>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/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90"/>
    </row>
    <row r="2" spans="1:26" s="3" customFormat="1" ht="29.25" customHeight="1" x14ac:dyDescent="0.25">
      <c r="A2" s="172" t="s">
        <v>203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 t="s">
        <v>2</v>
      </c>
      <c r="Y3" s="5"/>
    </row>
    <row r="4" spans="1:26" s="101" customFormat="1" ht="17.25" customHeight="1" thickBot="1" x14ac:dyDescent="0.35">
      <c r="A4" s="173" t="s">
        <v>3</v>
      </c>
      <c r="B4" s="176" t="s">
        <v>195</v>
      </c>
      <c r="C4" s="179" t="s">
        <v>197</v>
      </c>
      <c r="D4" s="179" t="s">
        <v>196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</row>
    <row r="5" spans="1:26" s="101" customFormat="1" ht="87" customHeight="1" x14ac:dyDescent="0.25">
      <c r="A5" s="174"/>
      <c r="B5" s="177"/>
      <c r="C5" s="180"/>
      <c r="D5" s="180"/>
      <c r="E5" s="185" t="s">
        <v>5</v>
      </c>
      <c r="F5" s="185" t="s">
        <v>6</v>
      </c>
      <c r="G5" s="185" t="s">
        <v>7</v>
      </c>
      <c r="H5" s="185" t="s">
        <v>8</v>
      </c>
      <c r="I5" s="185" t="s">
        <v>9</v>
      </c>
      <c r="J5" s="185" t="s">
        <v>10</v>
      </c>
      <c r="K5" s="185" t="s">
        <v>11</v>
      </c>
      <c r="L5" s="185" t="s">
        <v>12</v>
      </c>
      <c r="M5" s="185" t="s">
        <v>13</v>
      </c>
      <c r="N5" s="185" t="s">
        <v>14</v>
      </c>
      <c r="O5" s="185" t="s">
        <v>15</v>
      </c>
      <c r="P5" s="185" t="s">
        <v>16</v>
      </c>
      <c r="Q5" s="185" t="s">
        <v>17</v>
      </c>
      <c r="R5" s="185" t="s">
        <v>18</v>
      </c>
      <c r="S5" s="185" t="s">
        <v>19</v>
      </c>
      <c r="T5" s="185" t="s">
        <v>20</v>
      </c>
      <c r="U5" s="185" t="s">
        <v>21</v>
      </c>
      <c r="V5" s="185" t="s">
        <v>22</v>
      </c>
      <c r="W5" s="185" t="s">
        <v>23</v>
      </c>
      <c r="X5" s="185" t="s">
        <v>24</v>
      </c>
      <c r="Y5" s="185" t="s">
        <v>25</v>
      </c>
    </row>
    <row r="6" spans="1:26" s="101" customFormat="1" ht="70.150000000000006" customHeight="1" thickBot="1" x14ac:dyDescent="0.3">
      <c r="A6" s="175"/>
      <c r="B6" s="178"/>
      <c r="C6" s="181"/>
      <c r="D6" s="181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9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9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9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68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68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9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9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68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68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73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73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5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5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9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9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69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69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5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5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94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94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93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5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5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67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67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28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28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34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34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93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93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68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68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93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93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67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67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28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28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67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67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93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93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67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67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93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93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67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67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103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103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9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9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9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9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33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33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141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141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67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67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141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141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141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141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67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67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141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141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141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141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141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141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33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33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67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67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67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67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67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67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67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67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67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34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34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34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34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34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34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34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34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34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34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34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34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34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34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68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44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34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34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34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34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34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34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102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102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68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68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67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304784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68">
        <v>8961</v>
      </c>
      <c r="J91" s="168">
        <v>24100</v>
      </c>
      <c r="K91" s="168">
        <v>13696</v>
      </c>
      <c r="L91" s="168">
        <v>14786</v>
      </c>
      <c r="M91" s="168">
        <v>15564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68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4464</v>
      </c>
      <c r="D96" s="142"/>
      <c r="E96" s="168">
        <v>2600</v>
      </c>
      <c r="F96" s="168"/>
      <c r="G96" s="168"/>
      <c r="H96" s="168">
        <v>74</v>
      </c>
      <c r="I96" s="168"/>
      <c r="J96" s="168"/>
      <c r="K96" s="168">
        <v>325</v>
      </c>
      <c r="L96" s="168"/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68"/>
      <c r="X96" s="168"/>
      <c r="Y96" s="168"/>
    </row>
    <row r="97" spans="1:27" s="11" customFormat="1" ht="45" customHeight="1" outlineLevel="1" x14ac:dyDescent="0.2">
      <c r="A97" s="10" t="s">
        <v>89</v>
      </c>
      <c r="B97" s="26">
        <v>290926</v>
      </c>
      <c r="C97" s="114">
        <f>SUM(E97:Y97)</f>
        <v>300320</v>
      </c>
      <c r="D97" s="142">
        <f t="shared" si="23"/>
        <v>1.0322899981438578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68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14786</v>
      </c>
      <c r="M97" s="168">
        <f t="shared" si="25"/>
        <v>15564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68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customHeight="1" x14ac:dyDescent="0.2">
      <c r="A98" s="30" t="s">
        <v>90</v>
      </c>
      <c r="B98" s="22">
        <v>227861</v>
      </c>
      <c r="C98" s="114">
        <f>SUM(E98:Y98)</f>
        <v>298258</v>
      </c>
      <c r="D98" s="142">
        <f t="shared" si="23"/>
        <v>1.3089471212713013</v>
      </c>
      <c r="E98" s="167">
        <v>13531</v>
      </c>
      <c r="F98" s="167">
        <v>8206</v>
      </c>
      <c r="G98" s="167">
        <v>18102</v>
      </c>
      <c r="H98" s="167">
        <v>18758</v>
      </c>
      <c r="I98" s="167">
        <v>8961</v>
      </c>
      <c r="J98" s="167">
        <v>24100</v>
      </c>
      <c r="K98" s="167">
        <v>13254</v>
      </c>
      <c r="L98" s="167">
        <v>14786</v>
      </c>
      <c r="M98" s="167">
        <v>15463</v>
      </c>
      <c r="N98" s="167">
        <v>5291</v>
      </c>
      <c r="O98" s="167">
        <v>8519</v>
      </c>
      <c r="P98" s="167">
        <v>13012</v>
      </c>
      <c r="Q98" s="167">
        <v>16597</v>
      </c>
      <c r="R98" s="167">
        <v>18254</v>
      </c>
      <c r="S98" s="167">
        <v>19452</v>
      </c>
      <c r="T98" s="167">
        <v>14831</v>
      </c>
      <c r="U98" s="167">
        <v>11606</v>
      </c>
      <c r="V98" s="167">
        <v>5130</v>
      </c>
      <c r="W98" s="167">
        <v>14141</v>
      </c>
      <c r="X98" s="167">
        <v>24124</v>
      </c>
      <c r="Y98" s="167">
        <v>12140</v>
      </c>
    </row>
    <row r="99" spans="1:27" s="11" customFormat="1" ht="45" hidden="1" customHeight="1" x14ac:dyDescent="0.2">
      <c r="A99" s="12" t="s">
        <v>181</v>
      </c>
      <c r="B99" s="116">
        <f>B98/B97</f>
        <v>0.78322666245024508</v>
      </c>
      <c r="C99" s="116">
        <f>C98/C97</f>
        <v>0.99313399041022909</v>
      </c>
      <c r="D99" s="142">
        <f t="shared" si="23"/>
        <v>1.2680032971596118</v>
      </c>
      <c r="E99" s="28">
        <f>E98/E97</f>
        <v>0.97198477120896487</v>
      </c>
      <c r="F99" s="28">
        <f>F98/F97</f>
        <v>0.98204882719004305</v>
      </c>
      <c r="G99" s="28">
        <f t="shared" ref="G99:Y99" si="26">G98/G97</f>
        <v>0.99560004399956004</v>
      </c>
      <c r="H99" s="28">
        <f t="shared" si="26"/>
        <v>0.97060954155024315</v>
      </c>
      <c r="I99" s="28">
        <f t="shared" si="26"/>
        <v>1</v>
      </c>
      <c r="J99" s="28">
        <f t="shared" si="26"/>
        <v>1</v>
      </c>
      <c r="K99" s="28">
        <f t="shared" si="26"/>
        <v>0.99124971954229302</v>
      </c>
      <c r="L99" s="28">
        <f t="shared" si="26"/>
        <v>1</v>
      </c>
      <c r="M99" s="28">
        <f t="shared" si="26"/>
        <v>0.99351066563865331</v>
      </c>
      <c r="N99" s="28">
        <f t="shared" si="26"/>
        <v>1</v>
      </c>
      <c r="O99" s="28">
        <f t="shared" si="26"/>
        <v>1</v>
      </c>
      <c r="P99" s="28">
        <f t="shared" si="26"/>
        <v>0.9832993274389783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0.99124448603127924</v>
      </c>
      <c r="U99" s="28">
        <f t="shared" si="26"/>
        <v>0.99145737228771569</v>
      </c>
      <c r="V99" s="28">
        <f t="shared" si="26"/>
        <v>0.98351226993865026</v>
      </c>
      <c r="W99" s="28">
        <f t="shared" si="26"/>
        <v>0.99437451656001685</v>
      </c>
      <c r="X99" s="28">
        <f t="shared" si="26"/>
        <v>1</v>
      </c>
      <c r="Y99" s="28">
        <f t="shared" si="26"/>
        <v>0.99687961898505506</v>
      </c>
    </row>
    <row r="100" spans="1:27" s="86" customFormat="1" ht="45" hidden="1" customHeight="1" x14ac:dyDescent="0.2">
      <c r="A100" s="85" t="s">
        <v>95</v>
      </c>
      <c r="B100" s="87">
        <f>B97-B98</f>
        <v>63065</v>
      </c>
      <c r="C100" s="97">
        <f t="shared" ref="C100:C105" si="27">SUM(E100:Y100)</f>
        <v>2062</v>
      </c>
      <c r="D100" s="142">
        <f t="shared" si="23"/>
        <v>3.2696424324110046E-2</v>
      </c>
      <c r="E100" s="87">
        <f t="shared" ref="E100:Y100" si="28">E97-E98</f>
        <v>390</v>
      </c>
      <c r="F100" s="87">
        <f t="shared" si="28"/>
        <v>150</v>
      </c>
      <c r="G100" s="87">
        <f t="shared" si="28"/>
        <v>80</v>
      </c>
      <c r="H100" s="87">
        <f t="shared" si="28"/>
        <v>568</v>
      </c>
      <c r="I100" s="87">
        <f t="shared" si="28"/>
        <v>0</v>
      </c>
      <c r="J100" s="87">
        <f>J97-J98</f>
        <v>0</v>
      </c>
      <c r="K100" s="87">
        <f t="shared" si="28"/>
        <v>117</v>
      </c>
      <c r="L100" s="87">
        <f t="shared" si="28"/>
        <v>0</v>
      </c>
      <c r="M100" s="87">
        <f t="shared" si="28"/>
        <v>101</v>
      </c>
      <c r="N100" s="87">
        <f t="shared" si="28"/>
        <v>0</v>
      </c>
      <c r="O100" s="87">
        <f t="shared" si="28"/>
        <v>0</v>
      </c>
      <c r="P100" s="87">
        <f t="shared" si="28"/>
        <v>221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131</v>
      </c>
      <c r="U100" s="87">
        <f t="shared" si="28"/>
        <v>100</v>
      </c>
      <c r="V100" s="87">
        <f t="shared" si="28"/>
        <v>86</v>
      </c>
      <c r="W100" s="87">
        <f t="shared" si="28"/>
        <v>80</v>
      </c>
      <c r="X100" s="87">
        <f t="shared" si="28"/>
        <v>0</v>
      </c>
      <c r="Y100" s="87">
        <f t="shared" si="28"/>
        <v>38</v>
      </c>
    </row>
    <row r="101" spans="1:27" s="11" customFormat="1" ht="45" hidden="1" customHeight="1" x14ac:dyDescent="0.2">
      <c r="A101" s="10" t="s">
        <v>91</v>
      </c>
      <c r="B101" s="36">
        <v>1353</v>
      </c>
      <c r="C101" s="97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68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68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97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68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68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68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68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7" s="11" customFormat="1" ht="45" customHeight="1" x14ac:dyDescent="0.2">
      <c r="A105" s="30" t="s">
        <v>96</v>
      </c>
      <c r="B105" s="26">
        <v>227861</v>
      </c>
      <c r="C105" s="114">
        <f t="shared" si="27"/>
        <v>298258</v>
      </c>
      <c r="D105" s="142">
        <f t="shared" si="23"/>
        <v>1.3089471212713013</v>
      </c>
      <c r="E105" s="168">
        <v>13531</v>
      </c>
      <c r="F105" s="167">
        <v>8206</v>
      </c>
      <c r="G105" s="167">
        <v>18102</v>
      </c>
      <c r="H105" s="167">
        <v>18758</v>
      </c>
      <c r="I105" s="167">
        <v>8961</v>
      </c>
      <c r="J105" s="167">
        <v>24100</v>
      </c>
      <c r="K105" s="167">
        <v>13254</v>
      </c>
      <c r="L105" s="167">
        <v>14786</v>
      </c>
      <c r="M105" s="167">
        <v>15463</v>
      </c>
      <c r="N105" s="167">
        <v>5291</v>
      </c>
      <c r="O105" s="167">
        <v>8519</v>
      </c>
      <c r="P105" s="167">
        <v>13012</v>
      </c>
      <c r="Q105" s="167">
        <v>16597</v>
      </c>
      <c r="R105" s="167">
        <v>18254</v>
      </c>
      <c r="S105" s="167">
        <v>19452</v>
      </c>
      <c r="T105" s="167">
        <v>14831</v>
      </c>
      <c r="U105" s="167">
        <v>11606</v>
      </c>
      <c r="V105" s="167">
        <v>5130</v>
      </c>
      <c r="W105" s="167">
        <v>14141</v>
      </c>
      <c r="X105" s="167">
        <v>24124</v>
      </c>
      <c r="Y105" s="167">
        <v>12140</v>
      </c>
    </row>
    <row r="106" spans="1:27" s="11" customFormat="1" ht="45" customHeight="1" x14ac:dyDescent="0.2">
      <c r="A106" s="12" t="s">
        <v>181</v>
      </c>
      <c r="B106" s="28">
        <f>B105/B97</f>
        <v>0.78322666245024508</v>
      </c>
      <c r="C106" s="124">
        <f>C105/C97</f>
        <v>0.99313399041022909</v>
      </c>
      <c r="D106" s="142"/>
      <c r="E106" s="28">
        <f t="shared" ref="E106:Y106" si="29">E105/E97</f>
        <v>0.97198477120896487</v>
      </c>
      <c r="F106" s="28">
        <f t="shared" si="29"/>
        <v>0.98204882719004305</v>
      </c>
      <c r="G106" s="28">
        <f t="shared" si="29"/>
        <v>0.99560004399956004</v>
      </c>
      <c r="H106" s="28">
        <f t="shared" si="29"/>
        <v>0.97060954155024315</v>
      </c>
      <c r="I106" s="28">
        <f t="shared" si="29"/>
        <v>1</v>
      </c>
      <c r="J106" s="28">
        <f t="shared" si="29"/>
        <v>1</v>
      </c>
      <c r="K106" s="28">
        <f t="shared" si="29"/>
        <v>0.99124971954229302</v>
      </c>
      <c r="L106" s="28">
        <f t="shared" si="29"/>
        <v>1</v>
      </c>
      <c r="M106" s="28">
        <f t="shared" si="29"/>
        <v>0.99351066563865331</v>
      </c>
      <c r="N106" s="28">
        <f t="shared" si="29"/>
        <v>1</v>
      </c>
      <c r="O106" s="28">
        <f t="shared" si="29"/>
        <v>1</v>
      </c>
      <c r="P106" s="28">
        <f t="shared" si="29"/>
        <v>0.9832993274389783</v>
      </c>
      <c r="Q106" s="28">
        <f t="shared" si="29"/>
        <v>1</v>
      </c>
      <c r="R106" s="28">
        <f t="shared" si="29"/>
        <v>1</v>
      </c>
      <c r="S106" s="28">
        <f t="shared" si="29"/>
        <v>1</v>
      </c>
      <c r="T106" s="28">
        <f t="shared" si="29"/>
        <v>0.99124448603127924</v>
      </c>
      <c r="U106" s="28">
        <f t="shared" si="29"/>
        <v>0.99145737228771569</v>
      </c>
      <c r="V106" s="28">
        <f t="shared" si="29"/>
        <v>0.98351226993865026</v>
      </c>
      <c r="W106" s="28">
        <f t="shared" si="29"/>
        <v>0.99437451656001685</v>
      </c>
      <c r="X106" s="28">
        <f t="shared" si="29"/>
        <v>1</v>
      </c>
      <c r="Y106" s="28">
        <f t="shared" si="29"/>
        <v>0.99687961898505506</v>
      </c>
    </row>
    <row r="107" spans="1:27" s="11" customFormat="1" ht="45" hidden="1" customHeight="1" x14ac:dyDescent="0.2">
      <c r="A107" s="10" t="s">
        <v>91</v>
      </c>
      <c r="B107" s="36">
        <v>119687</v>
      </c>
      <c r="C107" s="97">
        <f t="shared" ref="C107:C117" si="30">SUM(E107:Y107)</f>
        <v>167703</v>
      </c>
      <c r="D107" s="142">
        <f t="shared" si="23"/>
        <v>1.4011797438318281</v>
      </c>
      <c r="E107" s="168">
        <v>11916</v>
      </c>
      <c r="F107" s="168">
        <v>3811</v>
      </c>
      <c r="G107" s="168">
        <v>8905</v>
      </c>
      <c r="H107" s="168">
        <v>9634</v>
      </c>
      <c r="I107" s="168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68">
        <v>7536</v>
      </c>
      <c r="X107" s="168">
        <v>13596</v>
      </c>
      <c r="Y107" s="168">
        <v>6025</v>
      </c>
    </row>
    <row r="108" spans="1:27" s="11" customFormat="1" ht="45" hidden="1" customHeight="1" x14ac:dyDescent="0.2">
      <c r="A108" s="10" t="s">
        <v>92</v>
      </c>
      <c r="B108" s="36">
        <v>7501</v>
      </c>
      <c r="C108" s="97">
        <f t="shared" si="30"/>
        <v>9935</v>
      </c>
      <c r="D108" s="142">
        <f t="shared" si="23"/>
        <v>1.3244900679909346</v>
      </c>
      <c r="E108" s="168">
        <v>180</v>
      </c>
      <c r="F108" s="168">
        <v>300</v>
      </c>
      <c r="G108" s="168">
        <v>5</v>
      </c>
      <c r="H108" s="168">
        <v>352</v>
      </c>
      <c r="I108" s="168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68">
        <v>997</v>
      </c>
      <c r="X108" s="168">
        <v>1328</v>
      </c>
      <c r="Y108" s="168">
        <v>647</v>
      </c>
    </row>
    <row r="109" spans="1:27" s="11" customFormat="1" ht="45" hidden="1" customHeight="1" x14ac:dyDescent="0.2">
      <c r="A109" s="10" t="s">
        <v>93</v>
      </c>
      <c r="B109" s="36">
        <v>82273</v>
      </c>
      <c r="C109" s="97">
        <f t="shared" si="30"/>
        <v>94682</v>
      </c>
      <c r="D109" s="142">
        <f t="shared" si="23"/>
        <v>1.1508271243299746</v>
      </c>
      <c r="E109" s="168">
        <v>1005</v>
      </c>
      <c r="F109" s="168">
        <v>2778</v>
      </c>
      <c r="G109" s="168">
        <v>7219</v>
      </c>
      <c r="H109" s="168">
        <v>7438</v>
      </c>
      <c r="I109" s="168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68">
        <v>3397</v>
      </c>
      <c r="X109" s="168">
        <v>7194</v>
      </c>
      <c r="Y109" s="168">
        <v>4834</v>
      </c>
      <c r="AA109" s="150"/>
    </row>
    <row r="110" spans="1:27" s="11" customFormat="1" ht="45" hidden="1" customHeight="1" x14ac:dyDescent="0.2">
      <c r="A110" s="10" t="s">
        <v>94</v>
      </c>
      <c r="B110" s="36"/>
      <c r="C110" s="97">
        <f t="shared" si="30"/>
        <v>154</v>
      </c>
      <c r="D110" s="142"/>
      <c r="E110" s="23"/>
      <c r="F110" s="23"/>
      <c r="G110" s="23">
        <v>154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23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</row>
    <row r="112" spans="1:27" s="11" customFormat="1" ht="45" customHeight="1" x14ac:dyDescent="0.2">
      <c r="A112" s="30" t="s">
        <v>191</v>
      </c>
      <c r="B112" s="26">
        <v>728273</v>
      </c>
      <c r="C112" s="114">
        <f t="shared" si="30"/>
        <v>578060.5</v>
      </c>
      <c r="D112" s="142">
        <f t="shared" si="23"/>
        <v>0.79374149529091431</v>
      </c>
      <c r="E112" s="167">
        <v>32609</v>
      </c>
      <c r="F112" s="167">
        <v>13293</v>
      </c>
      <c r="G112" s="167">
        <v>39177</v>
      </c>
      <c r="H112" s="167">
        <v>34447</v>
      </c>
      <c r="I112" s="167">
        <v>17425</v>
      </c>
      <c r="J112" s="167">
        <v>56635</v>
      </c>
      <c r="K112" s="167">
        <v>23648</v>
      </c>
      <c r="L112" s="167">
        <v>26615</v>
      </c>
      <c r="M112" s="167">
        <v>26373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67">
        <v>24211</v>
      </c>
      <c r="X112" s="167">
        <v>56000</v>
      </c>
      <c r="Y112" s="167">
        <v>20720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6">
        <f>C112/C111</f>
        <v>0.97120379704301074</v>
      </c>
      <c r="D113" s="142" t="e">
        <f t="shared" si="23"/>
        <v>#DIV/0!</v>
      </c>
      <c r="E113" s="93" t="e">
        <f t="shared" ref="E113:Y113" si="31">E112/E111</f>
        <v>#DIV/0!</v>
      </c>
      <c r="F113" s="93" t="e">
        <f t="shared" si="31"/>
        <v>#DIV/0!</v>
      </c>
      <c r="G113" s="93" t="e">
        <f t="shared" si="31"/>
        <v>#DIV/0!</v>
      </c>
      <c r="H113" s="93" t="e">
        <f t="shared" si="31"/>
        <v>#DIV/0!</v>
      </c>
      <c r="I113" s="93" t="e">
        <f t="shared" si="31"/>
        <v>#DIV/0!</v>
      </c>
      <c r="J113" s="93" t="e">
        <f t="shared" si="31"/>
        <v>#DIV/0!</v>
      </c>
      <c r="K113" s="93" t="e">
        <f t="shared" si="31"/>
        <v>#DIV/0!</v>
      </c>
      <c r="L113" s="93" t="e">
        <f t="shared" si="31"/>
        <v>#DIV/0!</v>
      </c>
      <c r="M113" s="93" t="e">
        <f t="shared" si="31"/>
        <v>#DIV/0!</v>
      </c>
      <c r="N113" s="93" t="e">
        <f t="shared" si="31"/>
        <v>#DIV/0!</v>
      </c>
      <c r="O113" s="93" t="e">
        <f t="shared" si="31"/>
        <v>#DIV/0!</v>
      </c>
      <c r="P113" s="93" t="e">
        <f t="shared" si="31"/>
        <v>#DIV/0!</v>
      </c>
      <c r="Q113" s="93" t="e">
        <f t="shared" si="31"/>
        <v>#DIV/0!</v>
      </c>
      <c r="R113" s="93" t="e">
        <f t="shared" si="31"/>
        <v>#DIV/0!</v>
      </c>
      <c r="S113" s="93" t="e">
        <f t="shared" si="31"/>
        <v>#DIV/0!</v>
      </c>
      <c r="T113" s="93" t="e">
        <f t="shared" si="31"/>
        <v>#DIV/0!</v>
      </c>
      <c r="U113" s="93" t="e">
        <f t="shared" si="31"/>
        <v>#DIV/0!</v>
      </c>
      <c r="V113" s="93" t="e">
        <f t="shared" si="31"/>
        <v>#DIV/0!</v>
      </c>
      <c r="W113" s="93" t="e">
        <f t="shared" si="31"/>
        <v>#DIV/0!</v>
      </c>
      <c r="X113" s="93" t="e">
        <f t="shared" si="31"/>
        <v>#DIV/0!</v>
      </c>
      <c r="Y113" s="93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405753</v>
      </c>
      <c r="C114" s="97">
        <f t="shared" si="30"/>
        <v>334333</v>
      </c>
      <c r="D114" s="142">
        <f t="shared" si="23"/>
        <v>0.8239815848558113</v>
      </c>
      <c r="E114" s="168">
        <v>29980</v>
      </c>
      <c r="F114" s="168">
        <v>6400</v>
      </c>
      <c r="G114" s="168">
        <v>19456</v>
      </c>
      <c r="H114" s="168">
        <v>18646</v>
      </c>
      <c r="I114" s="168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68">
        <v>13037</v>
      </c>
      <c r="X114" s="168">
        <v>29500</v>
      </c>
      <c r="Y114" s="168">
        <v>9870</v>
      </c>
    </row>
    <row r="115" spans="1:25" s="11" customFormat="1" ht="45" hidden="1" customHeight="1" x14ac:dyDescent="0.2">
      <c r="A115" s="10" t="s">
        <v>92</v>
      </c>
      <c r="B115" s="25">
        <v>22534</v>
      </c>
      <c r="C115" s="97">
        <f t="shared" si="30"/>
        <v>19109</v>
      </c>
      <c r="D115" s="142">
        <f t="shared" si="23"/>
        <v>0.84800745540072775</v>
      </c>
      <c r="E115" s="168">
        <v>320</v>
      </c>
      <c r="F115" s="168">
        <v>459</v>
      </c>
      <c r="G115" s="168">
        <v>10</v>
      </c>
      <c r="H115" s="168">
        <v>866</v>
      </c>
      <c r="I115" s="168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68">
        <v>1779</v>
      </c>
      <c r="X115" s="168">
        <v>2495</v>
      </c>
      <c r="Y115" s="168">
        <v>1100</v>
      </c>
    </row>
    <row r="116" spans="1:25" s="11" customFormat="1" ht="45" hidden="1" customHeight="1" x14ac:dyDescent="0.2">
      <c r="A116" s="10" t="s">
        <v>93</v>
      </c>
      <c r="B116" s="25">
        <v>247339</v>
      </c>
      <c r="C116" s="97">
        <f t="shared" si="30"/>
        <v>179310</v>
      </c>
      <c r="D116" s="142">
        <f t="shared" si="23"/>
        <v>0.72495643630806306</v>
      </c>
      <c r="E116" s="168">
        <v>1608</v>
      </c>
      <c r="F116" s="168">
        <v>4167</v>
      </c>
      <c r="G116" s="168">
        <v>16223</v>
      </c>
      <c r="H116" s="168">
        <v>13127</v>
      </c>
      <c r="I116" s="168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68">
        <v>6047</v>
      </c>
      <c r="X116" s="168">
        <v>19096</v>
      </c>
      <c r="Y116" s="168">
        <v>8100</v>
      </c>
    </row>
    <row r="117" spans="1:25" s="11" customFormat="1" ht="45" hidden="1" customHeight="1" x14ac:dyDescent="0.2">
      <c r="A117" s="10" t="s">
        <v>94</v>
      </c>
      <c r="B117" s="36"/>
      <c r="C117" s="97">
        <f t="shared" si="30"/>
        <v>240</v>
      </c>
      <c r="D117" s="142"/>
      <c r="E117" s="23"/>
      <c r="F117" s="23"/>
      <c r="G117" s="169">
        <v>240</v>
      </c>
      <c r="H117" s="169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23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31.961283414011174</v>
      </c>
      <c r="C118" s="126">
        <f>C112/C105*10</f>
        <v>19.381223638594772</v>
      </c>
      <c r="D118" s="142">
        <f t="shared" si="23"/>
        <v>0.60639691427717946</v>
      </c>
      <c r="E118" s="48">
        <f t="shared" ref="E118:O118" si="32">E112/E105*10</f>
        <v>24.099475278988987</v>
      </c>
      <c r="F118" s="48">
        <f t="shared" si="32"/>
        <v>16.19912259322447</v>
      </c>
      <c r="G118" s="48">
        <f t="shared" si="32"/>
        <v>21.642359960225388</v>
      </c>
      <c r="H118" s="48">
        <f t="shared" si="32"/>
        <v>18.363898070156733</v>
      </c>
      <c r="I118" s="48">
        <f t="shared" si="32"/>
        <v>19.445374400178551</v>
      </c>
      <c r="J118" s="48">
        <f t="shared" si="32"/>
        <v>23.5</v>
      </c>
      <c r="K118" s="48">
        <f t="shared" si="32"/>
        <v>17.842160857099742</v>
      </c>
      <c r="L118" s="48">
        <f t="shared" si="32"/>
        <v>18.000135263086705</v>
      </c>
      <c r="M118" s="48">
        <f t="shared" si="32"/>
        <v>17.055551962749792</v>
      </c>
      <c r="N118" s="48">
        <f t="shared" si="32"/>
        <v>20.105840105840109</v>
      </c>
      <c r="O118" s="48">
        <f t="shared" si="32"/>
        <v>15.450170207770865</v>
      </c>
      <c r="P118" s="48">
        <f t="shared" ref="P118:V118" si="33">P112/P105*10</f>
        <v>16.319551183522904</v>
      </c>
      <c r="Q118" s="48">
        <f t="shared" si="33"/>
        <v>21.10742905344339</v>
      </c>
      <c r="R118" s="48">
        <f t="shared" si="33"/>
        <v>16.823709871808919</v>
      </c>
      <c r="S118" s="48">
        <f t="shared" si="33"/>
        <v>19.974295702241417</v>
      </c>
      <c r="T118" s="48">
        <f t="shared" si="33"/>
        <v>18.026093992313395</v>
      </c>
      <c r="U118" s="48">
        <f t="shared" si="33"/>
        <v>19.854385662588317</v>
      </c>
      <c r="V118" s="48">
        <f t="shared" si="33"/>
        <v>14.617933723196881</v>
      </c>
      <c r="W118" s="48">
        <f>W112/W105*10</f>
        <v>17.121137119015629</v>
      </c>
      <c r="X118" s="48">
        <f>X112/X105*10</f>
        <v>23.21339744652628</v>
      </c>
      <c r="Y118" s="48">
        <f>Y112/Y105*10</f>
        <v>17.067545304777592</v>
      </c>
    </row>
    <row r="119" spans="1:25" s="11" customFormat="1" ht="45" hidden="1" customHeight="1" x14ac:dyDescent="0.2">
      <c r="A119" s="10" t="s">
        <v>204</v>
      </c>
      <c r="B119" s="127">
        <f t="shared" ref="B119:C121" si="34">B114/B107*10</f>
        <v>33.901175566268684</v>
      </c>
      <c r="C119" s="127">
        <f t="shared" si="34"/>
        <v>19.936017841064263</v>
      </c>
      <c r="D119" s="142">
        <f t="shared" si="23"/>
        <v>0.58806272962700423</v>
      </c>
      <c r="E119" s="48">
        <f t="shared" ref="E119:N119" si="35">E114/E107*10</f>
        <v>25.159449479691173</v>
      </c>
      <c r="F119" s="48">
        <f t="shared" si="35"/>
        <v>16.793492521647863</v>
      </c>
      <c r="G119" s="48">
        <f t="shared" si="35"/>
        <v>21.848399775407078</v>
      </c>
      <c r="H119" s="48">
        <f t="shared" si="35"/>
        <v>19.354369939796555</v>
      </c>
      <c r="I119" s="48">
        <f t="shared" si="35"/>
        <v>19.932188065099457</v>
      </c>
      <c r="J119" s="48">
        <f t="shared" si="35"/>
        <v>23.39973542914948</v>
      </c>
      <c r="K119" s="48">
        <f t="shared" si="35"/>
        <v>17.744429286039111</v>
      </c>
      <c r="L119" s="48">
        <f t="shared" si="35"/>
        <v>18.200433957146732</v>
      </c>
      <c r="M119" s="48">
        <f t="shared" si="35"/>
        <v>16.611477907567295</v>
      </c>
      <c r="N119" s="48">
        <f t="shared" si="35"/>
        <v>18.400876232201533</v>
      </c>
      <c r="O119" s="48">
        <f t="shared" ref="M119:Q120" si="36">O114/O107*10</f>
        <v>15.649635036496349</v>
      </c>
      <c r="P119" s="48">
        <f t="shared" si="36"/>
        <v>16.718504779569127</v>
      </c>
      <c r="Q119" s="48">
        <f t="shared" si="36"/>
        <v>23.103758905904513</v>
      </c>
      <c r="R119" s="48">
        <f t="shared" ref="R119:V121" si="37">R114/R107*10</f>
        <v>17.608987557067405</v>
      </c>
      <c r="S119" s="48">
        <f t="shared" si="37"/>
        <v>22.314841156946418</v>
      </c>
      <c r="T119" s="48">
        <f t="shared" si="37"/>
        <v>18.372641509433961</v>
      </c>
      <c r="U119" s="48">
        <f t="shared" si="37"/>
        <v>21</v>
      </c>
      <c r="V119" s="48">
        <f t="shared" si="37"/>
        <v>14.642025611175786</v>
      </c>
      <c r="W119" s="48">
        <f>W114/W107*10</f>
        <v>17.299628450106155</v>
      </c>
      <c r="X119" s="48">
        <f>X114/X107*10</f>
        <v>21.697558105325093</v>
      </c>
      <c r="Y119" s="48">
        <f>Y114/Y107*10</f>
        <v>16.38174273858921</v>
      </c>
    </row>
    <row r="120" spans="1:25" s="11" customFormat="1" ht="45" hidden="1" customHeight="1" x14ac:dyDescent="0.2">
      <c r="A120" s="10" t="s">
        <v>92</v>
      </c>
      <c r="B120" s="127">
        <f t="shared" si="34"/>
        <v>30.041327822956937</v>
      </c>
      <c r="C120" s="127">
        <f t="shared" si="34"/>
        <v>19.234021137393057</v>
      </c>
      <c r="D120" s="142">
        <f t="shared" si="23"/>
        <v>0.64025203049429902</v>
      </c>
      <c r="E120" s="48">
        <f t="shared" ref="E120:L121" si="38">E115/E108*10</f>
        <v>17.777777777777779</v>
      </c>
      <c r="F120" s="48">
        <f t="shared" si="38"/>
        <v>15.3</v>
      </c>
      <c r="G120" s="48">
        <f t="shared" si="38"/>
        <v>20</v>
      </c>
      <c r="H120" s="48">
        <f t="shared" si="38"/>
        <v>24.60227272727273</v>
      </c>
      <c r="I120" s="48">
        <f t="shared" si="38"/>
        <v>21.2183908045977</v>
      </c>
      <c r="J120" s="48">
        <f t="shared" si="38"/>
        <v>23.173365326934615</v>
      </c>
      <c r="K120" s="48">
        <f t="shared" si="38"/>
        <v>20.018656716417912</v>
      </c>
      <c r="L120" s="48">
        <f t="shared" si="38"/>
        <v>18.00524934383202</v>
      </c>
      <c r="M120" s="48">
        <f t="shared" si="36"/>
        <v>15.683453237410072</v>
      </c>
      <c r="N120" s="48">
        <f t="shared" si="36"/>
        <v>19.480519480519479</v>
      </c>
      <c r="O120" s="48">
        <f>O115/O108*10</f>
        <v>12.196721311475409</v>
      </c>
      <c r="P120" s="48"/>
      <c r="Q120" s="48">
        <f>Q115/Q108*10</f>
        <v>20</v>
      </c>
      <c r="R120" s="48">
        <f>R115/R108*10</f>
        <v>17.166666666666664</v>
      </c>
      <c r="S120" s="48">
        <f>S115/S108*10</f>
        <v>17.277039848197344</v>
      </c>
      <c r="T120" s="48">
        <f t="shared" si="37"/>
        <v>34.375</v>
      </c>
      <c r="U120" s="48"/>
      <c r="V120" s="48"/>
      <c r="W120" s="48">
        <f t="shared" ref="W120:Y121" si="39">W115/W108*10</f>
        <v>17.843530591775327</v>
      </c>
      <c r="X120" s="48">
        <f t="shared" si="39"/>
        <v>18.787650602409638</v>
      </c>
      <c r="Y120" s="48">
        <f t="shared" si="39"/>
        <v>17.001545595054097</v>
      </c>
    </row>
    <row r="121" spans="1:25" s="11" customFormat="1" ht="45" hidden="1" customHeight="1" x14ac:dyDescent="0.2">
      <c r="A121" s="10" t="s">
        <v>93</v>
      </c>
      <c r="B121" s="127">
        <f t="shared" si="34"/>
        <v>30.063204210372785</v>
      </c>
      <c r="C121" s="127">
        <f t="shared" si="34"/>
        <v>18.938129739549229</v>
      </c>
      <c r="D121" s="142">
        <f t="shared" si="23"/>
        <v>0.62994382125824622</v>
      </c>
      <c r="E121" s="48">
        <f t="shared" si="38"/>
        <v>16</v>
      </c>
      <c r="F121" s="48">
        <f t="shared" si="38"/>
        <v>15</v>
      </c>
      <c r="G121" s="48">
        <f t="shared" si="38"/>
        <v>22.472641640116358</v>
      </c>
      <c r="H121" s="48">
        <f t="shared" si="38"/>
        <v>17.648561441247647</v>
      </c>
      <c r="I121" s="48">
        <f t="shared" si="38"/>
        <v>19.042589437819423</v>
      </c>
      <c r="J121" s="48">
        <f t="shared" si="38"/>
        <v>23.399676576688645</v>
      </c>
      <c r="K121" s="48">
        <f t="shared" si="38"/>
        <v>17.78902677988243</v>
      </c>
      <c r="L121" s="48">
        <f t="shared" si="38"/>
        <v>17.798413619655641</v>
      </c>
      <c r="M121" s="48">
        <f>M116/M109*10</f>
        <v>18.729933899905571</v>
      </c>
      <c r="N121" s="48">
        <f t="shared" ref="N121:S121" si="40">N116/N109*10</f>
        <v>22.380127094165225</v>
      </c>
      <c r="O121" s="48">
        <f t="shared" si="40"/>
        <v>16.116110304789551</v>
      </c>
      <c r="P121" s="48">
        <f t="shared" si="40"/>
        <v>15.666277712952159</v>
      </c>
      <c r="Q121" s="48">
        <f t="shared" si="40"/>
        <v>16.85544945670069</v>
      </c>
      <c r="R121" s="48">
        <f t="shared" si="40"/>
        <v>14.999143688987839</v>
      </c>
      <c r="S121" s="48">
        <f t="shared" si="40"/>
        <v>17.436740528949251</v>
      </c>
      <c r="T121" s="48">
        <f t="shared" si="37"/>
        <v>18.343415542112609</v>
      </c>
      <c r="U121" s="48">
        <f t="shared" si="37"/>
        <v>18.875270367700072</v>
      </c>
      <c r="V121" s="48">
        <f t="shared" si="37"/>
        <v>14.401114206128135</v>
      </c>
      <c r="W121" s="48">
        <f t="shared" si="39"/>
        <v>17.801000883132176</v>
      </c>
      <c r="X121" s="48">
        <f t="shared" si="39"/>
        <v>26.544342507645261</v>
      </c>
      <c r="Y121" s="48">
        <f t="shared" si="39"/>
        <v>16.756309474555234</v>
      </c>
    </row>
    <row r="122" spans="1:25" s="11" customFormat="1" ht="45" hidden="1" customHeight="1" x14ac:dyDescent="0.2">
      <c r="A122" s="10" t="s">
        <v>94</v>
      </c>
      <c r="B122" s="48"/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s="11" customFormat="1" ht="45" hidden="1" customHeight="1" outlineLevel="1" x14ac:dyDescent="0.2">
      <c r="A123" s="49" t="s">
        <v>156</v>
      </c>
      <c r="B123" s="22"/>
      <c r="C123" s="97">
        <f>SUM(E123:Y123)</f>
        <v>0</v>
      </c>
      <c r="D123" s="14" t="e">
        <f t="shared" si="23"/>
        <v>#DIV/0!</v>
      </c>
      <c r="E123" s="35"/>
      <c r="F123" s="34"/>
      <c r="G123" s="52"/>
      <c r="H123" s="34"/>
      <c r="I123" s="34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/>
      <c r="U123" s="88"/>
      <c r="V123" s="88"/>
      <c r="W123" s="88"/>
      <c r="X123" s="167"/>
      <c r="Y123" s="34"/>
    </row>
    <row r="124" spans="1:25" s="11" customFormat="1" ht="45" hidden="1" customHeight="1" x14ac:dyDescent="0.2">
      <c r="A124" s="30" t="s">
        <v>157</v>
      </c>
      <c r="B124" s="22"/>
      <c r="C124" s="97">
        <f>SUM(E124:Y124)</f>
        <v>0</v>
      </c>
      <c r="D124" s="14" t="e">
        <f t="shared" si="23"/>
        <v>#DIV/0!</v>
      </c>
      <c r="E124" s="35"/>
      <c r="F124" s="34"/>
      <c r="G124" s="34"/>
      <c r="H124" s="34"/>
      <c r="I124" s="34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/>
      <c r="U124" s="88"/>
      <c r="V124" s="88"/>
      <c r="W124" s="88"/>
      <c r="X124" s="167"/>
      <c r="Y124" s="34"/>
    </row>
    <row r="125" spans="1:25" s="11" customFormat="1" ht="45" hidden="1" customHeight="1" x14ac:dyDescent="0.2">
      <c r="A125" s="30" t="s">
        <v>97</v>
      </c>
      <c r="B125" s="54"/>
      <c r="C125" s="128" t="e">
        <f>C124/C123*10</f>
        <v>#DIV/0!</v>
      </c>
      <c r="D125" s="14" t="e">
        <f t="shared" si="23"/>
        <v>#DIV/0!</v>
      </c>
      <c r="E125" s="52"/>
      <c r="F125" s="52"/>
      <c r="G125" s="52"/>
      <c r="H125" s="52" t="e">
        <f>H124/H123*10</f>
        <v>#DIV/0!</v>
      </c>
      <c r="I125" s="52"/>
      <c r="J125" s="52"/>
      <c r="K125" s="52"/>
      <c r="L125" s="52"/>
      <c r="M125" s="52" t="e">
        <f>M124/M123*10</f>
        <v>#DIV/0!</v>
      </c>
      <c r="N125" s="52"/>
      <c r="O125" s="52"/>
      <c r="P125" s="52" t="e">
        <f>P124/P123*10</f>
        <v>#DIV/0!</v>
      </c>
      <c r="Q125" s="52"/>
      <c r="R125" s="48" t="e">
        <f>R124/R123*10</f>
        <v>#DIV/0!</v>
      </c>
      <c r="S125" s="48"/>
      <c r="T125" s="48" t="e">
        <f>T124/T123*10</f>
        <v>#DIV/0!</v>
      </c>
      <c r="U125" s="52"/>
      <c r="V125" s="52"/>
      <c r="W125" s="52"/>
      <c r="X125" s="48" t="e">
        <f>X124/X123*10</f>
        <v>#DIV/0!</v>
      </c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67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67">
        <v>14141</v>
      </c>
      <c r="X126" s="167">
        <v>24124</v>
      </c>
      <c r="Y126" s="167">
        <v>12100</v>
      </c>
    </row>
    <row r="127" spans="1:25" s="11" customFormat="1" ht="45" customHeight="1" x14ac:dyDescent="0.2">
      <c r="A127" s="49" t="s">
        <v>98</v>
      </c>
      <c r="B127" s="50">
        <v>9455</v>
      </c>
      <c r="C127" s="129">
        <f>SUM(E127:Y127)</f>
        <v>2193</v>
      </c>
      <c r="D127" s="14">
        <f t="shared" si="23"/>
        <v>0.23194077207826547</v>
      </c>
      <c r="E127" s="169">
        <f t="shared" ref="E127:Y127" si="41">(E105-E126)</f>
        <v>106</v>
      </c>
      <c r="F127" s="169">
        <f t="shared" si="41"/>
        <v>46</v>
      </c>
      <c r="G127" s="169">
        <f t="shared" si="41"/>
        <v>0</v>
      </c>
      <c r="H127" s="169">
        <f t="shared" si="41"/>
        <v>152</v>
      </c>
      <c r="I127" s="169">
        <f t="shared" si="41"/>
        <v>0</v>
      </c>
      <c r="J127" s="169">
        <f t="shared" si="41"/>
        <v>100</v>
      </c>
      <c r="K127" s="169">
        <f t="shared" si="41"/>
        <v>0</v>
      </c>
      <c r="L127" s="169">
        <f t="shared" si="41"/>
        <v>955</v>
      </c>
      <c r="M127" s="169">
        <f t="shared" si="41"/>
        <v>0</v>
      </c>
      <c r="N127" s="169">
        <f t="shared" si="41"/>
        <v>0</v>
      </c>
      <c r="O127" s="169">
        <f t="shared" si="41"/>
        <v>138</v>
      </c>
      <c r="P127" s="169">
        <f t="shared" si="41"/>
        <v>60</v>
      </c>
      <c r="Q127" s="169">
        <f t="shared" si="41"/>
        <v>147</v>
      </c>
      <c r="R127" s="169">
        <f t="shared" si="41"/>
        <v>99</v>
      </c>
      <c r="S127" s="169">
        <f t="shared" si="41"/>
        <v>130</v>
      </c>
      <c r="T127" s="169">
        <f t="shared" si="41"/>
        <v>220</v>
      </c>
      <c r="U127" s="169">
        <f t="shared" si="41"/>
        <v>0</v>
      </c>
      <c r="V127" s="169">
        <f t="shared" si="41"/>
        <v>0</v>
      </c>
      <c r="W127" s="169">
        <f t="shared" si="41"/>
        <v>0</v>
      </c>
      <c r="X127" s="169">
        <f t="shared" si="41"/>
        <v>0</v>
      </c>
      <c r="Y127" s="169">
        <f t="shared" si="41"/>
        <v>40</v>
      </c>
    </row>
    <row r="128" spans="1:25" s="11" customFormat="1" ht="45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23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23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27.074074074074073</v>
      </c>
      <c r="D129" s="14" t="e">
        <f t="shared" si="23"/>
        <v>#DIV/0!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169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169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63" si="42">C132/B132</f>
        <v>#DIV/0!</v>
      </c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281</v>
      </c>
      <c r="C133" s="157">
        <f>SUM(E133:Y133)</f>
        <v>580.1</v>
      </c>
      <c r="D133" s="155">
        <f t="shared" si="42"/>
        <v>2.0644128113879003</v>
      </c>
      <c r="E133" s="167">
        <v>25</v>
      </c>
      <c r="F133" s="167"/>
      <c r="G133" s="167">
        <v>38</v>
      </c>
      <c r="H133" s="167">
        <v>53</v>
      </c>
      <c r="I133" s="167"/>
      <c r="J133" s="167">
        <v>35</v>
      </c>
      <c r="K133" s="167">
        <v>112</v>
      </c>
      <c r="L133" s="167">
        <v>66</v>
      </c>
      <c r="M133" s="167">
        <v>3</v>
      </c>
      <c r="N133" s="167">
        <v>6</v>
      </c>
      <c r="O133" s="167">
        <v>69</v>
      </c>
      <c r="P133" s="167">
        <v>3</v>
      </c>
      <c r="Q133" s="167">
        <v>30</v>
      </c>
      <c r="R133" s="167">
        <v>53</v>
      </c>
      <c r="S133" s="167">
        <v>5.6</v>
      </c>
      <c r="T133" s="167">
        <v>7.5</v>
      </c>
      <c r="U133" s="167"/>
      <c r="V133" s="167">
        <v>2</v>
      </c>
      <c r="W133" s="167"/>
      <c r="X133" s="167">
        <v>72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42"/>
        <v>#DIV/0!</v>
      </c>
      <c r="E134" s="33" t="e">
        <f t="shared" ref="E134:Y134" si="43">E133/E132</f>
        <v>#DIV/0!</v>
      </c>
      <c r="F134" s="33" t="e">
        <f t="shared" si="43"/>
        <v>#DIV/0!</v>
      </c>
      <c r="G134" s="33" t="e">
        <f t="shared" si="43"/>
        <v>#DIV/0!</v>
      </c>
      <c r="H134" s="33" t="e">
        <f t="shared" si="43"/>
        <v>#DIV/0!</v>
      </c>
      <c r="I134" s="33" t="e">
        <f t="shared" si="43"/>
        <v>#DIV/0!</v>
      </c>
      <c r="J134" s="33" t="e">
        <f t="shared" si="43"/>
        <v>#DIV/0!</v>
      </c>
      <c r="K134" s="33" t="e">
        <f t="shared" si="43"/>
        <v>#DIV/0!</v>
      </c>
      <c r="L134" s="33" t="e">
        <f t="shared" si="43"/>
        <v>#DIV/0!</v>
      </c>
      <c r="M134" s="33" t="e">
        <f t="shared" si="43"/>
        <v>#DIV/0!</v>
      </c>
      <c r="N134" s="33" t="e">
        <f t="shared" si="43"/>
        <v>#DIV/0!</v>
      </c>
      <c r="O134" s="33" t="e">
        <f t="shared" si="43"/>
        <v>#DIV/0!</v>
      </c>
      <c r="P134" s="33" t="e">
        <f t="shared" si="43"/>
        <v>#DIV/0!</v>
      </c>
      <c r="Q134" s="33" t="e">
        <f t="shared" si="43"/>
        <v>#DIV/0!</v>
      </c>
      <c r="R134" s="33" t="e">
        <f t="shared" si="43"/>
        <v>#DIV/0!</v>
      </c>
      <c r="S134" s="33" t="e">
        <f t="shared" si="43"/>
        <v>#DIV/0!</v>
      </c>
      <c r="T134" s="33" t="e">
        <f t="shared" si="43"/>
        <v>#DIV/0!</v>
      </c>
      <c r="U134" s="33" t="e">
        <f t="shared" si="43"/>
        <v>#DIV/0!</v>
      </c>
      <c r="V134" s="33" t="e">
        <f t="shared" si="43"/>
        <v>#DIV/0!</v>
      </c>
      <c r="W134" s="33" t="e">
        <f t="shared" si="43"/>
        <v>#DIV/0!</v>
      </c>
      <c r="X134" s="33" t="e">
        <f t="shared" si="43"/>
        <v>#DIV/0!</v>
      </c>
      <c r="Y134" s="33" t="e">
        <f t="shared" si="43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-281</v>
      </c>
      <c r="C135" s="161">
        <f>C132-C133</f>
        <v>-580.1</v>
      </c>
      <c r="D135" s="155">
        <f t="shared" si="42"/>
        <v>2.0644128113879003</v>
      </c>
      <c r="E135" s="166">
        <f t="shared" ref="E135:Y135" si="44">E132-E133</f>
        <v>-25</v>
      </c>
      <c r="F135" s="166">
        <f t="shared" si="44"/>
        <v>0</v>
      </c>
      <c r="G135" s="166">
        <f t="shared" si="44"/>
        <v>-38</v>
      </c>
      <c r="H135" s="166">
        <f t="shared" si="44"/>
        <v>-53</v>
      </c>
      <c r="I135" s="166">
        <f t="shared" si="44"/>
        <v>0</v>
      </c>
      <c r="J135" s="166">
        <f t="shared" si="44"/>
        <v>-35</v>
      </c>
      <c r="K135" s="166">
        <f t="shared" si="44"/>
        <v>-112</v>
      </c>
      <c r="L135" s="166">
        <f t="shared" si="44"/>
        <v>-66</v>
      </c>
      <c r="M135" s="166">
        <f t="shared" si="44"/>
        <v>-3</v>
      </c>
      <c r="N135" s="166">
        <f t="shared" si="44"/>
        <v>-6</v>
      </c>
      <c r="O135" s="166">
        <f t="shared" si="44"/>
        <v>-69</v>
      </c>
      <c r="P135" s="166">
        <f t="shared" si="44"/>
        <v>-3</v>
      </c>
      <c r="Q135" s="166">
        <f t="shared" si="44"/>
        <v>-30</v>
      </c>
      <c r="R135" s="166">
        <f t="shared" si="44"/>
        <v>-53</v>
      </c>
      <c r="S135" s="166">
        <f t="shared" si="44"/>
        <v>-5.6</v>
      </c>
      <c r="T135" s="166">
        <f t="shared" si="44"/>
        <v>-7.5</v>
      </c>
      <c r="U135" s="166">
        <f t="shared" si="44"/>
        <v>0</v>
      </c>
      <c r="V135" s="166">
        <f t="shared" si="44"/>
        <v>-2</v>
      </c>
      <c r="W135" s="166">
        <f t="shared" si="44"/>
        <v>0</v>
      </c>
      <c r="X135" s="166">
        <f t="shared" si="44"/>
        <v>-72</v>
      </c>
      <c r="Y135" s="166">
        <f t="shared" si="44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42"/>
        <v>#DIV/0!</v>
      </c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5375</v>
      </c>
      <c r="C137" s="157">
        <f>SUM(E137:Y137)</f>
        <v>11909</v>
      </c>
      <c r="D137" s="155">
        <f t="shared" si="42"/>
        <v>2.2156279069767444</v>
      </c>
      <c r="E137" s="167">
        <v>400</v>
      </c>
      <c r="F137" s="167"/>
      <c r="G137" s="167">
        <v>684</v>
      </c>
      <c r="H137" s="167">
        <v>1069</v>
      </c>
      <c r="I137" s="167"/>
      <c r="J137" s="167">
        <v>647</v>
      </c>
      <c r="K137" s="167">
        <v>2418</v>
      </c>
      <c r="L137" s="167">
        <v>2080</v>
      </c>
      <c r="M137" s="167">
        <v>487</v>
      </c>
      <c r="N137" s="167">
        <v>104</v>
      </c>
      <c r="O137" s="167">
        <v>1055</v>
      </c>
      <c r="P137" s="167">
        <v>54</v>
      </c>
      <c r="Q137" s="167">
        <v>566</v>
      </c>
      <c r="R137" s="167">
        <v>858</v>
      </c>
      <c r="S137" s="167">
        <v>62</v>
      </c>
      <c r="T137" s="167">
        <v>135</v>
      </c>
      <c r="U137" s="167"/>
      <c r="V137" s="167">
        <v>25</v>
      </c>
      <c r="W137" s="167"/>
      <c r="X137" s="167">
        <v>1265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42"/>
        <v>#DIV/0!</v>
      </c>
      <c r="E138" s="28" t="e">
        <f t="shared" ref="E138:Y138" si="45">E137/E136</f>
        <v>#DIV/0!</v>
      </c>
      <c r="F138" s="28" t="e">
        <f t="shared" si="45"/>
        <v>#DIV/0!</v>
      </c>
      <c r="G138" s="28" t="e">
        <f t="shared" si="45"/>
        <v>#DIV/0!</v>
      </c>
      <c r="H138" s="28" t="e">
        <f t="shared" si="45"/>
        <v>#DIV/0!</v>
      </c>
      <c r="I138" s="28" t="e">
        <f t="shared" si="45"/>
        <v>#DIV/0!</v>
      </c>
      <c r="J138" s="28" t="e">
        <f t="shared" si="45"/>
        <v>#DIV/0!</v>
      </c>
      <c r="K138" s="28" t="e">
        <f t="shared" si="45"/>
        <v>#DIV/0!</v>
      </c>
      <c r="L138" s="28" t="e">
        <f t="shared" si="45"/>
        <v>#DIV/0!</v>
      </c>
      <c r="M138" s="28" t="e">
        <f t="shared" si="45"/>
        <v>#DIV/0!</v>
      </c>
      <c r="N138" s="28" t="e">
        <f t="shared" si="45"/>
        <v>#DIV/0!</v>
      </c>
      <c r="O138" s="28" t="e">
        <f t="shared" si="45"/>
        <v>#DIV/0!</v>
      </c>
      <c r="P138" s="28" t="e">
        <f t="shared" si="45"/>
        <v>#DIV/0!</v>
      </c>
      <c r="Q138" s="28" t="e">
        <f t="shared" si="45"/>
        <v>#DIV/0!</v>
      </c>
      <c r="R138" s="28" t="e">
        <f t="shared" si="45"/>
        <v>#DIV/0!</v>
      </c>
      <c r="S138" s="28" t="e">
        <f t="shared" si="45"/>
        <v>#DIV/0!</v>
      </c>
      <c r="T138" s="28" t="e">
        <f t="shared" si="45"/>
        <v>#DIV/0!</v>
      </c>
      <c r="U138" s="28" t="e">
        <f t="shared" si="45"/>
        <v>#DIV/0!</v>
      </c>
      <c r="V138" s="28" t="e">
        <f t="shared" si="45"/>
        <v>#DIV/0!</v>
      </c>
      <c r="W138" s="28" t="e">
        <f t="shared" si="45"/>
        <v>#DIV/0!</v>
      </c>
      <c r="X138" s="28" t="e">
        <f t="shared" si="45"/>
        <v>#DIV/0!</v>
      </c>
      <c r="Y138" s="28" t="e">
        <f t="shared" si="45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191.28113879003558</v>
      </c>
      <c r="C139" s="160">
        <f>(C137/C133)*10</f>
        <v>205.29219100155146</v>
      </c>
      <c r="D139" s="155">
        <f t="shared" si="42"/>
        <v>1.0732484776081108</v>
      </c>
      <c r="E139" s="52">
        <f>(E137/E133)*10</f>
        <v>160</v>
      </c>
      <c r="F139" s="52"/>
      <c r="G139" s="52">
        <f>(G137/G133)*10</f>
        <v>180</v>
      </c>
      <c r="H139" s="52">
        <f>(H137/H133)*10</f>
        <v>201.69811320754718</v>
      </c>
      <c r="I139" s="52"/>
      <c r="J139" s="52">
        <f>(J137/J133)*10</f>
        <v>184.85714285714283</v>
      </c>
      <c r="K139" s="52">
        <f>(K137/K133)*10</f>
        <v>215.89285714285717</v>
      </c>
      <c r="L139" s="52">
        <f>(L137/L133)*10</f>
        <v>315.15151515151513</v>
      </c>
      <c r="M139" s="52">
        <f>(M137/M133)*10</f>
        <v>1623.3333333333335</v>
      </c>
      <c r="N139" s="52">
        <f t="shared" ref="N139:P139" si="46">(N137/N133)*10</f>
        <v>173.33333333333331</v>
      </c>
      <c r="O139" s="52">
        <f t="shared" si="46"/>
        <v>152.89855072463769</v>
      </c>
      <c r="P139" s="52">
        <f t="shared" si="46"/>
        <v>180</v>
      </c>
      <c r="Q139" s="52">
        <f>(Q137/Q133)*10</f>
        <v>188.66666666666669</v>
      </c>
      <c r="R139" s="52">
        <f>(R137/R133)*10</f>
        <v>161.88679245283021</v>
      </c>
      <c r="S139" s="52">
        <f>(S137/S133)*10</f>
        <v>110.71428571428572</v>
      </c>
      <c r="T139" s="52">
        <f>(T137/T133)*10</f>
        <v>180</v>
      </c>
      <c r="U139" s="52"/>
      <c r="V139" s="52">
        <f t="shared" ref="V139" si="47">(V137/V133)*10</f>
        <v>125</v>
      </c>
      <c r="W139" s="52"/>
      <c r="X139" s="52">
        <f>(X137/X133)*10</f>
        <v>175.69444444444443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42"/>
        <v>#DIV/0!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42"/>
        <v>#DIV/0!</v>
      </c>
      <c r="E141" s="52"/>
      <c r="F141" s="52"/>
      <c r="G141" s="53"/>
      <c r="H141" s="52"/>
      <c r="I141" s="52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52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42"/>
        <v>#DIV/0!</v>
      </c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71</v>
      </c>
      <c r="C143" s="157">
        <f>SUM(E143:Y143)</f>
        <v>136.32</v>
      </c>
      <c r="D143" s="14">
        <f t="shared" si="42"/>
        <v>1.92</v>
      </c>
      <c r="E143" s="167">
        <v>4</v>
      </c>
      <c r="F143" s="167">
        <v>10</v>
      </c>
      <c r="G143" s="167">
        <v>30</v>
      </c>
      <c r="H143" s="167"/>
      <c r="I143" s="167">
        <v>4.12</v>
      </c>
      <c r="J143" s="167">
        <v>3</v>
      </c>
      <c r="K143" s="167">
        <v>39.5</v>
      </c>
      <c r="L143" s="167"/>
      <c r="M143" s="167">
        <v>6</v>
      </c>
      <c r="N143" s="48">
        <v>2.5</v>
      </c>
      <c r="O143" s="48">
        <v>0.3</v>
      </c>
      <c r="P143" s="167">
        <v>15</v>
      </c>
      <c r="Q143" s="167"/>
      <c r="R143" s="48">
        <v>0.4</v>
      </c>
      <c r="S143" s="167"/>
      <c r="T143" s="167">
        <v>6.5</v>
      </c>
      <c r="U143" s="167"/>
      <c r="V143" s="167"/>
      <c r="W143" s="167">
        <v>9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42"/>
        <v>#DIV/0!</v>
      </c>
      <c r="E144" s="28" t="e">
        <f>E143/E142</f>
        <v>#DIV/0!</v>
      </c>
      <c r="F144" s="28" t="e">
        <f t="shared" ref="F144:Y144" si="48">F143/F142</f>
        <v>#DIV/0!</v>
      </c>
      <c r="G144" s="28" t="e">
        <f t="shared" si="48"/>
        <v>#DIV/0!</v>
      </c>
      <c r="H144" s="28" t="e">
        <f t="shared" si="48"/>
        <v>#DIV/0!</v>
      </c>
      <c r="I144" s="28" t="e">
        <f t="shared" si="48"/>
        <v>#DIV/0!</v>
      </c>
      <c r="J144" s="28" t="e">
        <f t="shared" si="48"/>
        <v>#DIV/0!</v>
      </c>
      <c r="K144" s="28" t="e">
        <f t="shared" si="48"/>
        <v>#DIV/0!</v>
      </c>
      <c r="L144" s="28" t="e">
        <f t="shared" si="48"/>
        <v>#DIV/0!</v>
      </c>
      <c r="M144" s="28" t="e">
        <f t="shared" si="48"/>
        <v>#DIV/0!</v>
      </c>
      <c r="N144" s="28" t="e">
        <f t="shared" si="48"/>
        <v>#DIV/0!</v>
      </c>
      <c r="O144" s="28" t="e">
        <f t="shared" si="48"/>
        <v>#DIV/0!</v>
      </c>
      <c r="P144" s="28" t="e">
        <f t="shared" si="48"/>
        <v>#DIV/0!</v>
      </c>
      <c r="Q144" s="28"/>
      <c r="R144" s="28" t="e">
        <f t="shared" si="48"/>
        <v>#DIV/0!</v>
      </c>
      <c r="S144" s="28" t="e">
        <f t="shared" si="48"/>
        <v>#DIV/0!</v>
      </c>
      <c r="T144" s="28" t="e">
        <f t="shared" si="48"/>
        <v>#DIV/0!</v>
      </c>
      <c r="U144" s="28" t="e">
        <f t="shared" si="48"/>
        <v>#DIV/0!</v>
      </c>
      <c r="V144" s="28" t="e">
        <f t="shared" si="48"/>
        <v>#DIV/0!</v>
      </c>
      <c r="W144" s="28" t="e">
        <f t="shared" si="48"/>
        <v>#DIV/0!</v>
      </c>
      <c r="X144" s="28" t="e">
        <f t="shared" si="48"/>
        <v>#DIV/0!</v>
      </c>
      <c r="Y144" s="28" t="e">
        <f t="shared" si="48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42"/>
        <v>#DIV/0!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</row>
    <row r="146" spans="1:25" s="11" customFormat="1" ht="45" customHeight="1" x14ac:dyDescent="0.2">
      <c r="A146" s="30" t="s">
        <v>108</v>
      </c>
      <c r="B146" s="22">
        <v>3140</v>
      </c>
      <c r="C146" s="157">
        <f>SUM(E146:Y146)</f>
        <v>4151.55</v>
      </c>
      <c r="D146" s="14">
        <f t="shared" si="42"/>
        <v>1.3221496815286624</v>
      </c>
      <c r="E146" s="167">
        <v>40</v>
      </c>
      <c r="F146" s="167">
        <v>300</v>
      </c>
      <c r="G146" s="167">
        <v>450</v>
      </c>
      <c r="H146" s="167"/>
      <c r="I146" s="167">
        <v>41.05</v>
      </c>
      <c r="J146" s="167">
        <v>54</v>
      </c>
      <c r="K146" s="167">
        <v>2161</v>
      </c>
      <c r="L146" s="167"/>
      <c r="M146" s="167">
        <v>50</v>
      </c>
      <c r="N146" s="48">
        <v>15</v>
      </c>
      <c r="O146" s="167">
        <v>3.5</v>
      </c>
      <c r="P146" s="167">
        <v>490</v>
      </c>
      <c r="Q146" s="167"/>
      <c r="R146" s="167">
        <v>3</v>
      </c>
      <c r="S146" s="167"/>
      <c r="T146" s="167">
        <v>150</v>
      </c>
      <c r="U146" s="167"/>
      <c r="V146" s="167"/>
      <c r="W146" s="167">
        <v>383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42"/>
        <v>#DIV/0!</v>
      </c>
      <c r="E147" s="93" t="e">
        <f t="shared" ref="E147:M147" si="49">E146/E145</f>
        <v>#DIV/0!</v>
      </c>
      <c r="F147" s="93" t="e">
        <f t="shared" si="49"/>
        <v>#DIV/0!</v>
      </c>
      <c r="G147" s="93" t="e">
        <f t="shared" si="49"/>
        <v>#DIV/0!</v>
      </c>
      <c r="H147" s="93" t="e">
        <f t="shared" si="49"/>
        <v>#DIV/0!</v>
      </c>
      <c r="I147" s="93" t="e">
        <f t="shared" si="49"/>
        <v>#DIV/0!</v>
      </c>
      <c r="J147" s="93" t="e">
        <f t="shared" si="49"/>
        <v>#DIV/0!</v>
      </c>
      <c r="K147" s="93" t="e">
        <f t="shared" si="49"/>
        <v>#DIV/0!</v>
      </c>
      <c r="L147" s="93" t="e">
        <f t="shared" si="49"/>
        <v>#DIV/0!</v>
      </c>
      <c r="M147" s="93" t="e">
        <f t="shared" si="49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93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442.25352112676057</v>
      </c>
      <c r="C148" s="128">
        <f>C146/C143*10</f>
        <v>304.54445422535218</v>
      </c>
      <c r="D148" s="14">
        <f t="shared" si="42"/>
        <v>0.68861962579617852</v>
      </c>
      <c r="E148" s="52">
        <f>E146/E143*10</f>
        <v>100</v>
      </c>
      <c r="F148" s="52">
        <f>F146/F143*10</f>
        <v>300</v>
      </c>
      <c r="G148" s="52">
        <f>G146/G143*10</f>
        <v>150</v>
      </c>
      <c r="H148" s="52"/>
      <c r="I148" s="52">
        <f>I146/I143*10</f>
        <v>99.635922330097074</v>
      </c>
      <c r="J148" s="52">
        <f>J146/J143*10</f>
        <v>180</v>
      </c>
      <c r="K148" s="52">
        <f>K146/K143*10</f>
        <v>547.08860759493666</v>
      </c>
      <c r="L148" s="52"/>
      <c r="M148" s="52">
        <f>M146/M143*10</f>
        <v>83.333333333333343</v>
      </c>
      <c r="N148" s="52">
        <f>N146/N143*10</f>
        <v>60</v>
      </c>
      <c r="O148" s="52">
        <f>O146/O143*10</f>
        <v>116.66666666666669</v>
      </c>
      <c r="P148" s="52">
        <f>P146/P143*10</f>
        <v>326.66666666666663</v>
      </c>
      <c r="Q148" s="52"/>
      <c r="R148" s="52">
        <f t="shared" ref="R148" si="50">R146/R143*10</f>
        <v>75</v>
      </c>
      <c r="S148" s="52"/>
      <c r="T148" s="52">
        <f>T146/T143*10</f>
        <v>230.76923076923077</v>
      </c>
      <c r="U148" s="52"/>
      <c r="V148" s="52"/>
      <c r="W148" s="52">
        <f>W146/W143*10</f>
        <v>425.55555555555554</v>
      </c>
      <c r="X148" s="52">
        <f>X146/X143*10</f>
        <v>18.333333333333332</v>
      </c>
      <c r="Y148" s="52"/>
    </row>
    <row r="149" spans="1:25" s="11" customFormat="1" ht="45" customHeight="1" outlineLevel="1" x14ac:dyDescent="0.2">
      <c r="A149" s="49" t="s">
        <v>177</v>
      </c>
      <c r="B149" s="22">
        <v>486</v>
      </c>
      <c r="C149" s="114">
        <f>SUM(E149:Y149)</f>
        <v>542.6</v>
      </c>
      <c r="D149" s="14">
        <f t="shared" si="42"/>
        <v>1.1164609053497943</v>
      </c>
      <c r="E149" s="35"/>
      <c r="F149" s="34"/>
      <c r="G149" s="51">
        <v>502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34"/>
      <c r="X149" s="34">
        <v>35.5</v>
      </c>
      <c r="Y149" s="34"/>
    </row>
    <row r="150" spans="1:25" s="11" customFormat="1" ht="27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34"/>
      <c r="X150" s="34">
        <v>333</v>
      </c>
      <c r="Y150" s="34"/>
    </row>
    <row r="151" spans="1:25" s="11" customFormat="1" ht="32.25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52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/>
      <c r="C152" s="126">
        <f>SUM(E152:Y152)</f>
        <v>12.2</v>
      </c>
      <c r="D152" s="14"/>
      <c r="E152" s="35"/>
      <c r="F152" s="34"/>
      <c r="G152" s="52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170">
        <v>3.2</v>
      </c>
      <c r="T152" s="34"/>
      <c r="U152" s="34"/>
      <c r="V152" s="34"/>
      <c r="W152" s="34">
        <v>9</v>
      </c>
      <c r="X152" s="34"/>
      <c r="Y152" s="34"/>
    </row>
    <row r="153" spans="1:25" s="11" customFormat="1" ht="45" customHeight="1" x14ac:dyDescent="0.2">
      <c r="A153" s="30" t="s">
        <v>110</v>
      </c>
      <c r="B153" s="18"/>
      <c r="C153" s="126">
        <f>SUM(E153:Y153)</f>
        <v>25.8</v>
      </c>
      <c r="D153" s="14"/>
      <c r="E153" s="35"/>
      <c r="F153" s="34"/>
      <c r="G153" s="34"/>
      <c r="H153" s="34">
        <v>2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170">
        <v>6</v>
      </c>
      <c r="T153" s="34"/>
      <c r="U153" s="34"/>
      <c r="V153" s="34"/>
      <c r="W153" s="170">
        <v>17.8</v>
      </c>
      <c r="X153" s="34"/>
      <c r="Y153" s="34"/>
    </row>
    <row r="154" spans="1:25" s="11" customFormat="1" ht="45" customHeight="1" x14ac:dyDescent="0.2">
      <c r="A154" s="30" t="s">
        <v>97</v>
      </c>
      <c r="B154" s="54"/>
      <c r="C154" s="128">
        <f>C153/C152*10</f>
        <v>21.147540983606561</v>
      </c>
      <c r="D154" s="14"/>
      <c r="E154" s="35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>
        <f>S153/S152*10</f>
        <v>18.75</v>
      </c>
      <c r="T154" s="52"/>
      <c r="U154" s="52"/>
      <c r="V154" s="52"/>
      <c r="W154" s="52">
        <f>W153/W152*10</f>
        <v>19.777777777777779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42"/>
        <v>#DIV/0!</v>
      </c>
      <c r="E155" s="35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52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42"/>
        <v>#DIV/0!</v>
      </c>
      <c r="E156" s="35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52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42"/>
        <v>#DIV/0!</v>
      </c>
      <c r="E157" s="35"/>
      <c r="F157" s="52"/>
      <c r="G157" s="52"/>
      <c r="H157" s="52"/>
      <c r="I157" s="52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52"/>
      <c r="X157" s="35"/>
      <c r="Y157" s="35"/>
    </row>
    <row r="158" spans="1:25" s="11" customFormat="1" ht="45" customHeight="1" x14ac:dyDescent="0.2">
      <c r="A158" s="49" t="s">
        <v>111</v>
      </c>
      <c r="B158" s="26">
        <v>585</v>
      </c>
      <c r="C158" s="114">
        <f>SUM(E158:Y158)</f>
        <v>4767</v>
      </c>
      <c r="D158" s="14"/>
      <c r="E158" s="34"/>
      <c r="F158" s="34"/>
      <c r="G158" s="34"/>
      <c r="H158" s="34"/>
      <c r="I158" s="34"/>
      <c r="J158" s="34">
        <v>1100</v>
      </c>
      <c r="K158" s="34"/>
      <c r="L158" s="34"/>
      <c r="M158" s="34"/>
      <c r="N158" s="34"/>
      <c r="O158" s="34"/>
      <c r="P158" s="34">
        <v>267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34">
        <v>1210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703</v>
      </c>
      <c r="C159" s="114">
        <f>SUM(E159:Y159)</f>
        <v>4246</v>
      </c>
      <c r="D159" s="14"/>
      <c r="E159" s="34"/>
      <c r="F159" s="33"/>
      <c r="G159" s="52"/>
      <c r="H159" s="167"/>
      <c r="I159" s="167"/>
      <c r="J159" s="167">
        <v>946</v>
      </c>
      <c r="K159" s="167"/>
      <c r="L159" s="35"/>
      <c r="M159" s="35"/>
      <c r="N159" s="33"/>
      <c r="O159" s="33"/>
      <c r="P159" s="35">
        <v>232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35">
        <v>672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12.017094017094017</v>
      </c>
      <c r="C160" s="126">
        <f>C159/C158*10</f>
        <v>8.9070694357037965</v>
      </c>
      <c r="D160" s="14">
        <f t="shared" si="42"/>
        <v>0.74119994592983229</v>
      </c>
      <c r="E160" s="48"/>
      <c r="F160" s="48"/>
      <c r="G160" s="48"/>
      <c r="H160" s="48"/>
      <c r="I160" s="48"/>
      <c r="J160" s="48">
        <f>J159/J158*10</f>
        <v>8.6</v>
      </c>
      <c r="K160" s="48"/>
      <c r="L160" s="48"/>
      <c r="M160" s="48"/>
      <c r="N160" s="167"/>
      <c r="O160" s="167"/>
      <c r="P160" s="48">
        <f>P159/P158*10</f>
        <v>8.6891385767790261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48">
        <f>W159/W158*10</f>
        <v>5.553719008264463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2423</v>
      </c>
      <c r="C161" s="114">
        <f>SUM(E161:Y161)</f>
        <v>4125</v>
      </c>
      <c r="D161" s="14">
        <f t="shared" si="42"/>
        <v>1.7024349979364424</v>
      </c>
      <c r="E161" s="34"/>
      <c r="F161" s="34"/>
      <c r="G161" s="34"/>
      <c r="H161" s="34">
        <v>499</v>
      </c>
      <c r="I161" s="34">
        <v>344</v>
      </c>
      <c r="J161" s="34">
        <v>1380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34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2418</v>
      </c>
      <c r="C162" s="114">
        <f>SUM(E162:Y162)</f>
        <v>2861.2</v>
      </c>
      <c r="D162" s="14">
        <f t="shared" si="42"/>
        <v>1.1832919768403638</v>
      </c>
      <c r="E162" s="34"/>
      <c r="F162" s="33"/>
      <c r="G162" s="52"/>
      <c r="H162" s="167">
        <v>316</v>
      </c>
      <c r="I162" s="167">
        <v>241</v>
      </c>
      <c r="J162" s="167">
        <v>1090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33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9.9793644242674375</v>
      </c>
      <c r="C163" s="126">
        <f>C162/C161*10</f>
        <v>6.9362424242424234</v>
      </c>
      <c r="D163" s="14">
        <f t="shared" si="42"/>
        <v>0.69505853572950338</v>
      </c>
      <c r="E163" s="48"/>
      <c r="F163" s="48"/>
      <c r="G163" s="48"/>
      <c r="H163" s="48">
        <f>H162/H161*10</f>
        <v>6.3326653306613228</v>
      </c>
      <c r="I163" s="48">
        <f>I162/I161*10</f>
        <v>7.0058139534883725</v>
      </c>
      <c r="J163" s="48">
        <f>J162/J161*10</f>
        <v>7.8985507246376807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48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ref="D164:D175" si="51">C164/B164</f>
        <v>2.2000000000000002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34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51"/>
        <v>1.2530120481927711</v>
      </c>
      <c r="E165" s="34"/>
      <c r="F165" s="33"/>
      <c r="G165" s="52"/>
      <c r="H165" s="33"/>
      <c r="I165" s="33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33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51"/>
        <v>0.56955093099671417</v>
      </c>
      <c r="E166" s="48"/>
      <c r="F166" s="48"/>
      <c r="G166" s="48"/>
      <c r="H166" s="167"/>
      <c r="I166" s="167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48"/>
      <c r="X166" s="48"/>
      <c r="Y166" s="167"/>
    </row>
    <row r="167" spans="1:25" s="11" customFormat="1" ht="45" hidden="1" customHeight="1" outlineLevel="1" x14ac:dyDescent="0.2">
      <c r="A167" s="49" t="s">
        <v>113</v>
      </c>
      <c r="B167" s="26"/>
      <c r="C167" s="114">
        <f>SUM(E167:Y167)</f>
        <v>0</v>
      </c>
      <c r="D167" s="14" t="e">
        <f t="shared" si="51"/>
        <v>#DIV/0!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s="11" customFormat="1" ht="45" hidden="1" customHeight="1" outlineLevel="1" x14ac:dyDescent="0.2">
      <c r="A168" s="30" t="s">
        <v>114</v>
      </c>
      <c r="B168" s="26"/>
      <c r="C168" s="114">
        <f>SUM(E168:Y168)</f>
        <v>0</v>
      </c>
      <c r="D168" s="14" t="e">
        <f t="shared" si="51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s="11" customFormat="1" ht="45" hidden="1" customHeight="1" x14ac:dyDescent="0.2">
      <c r="A169" s="30" t="s">
        <v>97</v>
      </c>
      <c r="B169" s="54" t="e">
        <f>B168/B167*10</f>
        <v>#DIV/0!</v>
      </c>
      <c r="C169" s="128" t="e">
        <f>C168/C167*10</f>
        <v>#DIV/0!</v>
      </c>
      <c r="D169" s="14" t="e">
        <f t="shared" si="51"/>
        <v>#DIV/0!</v>
      </c>
      <c r="E169" s="52"/>
      <c r="F169" s="52"/>
      <c r="G169" s="52" t="e">
        <f>G168/G167*10</f>
        <v>#DIV/0!</v>
      </c>
      <c r="H169" s="52"/>
      <c r="I169" s="52"/>
      <c r="J169" s="52"/>
      <c r="K169" s="52"/>
      <c r="L169" s="52" t="e">
        <f>L168/L167*10</f>
        <v>#DIV/0!</v>
      </c>
      <c r="M169" s="52"/>
      <c r="N169" s="52"/>
      <c r="O169" s="52"/>
      <c r="P169" s="52"/>
      <c r="Q169" s="52"/>
      <c r="R169" s="52"/>
      <c r="S169" s="52"/>
      <c r="T169" s="52"/>
      <c r="U169" s="52" t="e">
        <f>U168/U167*10</f>
        <v>#DIV/0!</v>
      </c>
      <c r="V169" s="52"/>
      <c r="W169" s="52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51"/>
        <v>#DIV/0!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51"/>
        <v>#DIV/0!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51"/>
        <v>#DIV/0!</v>
      </c>
      <c r="E172" s="54"/>
      <c r="F172" s="54"/>
      <c r="G172" s="52" t="e">
        <f>G171/G170*10</f>
        <v>#DIV/0!</v>
      </c>
      <c r="H172" s="54"/>
      <c r="I172" s="54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52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/>
      <c r="C173" s="114">
        <f>SUM(E173:Y173)</f>
        <v>2407</v>
      </c>
      <c r="D173" s="14"/>
      <c r="E173" s="34"/>
      <c r="F173" s="34"/>
      <c r="G173" s="34">
        <v>573</v>
      </c>
      <c r="H173" s="34">
        <v>99</v>
      </c>
      <c r="I173" s="34"/>
      <c r="J173" s="34">
        <v>150</v>
      </c>
      <c r="K173" s="34"/>
      <c r="L173" s="34"/>
      <c r="M173" s="34"/>
      <c r="N173" s="34">
        <v>90</v>
      </c>
      <c r="O173" s="34"/>
      <c r="P173" s="51">
        <v>70</v>
      </c>
      <c r="Q173" s="34"/>
      <c r="R173" s="34"/>
      <c r="S173" s="34">
        <v>26</v>
      </c>
      <c r="T173" s="34">
        <v>180</v>
      </c>
      <c r="U173" s="34"/>
      <c r="V173" s="34"/>
      <c r="W173" s="34">
        <v>231</v>
      </c>
      <c r="X173" s="34">
        <v>618</v>
      </c>
      <c r="Y173" s="34">
        <v>370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si="51"/>
        <v>#DIV/0!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51"/>
        <v>#DIV/0!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s="45" customFormat="1" ht="30" customHeight="1" x14ac:dyDescent="0.2">
      <c r="A176" s="30" t="s">
        <v>120</v>
      </c>
      <c r="B176" s="22">
        <v>80408</v>
      </c>
      <c r="C176" s="114">
        <f>SUM(E176:Y176)</f>
        <v>90369</v>
      </c>
      <c r="D176" s="14">
        <f t="shared" ref="D176:D185" si="52">C176/B176</f>
        <v>1.1238807083872251</v>
      </c>
      <c r="E176" s="167">
        <v>7460</v>
      </c>
      <c r="F176" s="167">
        <v>3013</v>
      </c>
      <c r="G176" s="167">
        <v>5500</v>
      </c>
      <c r="H176" s="167">
        <v>5235</v>
      </c>
      <c r="I176" s="167">
        <v>3010</v>
      </c>
      <c r="J176" s="167">
        <v>5990</v>
      </c>
      <c r="K176" s="167">
        <v>2380</v>
      </c>
      <c r="L176" s="167">
        <v>4650</v>
      </c>
      <c r="M176" s="167">
        <v>4055</v>
      </c>
      <c r="N176" s="167">
        <v>2022</v>
      </c>
      <c r="O176" s="167">
        <v>2898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2165</v>
      </c>
      <c r="U176" s="167">
        <v>1870</v>
      </c>
      <c r="V176" s="167">
        <v>1972</v>
      </c>
      <c r="W176" s="167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0.76579047619047624</v>
      </c>
      <c r="C177" s="130">
        <f>C176/C179</f>
        <v>0.8606571428571429</v>
      </c>
      <c r="D177" s="14">
        <f t="shared" si="52"/>
        <v>1.1238807083872251</v>
      </c>
      <c r="E177" s="93">
        <f>E176/E179</f>
        <v>1.0017456693970725</v>
      </c>
      <c r="F177" s="93">
        <f>F176/F179</f>
        <v>0.73739598629466474</v>
      </c>
      <c r="G177" s="93">
        <f t="shared" ref="G177:Y177" si="53">G176/G179</f>
        <v>1.0009099181073704</v>
      </c>
      <c r="H177" s="93">
        <f t="shared" si="53"/>
        <v>0.77647582319786412</v>
      </c>
      <c r="I177" s="93">
        <f t="shared" si="53"/>
        <v>0.89291011569267276</v>
      </c>
      <c r="J177" s="93">
        <f t="shared" si="53"/>
        <v>1.0097774780849629</v>
      </c>
      <c r="K177" s="93">
        <f t="shared" si="53"/>
        <v>0.55361712026052567</v>
      </c>
      <c r="L177" s="93">
        <f t="shared" si="53"/>
        <v>0.92060978024153628</v>
      </c>
      <c r="M177" s="93">
        <f t="shared" si="53"/>
        <v>0.89692545896925457</v>
      </c>
      <c r="N177" s="93">
        <f>N176/N179</f>
        <v>0.90713324360699865</v>
      </c>
      <c r="O177" s="93">
        <f t="shared" si="53"/>
        <v>0.93514036786060017</v>
      </c>
      <c r="P177" s="93">
        <f t="shared" si="53"/>
        <v>0.8556642563448178</v>
      </c>
      <c r="Q177" s="93">
        <f t="shared" si="53"/>
        <v>0.76088971269694161</v>
      </c>
      <c r="R177" s="93">
        <f t="shared" si="53"/>
        <v>0.78293208064200426</v>
      </c>
      <c r="S177" s="93">
        <f t="shared" si="53"/>
        <v>0.87915959806864152</v>
      </c>
      <c r="T177" s="93">
        <f t="shared" si="53"/>
        <v>0.52998776009791926</v>
      </c>
      <c r="U177" s="93">
        <f t="shared" si="53"/>
        <v>0.56787124202854544</v>
      </c>
      <c r="V177" s="93">
        <f t="shared" si="53"/>
        <v>0.92669172932330823</v>
      </c>
      <c r="W177" s="93">
        <f t="shared" si="53"/>
        <v>1</v>
      </c>
      <c r="X177" s="93">
        <f t="shared" si="53"/>
        <v>0.99753658890015939</v>
      </c>
      <c r="Y177" s="93">
        <f t="shared" si="53"/>
        <v>0.93080435546188967</v>
      </c>
    </row>
    <row r="178" spans="1:25" s="11" customFormat="1" ht="45" customHeight="1" x14ac:dyDescent="0.2">
      <c r="A178" s="30" t="s">
        <v>122</v>
      </c>
      <c r="B178" s="22">
        <v>39058</v>
      </c>
      <c r="C178" s="114">
        <f>SUM(E178:Y178)</f>
        <v>92754</v>
      </c>
      <c r="D178" s="14">
        <f t="shared" si="52"/>
        <v>2.374775974192227</v>
      </c>
      <c r="E178" s="9">
        <v>4500</v>
      </c>
      <c r="F178" s="9">
        <v>2120</v>
      </c>
      <c r="G178" s="9">
        <v>9577</v>
      </c>
      <c r="H178" s="9">
        <v>5940</v>
      </c>
      <c r="I178" s="9">
        <v>3240</v>
      </c>
      <c r="J178" s="9">
        <v>10200</v>
      </c>
      <c r="K178" s="9">
        <v>6570</v>
      </c>
      <c r="L178" s="9">
        <v>4630</v>
      </c>
      <c r="M178" s="9">
        <v>3440</v>
      </c>
      <c r="N178" s="9">
        <v>1430</v>
      </c>
      <c r="O178" s="9">
        <v>380</v>
      </c>
      <c r="P178" s="9">
        <v>3250</v>
      </c>
      <c r="Q178" s="9">
        <v>6065</v>
      </c>
      <c r="R178" s="9">
        <v>1520</v>
      </c>
      <c r="S178" s="9">
        <v>5525</v>
      </c>
      <c r="T178" s="9">
        <v>772</v>
      </c>
      <c r="U178" s="9">
        <v>3960</v>
      </c>
      <c r="V178" s="9">
        <v>700</v>
      </c>
      <c r="W178" s="9">
        <v>3120</v>
      </c>
      <c r="X178" s="9">
        <v>14137</v>
      </c>
      <c r="Y178" s="9">
        <v>1678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54">SUM(E179:Y179)</f>
        <v>105000</v>
      </c>
      <c r="D179" s="14">
        <f t="shared" si="52"/>
        <v>1</v>
      </c>
      <c r="E179" s="9">
        <v>7447</v>
      </c>
      <c r="F179" s="9">
        <v>4086</v>
      </c>
      <c r="G179" s="9">
        <v>5495</v>
      </c>
      <c r="H179" s="9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50888</v>
      </c>
      <c r="C180" s="114">
        <f t="shared" si="54"/>
        <v>65410</v>
      </c>
      <c r="D180" s="14">
        <f t="shared" si="52"/>
        <v>1.285371796887282</v>
      </c>
      <c r="E180" s="94">
        <v>4830</v>
      </c>
      <c r="F180" s="94">
        <v>2740</v>
      </c>
      <c r="G180" s="94">
        <v>1539</v>
      </c>
      <c r="H180" s="94">
        <v>5538</v>
      </c>
      <c r="I180" s="94">
        <v>1908</v>
      </c>
      <c r="J180" s="94">
        <v>5920</v>
      </c>
      <c r="K180" s="94">
        <v>1841</v>
      </c>
      <c r="L180" s="94">
        <v>1991</v>
      </c>
      <c r="M180" s="94">
        <v>3940</v>
      </c>
      <c r="N180" s="94">
        <v>1655</v>
      </c>
      <c r="O180" s="94">
        <v>2573</v>
      </c>
      <c r="P180" s="94">
        <v>5479</v>
      </c>
      <c r="Q180" s="94">
        <v>4604</v>
      </c>
      <c r="R180" s="94">
        <v>2387</v>
      </c>
      <c r="S180" s="94">
        <v>5696</v>
      </c>
      <c r="T180" s="94">
        <v>2067</v>
      </c>
      <c r="U180" s="94">
        <v>350</v>
      </c>
      <c r="V180" s="94">
        <v>903</v>
      </c>
      <c r="W180" s="94">
        <v>4338</v>
      </c>
      <c r="X180" s="94">
        <v>3151</v>
      </c>
      <c r="Y180" s="94">
        <v>1960</v>
      </c>
    </row>
    <row r="181" spans="1:25" s="11" customFormat="1" ht="30" customHeight="1" x14ac:dyDescent="0.2">
      <c r="A181" s="12" t="s">
        <v>52</v>
      </c>
      <c r="B181" s="83">
        <f>B180/B179</f>
        <v>0.48464761904761905</v>
      </c>
      <c r="C181" s="83">
        <f>C180/C179</f>
        <v>0.62295238095238092</v>
      </c>
      <c r="D181" s="14">
        <f t="shared" si="52"/>
        <v>1.2853717968872818</v>
      </c>
      <c r="E181" s="15">
        <f>E180/E179</f>
        <v>0.64858332214314485</v>
      </c>
      <c r="F181" s="15">
        <f t="shared" ref="F181:Y181" si="55">F180/F179</f>
        <v>0.67058247674987759</v>
      </c>
      <c r="G181" s="15">
        <f t="shared" si="55"/>
        <v>0.28007279344858965</v>
      </c>
      <c r="H181" s="15">
        <f t="shared" si="55"/>
        <v>0.82141797686146545</v>
      </c>
      <c r="I181" s="15">
        <f t="shared" si="55"/>
        <v>0.56600415307030549</v>
      </c>
      <c r="J181" s="15">
        <f t="shared" si="55"/>
        <v>0.9979770734996628</v>
      </c>
      <c r="K181" s="15">
        <f t="shared" si="55"/>
        <v>0.42823912537799486</v>
      </c>
      <c r="L181" s="15">
        <f t="shared" si="55"/>
        <v>0.39417937042169865</v>
      </c>
      <c r="M181" s="15">
        <f t="shared" si="55"/>
        <v>0.87148860871488609</v>
      </c>
      <c r="N181" s="15">
        <f t="shared" si="55"/>
        <v>0.74248541947061464</v>
      </c>
      <c r="O181" s="15">
        <f t="shared" si="55"/>
        <v>0.83026782833171986</v>
      </c>
      <c r="P181" s="15">
        <f t="shared" si="55"/>
        <v>0.77683255352332337</v>
      </c>
      <c r="Q181" s="15">
        <f t="shared" si="55"/>
        <v>0.60955911558321196</v>
      </c>
      <c r="R181" s="15">
        <f t="shared" si="55"/>
        <v>0.46721471912311607</v>
      </c>
      <c r="S181" s="15">
        <f t="shared" si="55"/>
        <v>0.74331201879159603</v>
      </c>
      <c r="T181" s="15">
        <f t="shared" si="55"/>
        <v>0.50599755201958385</v>
      </c>
      <c r="U181" s="15">
        <f t="shared" si="55"/>
        <v>0.10628606134224111</v>
      </c>
      <c r="V181" s="15">
        <f t="shared" si="55"/>
        <v>0.42434210526315791</v>
      </c>
      <c r="W181" s="15">
        <f t="shared" si="55"/>
        <v>0.71161417322834641</v>
      </c>
      <c r="X181" s="15">
        <f t="shared" si="55"/>
        <v>0.45660049268221997</v>
      </c>
      <c r="Y181" s="15">
        <f t="shared" si="55"/>
        <v>0.68844397611520902</v>
      </c>
    </row>
    <row r="182" spans="1:25" s="11" customFormat="1" ht="30" customHeight="1" x14ac:dyDescent="0.2">
      <c r="A182" s="10" t="s">
        <v>125</v>
      </c>
      <c r="B182" s="25">
        <v>45006</v>
      </c>
      <c r="C182" s="114">
        <f t="shared" si="54"/>
        <v>57138</v>
      </c>
      <c r="D182" s="14">
        <f t="shared" si="52"/>
        <v>1.2695640581255832</v>
      </c>
      <c r="E182" s="9">
        <v>4603</v>
      </c>
      <c r="F182" s="9">
        <v>2350</v>
      </c>
      <c r="G182" s="9">
        <v>1435</v>
      </c>
      <c r="H182" s="9">
        <v>5108</v>
      </c>
      <c r="I182" s="9">
        <v>1880</v>
      </c>
      <c r="J182" s="9">
        <v>5440</v>
      </c>
      <c r="K182" s="9">
        <v>835</v>
      </c>
      <c r="L182" s="9">
        <v>1641</v>
      </c>
      <c r="M182" s="9">
        <v>3920</v>
      </c>
      <c r="N182" s="9">
        <v>1595</v>
      </c>
      <c r="O182" s="9">
        <v>2091</v>
      </c>
      <c r="P182" s="9">
        <v>5329</v>
      </c>
      <c r="Q182" s="9">
        <v>4489</v>
      </c>
      <c r="R182" s="9">
        <v>2017</v>
      </c>
      <c r="S182" s="9">
        <v>5210</v>
      </c>
      <c r="T182" s="9">
        <v>1937</v>
      </c>
      <c r="U182" s="9">
        <v>350</v>
      </c>
      <c r="V182" s="9">
        <v>903</v>
      </c>
      <c r="W182" s="9">
        <v>3466</v>
      </c>
      <c r="X182" s="9">
        <v>1542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5652</v>
      </c>
      <c r="C183" s="114">
        <f t="shared" si="54"/>
        <v>7840</v>
      </c>
      <c r="D183" s="14">
        <f t="shared" si="52"/>
        <v>1.3871196036801132</v>
      </c>
      <c r="E183" s="9">
        <v>240</v>
      </c>
      <c r="F183" s="9">
        <v>250</v>
      </c>
      <c r="G183" s="9">
        <v>104</v>
      </c>
      <c r="H183" s="9">
        <v>380</v>
      </c>
      <c r="I183" s="9">
        <v>28</v>
      </c>
      <c r="J183" s="9">
        <v>480</v>
      </c>
      <c r="K183" s="9">
        <v>981</v>
      </c>
      <c r="L183" s="9">
        <v>350</v>
      </c>
      <c r="M183" s="9">
        <v>20</v>
      </c>
      <c r="N183" s="9">
        <v>60</v>
      </c>
      <c r="O183" s="9">
        <v>482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/>
      <c r="W183" s="9">
        <v>872</v>
      </c>
      <c r="X183" s="9">
        <v>1529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54"/>
        <v>0</v>
      </c>
      <c r="D184" s="14" t="e">
        <f t="shared" si="52"/>
        <v>#DIV/0!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52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68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68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34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34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56">E186/E185</f>
        <v>0.99453551912568305</v>
      </c>
      <c r="F187" s="66">
        <f t="shared" si="56"/>
        <v>0.91723136495643753</v>
      </c>
      <c r="G187" s="66">
        <f t="shared" si="56"/>
        <v>1</v>
      </c>
      <c r="H187" s="66">
        <f t="shared" si="56"/>
        <v>0.62450476889214968</v>
      </c>
      <c r="I187" s="66">
        <f t="shared" si="56"/>
        <v>0.95991230817413087</v>
      </c>
      <c r="J187" s="66">
        <f t="shared" si="56"/>
        <v>1</v>
      </c>
      <c r="K187" s="66">
        <f t="shared" si="56"/>
        <v>0.94377745241581257</v>
      </c>
      <c r="L187" s="66">
        <f t="shared" si="56"/>
        <v>0.89879688605803254</v>
      </c>
      <c r="M187" s="66">
        <f>M186/M185</f>
        <v>1</v>
      </c>
      <c r="N187" s="66">
        <f t="shared" si="56"/>
        <v>1</v>
      </c>
      <c r="O187" s="66">
        <f t="shared" si="56"/>
        <v>0.98489425981873113</v>
      </c>
      <c r="P187" s="66">
        <f t="shared" si="56"/>
        <v>0.93051854888296781</v>
      </c>
      <c r="Q187" s="66">
        <f t="shared" si="56"/>
        <v>1</v>
      </c>
      <c r="R187" s="66">
        <f t="shared" si="56"/>
        <v>0.92719780219780223</v>
      </c>
      <c r="S187" s="66">
        <f t="shared" si="56"/>
        <v>0.81833137485311402</v>
      </c>
      <c r="T187" s="66">
        <f t="shared" si="56"/>
        <v>0.93395597064709801</v>
      </c>
      <c r="U187" s="66">
        <f t="shared" si="56"/>
        <v>1</v>
      </c>
      <c r="V187" s="66">
        <f t="shared" si="56"/>
        <v>1</v>
      </c>
      <c r="W187" s="66">
        <f t="shared" si="56"/>
        <v>1</v>
      </c>
      <c r="X187" s="66">
        <f t="shared" si="56"/>
        <v>1.0004151100041512</v>
      </c>
      <c r="Y187" s="66">
        <f t="shared" si="56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34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34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118045</v>
      </c>
      <c r="C192" s="114">
        <f>SUM(E192:Y192)</f>
        <v>98225</v>
      </c>
      <c r="D192" s="8">
        <f>C192/B192</f>
        <v>0.83209792875598287</v>
      </c>
      <c r="E192" s="167">
        <v>2300</v>
      </c>
      <c r="F192" s="167">
        <v>2500</v>
      </c>
      <c r="G192" s="167">
        <v>11455</v>
      </c>
      <c r="H192" s="167">
        <v>9900</v>
      </c>
      <c r="I192" s="167">
        <v>6412</v>
      </c>
      <c r="J192" s="167">
        <v>4820</v>
      </c>
      <c r="K192" s="167">
        <v>3176</v>
      </c>
      <c r="L192" s="167">
        <v>6032</v>
      </c>
      <c r="M192" s="167">
        <v>4291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67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44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44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53120.25</v>
      </c>
      <c r="C194" s="114">
        <f>C192*0.45</f>
        <v>44201.25</v>
      </c>
      <c r="D194" s="8">
        <f>C194/B194</f>
        <v>0.83209792875598287</v>
      </c>
      <c r="E194" s="167">
        <f>E192*0.45</f>
        <v>1035</v>
      </c>
      <c r="F194" s="167">
        <f t="shared" ref="F194:Y194" si="57">F192*0.45</f>
        <v>1125</v>
      </c>
      <c r="G194" s="167">
        <f t="shared" si="57"/>
        <v>5154.75</v>
      </c>
      <c r="H194" s="167">
        <f t="shared" si="57"/>
        <v>4455</v>
      </c>
      <c r="I194" s="167">
        <f t="shared" si="57"/>
        <v>2885.4</v>
      </c>
      <c r="J194" s="167">
        <f t="shared" si="57"/>
        <v>2169</v>
      </c>
      <c r="K194" s="167">
        <f t="shared" si="57"/>
        <v>1429.2</v>
      </c>
      <c r="L194" s="167">
        <f t="shared" si="57"/>
        <v>2714.4</v>
      </c>
      <c r="M194" s="167">
        <f t="shared" si="57"/>
        <v>1930.95</v>
      </c>
      <c r="N194" s="167">
        <f t="shared" si="57"/>
        <v>1557.45</v>
      </c>
      <c r="O194" s="167">
        <f t="shared" si="57"/>
        <v>1410.75</v>
      </c>
      <c r="P194" s="167">
        <f t="shared" si="57"/>
        <v>2600.5500000000002</v>
      </c>
      <c r="Q194" s="167">
        <f t="shared" si="57"/>
        <v>3503.7000000000003</v>
      </c>
      <c r="R194" s="167">
        <f t="shared" si="57"/>
        <v>1350</v>
      </c>
      <c r="S194" s="167">
        <f t="shared" si="57"/>
        <v>1549.3500000000001</v>
      </c>
      <c r="T194" s="167">
        <f t="shared" si="57"/>
        <v>1068.3</v>
      </c>
      <c r="U194" s="167">
        <f t="shared" si="57"/>
        <v>882</v>
      </c>
      <c r="V194" s="167">
        <f t="shared" si="57"/>
        <v>531</v>
      </c>
      <c r="W194" s="167">
        <f t="shared" si="57"/>
        <v>1489.5</v>
      </c>
      <c r="X194" s="167">
        <f t="shared" si="57"/>
        <v>2835.4500000000003</v>
      </c>
      <c r="Y194" s="167">
        <f t="shared" si="57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1.242578947368421</v>
      </c>
      <c r="C195" s="131">
        <f>C192/C193</f>
        <v>0.9899618024410155</v>
      </c>
      <c r="D195" s="8"/>
      <c r="E195" s="66">
        <f t="shared" ref="E195:Y195" si="58">E192/E193</f>
        <v>1.6974169741697418</v>
      </c>
      <c r="F195" s="66">
        <f t="shared" si="58"/>
        <v>1.0544074230282581</v>
      </c>
      <c r="G195" s="66">
        <f t="shared" si="58"/>
        <v>1.1104110120201629</v>
      </c>
      <c r="H195" s="66">
        <f t="shared" si="58"/>
        <v>1.0093800978792822</v>
      </c>
      <c r="I195" s="66">
        <f t="shared" si="58"/>
        <v>1.489084997677659</v>
      </c>
      <c r="J195" s="66">
        <f t="shared" si="58"/>
        <v>1.0437418796015592</v>
      </c>
      <c r="K195" s="66">
        <f t="shared" si="58"/>
        <v>1.2484276729559749</v>
      </c>
      <c r="L195" s="66">
        <f t="shared" si="58"/>
        <v>0.61803278688524588</v>
      </c>
      <c r="M195" s="66">
        <f t="shared" si="58"/>
        <v>1.0287700791177177</v>
      </c>
      <c r="N195" s="66">
        <f t="shared" si="58"/>
        <v>1.0276128266033253</v>
      </c>
      <c r="O195" s="66">
        <f t="shared" si="58"/>
        <v>1.1737177087233246</v>
      </c>
      <c r="P195" s="66">
        <f t="shared" si="58"/>
        <v>1.0268301350390903</v>
      </c>
      <c r="Q195" s="66">
        <f t="shared" si="58"/>
        <v>1.5961459614596145</v>
      </c>
      <c r="R195" s="66">
        <f t="shared" si="58"/>
        <v>1</v>
      </c>
      <c r="S195" s="66">
        <f t="shared" si="58"/>
        <v>0.83812074001947423</v>
      </c>
      <c r="T195" s="66">
        <f t="shared" si="58"/>
        <v>0.44498594189315838</v>
      </c>
      <c r="U195" s="66">
        <f t="shared" si="58"/>
        <v>1.0061601642710472</v>
      </c>
      <c r="V195" s="66">
        <f t="shared" si="58"/>
        <v>2.8710462287104623</v>
      </c>
      <c r="W195" s="66">
        <f t="shared" si="58"/>
        <v>1.0153374233128833</v>
      </c>
      <c r="X195" s="66">
        <f t="shared" si="58"/>
        <v>0.9693846153846154</v>
      </c>
      <c r="Y195" s="66">
        <f t="shared" si="58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310218</v>
      </c>
      <c r="C196" s="114">
        <f>SUM(E196:Y196)</f>
        <v>250530</v>
      </c>
      <c r="D196" s="8">
        <f>C196/B196</f>
        <v>0.80759336982380137</v>
      </c>
      <c r="E196" s="167">
        <v>653</v>
      </c>
      <c r="F196" s="167">
        <v>6800</v>
      </c>
      <c r="G196" s="167">
        <v>22900</v>
      </c>
      <c r="H196" s="167">
        <v>13029</v>
      </c>
      <c r="I196" s="167">
        <v>8370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42087</v>
      </c>
      <c r="U196" s="167">
        <v>3400</v>
      </c>
      <c r="V196" s="167">
        <v>600</v>
      </c>
      <c r="W196" s="167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59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44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44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93065.4</v>
      </c>
      <c r="C198" s="114">
        <f>C196*0.3</f>
        <v>75159</v>
      </c>
      <c r="D198" s="8">
        <f t="shared" si="59"/>
        <v>0.80759336982380137</v>
      </c>
      <c r="E198" s="167">
        <f>E196*0.3</f>
        <v>195.9</v>
      </c>
      <c r="F198" s="167">
        <f t="shared" ref="F198:Y198" si="60">F196*0.3</f>
        <v>2040</v>
      </c>
      <c r="G198" s="167">
        <f t="shared" si="60"/>
        <v>6870</v>
      </c>
      <c r="H198" s="167">
        <f t="shared" si="60"/>
        <v>3908.7</v>
      </c>
      <c r="I198" s="167">
        <f t="shared" si="60"/>
        <v>2511</v>
      </c>
      <c r="J198" s="167">
        <f t="shared" si="60"/>
        <v>3774</v>
      </c>
      <c r="K198" s="167">
        <f t="shared" si="60"/>
        <v>150</v>
      </c>
      <c r="L198" s="167">
        <f t="shared" si="60"/>
        <v>4346.7</v>
      </c>
      <c r="M198" s="167">
        <f t="shared" si="60"/>
        <v>3089.7</v>
      </c>
      <c r="N198" s="167">
        <f t="shared" si="60"/>
        <v>3555</v>
      </c>
      <c r="O198" s="167">
        <f t="shared" si="60"/>
        <v>2319.9</v>
      </c>
      <c r="P198" s="167">
        <f t="shared" si="60"/>
        <v>4994.3999999999996</v>
      </c>
      <c r="Q198" s="167">
        <f t="shared" si="60"/>
        <v>720</v>
      </c>
      <c r="R198" s="167">
        <f t="shared" si="60"/>
        <v>1050</v>
      </c>
      <c r="S198" s="167">
        <f t="shared" si="60"/>
        <v>2145</v>
      </c>
      <c r="T198" s="167">
        <f t="shared" si="60"/>
        <v>12626.1</v>
      </c>
      <c r="U198" s="167">
        <f t="shared" si="60"/>
        <v>1020</v>
      </c>
      <c r="V198" s="167">
        <f t="shared" si="60"/>
        <v>180</v>
      </c>
      <c r="W198" s="167">
        <f t="shared" si="60"/>
        <v>2528.1</v>
      </c>
      <c r="X198" s="167">
        <f t="shared" si="60"/>
        <v>12424.5</v>
      </c>
      <c r="Y198" s="167">
        <f t="shared" si="60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1.1447158671586717</v>
      </c>
      <c r="C199" s="113">
        <f>C196/C197</f>
        <v>0.88487417218543052</v>
      </c>
      <c r="D199" s="142"/>
      <c r="E199" s="93">
        <f t="shared" ref="E199:Y199" si="61">E196/E197</f>
        <v>0.20079950799507995</v>
      </c>
      <c r="F199" s="93">
        <f t="shared" si="61"/>
        <v>1.0710348086312804</v>
      </c>
      <c r="G199" s="93">
        <f t="shared" si="61"/>
        <v>1.076279550688537</v>
      </c>
      <c r="H199" s="93">
        <f t="shared" si="61"/>
        <v>0.6701471042073861</v>
      </c>
      <c r="I199" s="93">
        <f t="shared" si="61"/>
        <v>1.1339926839181682</v>
      </c>
      <c r="J199" s="93">
        <f t="shared" si="61"/>
        <v>0.79464342113574638</v>
      </c>
      <c r="K199" s="93">
        <f t="shared" si="61"/>
        <v>0.41946308724832215</v>
      </c>
      <c r="L199" s="93">
        <f t="shared" si="61"/>
        <v>0.5773430028689831</v>
      </c>
      <c r="M199" s="93">
        <f t="shared" si="61"/>
        <v>0.96019019205668465</v>
      </c>
      <c r="N199" s="93">
        <f t="shared" si="61"/>
        <v>1.0054301713897844</v>
      </c>
      <c r="O199" s="93">
        <f t="shared" si="61"/>
        <v>1.0525384510684632</v>
      </c>
      <c r="P199" s="93">
        <f t="shared" si="61"/>
        <v>0.8450332470432973</v>
      </c>
      <c r="Q199" s="93">
        <f t="shared" si="61"/>
        <v>0.54932478828107123</v>
      </c>
      <c r="R199" s="93">
        <f t="shared" si="61"/>
        <v>0.59849521203830369</v>
      </c>
      <c r="S199" s="93">
        <f t="shared" si="61"/>
        <v>0.8033707865168539</v>
      </c>
      <c r="T199" s="93">
        <f t="shared" si="61"/>
        <v>1.1268876512798542</v>
      </c>
      <c r="U199" s="93">
        <f t="shared" si="61"/>
        <v>1.163188504960657</v>
      </c>
      <c r="V199" s="93">
        <f t="shared" si="61"/>
        <v>0.44910179640718562</v>
      </c>
      <c r="W199" s="93">
        <f t="shared" si="61"/>
        <v>0.73849794058364737</v>
      </c>
      <c r="X199" s="93">
        <f t="shared" si="61"/>
        <v>1.0353749999999999</v>
      </c>
      <c r="Y199" s="93">
        <f t="shared" si="61"/>
        <v>0.72651550208236926</v>
      </c>
    </row>
    <row r="200" spans="1:35" s="56" customFormat="1" ht="30" customHeight="1" outlineLevel="1" x14ac:dyDescent="0.2">
      <c r="A200" s="49" t="s">
        <v>138</v>
      </c>
      <c r="B200" s="22">
        <v>35272</v>
      </c>
      <c r="C200" s="114">
        <f>SUM(E200:Y200)</f>
        <v>53319</v>
      </c>
      <c r="D200" s="142">
        <f>C200/B200</f>
        <v>1.5116523021093218</v>
      </c>
      <c r="E200" s="167"/>
      <c r="F200" s="167"/>
      <c r="G200" s="167">
        <v>10200</v>
      </c>
      <c r="H200" s="167">
        <v>4203</v>
      </c>
      <c r="I200" s="167">
        <v>1300</v>
      </c>
      <c r="J200" s="167">
        <v>1200</v>
      </c>
      <c r="K200" s="167">
        <v>2000</v>
      </c>
      <c r="L200" s="167">
        <v>1968</v>
      </c>
      <c r="M200" s="167"/>
      <c r="N200" s="167">
        <v>900</v>
      </c>
      <c r="O200" s="167">
        <v>2260</v>
      </c>
      <c r="P200" s="167">
        <v>2120</v>
      </c>
      <c r="Q200" s="167"/>
      <c r="R200" s="167"/>
      <c r="S200" s="167">
        <v>980</v>
      </c>
      <c r="T200" s="167">
        <v>5000</v>
      </c>
      <c r="U200" s="167">
        <v>700</v>
      </c>
      <c r="V200" s="167"/>
      <c r="W200" s="167">
        <v>3357</v>
      </c>
      <c r="X200" s="167">
        <v>10704</v>
      </c>
      <c r="Y200" s="167">
        <v>6427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59"/>
        <v>1.0073467022001268</v>
      </c>
      <c r="E201" s="44"/>
      <c r="F201" s="44">
        <v>13121</v>
      </c>
      <c r="G201" s="44">
        <v>29014</v>
      </c>
      <c r="H201" s="44">
        <v>52320</v>
      </c>
      <c r="I201" s="44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44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6701.68</v>
      </c>
      <c r="C202" s="114">
        <f>C200*0.19</f>
        <v>10130.61</v>
      </c>
      <c r="D202" s="142">
        <f t="shared" si="59"/>
        <v>1.5116523021093218</v>
      </c>
      <c r="E202" s="167">
        <f t="shared" ref="E202:J202" si="62">E200*0.19</f>
        <v>0</v>
      </c>
      <c r="F202" s="167">
        <f t="shared" si="62"/>
        <v>0</v>
      </c>
      <c r="G202" s="167">
        <f t="shared" si="62"/>
        <v>1938</v>
      </c>
      <c r="H202" s="167">
        <f t="shared" si="62"/>
        <v>798.57</v>
      </c>
      <c r="I202" s="167">
        <f t="shared" si="62"/>
        <v>247</v>
      </c>
      <c r="J202" s="167">
        <f t="shared" si="62"/>
        <v>228</v>
      </c>
      <c r="K202" s="167">
        <f>K200*0.19</f>
        <v>380</v>
      </c>
      <c r="L202" s="167">
        <f t="shared" ref="L202:Y202" si="63">L200*0.19</f>
        <v>373.92</v>
      </c>
      <c r="M202" s="167">
        <f t="shared" si="63"/>
        <v>0</v>
      </c>
      <c r="N202" s="167">
        <f t="shared" si="63"/>
        <v>171</v>
      </c>
      <c r="O202" s="167">
        <f t="shared" si="63"/>
        <v>429.4</v>
      </c>
      <c r="P202" s="167">
        <f t="shared" si="63"/>
        <v>402.8</v>
      </c>
      <c r="Q202" s="167">
        <f t="shared" si="63"/>
        <v>0</v>
      </c>
      <c r="R202" s="167">
        <f t="shared" si="63"/>
        <v>0</v>
      </c>
      <c r="S202" s="167">
        <f t="shared" si="63"/>
        <v>186.2</v>
      </c>
      <c r="T202" s="167">
        <f t="shared" si="63"/>
        <v>950</v>
      </c>
      <c r="U202" s="167">
        <f t="shared" si="63"/>
        <v>133</v>
      </c>
      <c r="V202" s="167">
        <f t="shared" si="63"/>
        <v>0</v>
      </c>
      <c r="W202" s="167">
        <f t="shared" si="63"/>
        <v>637.83000000000004</v>
      </c>
      <c r="X202" s="167">
        <f t="shared" si="63"/>
        <v>2033.76</v>
      </c>
      <c r="Y202" s="167">
        <f t="shared" si="63"/>
        <v>1221.1300000000001</v>
      </c>
    </row>
    <row r="203" spans="1:35" s="56" customFormat="1" ht="30" customHeight="1" collapsed="1" x14ac:dyDescent="0.2">
      <c r="A203" s="12" t="s">
        <v>140</v>
      </c>
      <c r="B203" s="8">
        <f>B200/B201</f>
        <v>0.10538140707721357</v>
      </c>
      <c r="C203" s="113">
        <f>C200/C201</f>
        <v>0.1581382519641602</v>
      </c>
      <c r="D203" s="142"/>
      <c r="E203" s="93"/>
      <c r="F203" s="93"/>
      <c r="G203" s="93">
        <f t="shared" ref="G203:N203" si="64">G200/G201</f>
        <v>0.35155442200317089</v>
      </c>
      <c r="H203" s="93">
        <f t="shared" si="64"/>
        <v>8.0332568807339452E-2</v>
      </c>
      <c r="I203" s="93">
        <f t="shared" si="64"/>
        <v>7.6854862548034295E-2</v>
      </c>
      <c r="J203" s="93">
        <f t="shared" si="64"/>
        <v>0.24257125530624621</v>
      </c>
      <c r="K203" s="93">
        <f t="shared" si="64"/>
        <v>1.0065425264217414</v>
      </c>
      <c r="L203" s="93">
        <f t="shared" si="64"/>
        <v>8.9621567466642377E-2</v>
      </c>
      <c r="M203" s="93"/>
      <c r="N203" s="93">
        <f t="shared" si="64"/>
        <v>7.1270193221412731E-2</v>
      </c>
      <c r="O203" s="93">
        <f>O200/O201</f>
        <v>0.16919967058471214</v>
      </c>
      <c r="P203" s="93">
        <f>P200/P201</f>
        <v>0.11298832809252252</v>
      </c>
      <c r="Q203" s="93"/>
      <c r="R203" s="93"/>
      <c r="S203" s="93">
        <f>S200/S201</f>
        <v>0.14314928425357873</v>
      </c>
      <c r="T203" s="93">
        <f>T200/T201</f>
        <v>9.3713685946695657E-2</v>
      </c>
      <c r="U203" s="93">
        <f>U200/U201</f>
        <v>0.11494252873563218</v>
      </c>
      <c r="V203" s="93"/>
      <c r="W203" s="93">
        <f>W200/W201</f>
        <v>0.27457876656306235</v>
      </c>
      <c r="X203" s="93">
        <f>X200/X201</f>
        <v>0.38247695276209531</v>
      </c>
      <c r="Y203" s="93">
        <f>Y200/Y201</f>
        <v>0.33139115190265028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59"/>
        <v>#DIV/0!</v>
      </c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59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59"/>
        <v>#DIV/0!</v>
      </c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59"/>
        <v>#DIV/0!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152887.32999999999</v>
      </c>
      <c r="C209" s="143">
        <f>C207+C205+C202+C198+C194</f>
        <v>129525.86</v>
      </c>
      <c r="D209" s="142">
        <f t="shared" si="59"/>
        <v>0.84719812949836992</v>
      </c>
      <c r="E209" s="167">
        <f>E207+E205+E202+E198+E194</f>
        <v>1230.9000000000001</v>
      </c>
      <c r="F209" s="167">
        <f t="shared" ref="F209:Y209" si="65">F207+F205+F202+F198+F194</f>
        <v>3165</v>
      </c>
      <c r="G209" s="167">
        <f t="shared" si="65"/>
        <v>13962.75</v>
      </c>
      <c r="H209" s="167">
        <f t="shared" si="65"/>
        <v>9162.27</v>
      </c>
      <c r="I209" s="167">
        <f t="shared" si="65"/>
        <v>5643.4</v>
      </c>
      <c r="J209" s="167">
        <f t="shared" si="65"/>
        <v>6171</v>
      </c>
      <c r="K209" s="167">
        <f>K207+K205+K202+K198+K194</f>
        <v>1959.2</v>
      </c>
      <c r="L209" s="167">
        <f t="shared" si="65"/>
        <v>7435.02</v>
      </c>
      <c r="M209" s="167">
        <f t="shared" si="65"/>
        <v>5020.6499999999996</v>
      </c>
      <c r="N209" s="167">
        <f t="shared" si="65"/>
        <v>5283.45</v>
      </c>
      <c r="O209" s="167">
        <f t="shared" si="65"/>
        <v>4160.05</v>
      </c>
      <c r="P209" s="167">
        <f t="shared" si="65"/>
        <v>7997.75</v>
      </c>
      <c r="Q209" s="167">
        <f t="shared" si="65"/>
        <v>4223.7000000000007</v>
      </c>
      <c r="R209" s="167">
        <f t="shared" si="65"/>
        <v>2400</v>
      </c>
      <c r="S209" s="167">
        <f t="shared" si="65"/>
        <v>3880.55</v>
      </c>
      <c r="T209" s="167">
        <f t="shared" si="65"/>
        <v>14644.4</v>
      </c>
      <c r="U209" s="167">
        <f t="shared" si="65"/>
        <v>2035</v>
      </c>
      <c r="V209" s="167">
        <f t="shared" si="65"/>
        <v>711</v>
      </c>
      <c r="W209" s="167">
        <f t="shared" si="65"/>
        <v>4655.43</v>
      </c>
      <c r="X209" s="167">
        <f t="shared" si="65"/>
        <v>17293.71</v>
      </c>
      <c r="Y209" s="167">
        <f t="shared" si="65"/>
        <v>8455.630000000001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59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67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67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f>B209/B210*10</f>
        <v>22.384019501625133</v>
      </c>
      <c r="C211" s="126">
        <f>C209/C210*10</f>
        <v>18.586937211655055</v>
      </c>
      <c r="D211" s="8">
        <f t="shared" si="59"/>
        <v>0.83036637858118378</v>
      </c>
      <c r="E211" s="48">
        <f>E209/E210*10</f>
        <v>20.178688524590168</v>
      </c>
      <c r="F211" s="48">
        <f t="shared" ref="F211:Y211" si="66">F209/F210*10</f>
        <v>16.618535048569179</v>
      </c>
      <c r="G211" s="48">
        <f t="shared" si="66"/>
        <v>24.0612614165087</v>
      </c>
      <c r="H211" s="48">
        <f t="shared" si="66"/>
        <v>13.133987958715597</v>
      </c>
      <c r="I211" s="48">
        <f t="shared" si="66"/>
        <v>20.38800578034682</v>
      </c>
      <c r="J211" s="48">
        <f t="shared" si="66"/>
        <v>20.791778975741238</v>
      </c>
      <c r="K211" s="48">
        <f>K209/K210*10</f>
        <v>27.401398601398604</v>
      </c>
      <c r="L211" s="48">
        <f t="shared" si="66"/>
        <v>11.850525980235895</v>
      </c>
      <c r="M211" s="48">
        <f t="shared" si="66"/>
        <v>18.726781051846324</v>
      </c>
      <c r="N211" s="48">
        <f t="shared" si="66"/>
        <v>20.916270783847981</v>
      </c>
      <c r="O211" s="48">
        <f t="shared" si="66"/>
        <v>20.758732534930143</v>
      </c>
      <c r="P211" s="48">
        <f t="shared" si="66"/>
        <v>18.943036475603979</v>
      </c>
      <c r="Q211" s="48">
        <f t="shared" si="66"/>
        <v>21.160821643286578</v>
      </c>
      <c r="R211" s="48">
        <f t="shared" si="66"/>
        <v>17.777777777777779</v>
      </c>
      <c r="S211" s="48">
        <f t="shared" si="66"/>
        <v>18.892648490749757</v>
      </c>
      <c r="T211" s="48">
        <f t="shared" si="66"/>
        <v>18.298638010745968</v>
      </c>
      <c r="U211" s="48">
        <f t="shared" si="66"/>
        <v>18.567518248175183</v>
      </c>
      <c r="V211" s="48">
        <f t="shared" si="66"/>
        <v>23.084415584415584</v>
      </c>
      <c r="W211" s="48">
        <f t="shared" si="66"/>
        <v>19.040613496932515</v>
      </c>
      <c r="X211" s="48">
        <f>X209/X210*10</f>
        <v>21.62795147573787</v>
      </c>
      <c r="Y211" s="48">
        <f t="shared" si="66"/>
        <v>16.955343894124727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77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77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77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77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41.45" hidden="1" customHeight="1" x14ac:dyDescent="0.35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</row>
    <row r="222" spans="1:25" ht="20.45" hidden="1" customHeight="1" x14ac:dyDescent="0.25">
      <c r="A222" s="187"/>
      <c r="B222" s="188"/>
      <c r="C222" s="188"/>
      <c r="D222" s="188"/>
      <c r="E222" s="188"/>
      <c r="F222" s="188"/>
      <c r="G222" s="188"/>
      <c r="H222" s="188"/>
      <c r="I222" s="188"/>
      <c r="J222" s="188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94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94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58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58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58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58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58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58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75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75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58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75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75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58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58">
        <v>7</v>
      </c>
      <c r="X239" s="58"/>
      <c r="Y239" s="58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2021-09-03T12:37:27Z</cp:lastPrinted>
  <dcterms:created xsi:type="dcterms:W3CDTF">2017-06-08T05:54:08Z</dcterms:created>
  <dcterms:modified xsi:type="dcterms:W3CDTF">2021-09-03T14:25:00Z</dcterms:modified>
</cp:coreProperties>
</file>