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Лист1" sheetId="2" r:id="rId2"/>
  </sheets>
  <definedNames>
    <definedName name="_xlnm.Print_Titles" localSheetId="0">'Бюджет'!$A:$B</definedName>
    <definedName name="_xlnm.Print_Area" localSheetId="0">'Бюджет'!$A$1:$DF$29</definedName>
  </definedNames>
  <calcPr fullCalcOnLoad="1"/>
</workbook>
</file>

<file path=xl/sharedStrings.xml><?xml version="1.0" encoding="utf-8"?>
<sst xmlns="http://schemas.openxmlformats.org/spreadsheetml/2006/main" count="176" uniqueCount="61">
  <si>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</si>
  <si>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</si>
  <si>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</si>
  <si>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</si>
  <si>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</si>
  <si>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</si>
  <si>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</si>
  <si>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</si>
  <si>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</si>
  <si>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</si>
  <si>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</si>
  <si>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</si>
  <si>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</si>
  <si>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</si>
  <si>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</si>
  <si>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</si>
  <si>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</si>
  <si>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</si>
  <si>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</si>
  <si>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</si>
  <si>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</si>
  <si>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</si>
  <si>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</si>
  <si>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</si>
  <si>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</si>
  <si>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</si>
  <si>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</si>
  <si>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</si>
  <si>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</si>
  <si>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</si>
  <si>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</si>
  <si>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</si>
  <si>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</si>
  <si>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</si>
  <si>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</si>
  <si>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</si>
  <si>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</si>
  <si>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</si>
  <si>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</si>
  <si>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</si>
  <si>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</si>
  <si>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</si>
  <si>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</si>
  <si>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</si>
  <si>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</si>
  <si>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</si>
  <si>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</si>
  <si>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</si>
  <si>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</si>
  <si>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</si>
  <si>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</si>
  <si>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</si>
  <si>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</si>
  <si>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</si>
  <si>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</si>
  <si>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</si>
  <si>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</si>
  <si>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</si>
  <si>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 xml:space="preserve">План на 2021 год </t>
  </si>
  <si>
    <t>об исполнении бюджетов сельских поселений Шумерлинского района на 01.06.2021г.</t>
  </si>
  <si>
    <t>Факт на 01.06.2021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</si>
</sst>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72" fontId="9" fillId="33" borderId="12" xfId="0" applyNumberFormat="1" applyFont="1" applyFill="1" applyBorder="1" applyAlignment="1">
      <alignment horizontal="right" vertical="center" wrapText="1"/>
    </xf>
    <xf numFmtId="174" fontId="9" fillId="33" borderId="12" xfId="0" applyNumberFormat="1" applyFont="1" applyFill="1" applyBorder="1" applyAlignment="1">
      <alignment horizontal="right" vertical="center"/>
    </xf>
    <xf numFmtId="17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7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72" fontId="9" fillId="33" borderId="12" xfId="0" applyNumberFormat="1" applyFont="1" applyFill="1" applyBorder="1" applyAlignment="1">
      <alignment vertical="center" wrapText="1"/>
    </xf>
    <xf numFmtId="172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74" fontId="0" fillId="33" borderId="0" xfId="0" applyNumberFormat="1" applyFont="1" applyFill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"/>
  <sheetViews>
    <sheetView tabSelected="1" view="pageBreakPreview" zoomScale="84" zoomScaleNormal="82" zoomScaleSheetLayoutView="84" zoomScalePageLayoutView="75" workbookViewId="0" topLeftCell="CG1">
      <selection activeCell="CJ11" sqref="CJ11:CJ12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4.125" style="1" customWidth="1"/>
    <col min="45" max="45" width="13.75390625" style="1" customWidth="1"/>
    <col min="46" max="46" width="12.625" style="1" customWidth="1"/>
    <col min="47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1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112"/>
      <c r="V1" s="112"/>
      <c r="W1" s="112"/>
    </row>
    <row r="2" spans="21:23" ht="26.25" customHeight="1">
      <c r="U2" s="112"/>
      <c r="V2" s="112"/>
      <c r="W2" s="112"/>
    </row>
    <row r="3" spans="3:18" ht="15">
      <c r="C3" s="97" t="s">
        <v>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3:23" ht="15.75">
      <c r="C4" s="98" t="s">
        <v>59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5" t="s">
        <v>37</v>
      </c>
      <c r="H5" s="115"/>
      <c r="I5" s="115"/>
      <c r="J5" s="115"/>
      <c r="K5" s="115"/>
      <c r="L5" s="115"/>
      <c r="M5" s="115"/>
      <c r="N5" s="115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6" t="s">
        <v>24</v>
      </c>
      <c r="B8" s="107"/>
      <c r="C8" s="99"/>
      <c r="D8" s="100"/>
      <c r="E8" s="100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3"/>
      <c r="CA8" s="11"/>
      <c r="CB8" s="11"/>
      <c r="CC8" s="11"/>
      <c r="CD8" s="90" t="s">
        <v>2</v>
      </c>
      <c r="CE8" s="95"/>
      <c r="CF8" s="91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90" t="s">
        <v>28</v>
      </c>
      <c r="DF8" s="91"/>
    </row>
    <row r="9" spans="1:112" s="13" customFormat="1" ht="23.25" customHeight="1">
      <c r="A9" s="108"/>
      <c r="B9" s="109"/>
      <c r="C9" s="45"/>
      <c r="D9" s="45"/>
      <c r="E9" s="45"/>
      <c r="F9" s="75" t="s">
        <v>3</v>
      </c>
      <c r="G9" s="76"/>
      <c r="H9" s="76"/>
      <c r="I9" s="113" t="s">
        <v>1</v>
      </c>
      <c r="J9" s="114"/>
      <c r="K9" s="114"/>
      <c r="L9" s="114"/>
      <c r="M9" s="114"/>
      <c r="N9" s="1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5" t="s">
        <v>5</v>
      </c>
      <c r="BP9" s="76"/>
      <c r="BQ9" s="76"/>
      <c r="BR9" s="47" t="s">
        <v>4</v>
      </c>
      <c r="BS9" s="48"/>
      <c r="BT9" s="48"/>
      <c r="BU9" s="48"/>
      <c r="BV9" s="48"/>
      <c r="BW9" s="48"/>
      <c r="BX9" s="48"/>
      <c r="BY9" s="48"/>
      <c r="BZ9" s="49"/>
      <c r="CA9" s="58"/>
      <c r="CB9" s="58"/>
      <c r="CC9" s="58"/>
      <c r="CD9" s="72"/>
      <c r="CE9" s="73"/>
      <c r="CF9" s="74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72"/>
      <c r="DF9" s="74"/>
      <c r="DG9" s="53"/>
      <c r="DH9" s="58"/>
    </row>
    <row r="10" spans="1:112" s="13" customFormat="1" ht="12.75" customHeight="1">
      <c r="A10" s="108"/>
      <c r="B10" s="109"/>
      <c r="C10" s="45"/>
      <c r="D10" s="45"/>
      <c r="E10" s="45"/>
      <c r="F10" s="75"/>
      <c r="G10" s="76"/>
      <c r="H10" s="76"/>
      <c r="I10" s="75" t="s">
        <v>29</v>
      </c>
      <c r="J10" s="76"/>
      <c r="K10" s="77"/>
      <c r="L10" s="60" t="s">
        <v>31</v>
      </c>
      <c r="M10" s="116" t="s">
        <v>4</v>
      </c>
      <c r="N10" s="117"/>
      <c r="O10" s="117"/>
      <c r="P10" s="117"/>
      <c r="Q10" s="117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5" t="s">
        <v>30</v>
      </c>
      <c r="AJ10" s="76"/>
      <c r="AK10" s="77"/>
      <c r="AL10" s="60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5"/>
      <c r="BP10" s="76"/>
      <c r="BQ10" s="76"/>
      <c r="BR10" s="50"/>
      <c r="BS10" s="51"/>
      <c r="BT10" s="51"/>
      <c r="BU10" s="51"/>
      <c r="BV10" s="51"/>
      <c r="BW10" s="51"/>
      <c r="BX10" s="51"/>
      <c r="BY10" s="51"/>
      <c r="BZ10" s="52"/>
      <c r="CA10" s="58"/>
      <c r="CB10" s="58"/>
      <c r="CC10" s="58"/>
      <c r="CD10" s="72"/>
      <c r="CE10" s="73"/>
      <c r="CF10" s="74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72"/>
      <c r="DF10" s="74"/>
      <c r="DG10" s="53"/>
      <c r="DH10" s="58"/>
    </row>
    <row r="11" spans="1:112" s="13" customFormat="1" ht="83.25" customHeight="1">
      <c r="A11" s="108"/>
      <c r="B11" s="109"/>
      <c r="C11" s="76" t="s">
        <v>38</v>
      </c>
      <c r="D11" s="76"/>
      <c r="E11" s="77"/>
      <c r="F11" s="75"/>
      <c r="G11" s="76"/>
      <c r="H11" s="76"/>
      <c r="I11" s="75"/>
      <c r="J11" s="76"/>
      <c r="K11" s="77"/>
      <c r="L11" s="61"/>
      <c r="M11" s="64" t="s">
        <v>49</v>
      </c>
      <c r="N11" s="65"/>
      <c r="O11" s="66"/>
      <c r="P11" s="60" t="s">
        <v>31</v>
      </c>
      <c r="Q11" s="64" t="s">
        <v>6</v>
      </c>
      <c r="R11" s="65"/>
      <c r="S11" s="66"/>
      <c r="T11" s="63" t="s">
        <v>31</v>
      </c>
      <c r="U11" s="64" t="s">
        <v>7</v>
      </c>
      <c r="V11" s="65"/>
      <c r="W11" s="66"/>
      <c r="X11" s="64" t="s">
        <v>8</v>
      </c>
      <c r="Y11" s="65"/>
      <c r="Z11" s="66"/>
      <c r="AA11" s="60" t="s">
        <v>31</v>
      </c>
      <c r="AB11" s="60" t="s">
        <v>9</v>
      </c>
      <c r="AC11" s="60"/>
      <c r="AD11" s="60"/>
      <c r="AE11" s="60" t="s">
        <v>31</v>
      </c>
      <c r="AF11" s="104" t="s">
        <v>47</v>
      </c>
      <c r="AG11" s="104"/>
      <c r="AH11" s="104"/>
      <c r="AI11" s="76"/>
      <c r="AJ11" s="76"/>
      <c r="AK11" s="77"/>
      <c r="AL11" s="61"/>
      <c r="AM11" s="104" t="s">
        <v>41</v>
      </c>
      <c r="AN11" s="104"/>
      <c r="AO11" s="104"/>
      <c r="AP11" s="60" t="s">
        <v>31</v>
      </c>
      <c r="AQ11" s="60" t="s">
        <v>42</v>
      </c>
      <c r="AR11" s="60"/>
      <c r="AS11" s="60"/>
      <c r="AT11" s="60" t="s">
        <v>43</v>
      </c>
      <c r="AU11" s="60"/>
      <c r="AV11" s="60"/>
      <c r="AW11" s="60" t="s">
        <v>44</v>
      </c>
      <c r="AX11" s="60"/>
      <c r="AY11" s="60"/>
      <c r="AZ11" s="64" t="s">
        <v>45</v>
      </c>
      <c r="BA11" s="65"/>
      <c r="BB11" s="66"/>
      <c r="BC11" s="60" t="s">
        <v>31</v>
      </c>
      <c r="BD11" s="64" t="s">
        <v>53</v>
      </c>
      <c r="BE11" s="65"/>
      <c r="BF11" s="66"/>
      <c r="BG11" s="60" t="s">
        <v>51</v>
      </c>
      <c r="BH11" s="60"/>
      <c r="BI11" s="60"/>
      <c r="BJ11" s="60" t="s">
        <v>31</v>
      </c>
      <c r="BK11" s="60" t="s">
        <v>48</v>
      </c>
      <c r="BL11" s="60"/>
      <c r="BM11" s="60"/>
      <c r="BN11" s="60" t="s">
        <v>31</v>
      </c>
      <c r="BO11" s="75"/>
      <c r="BP11" s="76"/>
      <c r="BQ11" s="77"/>
      <c r="BR11" s="73" t="s">
        <v>54</v>
      </c>
      <c r="BS11" s="73"/>
      <c r="BT11" s="74"/>
      <c r="BU11" s="84" t="s">
        <v>56</v>
      </c>
      <c r="BV11" s="85"/>
      <c r="BW11" s="86"/>
      <c r="BX11" s="72" t="s">
        <v>46</v>
      </c>
      <c r="BY11" s="73"/>
      <c r="BZ11" s="74"/>
      <c r="CA11" s="64" t="s">
        <v>55</v>
      </c>
      <c r="CB11" s="65"/>
      <c r="CC11" s="66"/>
      <c r="CD11" s="72"/>
      <c r="CE11" s="73"/>
      <c r="CF11" s="74"/>
      <c r="CG11" s="78" t="s">
        <v>25</v>
      </c>
      <c r="CH11" s="79"/>
      <c r="CI11" s="80"/>
      <c r="CJ11" s="60" t="s">
        <v>33</v>
      </c>
      <c r="CK11" s="70" t="s">
        <v>1</v>
      </c>
      <c r="CL11" s="70"/>
      <c r="CM11" s="71"/>
      <c r="CN11" s="78" t="s">
        <v>26</v>
      </c>
      <c r="CO11" s="79"/>
      <c r="CP11" s="80"/>
      <c r="CQ11" s="78" t="s">
        <v>27</v>
      </c>
      <c r="CR11" s="79"/>
      <c r="CS11" s="80"/>
      <c r="CT11" s="60" t="s">
        <v>33</v>
      </c>
      <c r="CU11" s="64" t="s">
        <v>10</v>
      </c>
      <c r="CV11" s="65"/>
      <c r="CW11" s="66"/>
      <c r="CX11" s="63" t="s">
        <v>33</v>
      </c>
      <c r="CY11" s="92" t="s">
        <v>11</v>
      </c>
      <c r="CZ11" s="93"/>
      <c r="DA11" s="93"/>
      <c r="DB11" s="93"/>
      <c r="DC11" s="93"/>
      <c r="DD11" s="94"/>
      <c r="DE11" s="72"/>
      <c r="DF11" s="74"/>
      <c r="DG11" s="53"/>
      <c r="DH11" s="58"/>
    </row>
    <row r="12" spans="1:112" s="13" customFormat="1" ht="46.5" customHeight="1">
      <c r="A12" s="108"/>
      <c r="B12" s="109"/>
      <c r="C12" s="45"/>
      <c r="D12" s="45"/>
      <c r="E12" s="46"/>
      <c r="F12" s="44"/>
      <c r="G12" s="45"/>
      <c r="H12" s="45"/>
      <c r="I12" s="44"/>
      <c r="J12" s="45"/>
      <c r="K12" s="46"/>
      <c r="L12" s="62"/>
      <c r="M12" s="67"/>
      <c r="N12" s="68"/>
      <c r="O12" s="69"/>
      <c r="P12" s="62"/>
      <c r="Q12" s="67"/>
      <c r="R12" s="68"/>
      <c r="S12" s="69"/>
      <c r="T12" s="62"/>
      <c r="U12" s="67"/>
      <c r="V12" s="68"/>
      <c r="W12" s="69"/>
      <c r="X12" s="67"/>
      <c r="Y12" s="68"/>
      <c r="Z12" s="69"/>
      <c r="AA12" s="62"/>
      <c r="AB12" s="62"/>
      <c r="AC12" s="62"/>
      <c r="AD12" s="62"/>
      <c r="AE12" s="62"/>
      <c r="AF12" s="104"/>
      <c r="AG12" s="104"/>
      <c r="AH12" s="104"/>
      <c r="AI12" s="45"/>
      <c r="AJ12" s="45"/>
      <c r="AK12" s="46"/>
      <c r="AL12" s="62"/>
      <c r="AM12" s="104"/>
      <c r="AN12" s="104"/>
      <c r="AO12" s="104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7"/>
      <c r="BA12" s="68"/>
      <c r="BB12" s="69"/>
      <c r="BC12" s="62"/>
      <c r="BD12" s="67"/>
      <c r="BE12" s="68"/>
      <c r="BF12" s="69"/>
      <c r="BG12" s="62"/>
      <c r="BH12" s="62"/>
      <c r="BI12" s="62"/>
      <c r="BJ12" s="62"/>
      <c r="BK12" s="62"/>
      <c r="BL12" s="62"/>
      <c r="BM12" s="62"/>
      <c r="BN12" s="62"/>
      <c r="BO12" s="44"/>
      <c r="BP12" s="45"/>
      <c r="BQ12" s="46"/>
      <c r="BR12" s="58"/>
      <c r="BS12" s="58"/>
      <c r="BT12" s="54"/>
      <c r="BU12" s="87"/>
      <c r="BV12" s="88"/>
      <c r="BW12" s="89"/>
      <c r="BX12" s="53"/>
      <c r="BY12" s="58"/>
      <c r="BZ12" s="54"/>
      <c r="CA12" s="67"/>
      <c r="CB12" s="68"/>
      <c r="CC12" s="69"/>
      <c r="CD12" s="67"/>
      <c r="CE12" s="68"/>
      <c r="CF12" s="69"/>
      <c r="CG12" s="81"/>
      <c r="CH12" s="82"/>
      <c r="CI12" s="83"/>
      <c r="CJ12" s="62"/>
      <c r="CK12" s="71" t="s">
        <v>50</v>
      </c>
      <c r="CL12" s="96"/>
      <c r="CM12" s="96"/>
      <c r="CN12" s="81"/>
      <c r="CO12" s="82"/>
      <c r="CP12" s="83"/>
      <c r="CQ12" s="81"/>
      <c r="CR12" s="82"/>
      <c r="CS12" s="83"/>
      <c r="CT12" s="62"/>
      <c r="CU12" s="67"/>
      <c r="CV12" s="68"/>
      <c r="CW12" s="69"/>
      <c r="CX12" s="62"/>
      <c r="CY12" s="55"/>
      <c r="CZ12" s="56"/>
      <c r="DA12" s="56"/>
      <c r="DB12" s="56"/>
      <c r="DC12" s="56"/>
      <c r="DD12" s="57"/>
      <c r="DE12" s="50"/>
      <c r="DF12" s="52"/>
      <c r="DG12" s="53"/>
      <c r="DH12" s="58"/>
    </row>
    <row r="13" spans="1:112" s="13" customFormat="1" ht="51.75" customHeight="1">
      <c r="A13" s="110"/>
      <c r="B13" s="111"/>
      <c r="C13" s="4" t="s">
        <v>58</v>
      </c>
      <c r="D13" s="43" t="s">
        <v>60</v>
      </c>
      <c r="E13" s="4" t="s">
        <v>12</v>
      </c>
      <c r="F13" s="4" t="s">
        <v>58</v>
      </c>
      <c r="G13" s="43" t="s">
        <v>60</v>
      </c>
      <c r="H13" s="4" t="s">
        <v>12</v>
      </c>
      <c r="I13" s="4" t="s">
        <v>58</v>
      </c>
      <c r="J13" s="43" t="s">
        <v>60</v>
      </c>
      <c r="K13" s="4" t="s">
        <v>12</v>
      </c>
      <c r="L13" s="4" t="s">
        <v>32</v>
      </c>
      <c r="M13" s="4" t="s">
        <v>58</v>
      </c>
      <c r="N13" s="43" t="s">
        <v>60</v>
      </c>
      <c r="O13" s="4" t="s">
        <v>12</v>
      </c>
      <c r="P13" s="4" t="s">
        <v>57</v>
      </c>
      <c r="Q13" s="4" t="s">
        <v>58</v>
      </c>
      <c r="R13" s="43" t="s">
        <v>60</v>
      </c>
      <c r="S13" s="4" t="s">
        <v>12</v>
      </c>
      <c r="T13" s="20" t="s">
        <v>32</v>
      </c>
      <c r="U13" s="4" t="s">
        <v>58</v>
      </c>
      <c r="V13" s="43" t="s">
        <v>60</v>
      </c>
      <c r="W13" s="4" t="s">
        <v>12</v>
      </c>
      <c r="X13" s="4" t="s">
        <v>58</v>
      </c>
      <c r="Y13" s="43" t="s">
        <v>60</v>
      </c>
      <c r="Z13" s="4" t="s">
        <v>12</v>
      </c>
      <c r="AA13" s="4" t="s">
        <v>32</v>
      </c>
      <c r="AB13" s="4" t="s">
        <v>58</v>
      </c>
      <c r="AC13" s="43" t="s">
        <v>60</v>
      </c>
      <c r="AD13" s="4" t="s">
        <v>12</v>
      </c>
      <c r="AE13" s="21" t="s">
        <v>32</v>
      </c>
      <c r="AF13" s="4" t="s">
        <v>58</v>
      </c>
      <c r="AG13" s="43" t="s">
        <v>60</v>
      </c>
      <c r="AH13" s="4" t="s">
        <v>12</v>
      </c>
      <c r="AI13" s="4" t="s">
        <v>58</v>
      </c>
      <c r="AJ13" s="43" t="s">
        <v>60</v>
      </c>
      <c r="AK13" s="4" t="s">
        <v>12</v>
      </c>
      <c r="AL13" s="4" t="s">
        <v>32</v>
      </c>
      <c r="AM13" s="4" t="s">
        <v>58</v>
      </c>
      <c r="AN13" s="43" t="s">
        <v>60</v>
      </c>
      <c r="AO13" s="4" t="s">
        <v>12</v>
      </c>
      <c r="AP13" s="4" t="s">
        <v>32</v>
      </c>
      <c r="AQ13" s="4" t="s">
        <v>58</v>
      </c>
      <c r="AR13" s="43" t="s">
        <v>60</v>
      </c>
      <c r="AS13" s="4" t="s">
        <v>12</v>
      </c>
      <c r="AT13" s="4" t="s">
        <v>58</v>
      </c>
      <c r="AU13" s="43" t="s">
        <v>60</v>
      </c>
      <c r="AV13" s="4" t="s">
        <v>12</v>
      </c>
      <c r="AW13" s="4" t="s">
        <v>58</v>
      </c>
      <c r="AX13" s="43" t="s">
        <v>60</v>
      </c>
      <c r="AY13" s="4" t="s">
        <v>12</v>
      </c>
      <c r="AZ13" s="4" t="s">
        <v>58</v>
      </c>
      <c r="BA13" s="43" t="s">
        <v>60</v>
      </c>
      <c r="BB13" s="4" t="s">
        <v>12</v>
      </c>
      <c r="BC13" s="4" t="s">
        <v>32</v>
      </c>
      <c r="BD13" s="4" t="s">
        <v>58</v>
      </c>
      <c r="BE13" s="43" t="s">
        <v>60</v>
      </c>
      <c r="BF13" s="4" t="s">
        <v>12</v>
      </c>
      <c r="BG13" s="4" t="s">
        <v>58</v>
      </c>
      <c r="BH13" s="43" t="s">
        <v>60</v>
      </c>
      <c r="BI13" s="4" t="s">
        <v>12</v>
      </c>
      <c r="BJ13" s="4" t="s">
        <v>32</v>
      </c>
      <c r="BK13" s="4" t="s">
        <v>58</v>
      </c>
      <c r="BL13" s="43" t="s">
        <v>60</v>
      </c>
      <c r="BM13" s="4" t="s">
        <v>12</v>
      </c>
      <c r="BN13" s="4" t="s">
        <v>32</v>
      </c>
      <c r="BO13" s="4" t="s">
        <v>58</v>
      </c>
      <c r="BP13" s="43" t="s">
        <v>60</v>
      </c>
      <c r="BQ13" s="4" t="s">
        <v>12</v>
      </c>
      <c r="BR13" s="4" t="s">
        <v>58</v>
      </c>
      <c r="BS13" s="43" t="s">
        <v>60</v>
      </c>
      <c r="BT13" s="4" t="s">
        <v>12</v>
      </c>
      <c r="BU13" s="4" t="s">
        <v>58</v>
      </c>
      <c r="BV13" s="43" t="s">
        <v>60</v>
      </c>
      <c r="BW13" s="4" t="s">
        <v>12</v>
      </c>
      <c r="BX13" s="4" t="s">
        <v>58</v>
      </c>
      <c r="BY13" s="43" t="s">
        <v>60</v>
      </c>
      <c r="BZ13" s="4" t="s">
        <v>12</v>
      </c>
      <c r="CA13" s="4" t="s">
        <v>58</v>
      </c>
      <c r="CB13" s="43" t="s">
        <v>60</v>
      </c>
      <c r="CC13" s="4" t="s">
        <v>12</v>
      </c>
      <c r="CD13" s="4" t="s">
        <v>58</v>
      </c>
      <c r="CE13" s="43" t="s">
        <v>60</v>
      </c>
      <c r="CF13" s="4" t="s">
        <v>12</v>
      </c>
      <c r="CG13" s="4" t="s">
        <v>58</v>
      </c>
      <c r="CH13" s="43" t="s">
        <v>60</v>
      </c>
      <c r="CI13" s="4" t="s">
        <v>12</v>
      </c>
      <c r="CJ13" s="21" t="s">
        <v>32</v>
      </c>
      <c r="CK13" s="4" t="s">
        <v>58</v>
      </c>
      <c r="CL13" s="43" t="s">
        <v>60</v>
      </c>
      <c r="CM13" s="4" t="s">
        <v>12</v>
      </c>
      <c r="CN13" s="4" t="s">
        <v>58</v>
      </c>
      <c r="CO13" s="43" t="s">
        <v>60</v>
      </c>
      <c r="CP13" s="4" t="s">
        <v>12</v>
      </c>
      <c r="CQ13" s="4" t="s">
        <v>58</v>
      </c>
      <c r="CR13" s="43" t="s">
        <v>60</v>
      </c>
      <c r="CS13" s="4" t="s">
        <v>12</v>
      </c>
      <c r="CT13" s="21" t="s">
        <v>32</v>
      </c>
      <c r="CU13" s="4" t="s">
        <v>58</v>
      </c>
      <c r="CV13" s="43" t="s">
        <v>60</v>
      </c>
      <c r="CW13" s="4" t="s">
        <v>12</v>
      </c>
      <c r="CX13" s="35" t="s">
        <v>32</v>
      </c>
      <c r="CY13" s="35" t="s">
        <v>39</v>
      </c>
      <c r="CZ13" s="35" t="s">
        <v>40</v>
      </c>
      <c r="DA13" s="35" t="s">
        <v>12</v>
      </c>
      <c r="DB13" s="35" t="s">
        <v>39</v>
      </c>
      <c r="DC13" s="35" t="s">
        <v>40</v>
      </c>
      <c r="DD13" s="35" t="s">
        <v>12</v>
      </c>
      <c r="DE13" s="4" t="s">
        <v>58</v>
      </c>
      <c r="DF13" s="43" t="s">
        <v>60</v>
      </c>
      <c r="DG13" s="37"/>
      <c r="DH13" s="58"/>
    </row>
    <row r="14" spans="1:112" ht="30" customHeight="1">
      <c r="A14" s="22">
        <v>1</v>
      </c>
      <c r="B14" s="23" t="s">
        <v>34</v>
      </c>
      <c r="C14" s="24">
        <f>F14+BO14</f>
        <v>5257.9</v>
      </c>
      <c r="D14" s="24">
        <f aca="true" t="shared" si="0" ref="D14:D24">G14+BP14</f>
        <v>1229.9</v>
      </c>
      <c r="E14" s="24">
        <f>D14/C14*100</f>
        <v>23.391468076608536</v>
      </c>
      <c r="F14" s="5">
        <f>+I14+AI14</f>
        <v>1209.1999999999998</v>
      </c>
      <c r="G14" s="5">
        <f>+J14+AJ14</f>
        <v>336.20000000000005</v>
      </c>
      <c r="H14" s="24">
        <f>G14/F14*100</f>
        <v>27.80350645054582</v>
      </c>
      <c r="I14" s="24">
        <f>M14+Q14+U14+X14+AB14+AF14</f>
        <v>1069.6</v>
      </c>
      <c r="J14" s="24">
        <f>N14+R14+V14+Y14+AC14+AG14</f>
        <v>319.1</v>
      </c>
      <c r="K14" s="24">
        <f aca="true" t="shared" si="1" ref="K14:K24">J14/I14*100</f>
        <v>29.833582647718774</v>
      </c>
      <c r="L14" s="24">
        <f aca="true" t="shared" si="2" ref="L14:L26">+J14/(G14+BY14)*100</f>
        <v>92.17215482380126</v>
      </c>
      <c r="M14" s="24">
        <v>800</v>
      </c>
      <c r="N14" s="24">
        <v>267</v>
      </c>
      <c r="O14" s="24">
        <f>N14/M14*100</f>
        <v>33.375</v>
      </c>
      <c r="P14" s="24">
        <f aca="true" t="shared" si="3" ref="P14:P26">+N14/(G14+BY14)*100</f>
        <v>77.12305025996532</v>
      </c>
      <c r="Q14" s="25">
        <v>37.1</v>
      </c>
      <c r="R14" s="5">
        <v>11</v>
      </c>
      <c r="S14" s="24">
        <f>R14/Q14*100</f>
        <v>29.649595687331537</v>
      </c>
      <c r="T14" s="24">
        <f aca="true" t="shared" si="4" ref="T14:T26">+R14/(G14+BY14)*100</f>
        <v>3.177354130560369</v>
      </c>
      <c r="U14" s="5">
        <v>0.5</v>
      </c>
      <c r="V14" s="24">
        <v>3.4</v>
      </c>
      <c r="W14" s="24">
        <f aca="true" t="shared" si="5" ref="W14:W24">V14/U14*100</f>
        <v>680</v>
      </c>
      <c r="X14" s="38">
        <v>45</v>
      </c>
      <c r="Y14" s="5">
        <v>1.6</v>
      </c>
      <c r="Z14" s="24">
        <f>Y14/X14*100</f>
        <v>3.5555555555555554</v>
      </c>
      <c r="AA14" s="24">
        <f aca="true" t="shared" si="6" ref="AA14:AA26">+Y14/(G14+BY14)*100</f>
        <v>0.462160600808781</v>
      </c>
      <c r="AB14" s="36">
        <v>180</v>
      </c>
      <c r="AC14" s="5">
        <v>30.1</v>
      </c>
      <c r="AD14" s="24">
        <f>AC14/AB14*100</f>
        <v>16.72222222222222</v>
      </c>
      <c r="AE14" s="24">
        <f aca="true" t="shared" si="7" ref="AE14:AE26">+AC14/(G14+BY14)*100</f>
        <v>8.694396302715193</v>
      </c>
      <c r="AF14" s="24">
        <v>7</v>
      </c>
      <c r="AG14" s="24">
        <v>6</v>
      </c>
      <c r="AH14" s="24">
        <f>AG14/AF14*100</f>
        <v>85.71428571428571</v>
      </c>
      <c r="AI14" s="24">
        <f>AM14+AQ14+AT14+AW14+AZ14+BG14+BK14</f>
        <v>139.6</v>
      </c>
      <c r="AJ14" s="24">
        <f>AN14+AR14+AU14+AX14+BA14+BH14+BL14-1</f>
        <v>17.1</v>
      </c>
      <c r="AK14" s="24">
        <f>AJ14/AI14*100</f>
        <v>12.249283667621778</v>
      </c>
      <c r="AL14" s="24">
        <f aca="true" t="shared" si="8" ref="AL14:AL26">+AJ14/(G14+BY14)*100</f>
        <v>4.9393414211438476</v>
      </c>
      <c r="AM14" s="25">
        <v>0</v>
      </c>
      <c r="AN14" s="5"/>
      <c r="AO14" s="24"/>
      <c r="AP14" s="24">
        <f aca="true" t="shared" si="9" ref="AP14:AP26">+AN14/(G14+BY14)*100</f>
        <v>0</v>
      </c>
      <c r="AQ14" s="5">
        <v>10.6</v>
      </c>
      <c r="AR14" s="5">
        <v>4.5</v>
      </c>
      <c r="AS14" s="24">
        <f>AR14/AQ14*100</f>
        <v>42.45283018867924</v>
      </c>
      <c r="AT14" s="24">
        <v>9</v>
      </c>
      <c r="AU14" s="24">
        <v>9.5</v>
      </c>
      <c r="AV14" s="24">
        <f>AU14/AT14*100</f>
        <v>105.55555555555556</v>
      </c>
      <c r="AW14" s="24"/>
      <c r="AX14" s="24"/>
      <c r="AY14" s="24"/>
      <c r="AZ14" s="24">
        <v>120</v>
      </c>
      <c r="BA14" s="24">
        <v>4.1</v>
      </c>
      <c r="BB14" s="24">
        <f>BA14/AZ14*100</f>
        <v>3.4166666666666665</v>
      </c>
      <c r="BC14" s="24">
        <f aca="true" t="shared" si="10" ref="BC14:BC26">+BA14/(G14+BY14)*100</f>
        <v>1.184286539572501</v>
      </c>
      <c r="BD14" s="24"/>
      <c r="BE14" s="24"/>
      <c r="BF14" s="24"/>
      <c r="BG14" s="24"/>
      <c r="BH14" s="24"/>
      <c r="BI14" s="24"/>
      <c r="BJ14" s="24">
        <f aca="true" t="shared" si="11" ref="BJ14:BJ26">+BH14/(G14+BY14)*100</f>
        <v>0</v>
      </c>
      <c r="BK14" s="24"/>
      <c r="BL14" s="5"/>
      <c r="BM14" s="24"/>
      <c r="BN14" s="24">
        <f aca="true" t="shared" si="12" ref="BN14:BN26">BL14/(G14+BY14)*100</f>
        <v>0</v>
      </c>
      <c r="BO14" s="24">
        <v>4048.7</v>
      </c>
      <c r="BP14" s="5">
        <v>893.7</v>
      </c>
      <c r="BQ14" s="24">
        <f>BP14/BO14*100</f>
        <v>22.07375206856522</v>
      </c>
      <c r="BR14" s="24">
        <v>408.2</v>
      </c>
      <c r="BS14" s="24">
        <v>171.8</v>
      </c>
      <c r="BT14" s="24">
        <f>BS14/BR14*100</f>
        <v>42.087212150906424</v>
      </c>
      <c r="BU14" s="24">
        <v>686</v>
      </c>
      <c r="BV14" s="24">
        <v>383.8</v>
      </c>
      <c r="BW14" s="24">
        <f>BV14/BU14*100</f>
        <v>55.947521865889215</v>
      </c>
      <c r="BX14" s="24">
        <v>70</v>
      </c>
      <c r="BY14" s="24">
        <v>10</v>
      </c>
      <c r="BZ14" s="24">
        <f aca="true" t="shared" si="13" ref="BZ14:BZ23">BY14/BX14*100</f>
        <v>14.285714285714285</v>
      </c>
      <c r="CA14" s="24" t="s">
        <v>22</v>
      </c>
      <c r="CB14" s="24"/>
      <c r="CC14" s="24"/>
      <c r="CD14" s="24">
        <v>5325.6</v>
      </c>
      <c r="CE14" s="24">
        <v>1228.1</v>
      </c>
      <c r="CF14" s="24">
        <f>CE14/CD14*100</f>
        <v>23.06031245305693</v>
      </c>
      <c r="CG14" s="24">
        <v>868.2</v>
      </c>
      <c r="CH14" s="24">
        <v>322</v>
      </c>
      <c r="CI14" s="24">
        <f>CH14/CG14*100</f>
        <v>37.08822851877447</v>
      </c>
      <c r="CJ14" s="24">
        <f>+CH14/CE14*100</f>
        <v>26.219363244035502</v>
      </c>
      <c r="CK14" s="24">
        <v>867.2</v>
      </c>
      <c r="CL14" s="24">
        <v>322</v>
      </c>
      <c r="CM14" s="24">
        <f>CL14/CK14*100</f>
        <v>37.1309963099631</v>
      </c>
      <c r="CN14" s="24">
        <v>3490.1</v>
      </c>
      <c r="CO14" s="24">
        <v>300</v>
      </c>
      <c r="CP14" s="24">
        <f>CO14/CN14*100</f>
        <v>8.595742242342627</v>
      </c>
      <c r="CQ14" s="24">
        <v>352.2</v>
      </c>
      <c r="CR14" s="24">
        <v>144.7</v>
      </c>
      <c r="CS14" s="24">
        <f>CR14/CQ14*100</f>
        <v>41.08461101646792</v>
      </c>
      <c r="CT14" s="24">
        <f>+CR14/CE14*100</f>
        <v>11.782428141030861</v>
      </c>
      <c r="CU14" s="5">
        <v>511.3</v>
      </c>
      <c r="CV14" s="26">
        <v>425</v>
      </c>
      <c r="CW14" s="32">
        <f aca="true" t="shared" si="14" ref="CW14:CW25">CV14/CU14*100</f>
        <v>83.12145511441423</v>
      </c>
      <c r="CX14" s="24">
        <f>CV14/CE14*100</f>
        <v>34.60630241836984</v>
      </c>
      <c r="CY14" s="39">
        <v>258.5</v>
      </c>
      <c r="CZ14" s="26"/>
      <c r="DA14" s="24">
        <f aca="true" t="shared" si="15" ref="DA14:DA23">CZ14/CY14*100</f>
        <v>0</v>
      </c>
      <c r="DB14" s="6">
        <v>58.8</v>
      </c>
      <c r="DC14" s="26"/>
      <c r="DD14" s="24">
        <f aca="true" t="shared" si="16" ref="DD14:DD23">DC14/DB14*100</f>
        <v>0</v>
      </c>
      <c r="DE14" s="24">
        <f aca="true" t="shared" si="17" ref="DE14:DE24">C14-CD14</f>
        <v>-67.70000000000073</v>
      </c>
      <c r="DF14" s="24">
        <f aca="true" t="shared" si="18" ref="DF14:DF24">D14-CE14</f>
        <v>1.800000000000182</v>
      </c>
      <c r="DG14" s="40"/>
      <c r="DH14" s="10"/>
    </row>
    <row r="15" spans="1:112" ht="30.75" customHeight="1">
      <c r="A15" s="22">
        <v>2</v>
      </c>
      <c r="B15" s="23" t="s">
        <v>13</v>
      </c>
      <c r="C15" s="24">
        <f aca="true" t="shared" si="19" ref="C15:C24">F15+BO15</f>
        <v>3767.3</v>
      </c>
      <c r="D15" s="24">
        <f t="shared" si="0"/>
        <v>1071.6</v>
      </c>
      <c r="E15" s="24">
        <f aca="true" t="shared" si="20" ref="E15:E24">D15/C15*100</f>
        <v>28.4447747723834</v>
      </c>
      <c r="F15" s="5">
        <f aca="true" t="shared" si="21" ref="F15:F23">+I15+AI15</f>
        <v>544.7</v>
      </c>
      <c r="G15" s="5">
        <f aca="true" t="shared" si="22" ref="G15:G23">+J15+AJ15</f>
        <v>166.39999999999998</v>
      </c>
      <c r="H15" s="24">
        <f aca="true" t="shared" si="23" ref="H15:H24">G15/F15*100</f>
        <v>30.548926014319804</v>
      </c>
      <c r="I15" s="24">
        <f aca="true" t="shared" si="24" ref="I15:I23">M15+Q15+U15+X15+AB15+AF15</f>
        <v>493</v>
      </c>
      <c r="J15" s="24">
        <f aca="true" t="shared" si="25" ref="J15:J24">N15+R15+V15+Y15+AC15+AG15</f>
        <v>119.49999999999999</v>
      </c>
      <c r="K15" s="24">
        <f t="shared" si="1"/>
        <v>24.2393509127789</v>
      </c>
      <c r="L15" s="24">
        <f t="shared" si="2"/>
        <v>56.26177024482109</v>
      </c>
      <c r="M15" s="24">
        <v>255</v>
      </c>
      <c r="N15" s="24">
        <v>85.1</v>
      </c>
      <c r="O15" s="24">
        <f aca="true" t="shared" si="26" ref="O15:O24">N15/M15*100</f>
        <v>33.37254901960784</v>
      </c>
      <c r="P15" s="24">
        <f t="shared" si="3"/>
        <v>40.06591337099812</v>
      </c>
      <c r="Q15" s="25">
        <v>80.1</v>
      </c>
      <c r="R15" s="5">
        <v>27.2</v>
      </c>
      <c r="S15" s="24">
        <f aca="true" t="shared" si="27" ref="S15:S25">R15/Q15*100</f>
        <v>33.95755305867665</v>
      </c>
      <c r="T15" s="24">
        <f t="shared" si="4"/>
        <v>12.8060263653484</v>
      </c>
      <c r="U15" s="5">
        <v>0.9</v>
      </c>
      <c r="V15" s="5">
        <v>0</v>
      </c>
      <c r="W15" s="24">
        <f t="shared" si="5"/>
        <v>0</v>
      </c>
      <c r="X15" s="25">
        <v>70</v>
      </c>
      <c r="Y15" s="5">
        <v>3.6</v>
      </c>
      <c r="Z15" s="24">
        <f aca="true" t="shared" si="28" ref="Z15:Z24">Y15/X15*100</f>
        <v>5.142857142857142</v>
      </c>
      <c r="AA15" s="24">
        <f t="shared" si="6"/>
        <v>1.6949152542372885</v>
      </c>
      <c r="AB15" s="36">
        <v>80</v>
      </c>
      <c r="AC15" s="5">
        <v>2.6</v>
      </c>
      <c r="AD15" s="24">
        <f aca="true" t="shared" si="29" ref="AD15:AD25">AC15/AB15*100</f>
        <v>3.25</v>
      </c>
      <c r="AE15" s="24">
        <f t="shared" si="7"/>
        <v>1.224105461393597</v>
      </c>
      <c r="AF15" s="24">
        <v>7</v>
      </c>
      <c r="AG15" s="24">
        <v>1</v>
      </c>
      <c r="AH15" s="24">
        <f aca="true" t="shared" si="30" ref="AH15:AH24">AG15/AF15*100</f>
        <v>14.285714285714285</v>
      </c>
      <c r="AI15" s="24">
        <f>AM15+AQ15+AT15+AW15+AZ15+BG15+BK15</f>
        <v>51.7</v>
      </c>
      <c r="AJ15" s="24">
        <f>AN15+AR15+AU15+AX15+BA15+BH15+BL15</f>
        <v>46.9</v>
      </c>
      <c r="AK15" s="24">
        <f aca="true" t="shared" si="31" ref="AK15:AK24">AJ15/AI15*100</f>
        <v>90.71566731141199</v>
      </c>
      <c r="AL15" s="24">
        <f t="shared" si="8"/>
        <v>22.080979284369118</v>
      </c>
      <c r="AM15" s="25">
        <v>0</v>
      </c>
      <c r="AN15" s="5"/>
      <c r="AO15" s="24"/>
      <c r="AP15" s="24">
        <f t="shared" si="9"/>
        <v>0</v>
      </c>
      <c r="AQ15" s="5">
        <v>1.5</v>
      </c>
      <c r="AR15" s="5">
        <v>0</v>
      </c>
      <c r="AS15" s="24">
        <f aca="true" t="shared" si="32" ref="AS15:AS26">AR15/AQ15*100</f>
        <v>0</v>
      </c>
      <c r="AT15" s="24">
        <v>50.2</v>
      </c>
      <c r="AU15" s="24">
        <v>18.4</v>
      </c>
      <c r="AV15" s="24">
        <f aca="true" t="shared" si="33" ref="AV15:AV25">AU15/AT15*100</f>
        <v>36.65338645418326</v>
      </c>
      <c r="AW15" s="24"/>
      <c r="AX15" s="24"/>
      <c r="AY15" s="24"/>
      <c r="AZ15" s="24"/>
      <c r="BA15" s="24"/>
      <c r="BB15" s="24"/>
      <c r="BC15" s="24">
        <f t="shared" si="10"/>
        <v>0</v>
      </c>
      <c r="BD15" s="24"/>
      <c r="BE15" s="24"/>
      <c r="BF15" s="24"/>
      <c r="BG15" s="24"/>
      <c r="BH15" s="24"/>
      <c r="BI15" s="24"/>
      <c r="BJ15" s="24">
        <f t="shared" si="11"/>
        <v>0</v>
      </c>
      <c r="BK15" s="24"/>
      <c r="BL15" s="5">
        <v>28.5</v>
      </c>
      <c r="BM15" s="24"/>
      <c r="BN15" s="24">
        <f t="shared" si="12"/>
        <v>13.418079096045199</v>
      </c>
      <c r="BO15" s="24">
        <v>3222.6</v>
      </c>
      <c r="BP15" s="5">
        <v>905.2</v>
      </c>
      <c r="BQ15" s="24">
        <f aca="true" t="shared" si="34" ref="BQ15:BQ24">BP15/BO15*100</f>
        <v>28.089120585862347</v>
      </c>
      <c r="BR15" s="25">
        <v>1430.7</v>
      </c>
      <c r="BS15" s="25">
        <v>602</v>
      </c>
      <c r="BT15" s="24">
        <f aca="true" t="shared" si="35" ref="BT15:BT26">BS15/BR15*100</f>
        <v>42.07730481582442</v>
      </c>
      <c r="BU15" s="24">
        <v>100</v>
      </c>
      <c r="BV15" s="24">
        <v>100</v>
      </c>
      <c r="BW15" s="24">
        <f aca="true" t="shared" si="36" ref="BW15:BW26">BV15/BU15*100</f>
        <v>100</v>
      </c>
      <c r="BX15" s="24">
        <v>162</v>
      </c>
      <c r="BY15" s="24">
        <v>46</v>
      </c>
      <c r="BZ15" s="24">
        <f t="shared" si="13"/>
        <v>28.39506172839506</v>
      </c>
      <c r="CA15" s="24"/>
      <c r="CB15" s="24"/>
      <c r="CC15" s="24"/>
      <c r="CD15" s="24">
        <v>3767.3</v>
      </c>
      <c r="CE15" s="24">
        <v>992.9</v>
      </c>
      <c r="CF15" s="24">
        <f aca="true" t="shared" si="37" ref="CF15:CF20">CE15/CD15*100</f>
        <v>26.35574549412046</v>
      </c>
      <c r="CG15" s="24">
        <v>1125.3</v>
      </c>
      <c r="CH15" s="24">
        <v>415.3</v>
      </c>
      <c r="CI15" s="24">
        <f aca="true" t="shared" si="38" ref="CI15:CI23">CH15/CG15*100</f>
        <v>36.905714031813744</v>
      </c>
      <c r="CJ15" s="24">
        <f aca="true" t="shared" si="39" ref="CJ15:CJ23">+CH15/CE15*100</f>
        <v>41.826971497633195</v>
      </c>
      <c r="CK15" s="24">
        <v>1124.3</v>
      </c>
      <c r="CL15" s="24">
        <v>415.3</v>
      </c>
      <c r="CM15" s="24">
        <f aca="true" t="shared" si="40" ref="CM15:CM23">CL15/CK15*100</f>
        <v>36.938539535711115</v>
      </c>
      <c r="CN15" s="24">
        <v>554.7</v>
      </c>
      <c r="CO15" s="24">
        <v>120</v>
      </c>
      <c r="CP15" s="24">
        <f aca="true" t="shared" si="41" ref="CP15:CP26">CO15/CN15*100</f>
        <v>21.633315305570576</v>
      </c>
      <c r="CQ15" s="24">
        <v>1587.8</v>
      </c>
      <c r="CR15" s="24">
        <v>134.7</v>
      </c>
      <c r="CS15" s="24">
        <f>CR15/CQ15*100</f>
        <v>8.483436201032875</v>
      </c>
      <c r="CT15" s="24">
        <f aca="true" t="shared" si="42" ref="CT15:CT26">+CR15/CE15*100</f>
        <v>13.566320878235471</v>
      </c>
      <c r="CU15" s="5">
        <v>395.5</v>
      </c>
      <c r="CV15" s="26">
        <v>288.7</v>
      </c>
      <c r="CW15" s="32">
        <f t="shared" si="14"/>
        <v>72.99620733249051</v>
      </c>
      <c r="CX15" s="24">
        <f aca="true" t="shared" si="43" ref="CX15:CX23">CV15/CE15*100</f>
        <v>29.076442743478697</v>
      </c>
      <c r="CY15" s="26">
        <v>172</v>
      </c>
      <c r="CZ15" s="26"/>
      <c r="DA15" s="24">
        <f t="shared" si="15"/>
        <v>0</v>
      </c>
      <c r="DB15" s="26">
        <v>1.6</v>
      </c>
      <c r="DC15" s="6"/>
      <c r="DD15" s="24">
        <f t="shared" si="16"/>
        <v>0</v>
      </c>
      <c r="DE15" s="24">
        <f t="shared" si="17"/>
        <v>0</v>
      </c>
      <c r="DF15" s="24">
        <f t="shared" si="18"/>
        <v>78.69999999999993</v>
      </c>
      <c r="DG15" s="40"/>
      <c r="DH15" s="10"/>
    </row>
    <row r="16" spans="1:112" s="14" customFormat="1" ht="30" customHeight="1">
      <c r="A16" s="22">
        <v>3</v>
      </c>
      <c r="B16" s="23" t="s">
        <v>14</v>
      </c>
      <c r="C16" s="24">
        <f t="shared" si="19"/>
        <v>4673.400000000001</v>
      </c>
      <c r="D16" s="24">
        <f>G16+BP16</f>
        <v>1439.6</v>
      </c>
      <c r="E16" s="24">
        <f t="shared" si="20"/>
        <v>30.804125476098765</v>
      </c>
      <c r="F16" s="5">
        <f t="shared" si="21"/>
        <v>791.5000000000001</v>
      </c>
      <c r="G16" s="5">
        <f t="shared" si="22"/>
        <v>316.29999999999995</v>
      </c>
      <c r="H16" s="24">
        <f t="shared" si="23"/>
        <v>39.96209728363865</v>
      </c>
      <c r="I16" s="24">
        <f>M16+Q16+U16+X16+AB16+AF16</f>
        <v>607.4000000000001</v>
      </c>
      <c r="J16" s="24">
        <f t="shared" si="25"/>
        <v>160.5</v>
      </c>
      <c r="K16" s="24">
        <f t="shared" si="1"/>
        <v>26.424102732960154</v>
      </c>
      <c r="L16" s="24">
        <f t="shared" si="2"/>
        <v>50.742965539045215</v>
      </c>
      <c r="M16" s="24">
        <v>290</v>
      </c>
      <c r="N16" s="24">
        <v>96.8</v>
      </c>
      <c r="O16" s="24">
        <f t="shared" si="26"/>
        <v>33.37931034482759</v>
      </c>
      <c r="P16" s="24">
        <f t="shared" si="3"/>
        <v>30.603857097692067</v>
      </c>
      <c r="Q16" s="25">
        <v>36.3</v>
      </c>
      <c r="R16" s="5">
        <v>13.5</v>
      </c>
      <c r="S16" s="24">
        <f t="shared" si="27"/>
        <v>37.190082644628106</v>
      </c>
      <c r="T16" s="24">
        <f t="shared" si="4"/>
        <v>4.268099905153336</v>
      </c>
      <c r="U16" s="5">
        <v>5.1</v>
      </c>
      <c r="V16" s="5">
        <v>7.5</v>
      </c>
      <c r="W16" s="24">
        <f t="shared" si="5"/>
        <v>147.05882352941177</v>
      </c>
      <c r="X16" s="25">
        <v>100</v>
      </c>
      <c r="Y16" s="5">
        <v>33.7</v>
      </c>
      <c r="Z16" s="24">
        <f t="shared" si="28"/>
        <v>33.7</v>
      </c>
      <c r="AA16" s="24">
        <f t="shared" si="6"/>
        <v>10.654441985456847</v>
      </c>
      <c r="AB16" s="36">
        <v>170</v>
      </c>
      <c r="AC16" s="5">
        <v>5.3</v>
      </c>
      <c r="AD16" s="24">
        <f t="shared" si="29"/>
        <v>3.117647058823529</v>
      </c>
      <c r="AE16" s="24">
        <f t="shared" si="7"/>
        <v>1.6756244072083468</v>
      </c>
      <c r="AF16" s="24">
        <v>6</v>
      </c>
      <c r="AG16" s="24">
        <v>3.7</v>
      </c>
      <c r="AH16" s="24">
        <f t="shared" si="30"/>
        <v>61.66666666666667</v>
      </c>
      <c r="AI16" s="24">
        <f>AM16+AQ16+AT16+AW16+AZ16+BG16+BK16</f>
        <v>184.1</v>
      </c>
      <c r="AJ16" s="24">
        <f>AN16+AR16+AU16+AX16+BA16+BH16+BL16</f>
        <v>155.79999999999998</v>
      </c>
      <c r="AK16" s="24">
        <f t="shared" si="31"/>
        <v>84.6279196089082</v>
      </c>
      <c r="AL16" s="24">
        <f t="shared" si="8"/>
        <v>49.25703446095479</v>
      </c>
      <c r="AM16" s="25">
        <v>5.7</v>
      </c>
      <c r="AN16" s="5">
        <v>5.7</v>
      </c>
      <c r="AO16" s="24">
        <f aca="true" t="shared" si="44" ref="AO16:AO26">AN16/AM16*100</f>
        <v>100</v>
      </c>
      <c r="AP16" s="24">
        <f t="shared" si="9"/>
        <v>1.8020866266202977</v>
      </c>
      <c r="AQ16" s="5"/>
      <c r="AR16" s="5"/>
      <c r="AS16" s="24"/>
      <c r="AT16" s="24">
        <v>178.4</v>
      </c>
      <c r="AU16" s="24">
        <v>150.1</v>
      </c>
      <c r="AV16" s="24">
        <f t="shared" si="33"/>
        <v>84.13677130044842</v>
      </c>
      <c r="AW16" s="24"/>
      <c r="AX16" s="24"/>
      <c r="AY16" s="24"/>
      <c r="AZ16" s="24"/>
      <c r="BA16" s="24"/>
      <c r="BB16" s="24"/>
      <c r="BC16" s="24">
        <f t="shared" si="10"/>
        <v>0</v>
      </c>
      <c r="BD16" s="24"/>
      <c r="BE16" s="24"/>
      <c r="BF16" s="24"/>
      <c r="BG16" s="24"/>
      <c r="BH16" s="24"/>
      <c r="BI16" s="24"/>
      <c r="BJ16" s="24">
        <f t="shared" si="11"/>
        <v>0</v>
      </c>
      <c r="BK16" s="24"/>
      <c r="BL16" s="5"/>
      <c r="BM16" s="24"/>
      <c r="BN16" s="24">
        <f t="shared" si="12"/>
        <v>0</v>
      </c>
      <c r="BO16" s="24">
        <v>3881.9</v>
      </c>
      <c r="BP16" s="5">
        <v>1123.3</v>
      </c>
      <c r="BQ16" s="24">
        <f t="shared" si="34"/>
        <v>28.936860815579994</v>
      </c>
      <c r="BR16" s="25">
        <v>1551.1</v>
      </c>
      <c r="BS16" s="25">
        <v>652.6</v>
      </c>
      <c r="BT16" s="24">
        <f t="shared" si="35"/>
        <v>42.07336728773129</v>
      </c>
      <c r="BU16" s="24">
        <v>330</v>
      </c>
      <c r="BV16" s="24">
        <v>330</v>
      </c>
      <c r="BW16" s="24">
        <f t="shared" si="36"/>
        <v>100</v>
      </c>
      <c r="BX16" s="24">
        <v>515</v>
      </c>
      <c r="BY16" s="24">
        <v>0</v>
      </c>
      <c r="BZ16" s="24">
        <f t="shared" si="13"/>
        <v>0</v>
      </c>
      <c r="CA16" s="24"/>
      <c r="CB16" s="24"/>
      <c r="CC16" s="24"/>
      <c r="CD16" s="24">
        <v>4702.2</v>
      </c>
      <c r="CE16" s="24">
        <v>1321.9</v>
      </c>
      <c r="CF16" s="24">
        <f t="shared" si="37"/>
        <v>28.112372931819152</v>
      </c>
      <c r="CG16" s="24">
        <v>1032.9</v>
      </c>
      <c r="CH16" s="24">
        <v>315.5</v>
      </c>
      <c r="CI16" s="24">
        <f t="shared" si="38"/>
        <v>30.54506728628134</v>
      </c>
      <c r="CJ16" s="24">
        <f t="shared" si="39"/>
        <v>23.8671609047583</v>
      </c>
      <c r="CK16" s="24">
        <v>1031.9</v>
      </c>
      <c r="CL16" s="24">
        <v>315.6</v>
      </c>
      <c r="CM16" s="24">
        <f t="shared" si="40"/>
        <v>30.58435894951061</v>
      </c>
      <c r="CN16" s="24">
        <v>798.3</v>
      </c>
      <c r="CO16" s="24">
        <v>102.7</v>
      </c>
      <c r="CP16" s="24">
        <f t="shared" si="41"/>
        <v>12.864837780283104</v>
      </c>
      <c r="CQ16" s="24">
        <v>1875.4</v>
      </c>
      <c r="CR16" s="24">
        <v>111.1</v>
      </c>
      <c r="CS16" s="24">
        <f>CR16/CQ16*100</f>
        <v>5.924069531833209</v>
      </c>
      <c r="CT16" s="24">
        <f t="shared" si="42"/>
        <v>8.404569180724714</v>
      </c>
      <c r="CU16" s="5">
        <v>891.7</v>
      </c>
      <c r="CV16" s="26">
        <v>758.3</v>
      </c>
      <c r="CW16" s="32">
        <f t="shared" si="14"/>
        <v>85.03981159582818</v>
      </c>
      <c r="CX16" s="24">
        <f t="shared" si="43"/>
        <v>57.36439972766472</v>
      </c>
      <c r="CY16" s="26">
        <v>300.2</v>
      </c>
      <c r="CZ16" s="26"/>
      <c r="DA16" s="24">
        <f t="shared" si="15"/>
        <v>0</v>
      </c>
      <c r="DB16" s="26">
        <v>200</v>
      </c>
      <c r="DC16" s="6"/>
      <c r="DD16" s="24">
        <f t="shared" si="16"/>
        <v>0</v>
      </c>
      <c r="DE16" s="24">
        <f t="shared" si="17"/>
        <v>-28.799999999999272</v>
      </c>
      <c r="DF16" s="24">
        <f t="shared" si="18"/>
        <v>117.69999999999982</v>
      </c>
      <c r="DG16" s="40"/>
      <c r="DH16" s="10"/>
    </row>
    <row r="17" spans="1:112" ht="30.75" customHeight="1">
      <c r="A17" s="22">
        <v>4</v>
      </c>
      <c r="B17" s="23" t="s">
        <v>15</v>
      </c>
      <c r="C17" s="24">
        <f t="shared" si="19"/>
        <v>4440.8</v>
      </c>
      <c r="D17" s="24">
        <f>G17+BP17</f>
        <v>1436.4</v>
      </c>
      <c r="E17" s="24">
        <f t="shared" si="20"/>
        <v>32.34552332912989</v>
      </c>
      <c r="F17" s="5">
        <f t="shared" si="21"/>
        <v>1145.9</v>
      </c>
      <c r="G17" s="5">
        <f>+J17+AJ17</f>
        <v>287.9</v>
      </c>
      <c r="H17" s="24">
        <f t="shared" si="23"/>
        <v>25.124356401082114</v>
      </c>
      <c r="I17" s="24">
        <f>M17+Q17+U17+X17+AB17+AF17</f>
        <v>959.7</v>
      </c>
      <c r="J17" s="24">
        <f t="shared" si="25"/>
        <v>262.7</v>
      </c>
      <c r="K17" s="24">
        <f t="shared" si="1"/>
        <v>27.37313743878295</v>
      </c>
      <c r="L17" s="24">
        <f t="shared" si="2"/>
        <v>45.1142023012193</v>
      </c>
      <c r="M17" s="24">
        <v>717.2</v>
      </c>
      <c r="N17" s="24">
        <v>239.4</v>
      </c>
      <c r="O17" s="24">
        <f t="shared" si="26"/>
        <v>33.3798103736754</v>
      </c>
      <c r="P17" s="24">
        <f t="shared" si="3"/>
        <v>41.112828438949</v>
      </c>
      <c r="Q17" s="25">
        <v>62.099999999999994</v>
      </c>
      <c r="R17" s="5">
        <v>12.2</v>
      </c>
      <c r="S17" s="24">
        <f t="shared" si="27"/>
        <v>19.645732689210952</v>
      </c>
      <c r="T17" s="24">
        <f t="shared" si="4"/>
        <v>2.095139962218788</v>
      </c>
      <c r="U17" s="5">
        <v>0.4</v>
      </c>
      <c r="V17" s="5">
        <v>0</v>
      </c>
      <c r="W17" s="24">
        <f t="shared" si="5"/>
        <v>0</v>
      </c>
      <c r="X17" s="25">
        <v>45</v>
      </c>
      <c r="Y17" s="5">
        <v>0.8</v>
      </c>
      <c r="Z17" s="24">
        <f t="shared" si="28"/>
        <v>1.7777777777777777</v>
      </c>
      <c r="AA17" s="24">
        <f t="shared" si="6"/>
        <v>0.1373862270307402</v>
      </c>
      <c r="AB17" s="36">
        <v>130</v>
      </c>
      <c r="AC17" s="5">
        <v>10.3</v>
      </c>
      <c r="AD17" s="24">
        <f t="shared" si="29"/>
        <v>7.923076923076923</v>
      </c>
      <c r="AE17" s="24">
        <f t="shared" si="7"/>
        <v>1.7688476730207798</v>
      </c>
      <c r="AF17" s="24">
        <v>5</v>
      </c>
      <c r="AG17" s="24">
        <v>0</v>
      </c>
      <c r="AH17" s="24">
        <f t="shared" si="30"/>
        <v>0</v>
      </c>
      <c r="AI17" s="24">
        <f>+BD17+AM17+AQ17+AT17+AW17+AZ17+BG17+BK17</f>
        <v>186.2</v>
      </c>
      <c r="AJ17" s="24">
        <v>25.2</v>
      </c>
      <c r="AK17" s="24">
        <f t="shared" si="31"/>
        <v>13.533834586466165</v>
      </c>
      <c r="AL17" s="24">
        <f t="shared" si="8"/>
        <v>4.327666151468316</v>
      </c>
      <c r="AM17" s="25">
        <v>65.4</v>
      </c>
      <c r="AN17" s="5">
        <v>24.3</v>
      </c>
      <c r="AO17" s="24">
        <f t="shared" si="44"/>
        <v>37.15596330275229</v>
      </c>
      <c r="AP17" s="24">
        <f t="shared" si="9"/>
        <v>4.1731066460587325</v>
      </c>
      <c r="AQ17" s="5">
        <v>4.8</v>
      </c>
      <c r="AR17" s="5">
        <v>0.9</v>
      </c>
      <c r="AS17" s="24">
        <f t="shared" si="32"/>
        <v>18.75</v>
      </c>
      <c r="AT17" s="24">
        <v>116</v>
      </c>
      <c r="AU17" s="24">
        <v>0</v>
      </c>
      <c r="AV17" s="24">
        <f t="shared" si="33"/>
        <v>0</v>
      </c>
      <c r="AW17" s="24"/>
      <c r="AX17" s="24"/>
      <c r="AY17" s="24"/>
      <c r="AZ17" s="24"/>
      <c r="BA17" s="24"/>
      <c r="BB17" s="24"/>
      <c r="BC17" s="24">
        <f t="shared" si="10"/>
        <v>0</v>
      </c>
      <c r="BD17" s="24"/>
      <c r="BE17" s="24"/>
      <c r="BF17" s="24"/>
      <c r="BG17" s="24"/>
      <c r="BH17" s="24"/>
      <c r="BI17" s="24"/>
      <c r="BJ17" s="24">
        <f t="shared" si="11"/>
        <v>0</v>
      </c>
      <c r="BK17" s="24"/>
      <c r="BL17" s="5"/>
      <c r="BM17" s="24"/>
      <c r="BN17" s="24">
        <f t="shared" si="12"/>
        <v>0</v>
      </c>
      <c r="BO17" s="24">
        <v>3294.9</v>
      </c>
      <c r="BP17" s="5">
        <v>1148.5</v>
      </c>
      <c r="BQ17" s="24">
        <f t="shared" si="34"/>
        <v>34.85690005766487</v>
      </c>
      <c r="BR17" s="25">
        <v>644.4</v>
      </c>
      <c r="BS17" s="25">
        <v>271.1</v>
      </c>
      <c r="BT17" s="24">
        <f t="shared" si="35"/>
        <v>42.070142768466795</v>
      </c>
      <c r="BU17" s="24">
        <v>780</v>
      </c>
      <c r="BV17" s="24">
        <v>180</v>
      </c>
      <c r="BW17" s="24">
        <f t="shared" si="36"/>
        <v>23.076923076923077</v>
      </c>
      <c r="BX17" s="24">
        <v>89.9</v>
      </c>
      <c r="BY17" s="24">
        <v>294.4</v>
      </c>
      <c r="BZ17" s="24">
        <f t="shared" si="13"/>
        <v>327.4749721913237</v>
      </c>
      <c r="CA17" s="24"/>
      <c r="CB17" s="24"/>
      <c r="CC17" s="24"/>
      <c r="CD17" s="24">
        <v>4591.8</v>
      </c>
      <c r="CE17" s="24">
        <v>1149.6</v>
      </c>
      <c r="CF17" s="24">
        <f t="shared" si="37"/>
        <v>25.035933620802297</v>
      </c>
      <c r="CG17" s="24">
        <v>1128</v>
      </c>
      <c r="CH17" s="24">
        <v>398.4</v>
      </c>
      <c r="CI17" s="24">
        <f t="shared" si="38"/>
        <v>35.31914893617021</v>
      </c>
      <c r="CJ17" s="24">
        <f t="shared" si="39"/>
        <v>34.65553235908142</v>
      </c>
      <c r="CK17" s="24">
        <v>1076</v>
      </c>
      <c r="CL17" s="24">
        <v>363.4</v>
      </c>
      <c r="CM17" s="24">
        <f t="shared" si="40"/>
        <v>33.77323420074349</v>
      </c>
      <c r="CN17" s="24">
        <v>2286.2</v>
      </c>
      <c r="CO17" s="24">
        <v>250</v>
      </c>
      <c r="CP17" s="24">
        <f t="shared" si="41"/>
        <v>10.935176275041554</v>
      </c>
      <c r="CQ17" s="24">
        <v>449.4</v>
      </c>
      <c r="CR17" s="24">
        <v>282.3</v>
      </c>
      <c r="CS17" s="24">
        <f aca="true" t="shared" si="45" ref="CS17:CS25">CR17/CQ17*100</f>
        <v>62.81708945260348</v>
      </c>
      <c r="CT17" s="24">
        <f t="shared" si="42"/>
        <v>24.556367432150317</v>
      </c>
      <c r="CU17" s="5">
        <v>624.3</v>
      </c>
      <c r="CV17" s="26">
        <v>182.9</v>
      </c>
      <c r="CW17" s="32">
        <f t="shared" si="14"/>
        <v>29.296812429921516</v>
      </c>
      <c r="CX17" s="24">
        <f t="shared" si="43"/>
        <v>15.909881697981909</v>
      </c>
      <c r="CY17" s="26">
        <v>312.7</v>
      </c>
      <c r="CZ17" s="6"/>
      <c r="DA17" s="24">
        <f t="shared" si="15"/>
        <v>0</v>
      </c>
      <c r="DB17" s="26">
        <v>60</v>
      </c>
      <c r="DC17" s="26"/>
      <c r="DD17" s="24">
        <f t="shared" si="16"/>
        <v>0</v>
      </c>
      <c r="DE17" s="24">
        <f t="shared" si="17"/>
        <v>-151</v>
      </c>
      <c r="DF17" s="24">
        <f t="shared" si="18"/>
        <v>286.8000000000002</v>
      </c>
      <c r="DG17" s="40"/>
      <c r="DH17" s="10"/>
    </row>
    <row r="18" spans="1:112" ht="30.75" customHeight="1">
      <c r="A18" s="22">
        <v>5</v>
      </c>
      <c r="B18" s="23" t="s">
        <v>16</v>
      </c>
      <c r="C18" s="24">
        <f t="shared" si="19"/>
        <v>6270.3</v>
      </c>
      <c r="D18" s="24">
        <f t="shared" si="0"/>
        <v>1449.6</v>
      </c>
      <c r="E18" s="24">
        <f t="shared" si="20"/>
        <v>23.11851107602507</v>
      </c>
      <c r="F18" s="5">
        <f t="shared" si="21"/>
        <v>991.3</v>
      </c>
      <c r="G18" s="5">
        <f t="shared" si="22"/>
        <v>319.09999999999997</v>
      </c>
      <c r="H18" s="24">
        <f t="shared" si="23"/>
        <v>32.190053465146775</v>
      </c>
      <c r="I18" s="24">
        <f t="shared" si="24"/>
        <v>866.8</v>
      </c>
      <c r="J18" s="24">
        <f t="shared" si="25"/>
        <v>223.69999999999996</v>
      </c>
      <c r="K18" s="24">
        <f t="shared" si="1"/>
        <v>25.807568066451314</v>
      </c>
      <c r="L18" s="24">
        <f t="shared" si="2"/>
        <v>57.32957457713993</v>
      </c>
      <c r="M18" s="24">
        <v>541.9</v>
      </c>
      <c r="N18" s="24">
        <v>180.9</v>
      </c>
      <c r="O18" s="24">
        <f t="shared" si="26"/>
        <v>33.38254290459495</v>
      </c>
      <c r="P18" s="24">
        <f t="shared" si="3"/>
        <v>46.3608405945669</v>
      </c>
      <c r="Q18" s="25">
        <v>53.400000000000006</v>
      </c>
      <c r="R18" s="5">
        <v>13.2</v>
      </c>
      <c r="S18" s="24">
        <f t="shared" si="27"/>
        <v>24.719101123595504</v>
      </c>
      <c r="T18" s="24">
        <f t="shared" si="4"/>
        <v>3.3828805740645826</v>
      </c>
      <c r="U18" s="5">
        <v>6.5</v>
      </c>
      <c r="V18" s="5">
        <v>9.7</v>
      </c>
      <c r="W18" s="24">
        <f t="shared" si="5"/>
        <v>149.2307692307692</v>
      </c>
      <c r="X18" s="25">
        <v>90</v>
      </c>
      <c r="Y18" s="5">
        <v>1.6</v>
      </c>
      <c r="Z18" s="24">
        <f t="shared" si="28"/>
        <v>1.7777777777777777</v>
      </c>
      <c r="AA18" s="24">
        <f t="shared" si="6"/>
        <v>0.4100461301896464</v>
      </c>
      <c r="AB18" s="36">
        <v>170</v>
      </c>
      <c r="AC18" s="5">
        <v>18.1</v>
      </c>
      <c r="AD18" s="24">
        <f t="shared" si="29"/>
        <v>10.647058823529413</v>
      </c>
      <c r="AE18" s="24">
        <f t="shared" si="7"/>
        <v>4.638646847770375</v>
      </c>
      <c r="AF18" s="24">
        <v>5</v>
      </c>
      <c r="AG18" s="24">
        <v>0.2</v>
      </c>
      <c r="AH18" s="24">
        <f t="shared" si="30"/>
        <v>4</v>
      </c>
      <c r="AI18" s="24">
        <f aca="true" t="shared" si="46" ref="AI18:AJ20">AM18+AQ18+AT18+AW18+AZ18+BG18+BK18</f>
        <v>124.5</v>
      </c>
      <c r="AJ18" s="24">
        <f>AN18+AR18+AU18+AX18+BA18+BH18+BL18</f>
        <v>95.4</v>
      </c>
      <c r="AK18" s="24">
        <f t="shared" si="31"/>
        <v>76.62650602409639</v>
      </c>
      <c r="AL18" s="24">
        <f t="shared" si="8"/>
        <v>24.44900051255767</v>
      </c>
      <c r="AM18" s="25">
        <v>106</v>
      </c>
      <c r="AN18" s="5">
        <v>44.1</v>
      </c>
      <c r="AO18" s="24">
        <f t="shared" si="44"/>
        <v>41.60377358490566</v>
      </c>
      <c r="AP18" s="24">
        <f t="shared" si="9"/>
        <v>11.30189646335213</v>
      </c>
      <c r="AQ18" s="5"/>
      <c r="AR18" s="5"/>
      <c r="AS18" s="24"/>
      <c r="AT18" s="24">
        <v>18.5</v>
      </c>
      <c r="AU18" s="24">
        <v>0.7</v>
      </c>
      <c r="AV18" s="24">
        <f t="shared" si="33"/>
        <v>3.7837837837837833</v>
      </c>
      <c r="AW18" s="24"/>
      <c r="AX18" s="24"/>
      <c r="AY18" s="24"/>
      <c r="AZ18" s="24"/>
      <c r="BA18" s="24"/>
      <c r="BB18" s="24"/>
      <c r="BC18" s="24">
        <f t="shared" si="10"/>
        <v>0</v>
      </c>
      <c r="BD18" s="24"/>
      <c r="BE18" s="24"/>
      <c r="BF18" s="24"/>
      <c r="BG18" s="24"/>
      <c r="BH18" s="24">
        <v>50.6</v>
      </c>
      <c r="BI18" s="24"/>
      <c r="BJ18" s="24">
        <f>+BH18/(G18+BY18)*100</f>
        <v>12.967708867247568</v>
      </c>
      <c r="BK18" s="24"/>
      <c r="BL18" s="5"/>
      <c r="BM18" s="24"/>
      <c r="BN18" s="24">
        <f t="shared" si="12"/>
        <v>0</v>
      </c>
      <c r="BO18" s="24">
        <v>5279</v>
      </c>
      <c r="BP18" s="5">
        <v>1130.5</v>
      </c>
      <c r="BQ18" s="24">
        <f t="shared" si="34"/>
        <v>21.415040727410496</v>
      </c>
      <c r="BR18" s="25">
        <v>1327</v>
      </c>
      <c r="BS18" s="25">
        <v>558.3</v>
      </c>
      <c r="BT18" s="24">
        <f t="shared" si="35"/>
        <v>42.0723436322532</v>
      </c>
      <c r="BU18" s="24">
        <v>0</v>
      </c>
      <c r="BV18" s="24">
        <v>0</v>
      </c>
      <c r="BW18" s="24" t="e">
        <f t="shared" si="36"/>
        <v>#DIV/0!</v>
      </c>
      <c r="BX18" s="24">
        <v>200.9</v>
      </c>
      <c r="BY18" s="24">
        <v>71.1</v>
      </c>
      <c r="BZ18" s="24">
        <f t="shared" si="13"/>
        <v>35.39074166251866</v>
      </c>
      <c r="CA18" s="24"/>
      <c r="CB18" s="24"/>
      <c r="CC18" s="24"/>
      <c r="CD18" s="24">
        <v>6420.3</v>
      </c>
      <c r="CE18" s="24">
        <v>1408.8</v>
      </c>
      <c r="CF18" s="24">
        <f t="shared" si="37"/>
        <v>21.94289986449231</v>
      </c>
      <c r="CG18" s="24">
        <v>1054.2</v>
      </c>
      <c r="CH18" s="24">
        <v>375.8</v>
      </c>
      <c r="CI18" s="24">
        <f t="shared" si="38"/>
        <v>35.647884651868715</v>
      </c>
      <c r="CJ18" s="24">
        <f t="shared" si="39"/>
        <v>26.67518455423055</v>
      </c>
      <c r="CK18" s="24">
        <v>1053.2</v>
      </c>
      <c r="CL18" s="24">
        <v>375.8</v>
      </c>
      <c r="CM18" s="24">
        <f t="shared" si="40"/>
        <v>35.68173186479301</v>
      </c>
      <c r="CN18" s="24">
        <v>1222.1</v>
      </c>
      <c r="CO18" s="24">
        <v>120</v>
      </c>
      <c r="CP18" s="24">
        <f t="shared" si="41"/>
        <v>9.819163734555273</v>
      </c>
      <c r="CQ18" s="24">
        <v>3580</v>
      </c>
      <c r="CR18" s="24">
        <v>597.9</v>
      </c>
      <c r="CS18" s="24">
        <f t="shared" si="45"/>
        <v>16.701117318435756</v>
      </c>
      <c r="CT18" s="24">
        <f t="shared" si="42"/>
        <v>42.44037478705281</v>
      </c>
      <c r="CU18" s="5">
        <v>326.7</v>
      </c>
      <c r="CV18" s="26">
        <v>147.5</v>
      </c>
      <c r="CW18" s="32">
        <f t="shared" si="14"/>
        <v>45.14845423936333</v>
      </c>
      <c r="CX18" s="24">
        <f t="shared" si="43"/>
        <v>10.469903463940943</v>
      </c>
      <c r="CY18" s="26">
        <v>273.2</v>
      </c>
      <c r="CZ18" s="26"/>
      <c r="DA18" s="24">
        <f t="shared" si="15"/>
        <v>0</v>
      </c>
      <c r="DB18" s="26">
        <v>107.8</v>
      </c>
      <c r="DC18" s="26"/>
      <c r="DD18" s="24">
        <f t="shared" si="16"/>
        <v>0</v>
      </c>
      <c r="DE18" s="24">
        <f t="shared" si="17"/>
        <v>-150</v>
      </c>
      <c r="DF18" s="24">
        <f t="shared" si="18"/>
        <v>40.799999999999955</v>
      </c>
      <c r="DG18" s="40"/>
      <c r="DH18" s="10"/>
    </row>
    <row r="19" spans="1:112" ht="30.75" customHeight="1">
      <c r="A19" s="22">
        <v>6</v>
      </c>
      <c r="B19" s="23" t="s">
        <v>17</v>
      </c>
      <c r="C19" s="24">
        <f t="shared" si="19"/>
        <v>4329.7</v>
      </c>
      <c r="D19" s="24">
        <f>G19+BP19</f>
        <v>1825.9</v>
      </c>
      <c r="E19" s="24">
        <f t="shared" si="20"/>
        <v>42.171513037854815</v>
      </c>
      <c r="F19" s="5">
        <f t="shared" si="21"/>
        <v>833.6999999999999</v>
      </c>
      <c r="G19" s="5">
        <f t="shared" si="22"/>
        <v>211.00000000000003</v>
      </c>
      <c r="H19" s="24">
        <f t="shared" si="23"/>
        <v>25.308864099796097</v>
      </c>
      <c r="I19" s="24">
        <f>M19+Q19+U19+X19+AB19+AF19</f>
        <v>826.1999999999999</v>
      </c>
      <c r="J19" s="24">
        <f t="shared" si="25"/>
        <v>209.90000000000003</v>
      </c>
      <c r="K19" s="24">
        <f t="shared" si="1"/>
        <v>25.405470830307436</v>
      </c>
      <c r="L19" s="24">
        <f t="shared" si="2"/>
        <v>78.76172607879927</v>
      </c>
      <c r="M19" s="24">
        <v>490.9</v>
      </c>
      <c r="N19" s="24">
        <v>163.8</v>
      </c>
      <c r="O19" s="24">
        <f t="shared" si="26"/>
        <v>33.367284579344066</v>
      </c>
      <c r="P19" s="24">
        <f t="shared" si="3"/>
        <v>61.46341463414634</v>
      </c>
      <c r="Q19" s="25">
        <v>65.4</v>
      </c>
      <c r="R19" s="5">
        <v>21.9</v>
      </c>
      <c r="S19" s="24">
        <f t="shared" si="27"/>
        <v>33.486238532110086</v>
      </c>
      <c r="T19" s="24">
        <f t="shared" si="4"/>
        <v>8.21763602251407</v>
      </c>
      <c r="U19" s="5">
        <v>1.9</v>
      </c>
      <c r="V19" s="5">
        <v>0.6</v>
      </c>
      <c r="W19" s="24">
        <f t="shared" si="5"/>
        <v>31.57894736842105</v>
      </c>
      <c r="X19" s="25">
        <v>80</v>
      </c>
      <c r="Y19" s="5">
        <v>3.9</v>
      </c>
      <c r="Z19" s="24">
        <f t="shared" si="28"/>
        <v>4.875</v>
      </c>
      <c r="AA19" s="24">
        <f t="shared" si="6"/>
        <v>1.4634146341463414</v>
      </c>
      <c r="AB19" s="36">
        <v>180</v>
      </c>
      <c r="AC19" s="5">
        <v>18.8</v>
      </c>
      <c r="AD19" s="24">
        <f t="shared" si="29"/>
        <v>10.444444444444445</v>
      </c>
      <c r="AE19" s="24">
        <f t="shared" si="7"/>
        <v>7.054409005628518</v>
      </c>
      <c r="AF19" s="24">
        <v>8</v>
      </c>
      <c r="AG19" s="24">
        <v>0.9</v>
      </c>
      <c r="AH19" s="24">
        <f t="shared" si="30"/>
        <v>11.25</v>
      </c>
      <c r="AI19" s="24">
        <f t="shared" si="46"/>
        <v>7.5</v>
      </c>
      <c r="AJ19" s="24">
        <f>AN19+AR19+AU19+AX19+BA19+BH19+BL19+1.1</f>
        <v>1.1</v>
      </c>
      <c r="AK19" s="24">
        <f t="shared" si="31"/>
        <v>14.666666666666666</v>
      </c>
      <c r="AL19" s="24">
        <f t="shared" si="8"/>
        <v>0.41275797373358347</v>
      </c>
      <c r="AM19" s="25">
        <v>0</v>
      </c>
      <c r="AN19" s="5"/>
      <c r="AO19" s="24"/>
      <c r="AP19" s="24">
        <f t="shared" si="9"/>
        <v>0</v>
      </c>
      <c r="AQ19" s="5">
        <v>7.5</v>
      </c>
      <c r="AR19" s="5">
        <v>0</v>
      </c>
      <c r="AS19" s="24">
        <f t="shared" si="32"/>
        <v>0</v>
      </c>
      <c r="AT19" s="24">
        <v>0</v>
      </c>
      <c r="AU19" s="24"/>
      <c r="AV19" s="24"/>
      <c r="AW19" s="24"/>
      <c r="AX19" s="24"/>
      <c r="AY19" s="24"/>
      <c r="AZ19" s="24"/>
      <c r="BA19" s="24"/>
      <c r="BB19" s="24"/>
      <c r="BC19" s="24">
        <f t="shared" si="10"/>
        <v>0</v>
      </c>
      <c r="BD19" s="24"/>
      <c r="BE19" s="24"/>
      <c r="BF19" s="24"/>
      <c r="BG19" s="24"/>
      <c r="BH19" s="24"/>
      <c r="BI19" s="24"/>
      <c r="BJ19" s="24">
        <f t="shared" si="11"/>
        <v>0</v>
      </c>
      <c r="BK19" s="24"/>
      <c r="BL19" s="5"/>
      <c r="BM19" s="24"/>
      <c r="BN19" s="24">
        <f t="shared" si="12"/>
        <v>0</v>
      </c>
      <c r="BO19" s="24">
        <v>3496</v>
      </c>
      <c r="BP19" s="5">
        <v>1614.9</v>
      </c>
      <c r="BQ19" s="24">
        <f t="shared" si="34"/>
        <v>46.192791762013734</v>
      </c>
      <c r="BR19" s="25">
        <v>1132.6</v>
      </c>
      <c r="BS19" s="25">
        <v>476.5</v>
      </c>
      <c r="BT19" s="24">
        <f t="shared" si="35"/>
        <v>42.07134027900407</v>
      </c>
      <c r="BU19" s="24">
        <v>242.5</v>
      </c>
      <c r="BV19" s="24">
        <v>242.5</v>
      </c>
      <c r="BW19" s="24">
        <f t="shared" si="36"/>
        <v>100</v>
      </c>
      <c r="BX19" s="24">
        <v>48</v>
      </c>
      <c r="BY19" s="24">
        <v>55.5</v>
      </c>
      <c r="BZ19" s="24">
        <f t="shared" si="13"/>
        <v>115.625</v>
      </c>
      <c r="CA19" s="24"/>
      <c r="CB19" s="24"/>
      <c r="CC19" s="24"/>
      <c r="CD19" s="24">
        <v>4329.7</v>
      </c>
      <c r="CE19" s="24">
        <v>1702.5</v>
      </c>
      <c r="CF19" s="24">
        <f t="shared" si="37"/>
        <v>39.3214310460309</v>
      </c>
      <c r="CG19" s="24">
        <v>1108.9</v>
      </c>
      <c r="CH19" s="24">
        <v>522.2</v>
      </c>
      <c r="CI19" s="24">
        <f t="shared" si="38"/>
        <v>47.091712507890705</v>
      </c>
      <c r="CJ19" s="24">
        <f t="shared" si="39"/>
        <v>30.672540381791485</v>
      </c>
      <c r="CK19" s="24">
        <v>963.3</v>
      </c>
      <c r="CL19" s="24">
        <v>377.5</v>
      </c>
      <c r="CM19" s="24">
        <f t="shared" si="40"/>
        <v>39.188207204401536</v>
      </c>
      <c r="CN19" s="24">
        <v>1023.8</v>
      </c>
      <c r="CO19" s="24">
        <v>133.1</v>
      </c>
      <c r="CP19" s="24">
        <f t="shared" si="41"/>
        <v>13.000586051963275</v>
      </c>
      <c r="CQ19" s="24">
        <v>1721.6</v>
      </c>
      <c r="CR19" s="24">
        <v>876.8</v>
      </c>
      <c r="CS19" s="24">
        <f t="shared" si="45"/>
        <v>50.92936802973978</v>
      </c>
      <c r="CT19" s="24">
        <f t="shared" si="42"/>
        <v>51.5007342143906</v>
      </c>
      <c r="CU19" s="5">
        <v>371.5</v>
      </c>
      <c r="CV19" s="26">
        <v>136.3</v>
      </c>
      <c r="CW19" s="32">
        <f t="shared" si="14"/>
        <v>36.68909825033648</v>
      </c>
      <c r="CX19" s="24">
        <f t="shared" si="43"/>
        <v>8.005873715124817</v>
      </c>
      <c r="CY19" s="26">
        <v>203.1</v>
      </c>
      <c r="CZ19" s="26"/>
      <c r="DA19" s="24">
        <f t="shared" si="15"/>
        <v>0</v>
      </c>
      <c r="DB19" s="6">
        <v>54.9</v>
      </c>
      <c r="DC19" s="26"/>
      <c r="DD19" s="24">
        <f t="shared" si="16"/>
        <v>0</v>
      </c>
      <c r="DE19" s="24">
        <f t="shared" si="17"/>
        <v>0</v>
      </c>
      <c r="DF19" s="24">
        <f t="shared" si="18"/>
        <v>123.40000000000009</v>
      </c>
      <c r="DG19" s="40"/>
      <c r="DH19" s="10"/>
    </row>
    <row r="20" spans="1:112" ht="30.75" customHeight="1">
      <c r="A20" s="22">
        <v>7</v>
      </c>
      <c r="B20" s="23" t="s">
        <v>18</v>
      </c>
      <c r="C20" s="24">
        <f t="shared" si="19"/>
        <v>12639.8</v>
      </c>
      <c r="D20" s="24">
        <f t="shared" si="0"/>
        <v>2033.3000000000002</v>
      </c>
      <c r="E20" s="24">
        <f t="shared" si="20"/>
        <v>16.086488710264405</v>
      </c>
      <c r="F20" s="5">
        <f t="shared" si="21"/>
        <v>1130.5</v>
      </c>
      <c r="G20" s="5">
        <f t="shared" si="22"/>
        <v>261.90000000000003</v>
      </c>
      <c r="H20" s="24">
        <f t="shared" si="23"/>
        <v>23.166740380362675</v>
      </c>
      <c r="I20" s="24">
        <f t="shared" si="24"/>
        <v>998.1</v>
      </c>
      <c r="J20" s="24">
        <f t="shared" si="25"/>
        <v>249.30000000000004</v>
      </c>
      <c r="K20" s="24">
        <f t="shared" si="1"/>
        <v>24.977457168620383</v>
      </c>
      <c r="L20" s="24">
        <f t="shared" si="2"/>
        <v>95.18900343642612</v>
      </c>
      <c r="M20" s="24">
        <v>392</v>
      </c>
      <c r="N20" s="24">
        <v>130.9</v>
      </c>
      <c r="O20" s="24">
        <f t="shared" si="26"/>
        <v>33.392857142857146</v>
      </c>
      <c r="P20" s="24">
        <f t="shared" si="3"/>
        <v>49.98090874379534</v>
      </c>
      <c r="Q20" s="25">
        <v>140.10000000000002</v>
      </c>
      <c r="R20" s="5">
        <v>34.2</v>
      </c>
      <c r="S20" s="24">
        <f t="shared" si="27"/>
        <v>24.411134903640257</v>
      </c>
      <c r="T20" s="24">
        <f t="shared" si="4"/>
        <v>13.058419243986252</v>
      </c>
      <c r="U20" s="5">
        <v>9</v>
      </c>
      <c r="V20" s="5">
        <v>0.3</v>
      </c>
      <c r="W20" s="24">
        <f t="shared" si="5"/>
        <v>3.3333333333333335</v>
      </c>
      <c r="X20" s="25">
        <v>110</v>
      </c>
      <c r="Y20" s="5">
        <v>18.7</v>
      </c>
      <c r="Z20" s="24">
        <f t="shared" si="28"/>
        <v>17</v>
      </c>
      <c r="AA20" s="24">
        <f t="shared" si="6"/>
        <v>7.140129820542191</v>
      </c>
      <c r="AB20" s="36">
        <v>340</v>
      </c>
      <c r="AC20" s="5">
        <v>60.4</v>
      </c>
      <c r="AD20" s="24">
        <f t="shared" si="29"/>
        <v>17.764705882352942</v>
      </c>
      <c r="AE20" s="24">
        <f t="shared" si="7"/>
        <v>23.062237495227183</v>
      </c>
      <c r="AF20" s="24">
        <v>7</v>
      </c>
      <c r="AG20" s="24">
        <v>4.8</v>
      </c>
      <c r="AH20" s="24">
        <f t="shared" si="30"/>
        <v>68.57142857142857</v>
      </c>
      <c r="AI20" s="24">
        <f t="shared" si="46"/>
        <v>132.4</v>
      </c>
      <c r="AJ20" s="24">
        <f t="shared" si="46"/>
        <v>12.6</v>
      </c>
      <c r="AK20" s="24">
        <f t="shared" si="31"/>
        <v>9.516616314199396</v>
      </c>
      <c r="AL20" s="24">
        <f t="shared" si="8"/>
        <v>4.810996563573883</v>
      </c>
      <c r="AM20" s="36">
        <v>32.9</v>
      </c>
      <c r="AN20" s="5">
        <v>12.6</v>
      </c>
      <c r="AO20" s="24">
        <f t="shared" si="44"/>
        <v>38.297872340425535</v>
      </c>
      <c r="AP20" s="24">
        <f t="shared" si="9"/>
        <v>4.810996563573883</v>
      </c>
      <c r="AQ20" s="5"/>
      <c r="AR20" s="5"/>
      <c r="AS20" s="24"/>
      <c r="AT20" s="24">
        <v>44.5</v>
      </c>
      <c r="AU20" s="24">
        <v>0</v>
      </c>
      <c r="AV20" s="24">
        <f t="shared" si="33"/>
        <v>0</v>
      </c>
      <c r="AW20" s="24"/>
      <c r="AX20" s="24"/>
      <c r="AY20" s="24"/>
      <c r="AZ20" s="24"/>
      <c r="BA20" s="24"/>
      <c r="BB20" s="24"/>
      <c r="BC20" s="24">
        <f t="shared" si="10"/>
        <v>0</v>
      </c>
      <c r="BD20" s="24"/>
      <c r="BE20" s="24"/>
      <c r="BF20" s="24"/>
      <c r="BG20" s="24">
        <v>55</v>
      </c>
      <c r="BH20" s="24">
        <v>0</v>
      </c>
      <c r="BI20" s="24">
        <f>BH20/BG20*100</f>
        <v>0</v>
      </c>
      <c r="BJ20" s="24">
        <f t="shared" si="11"/>
        <v>0</v>
      </c>
      <c r="BK20" s="24"/>
      <c r="BL20" s="5"/>
      <c r="BM20" s="24"/>
      <c r="BN20" s="24">
        <f t="shared" si="12"/>
        <v>0</v>
      </c>
      <c r="BO20" s="24">
        <v>11509.3</v>
      </c>
      <c r="BP20" s="5">
        <v>1771.4</v>
      </c>
      <c r="BQ20" s="24">
        <f t="shared" si="34"/>
        <v>15.391031600531747</v>
      </c>
      <c r="BR20" s="25">
        <v>1701</v>
      </c>
      <c r="BS20" s="25">
        <v>715.7</v>
      </c>
      <c r="BT20" s="24">
        <f t="shared" si="35"/>
        <v>42.075249853027636</v>
      </c>
      <c r="BU20" s="24">
        <v>119.2</v>
      </c>
      <c r="BV20" s="24">
        <v>0</v>
      </c>
      <c r="BW20" s="24">
        <f t="shared" si="36"/>
        <v>0</v>
      </c>
      <c r="BX20" s="24">
        <v>185</v>
      </c>
      <c r="BY20" s="24">
        <v>0</v>
      </c>
      <c r="BZ20" s="24">
        <f t="shared" si="13"/>
        <v>0</v>
      </c>
      <c r="CA20" s="24"/>
      <c r="CB20" s="24"/>
      <c r="CC20" s="24"/>
      <c r="CD20" s="24">
        <v>12639.8</v>
      </c>
      <c r="CE20" s="24">
        <v>1900.1</v>
      </c>
      <c r="CF20" s="24">
        <f t="shared" si="37"/>
        <v>15.032674567635565</v>
      </c>
      <c r="CG20" s="24">
        <v>1496.9</v>
      </c>
      <c r="CH20" s="24">
        <v>470.9</v>
      </c>
      <c r="CI20" s="24">
        <f t="shared" si="38"/>
        <v>31.45834725098537</v>
      </c>
      <c r="CJ20" s="24">
        <f t="shared" si="39"/>
        <v>24.782906162833534</v>
      </c>
      <c r="CK20" s="24">
        <v>1460.9</v>
      </c>
      <c r="CL20" s="24">
        <v>435.9</v>
      </c>
      <c r="CM20" s="24">
        <f>CL20/CK20*100</f>
        <v>29.83777123690875</v>
      </c>
      <c r="CN20" s="24">
        <v>3899.7</v>
      </c>
      <c r="CO20" s="24">
        <v>174.1</v>
      </c>
      <c r="CP20" s="24">
        <f t="shared" si="41"/>
        <v>4.464445983024335</v>
      </c>
      <c r="CQ20" s="24">
        <v>6626.3</v>
      </c>
      <c r="CR20" s="24">
        <v>1101.7</v>
      </c>
      <c r="CS20" s="24">
        <f t="shared" si="45"/>
        <v>16.626171468240194</v>
      </c>
      <c r="CT20" s="24">
        <f t="shared" si="42"/>
        <v>57.98115888637441</v>
      </c>
      <c r="CU20" s="5">
        <v>513</v>
      </c>
      <c r="CV20" s="5">
        <v>119.2</v>
      </c>
      <c r="CW20" s="32">
        <f t="shared" si="14"/>
        <v>23.235867446393762</v>
      </c>
      <c r="CX20" s="24">
        <f t="shared" si="43"/>
        <v>6.273354033998212</v>
      </c>
      <c r="CY20" s="6">
        <v>495.6</v>
      </c>
      <c r="CZ20" s="26"/>
      <c r="DA20" s="24">
        <f t="shared" si="15"/>
        <v>0</v>
      </c>
      <c r="DB20" s="6">
        <v>60</v>
      </c>
      <c r="DC20" s="6"/>
      <c r="DD20" s="24">
        <f t="shared" si="16"/>
        <v>0</v>
      </c>
      <c r="DE20" s="24">
        <f t="shared" si="17"/>
        <v>0</v>
      </c>
      <c r="DF20" s="24">
        <f t="shared" si="18"/>
        <v>133.20000000000027</v>
      </c>
      <c r="DG20" s="40"/>
      <c r="DH20" s="10"/>
    </row>
    <row r="21" spans="1:112" ht="30.75" customHeight="1">
      <c r="A21" s="22">
        <v>8</v>
      </c>
      <c r="B21" s="23" t="s">
        <v>19</v>
      </c>
      <c r="C21" s="24">
        <f t="shared" si="19"/>
        <v>9409.5</v>
      </c>
      <c r="D21" s="24">
        <f t="shared" si="0"/>
        <v>2230.8</v>
      </c>
      <c r="E21" s="24">
        <f t="shared" si="20"/>
        <v>23.707954726606093</v>
      </c>
      <c r="F21" s="5">
        <f t="shared" si="21"/>
        <v>956.1</v>
      </c>
      <c r="G21" s="5">
        <f t="shared" si="22"/>
        <v>315.40000000000003</v>
      </c>
      <c r="H21" s="24">
        <f t="shared" si="23"/>
        <v>32.988181152599104</v>
      </c>
      <c r="I21" s="24">
        <f t="shared" si="24"/>
        <v>731.7</v>
      </c>
      <c r="J21" s="24">
        <f t="shared" si="25"/>
        <v>218.70000000000002</v>
      </c>
      <c r="K21" s="24">
        <f t="shared" si="1"/>
        <v>29.88929889298893</v>
      </c>
      <c r="L21" s="24">
        <f t="shared" si="2"/>
        <v>52.953995157384995</v>
      </c>
      <c r="M21" s="24">
        <v>446.2</v>
      </c>
      <c r="N21" s="24">
        <v>149</v>
      </c>
      <c r="O21" s="24">
        <f t="shared" si="26"/>
        <v>33.393097265800094</v>
      </c>
      <c r="P21" s="24">
        <f t="shared" si="3"/>
        <v>36.077481840193705</v>
      </c>
      <c r="Q21" s="25">
        <v>33</v>
      </c>
      <c r="R21" s="5">
        <v>18.5</v>
      </c>
      <c r="S21" s="24">
        <f t="shared" si="27"/>
        <v>56.060606060606055</v>
      </c>
      <c r="T21" s="24">
        <f t="shared" si="4"/>
        <v>4.479418886198547</v>
      </c>
      <c r="U21" s="5">
        <v>4.5</v>
      </c>
      <c r="V21" s="5">
        <v>1.9</v>
      </c>
      <c r="W21" s="24">
        <f t="shared" si="5"/>
        <v>42.22222222222222</v>
      </c>
      <c r="X21" s="25">
        <v>80</v>
      </c>
      <c r="Y21" s="5">
        <v>38.4</v>
      </c>
      <c r="Z21" s="24">
        <f t="shared" si="28"/>
        <v>48</v>
      </c>
      <c r="AA21" s="24">
        <f t="shared" si="6"/>
        <v>9.297820823244551</v>
      </c>
      <c r="AB21" s="36">
        <v>160</v>
      </c>
      <c r="AC21" s="5">
        <v>10.3</v>
      </c>
      <c r="AD21" s="24">
        <f t="shared" si="29"/>
        <v>6.4375</v>
      </c>
      <c r="AE21" s="24">
        <f t="shared" si="7"/>
        <v>2.493946731234867</v>
      </c>
      <c r="AF21" s="24">
        <v>8</v>
      </c>
      <c r="AG21" s="24">
        <v>0.6</v>
      </c>
      <c r="AH21" s="24">
        <f t="shared" si="30"/>
        <v>7.5</v>
      </c>
      <c r="AI21" s="24">
        <f aca="true" t="shared" si="47" ref="AI21:AJ24">AM21+AQ21+AT21+AW21+AZ21+BG21+BK21</f>
        <v>224.4</v>
      </c>
      <c r="AJ21" s="24">
        <f t="shared" si="47"/>
        <v>96.7</v>
      </c>
      <c r="AK21" s="24">
        <f t="shared" si="31"/>
        <v>43.09269162210339</v>
      </c>
      <c r="AL21" s="24">
        <f t="shared" si="8"/>
        <v>23.41404358353511</v>
      </c>
      <c r="AM21" s="25">
        <v>24.4</v>
      </c>
      <c r="AN21" s="5">
        <v>13.4</v>
      </c>
      <c r="AO21" s="24">
        <f t="shared" si="44"/>
        <v>54.91803278688525</v>
      </c>
      <c r="AP21" s="24">
        <f t="shared" si="9"/>
        <v>3.2445520581113803</v>
      </c>
      <c r="AQ21" s="5"/>
      <c r="AR21" s="5"/>
      <c r="AS21" s="24"/>
      <c r="AT21" s="24">
        <v>0</v>
      </c>
      <c r="AU21" s="24"/>
      <c r="AV21" s="24"/>
      <c r="AW21" s="24"/>
      <c r="AX21" s="24"/>
      <c r="AY21" s="24"/>
      <c r="AZ21" s="24">
        <v>100</v>
      </c>
      <c r="BA21" s="24">
        <v>83.3</v>
      </c>
      <c r="BB21" s="24">
        <f>BA21/AZ21*100</f>
        <v>83.3</v>
      </c>
      <c r="BC21" s="24">
        <f t="shared" si="10"/>
        <v>20.169491525423727</v>
      </c>
      <c r="BD21" s="24"/>
      <c r="BE21" s="24"/>
      <c r="BF21" s="24"/>
      <c r="BG21" s="24"/>
      <c r="BH21" s="24"/>
      <c r="BI21" s="24"/>
      <c r="BJ21" s="24">
        <f t="shared" si="11"/>
        <v>0</v>
      </c>
      <c r="BK21" s="24">
        <v>100</v>
      </c>
      <c r="BL21" s="5">
        <v>0</v>
      </c>
      <c r="BM21" s="32">
        <f>BL21/BK21*100</f>
        <v>0</v>
      </c>
      <c r="BN21" s="24">
        <f t="shared" si="12"/>
        <v>0</v>
      </c>
      <c r="BO21" s="24">
        <v>8453.4</v>
      </c>
      <c r="BP21" s="5">
        <v>1915.4</v>
      </c>
      <c r="BQ21" s="24">
        <f t="shared" si="34"/>
        <v>22.658338656635202</v>
      </c>
      <c r="BR21" s="25">
        <v>1425.8</v>
      </c>
      <c r="BS21" s="25">
        <v>599.9</v>
      </c>
      <c r="BT21" s="24">
        <f t="shared" si="35"/>
        <v>42.07462477205779</v>
      </c>
      <c r="BU21" s="24">
        <v>1170.8</v>
      </c>
      <c r="BV21" s="24">
        <v>226.3</v>
      </c>
      <c r="BW21" s="24">
        <f t="shared" si="36"/>
        <v>19.32866416125726</v>
      </c>
      <c r="BX21" s="24">
        <v>205</v>
      </c>
      <c r="BY21" s="24">
        <v>97.6</v>
      </c>
      <c r="BZ21" s="24">
        <f t="shared" si="13"/>
        <v>47.609756097560975</v>
      </c>
      <c r="CA21" s="24"/>
      <c r="CB21" s="24"/>
      <c r="CC21" s="24"/>
      <c r="CD21" s="24">
        <v>9409.5</v>
      </c>
      <c r="CE21" s="24">
        <v>2141.9</v>
      </c>
      <c r="CF21" s="24">
        <f aca="true" t="shared" si="48" ref="CF21:CF26">CE21/CD21*100</f>
        <v>22.763164886550825</v>
      </c>
      <c r="CG21" s="24">
        <v>1029.3</v>
      </c>
      <c r="CH21" s="24">
        <v>383.5</v>
      </c>
      <c r="CI21" s="24">
        <f t="shared" si="38"/>
        <v>37.2583309044982</v>
      </c>
      <c r="CJ21" s="24">
        <f t="shared" si="39"/>
        <v>17.904664083290537</v>
      </c>
      <c r="CK21" s="24">
        <v>1028.3</v>
      </c>
      <c r="CL21" s="24">
        <v>383.5</v>
      </c>
      <c r="CM21" s="24">
        <f t="shared" si="40"/>
        <v>37.29456384323641</v>
      </c>
      <c r="CN21" s="24">
        <v>1898.8</v>
      </c>
      <c r="CO21" s="24">
        <v>163.9</v>
      </c>
      <c r="CP21" s="24">
        <f t="shared" si="41"/>
        <v>8.631767432062356</v>
      </c>
      <c r="CQ21" s="24">
        <v>4892.1</v>
      </c>
      <c r="CR21" s="24">
        <v>775.3</v>
      </c>
      <c r="CS21" s="24">
        <f t="shared" si="45"/>
        <v>15.847999836471043</v>
      </c>
      <c r="CT21" s="24">
        <f t="shared" si="42"/>
        <v>36.19683458611513</v>
      </c>
      <c r="CU21" s="5">
        <v>1485.5</v>
      </c>
      <c r="CV21" s="5">
        <v>785.1</v>
      </c>
      <c r="CW21" s="32">
        <f t="shared" si="14"/>
        <v>52.85089195557051</v>
      </c>
      <c r="CX21" s="24">
        <f t="shared" si="43"/>
        <v>36.654372286287874</v>
      </c>
      <c r="CY21" s="6">
        <v>339.3</v>
      </c>
      <c r="CZ21" s="26"/>
      <c r="DA21" s="24">
        <f t="shared" si="15"/>
        <v>0</v>
      </c>
      <c r="DB21" s="26">
        <v>68</v>
      </c>
      <c r="DC21" s="26"/>
      <c r="DD21" s="24">
        <f t="shared" si="16"/>
        <v>0</v>
      </c>
      <c r="DE21" s="24">
        <f t="shared" si="17"/>
        <v>0</v>
      </c>
      <c r="DF21" s="24">
        <f t="shared" si="18"/>
        <v>88.90000000000009</v>
      </c>
      <c r="DG21" s="40"/>
      <c r="DH21" s="10"/>
    </row>
    <row r="22" spans="1:110" ht="30.75" customHeight="1">
      <c r="A22" s="22">
        <v>9</v>
      </c>
      <c r="B22" s="23" t="s">
        <v>36</v>
      </c>
      <c r="C22" s="24">
        <f t="shared" si="19"/>
        <v>9668.6</v>
      </c>
      <c r="D22" s="24">
        <f t="shared" si="0"/>
        <v>1639.1</v>
      </c>
      <c r="E22" s="24">
        <f t="shared" si="20"/>
        <v>16.952816333285064</v>
      </c>
      <c r="F22" s="5">
        <f t="shared" si="21"/>
        <v>957.9</v>
      </c>
      <c r="G22" s="5">
        <f t="shared" si="22"/>
        <v>274.6</v>
      </c>
      <c r="H22" s="24">
        <f t="shared" si="23"/>
        <v>28.666875456728263</v>
      </c>
      <c r="I22" s="24">
        <f t="shared" si="24"/>
        <v>822.4</v>
      </c>
      <c r="J22" s="24">
        <f t="shared" si="25"/>
        <v>204.6</v>
      </c>
      <c r="K22" s="24">
        <f t="shared" si="1"/>
        <v>24.8784046692607</v>
      </c>
      <c r="L22" s="24">
        <f t="shared" si="2"/>
        <v>46.41560798548094</v>
      </c>
      <c r="M22" s="24">
        <v>478.1</v>
      </c>
      <c r="N22" s="24">
        <v>159.6</v>
      </c>
      <c r="O22" s="24">
        <f t="shared" si="26"/>
        <v>33.382137628111266</v>
      </c>
      <c r="P22" s="24">
        <f t="shared" si="3"/>
        <v>36.206896551724135</v>
      </c>
      <c r="Q22" s="25">
        <v>45</v>
      </c>
      <c r="R22" s="5">
        <v>12.1</v>
      </c>
      <c r="S22" s="24">
        <f t="shared" si="27"/>
        <v>26.88888888888889</v>
      </c>
      <c r="T22" s="24">
        <f t="shared" si="4"/>
        <v>2.745009074410163</v>
      </c>
      <c r="U22" s="5">
        <v>1.3</v>
      </c>
      <c r="V22" s="5">
        <v>17.3</v>
      </c>
      <c r="W22" s="24">
        <f t="shared" si="5"/>
        <v>1330.769230769231</v>
      </c>
      <c r="X22" s="25">
        <v>100</v>
      </c>
      <c r="Y22" s="5">
        <v>2</v>
      </c>
      <c r="Z22" s="24">
        <f t="shared" si="28"/>
        <v>2</v>
      </c>
      <c r="AA22" s="24">
        <f t="shared" si="6"/>
        <v>0.4537205081669692</v>
      </c>
      <c r="AB22" s="36">
        <v>190</v>
      </c>
      <c r="AC22" s="5">
        <v>11.4</v>
      </c>
      <c r="AD22" s="24">
        <f t="shared" si="29"/>
        <v>6.000000000000001</v>
      </c>
      <c r="AE22" s="24">
        <f t="shared" si="7"/>
        <v>2.586206896551724</v>
      </c>
      <c r="AF22" s="24">
        <v>8</v>
      </c>
      <c r="AG22" s="24">
        <v>2.2</v>
      </c>
      <c r="AH22" s="24">
        <f t="shared" si="30"/>
        <v>27.500000000000004</v>
      </c>
      <c r="AI22" s="24">
        <f t="shared" si="47"/>
        <v>135.5</v>
      </c>
      <c r="AJ22" s="24">
        <f>AN22+AR22+AU22+AX22+BA22+BH22+BL22</f>
        <v>70</v>
      </c>
      <c r="AK22" s="24">
        <f t="shared" si="31"/>
        <v>51.66051660516605</v>
      </c>
      <c r="AL22" s="24">
        <f t="shared" si="8"/>
        <v>15.88021778584392</v>
      </c>
      <c r="AM22" s="36">
        <v>8.6</v>
      </c>
      <c r="AN22" s="5">
        <v>3.7</v>
      </c>
      <c r="AO22" s="24">
        <f t="shared" si="44"/>
        <v>43.02325581395349</v>
      </c>
      <c r="AP22" s="24">
        <f t="shared" si="9"/>
        <v>0.8393829401088929</v>
      </c>
      <c r="AQ22" s="5"/>
      <c r="AR22" s="5"/>
      <c r="AS22" s="24"/>
      <c r="AT22" s="24">
        <v>126.9</v>
      </c>
      <c r="AU22" s="24">
        <v>66.3</v>
      </c>
      <c r="AV22" s="24">
        <f t="shared" si="33"/>
        <v>52.24586288416076</v>
      </c>
      <c r="AW22" s="24"/>
      <c r="AX22" s="24"/>
      <c r="AY22" s="24"/>
      <c r="AZ22" s="24"/>
      <c r="BA22" s="24"/>
      <c r="BB22" s="24"/>
      <c r="BC22" s="24">
        <f t="shared" si="10"/>
        <v>0</v>
      </c>
      <c r="BD22" s="24"/>
      <c r="BE22" s="24"/>
      <c r="BF22" s="24"/>
      <c r="BG22" s="24"/>
      <c r="BH22" s="24"/>
      <c r="BI22" s="24"/>
      <c r="BJ22" s="24">
        <f t="shared" si="11"/>
        <v>0</v>
      </c>
      <c r="BK22" s="24"/>
      <c r="BL22" s="5"/>
      <c r="BM22" s="32"/>
      <c r="BN22" s="24">
        <f t="shared" si="12"/>
        <v>0</v>
      </c>
      <c r="BO22" s="24">
        <v>8710.7</v>
      </c>
      <c r="BP22" s="5">
        <v>1364.5</v>
      </c>
      <c r="BQ22" s="24">
        <f t="shared" si="34"/>
        <v>15.664642336436795</v>
      </c>
      <c r="BR22" s="25">
        <v>1697.3</v>
      </c>
      <c r="BS22" s="25">
        <v>714.2</v>
      </c>
      <c r="BT22" s="24">
        <f t="shared" si="35"/>
        <v>42.07859541624934</v>
      </c>
      <c r="BU22" s="24">
        <v>0</v>
      </c>
      <c r="BV22" s="24">
        <v>0</v>
      </c>
      <c r="BW22" s="24"/>
      <c r="BX22" s="24">
        <v>257.5</v>
      </c>
      <c r="BY22" s="24">
        <v>166.2</v>
      </c>
      <c r="BZ22" s="24">
        <f t="shared" si="13"/>
        <v>64.54368932038834</v>
      </c>
      <c r="CA22" s="24"/>
      <c r="CB22" s="24"/>
      <c r="CC22" s="24"/>
      <c r="CD22" s="24">
        <v>9668.6</v>
      </c>
      <c r="CE22" s="24">
        <v>1293.9</v>
      </c>
      <c r="CF22" s="24">
        <f t="shared" si="48"/>
        <v>13.382495914610182</v>
      </c>
      <c r="CG22" s="24">
        <v>1029.5</v>
      </c>
      <c r="CH22" s="24">
        <v>349.6</v>
      </c>
      <c r="CI22" s="24">
        <f t="shared" si="38"/>
        <v>33.95823215152987</v>
      </c>
      <c r="CJ22" s="24">
        <f t="shared" si="39"/>
        <v>27.019089574155654</v>
      </c>
      <c r="CK22" s="24">
        <v>1028.5</v>
      </c>
      <c r="CL22" s="24">
        <v>349.6</v>
      </c>
      <c r="CM22" s="24">
        <f t="shared" si="40"/>
        <v>33.99124939231891</v>
      </c>
      <c r="CN22" s="24">
        <v>3801.8</v>
      </c>
      <c r="CO22" s="24">
        <v>189.3</v>
      </c>
      <c r="CP22" s="24">
        <f t="shared" si="41"/>
        <v>4.979220369298753</v>
      </c>
      <c r="CQ22" s="24">
        <v>1590.6</v>
      </c>
      <c r="CR22" s="24">
        <v>528.5</v>
      </c>
      <c r="CS22" s="24">
        <f t="shared" si="45"/>
        <v>33.22645542562555</v>
      </c>
      <c r="CT22" s="24">
        <f t="shared" si="42"/>
        <v>40.84550583507226</v>
      </c>
      <c r="CU22" s="5">
        <v>3142.8</v>
      </c>
      <c r="CV22" s="5">
        <v>192.2</v>
      </c>
      <c r="CW22" s="32">
        <f t="shared" si="14"/>
        <v>6.115565737558864</v>
      </c>
      <c r="CX22" s="24">
        <f t="shared" si="43"/>
        <v>14.854316407759486</v>
      </c>
      <c r="CY22" s="6">
        <v>426.6</v>
      </c>
      <c r="CZ22" s="26"/>
      <c r="DA22" s="24">
        <f t="shared" si="15"/>
        <v>0</v>
      </c>
      <c r="DB22" s="6">
        <v>105.4</v>
      </c>
      <c r="DC22" s="26"/>
      <c r="DD22" s="24">
        <f t="shared" si="16"/>
        <v>0</v>
      </c>
      <c r="DE22" s="24">
        <f t="shared" si="17"/>
        <v>0</v>
      </c>
      <c r="DF22" s="24">
        <f t="shared" si="18"/>
        <v>345.1999999999998</v>
      </c>
    </row>
    <row r="23" spans="1:110" ht="30.75" customHeight="1">
      <c r="A23" s="22">
        <v>10</v>
      </c>
      <c r="B23" s="23" t="s">
        <v>20</v>
      </c>
      <c r="C23" s="24">
        <f t="shared" si="19"/>
        <v>21945.5</v>
      </c>
      <c r="D23" s="24">
        <f t="shared" si="0"/>
        <v>1761.2</v>
      </c>
      <c r="E23" s="24">
        <f t="shared" si="20"/>
        <v>8.025335490191612</v>
      </c>
      <c r="F23" s="5">
        <f t="shared" si="21"/>
        <v>1212.7</v>
      </c>
      <c r="G23" s="5">
        <f t="shared" si="22"/>
        <v>281.2</v>
      </c>
      <c r="H23" s="24">
        <f t="shared" si="23"/>
        <v>23.187927764492454</v>
      </c>
      <c r="I23" s="24">
        <f t="shared" si="24"/>
        <v>1122.9</v>
      </c>
      <c r="J23" s="24">
        <f>N23+R23+V23+Y23+AC23+AG23</f>
        <v>212.99999999999997</v>
      </c>
      <c r="K23" s="24">
        <f t="shared" si="1"/>
        <v>18.968741651082016</v>
      </c>
      <c r="L23" s="24">
        <f t="shared" si="2"/>
        <v>39.17601618539635</v>
      </c>
      <c r="M23" s="24">
        <v>376.1</v>
      </c>
      <c r="N23" s="24">
        <v>125.5</v>
      </c>
      <c r="O23" s="24">
        <f t="shared" si="26"/>
        <v>33.36878489763361</v>
      </c>
      <c r="P23" s="24">
        <f t="shared" si="3"/>
        <v>23.082582306418978</v>
      </c>
      <c r="Q23" s="25">
        <v>169.5</v>
      </c>
      <c r="R23" s="5">
        <v>66.2</v>
      </c>
      <c r="S23" s="24">
        <f t="shared" si="27"/>
        <v>39.05604719764012</v>
      </c>
      <c r="T23" s="24">
        <f t="shared" si="4"/>
        <v>12.17583226043774</v>
      </c>
      <c r="U23" s="5">
        <v>0.3</v>
      </c>
      <c r="V23" s="5">
        <v>0</v>
      </c>
      <c r="W23" s="24">
        <f t="shared" si="5"/>
        <v>0</v>
      </c>
      <c r="X23" s="25">
        <v>120</v>
      </c>
      <c r="Y23" s="5">
        <v>11.2</v>
      </c>
      <c r="Z23" s="24">
        <f t="shared" si="28"/>
        <v>9.333333333333332</v>
      </c>
      <c r="AA23" s="24">
        <f t="shared" si="6"/>
        <v>2.059959536509104</v>
      </c>
      <c r="AB23" s="36">
        <v>450</v>
      </c>
      <c r="AC23" s="5">
        <v>9.5</v>
      </c>
      <c r="AD23" s="24">
        <f t="shared" si="29"/>
        <v>2.111111111111111</v>
      </c>
      <c r="AE23" s="24">
        <f t="shared" si="7"/>
        <v>1.7472871068604008</v>
      </c>
      <c r="AF23" s="24">
        <v>7</v>
      </c>
      <c r="AG23" s="24">
        <v>0.6</v>
      </c>
      <c r="AH23" s="24">
        <f t="shared" si="30"/>
        <v>8.571428571428571</v>
      </c>
      <c r="AI23" s="24">
        <f t="shared" si="47"/>
        <v>89.8</v>
      </c>
      <c r="AJ23" s="24">
        <f t="shared" si="47"/>
        <v>68.2</v>
      </c>
      <c r="AK23" s="24">
        <f t="shared" si="31"/>
        <v>75.94654788418708</v>
      </c>
      <c r="AL23" s="24">
        <f t="shared" si="8"/>
        <v>12.543682177671508</v>
      </c>
      <c r="AM23" s="25">
        <v>36.5</v>
      </c>
      <c r="AN23" s="5">
        <v>15.2</v>
      </c>
      <c r="AO23" s="24">
        <f t="shared" si="44"/>
        <v>41.64383561643835</v>
      </c>
      <c r="AP23" s="24">
        <f t="shared" si="9"/>
        <v>2.795659370976641</v>
      </c>
      <c r="AQ23" s="5"/>
      <c r="AR23" s="5"/>
      <c r="AS23" s="24"/>
      <c r="AT23" s="24">
        <v>53.3</v>
      </c>
      <c r="AU23" s="24">
        <v>40.8</v>
      </c>
      <c r="AV23" s="24">
        <f t="shared" si="33"/>
        <v>76.54784240150093</v>
      </c>
      <c r="AW23" s="24"/>
      <c r="AX23" s="24"/>
      <c r="AY23" s="24"/>
      <c r="AZ23" s="24"/>
      <c r="BA23" s="24"/>
      <c r="BB23" s="24"/>
      <c r="BC23" s="24">
        <f t="shared" si="10"/>
        <v>0</v>
      </c>
      <c r="BD23" s="24"/>
      <c r="BE23" s="24"/>
      <c r="BF23" s="24"/>
      <c r="BG23" s="24"/>
      <c r="BH23" s="24">
        <v>12.2</v>
      </c>
      <c r="BI23" s="24"/>
      <c r="BJ23" s="24">
        <f t="shared" si="11"/>
        <v>2.243884495125988</v>
      </c>
      <c r="BK23" s="24"/>
      <c r="BL23" s="5"/>
      <c r="BM23" s="32"/>
      <c r="BN23" s="24">
        <f t="shared" si="12"/>
        <v>0</v>
      </c>
      <c r="BO23" s="24">
        <v>20732.8</v>
      </c>
      <c r="BP23" s="5">
        <v>1480</v>
      </c>
      <c r="BQ23" s="24">
        <f t="shared" si="34"/>
        <v>7.138447291248649</v>
      </c>
      <c r="BR23" s="25">
        <v>1187.6</v>
      </c>
      <c r="BS23" s="25">
        <v>499.7</v>
      </c>
      <c r="BT23" s="24">
        <f t="shared" si="35"/>
        <v>42.076456719434155</v>
      </c>
      <c r="BU23" s="24">
        <v>482.9</v>
      </c>
      <c r="BV23" s="24">
        <v>424.6</v>
      </c>
      <c r="BW23" s="24">
        <f t="shared" si="36"/>
        <v>87.92710706150343</v>
      </c>
      <c r="BX23" s="24">
        <v>1214.4</v>
      </c>
      <c r="BY23" s="24">
        <v>262.5</v>
      </c>
      <c r="BZ23" s="24">
        <f t="shared" si="13"/>
        <v>21.61561264822134</v>
      </c>
      <c r="CA23" s="24"/>
      <c r="CB23" s="24"/>
      <c r="CC23" s="24"/>
      <c r="CD23" s="24">
        <v>21945.5</v>
      </c>
      <c r="CE23" s="24">
        <v>1392.8</v>
      </c>
      <c r="CF23" s="24">
        <f t="shared" si="48"/>
        <v>6.346631427855369</v>
      </c>
      <c r="CG23" s="24">
        <v>1116.9</v>
      </c>
      <c r="CH23" s="24">
        <v>407</v>
      </c>
      <c r="CI23" s="24">
        <f t="shared" si="38"/>
        <v>36.4401468349897</v>
      </c>
      <c r="CJ23" s="24">
        <f t="shared" si="39"/>
        <v>29.22171165996554</v>
      </c>
      <c r="CK23" s="24">
        <v>941.8</v>
      </c>
      <c r="CL23" s="24">
        <v>302.9</v>
      </c>
      <c r="CM23" s="24">
        <f t="shared" si="40"/>
        <v>32.16181779571034</v>
      </c>
      <c r="CN23" s="24">
        <v>11245.6</v>
      </c>
      <c r="CO23" s="24">
        <v>194.8</v>
      </c>
      <c r="CP23" s="24">
        <f t="shared" si="41"/>
        <v>1.732233051148894</v>
      </c>
      <c r="CQ23" s="24">
        <v>9055.2</v>
      </c>
      <c r="CR23" s="24">
        <v>608</v>
      </c>
      <c r="CS23" s="24">
        <f t="shared" si="45"/>
        <v>6.714374061312836</v>
      </c>
      <c r="CT23" s="24">
        <f t="shared" si="42"/>
        <v>43.65307294658243</v>
      </c>
      <c r="CU23" s="5">
        <v>426.1</v>
      </c>
      <c r="CV23" s="5">
        <v>149</v>
      </c>
      <c r="CW23" s="32">
        <f t="shared" si="14"/>
        <v>34.96831729640929</v>
      </c>
      <c r="CX23" s="24">
        <f t="shared" si="43"/>
        <v>10.697874784606547</v>
      </c>
      <c r="CY23" s="26">
        <v>415.4</v>
      </c>
      <c r="CZ23" s="26"/>
      <c r="DA23" s="24">
        <f t="shared" si="15"/>
        <v>0</v>
      </c>
      <c r="DB23" s="6">
        <v>40</v>
      </c>
      <c r="DC23" s="26"/>
      <c r="DD23" s="24">
        <f t="shared" si="16"/>
        <v>0</v>
      </c>
      <c r="DE23" s="24">
        <f t="shared" si="17"/>
        <v>0</v>
      </c>
      <c r="DF23" s="24">
        <f t="shared" si="18"/>
        <v>368.4000000000001</v>
      </c>
    </row>
    <row r="24" spans="1:110" ht="28.5" customHeight="1">
      <c r="A24" s="22">
        <v>11</v>
      </c>
      <c r="B24" s="23" t="s">
        <v>21</v>
      </c>
      <c r="C24" s="24">
        <f t="shared" si="19"/>
        <v>12243.3</v>
      </c>
      <c r="D24" s="24">
        <f t="shared" si="0"/>
        <v>1329</v>
      </c>
      <c r="E24" s="24">
        <f t="shared" si="20"/>
        <v>10.854916566611944</v>
      </c>
      <c r="F24" s="5">
        <f>+I24+AI24</f>
        <v>1230</v>
      </c>
      <c r="G24" s="5">
        <f>+J24+AJ24</f>
        <v>365</v>
      </c>
      <c r="H24" s="24">
        <f t="shared" si="23"/>
        <v>29.67479674796748</v>
      </c>
      <c r="I24" s="24">
        <f>M24+Q24+U24+X24+AB24+AF24</f>
        <v>986.6</v>
      </c>
      <c r="J24" s="24">
        <f t="shared" si="25"/>
        <v>245</v>
      </c>
      <c r="K24" s="24">
        <f t="shared" si="1"/>
        <v>24.83275897020069</v>
      </c>
      <c r="L24" s="24">
        <f t="shared" si="2"/>
        <v>67.12328767123287</v>
      </c>
      <c r="M24" s="24">
        <v>586.5</v>
      </c>
      <c r="N24" s="24">
        <v>195.8</v>
      </c>
      <c r="O24" s="24">
        <f t="shared" si="26"/>
        <v>33.384484228474</v>
      </c>
      <c r="P24" s="24">
        <f t="shared" si="3"/>
        <v>53.64383561643836</v>
      </c>
      <c r="Q24" s="25">
        <v>42</v>
      </c>
      <c r="R24" s="5">
        <v>15.9</v>
      </c>
      <c r="S24" s="24">
        <f t="shared" si="27"/>
        <v>37.857142857142854</v>
      </c>
      <c r="T24" s="24">
        <f t="shared" si="4"/>
        <v>4.356164383561644</v>
      </c>
      <c r="U24" s="5">
        <v>6.1</v>
      </c>
      <c r="V24" s="5">
        <v>6.5</v>
      </c>
      <c r="W24" s="24">
        <f t="shared" si="5"/>
        <v>106.55737704918033</v>
      </c>
      <c r="X24" s="25">
        <v>95</v>
      </c>
      <c r="Y24" s="5">
        <v>13.1</v>
      </c>
      <c r="Z24" s="24">
        <f t="shared" si="28"/>
        <v>13.789473684210526</v>
      </c>
      <c r="AA24" s="24">
        <f t="shared" si="6"/>
        <v>3.5890410958904106</v>
      </c>
      <c r="AB24" s="36">
        <v>250</v>
      </c>
      <c r="AC24" s="5">
        <v>13</v>
      </c>
      <c r="AD24" s="24">
        <f t="shared" si="29"/>
        <v>5.2</v>
      </c>
      <c r="AE24" s="24">
        <f t="shared" si="7"/>
        <v>3.5616438356164384</v>
      </c>
      <c r="AF24" s="24">
        <v>7</v>
      </c>
      <c r="AG24" s="24">
        <v>0.7</v>
      </c>
      <c r="AH24" s="24">
        <f t="shared" si="30"/>
        <v>10</v>
      </c>
      <c r="AI24" s="24">
        <f t="shared" si="47"/>
        <v>243.39999999999998</v>
      </c>
      <c r="AJ24" s="24">
        <f>AN24+AR24+AU24+AX24+BA24+BH24+BL24</f>
        <v>120</v>
      </c>
      <c r="AK24" s="24">
        <f t="shared" si="31"/>
        <v>49.301561216105185</v>
      </c>
      <c r="AL24" s="24">
        <f t="shared" si="8"/>
        <v>32.87671232876712</v>
      </c>
      <c r="AM24" s="36">
        <v>13.2</v>
      </c>
      <c r="AN24" s="5">
        <v>7</v>
      </c>
      <c r="AO24" s="24">
        <f t="shared" si="44"/>
        <v>53.03030303030303</v>
      </c>
      <c r="AP24" s="24">
        <f t="shared" si="9"/>
        <v>1.9178082191780823</v>
      </c>
      <c r="AQ24" s="5">
        <v>2</v>
      </c>
      <c r="AR24" s="5">
        <v>0</v>
      </c>
      <c r="AS24" s="24">
        <f t="shared" si="32"/>
        <v>0</v>
      </c>
      <c r="AT24" s="24">
        <v>228.2</v>
      </c>
      <c r="AU24" s="24">
        <v>113</v>
      </c>
      <c r="AV24" s="24">
        <f t="shared" si="33"/>
        <v>49.51796669588081</v>
      </c>
      <c r="AW24" s="24"/>
      <c r="AX24" s="24"/>
      <c r="AY24" s="24"/>
      <c r="AZ24" s="24"/>
      <c r="BA24" s="24"/>
      <c r="BB24" s="24"/>
      <c r="BC24" s="24">
        <f t="shared" si="10"/>
        <v>0</v>
      </c>
      <c r="BD24" s="24"/>
      <c r="BE24" s="24"/>
      <c r="BF24" s="24"/>
      <c r="BG24" s="24"/>
      <c r="BH24" s="24"/>
      <c r="BI24" s="24"/>
      <c r="BJ24" s="24">
        <f t="shared" si="11"/>
        <v>0</v>
      </c>
      <c r="BK24" s="24"/>
      <c r="BL24" s="5"/>
      <c r="BM24" s="32"/>
      <c r="BN24" s="24">
        <f t="shared" si="12"/>
        <v>0</v>
      </c>
      <c r="BO24" s="24">
        <v>11013.3</v>
      </c>
      <c r="BP24" s="5">
        <v>964</v>
      </c>
      <c r="BQ24" s="24">
        <f t="shared" si="34"/>
        <v>8.753053126674113</v>
      </c>
      <c r="BR24" s="25">
        <v>1777.2</v>
      </c>
      <c r="BS24" s="25">
        <v>747.7</v>
      </c>
      <c r="BT24" s="24">
        <f t="shared" si="35"/>
        <v>42.0717983344587</v>
      </c>
      <c r="BU24" s="24">
        <v>0</v>
      </c>
      <c r="BV24" s="24">
        <v>0</v>
      </c>
      <c r="BW24" s="24"/>
      <c r="BX24" s="24">
        <v>388</v>
      </c>
      <c r="BY24" s="24">
        <v>0</v>
      </c>
      <c r="BZ24" s="24">
        <f>BY24/BX24*100</f>
        <v>0</v>
      </c>
      <c r="CA24" s="24"/>
      <c r="CB24" s="24"/>
      <c r="CC24" s="24"/>
      <c r="CD24" s="24">
        <v>12311.3</v>
      </c>
      <c r="CE24" s="24">
        <v>933.5</v>
      </c>
      <c r="CF24" s="24">
        <f t="shared" si="48"/>
        <v>7.582464889979125</v>
      </c>
      <c r="CG24" s="24">
        <v>1126.3</v>
      </c>
      <c r="CH24" s="24">
        <v>398</v>
      </c>
      <c r="CI24" s="24">
        <f>CH24/CG24*100</f>
        <v>35.33694397585013</v>
      </c>
      <c r="CJ24" s="24">
        <f>+CH24/CE24*100</f>
        <v>42.635243706480985</v>
      </c>
      <c r="CK24" s="24">
        <v>1125.3</v>
      </c>
      <c r="CL24" s="24">
        <v>398</v>
      </c>
      <c r="CM24" s="24">
        <f>CL24/CK24*100</f>
        <v>35.3683462187861</v>
      </c>
      <c r="CN24" s="24">
        <v>4801.9</v>
      </c>
      <c r="CO24" s="24">
        <v>182.2</v>
      </c>
      <c r="CP24" s="24">
        <f t="shared" si="41"/>
        <v>3.79433141048335</v>
      </c>
      <c r="CQ24" s="24">
        <v>3015.7</v>
      </c>
      <c r="CR24" s="24">
        <v>137.1</v>
      </c>
      <c r="CS24" s="24">
        <f t="shared" si="45"/>
        <v>4.546208177205956</v>
      </c>
      <c r="CT24" s="24">
        <f>+CR24/CE24*100</f>
        <v>14.686663095875735</v>
      </c>
      <c r="CU24" s="5">
        <v>3263.5</v>
      </c>
      <c r="CV24" s="5">
        <v>182.8</v>
      </c>
      <c r="CW24" s="32">
        <f t="shared" si="14"/>
        <v>5.601348245748429</v>
      </c>
      <c r="CX24" s="24">
        <f>CV24/CE24*100</f>
        <v>19.58221746116765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17"/>
        <v>-68</v>
      </c>
      <c r="DF24" s="24">
        <f t="shared" si="18"/>
        <v>395.5</v>
      </c>
    </row>
    <row r="25" spans="1:110" ht="0.75" customHeight="1" hidden="1">
      <c r="A25" s="22">
        <v>12</v>
      </c>
      <c r="B25" s="27"/>
      <c r="C25" s="24"/>
      <c r="D25" s="24"/>
      <c r="E25" s="24" t="e">
        <f>D25/C25*100</f>
        <v>#DIV/0!</v>
      </c>
      <c r="F25" s="28"/>
      <c r="G25" s="29"/>
      <c r="H25" s="24" t="e">
        <f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27"/>
        <v>#VALUE!</v>
      </c>
      <c r="T25" s="24" t="e">
        <f t="shared" si="4"/>
        <v>#VALUE!</v>
      </c>
      <c r="U25" s="5"/>
      <c r="V25" s="5"/>
      <c r="W25" s="24" t="e">
        <f>V25/U25*100</f>
        <v>#DIV/0!</v>
      </c>
      <c r="X25" s="26"/>
      <c r="Y25" s="5"/>
      <c r="Z25" s="24" t="e">
        <f>Y25/X25*100</f>
        <v>#DIV/0!</v>
      </c>
      <c r="AA25" s="24" t="e">
        <f t="shared" si="6"/>
        <v>#DIV/0!</v>
      </c>
      <c r="AB25" s="5"/>
      <c r="AC25" s="5"/>
      <c r="AD25" s="24" t="e">
        <f t="shared" si="29"/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8"/>
        <v>#DIV/0!</v>
      </c>
      <c r="AM25" s="5"/>
      <c r="AN25" s="5"/>
      <c r="AO25" s="24" t="e">
        <f t="shared" si="44"/>
        <v>#DIV/0!</v>
      </c>
      <c r="AP25" s="24" t="e">
        <f t="shared" si="9"/>
        <v>#DIV/0!</v>
      </c>
      <c r="AQ25" s="5"/>
      <c r="AR25" s="5"/>
      <c r="AS25" s="24" t="e">
        <f t="shared" si="32"/>
        <v>#DIV/0!</v>
      </c>
      <c r="AT25" s="24"/>
      <c r="AU25" s="24"/>
      <c r="AV25" s="24" t="e">
        <f t="shared" si="33"/>
        <v>#DIV/0!</v>
      </c>
      <c r="AW25" s="24"/>
      <c r="AX25" s="24"/>
      <c r="AY25" s="24"/>
      <c r="AZ25" s="24"/>
      <c r="BA25" s="24"/>
      <c r="BB25" s="24" t="e">
        <f>BA25/AZ25*100</f>
        <v>#DIV/0!</v>
      </c>
      <c r="BC25" s="24" t="e">
        <f t="shared" si="10"/>
        <v>#DIV/0!</v>
      </c>
      <c r="BD25" s="24"/>
      <c r="BE25" s="24"/>
      <c r="BF25" s="24"/>
      <c r="BG25" s="24"/>
      <c r="BH25" s="24"/>
      <c r="BI25" s="24" t="e">
        <f>BH25/BG25*100</f>
        <v>#DIV/0!</v>
      </c>
      <c r="BJ25" s="24" t="e">
        <f t="shared" si="11"/>
        <v>#DIV/0!</v>
      </c>
      <c r="BK25" s="24"/>
      <c r="BL25" s="24"/>
      <c r="BM25" s="32" t="e">
        <f>BL25/BK25*100</f>
        <v>#DIV/0!</v>
      </c>
      <c r="BN25" s="24" t="e">
        <f t="shared" si="12"/>
        <v>#DIV/0!</v>
      </c>
      <c r="BO25" s="25"/>
      <c r="BP25" s="5"/>
      <c r="BQ25" s="24" t="e">
        <f>BP25/BO25*100</f>
        <v>#DIV/0!</v>
      </c>
      <c r="BR25" s="24"/>
      <c r="BS25" s="24"/>
      <c r="BT25" s="24" t="e">
        <f t="shared" si="35"/>
        <v>#DIV/0!</v>
      </c>
      <c r="BU25" s="24"/>
      <c r="BV25" s="24"/>
      <c r="BW25" s="24" t="e">
        <f t="shared" si="36"/>
        <v>#DIV/0!</v>
      </c>
      <c r="BX25" s="24"/>
      <c r="BY25" s="24"/>
      <c r="BZ25" s="24" t="e">
        <f>BY25/BX25*100</f>
        <v>#DIV/0!</v>
      </c>
      <c r="CA25" s="24"/>
      <c r="CB25" s="24"/>
      <c r="CC25" s="24">
        <v>0</v>
      </c>
      <c r="CD25" s="6"/>
      <c r="CE25" s="6"/>
      <c r="CF25" s="24" t="e">
        <f t="shared" si="48"/>
        <v>#DIV/0!</v>
      </c>
      <c r="CG25" s="24"/>
      <c r="CH25" s="24"/>
      <c r="CI25" s="24" t="e">
        <f>CH25/CG25*100</f>
        <v>#DIV/0!</v>
      </c>
      <c r="CJ25" s="24" t="e">
        <f>+CH25/CE25*100</f>
        <v>#DIV/0!</v>
      </c>
      <c r="CK25" s="24"/>
      <c r="CL25" s="24"/>
      <c r="CM25" s="24" t="e">
        <f>CL25/CK25*100</f>
        <v>#DIV/0!</v>
      </c>
      <c r="CN25" s="41"/>
      <c r="CO25" s="24"/>
      <c r="CP25" s="24" t="e">
        <f t="shared" si="41"/>
        <v>#DIV/0!</v>
      </c>
      <c r="CQ25" s="24"/>
      <c r="CR25" s="24"/>
      <c r="CS25" s="24" t="e">
        <f t="shared" si="45"/>
        <v>#DIV/0!</v>
      </c>
      <c r="CT25" s="24" t="e">
        <f t="shared" si="42"/>
        <v>#DIV/0!</v>
      </c>
      <c r="CU25" s="6"/>
      <c r="CV25" s="6"/>
      <c r="CW25" s="32" t="e">
        <f t="shared" si="14"/>
        <v>#DIV/0!</v>
      </c>
      <c r="CX25" s="24" t="e">
        <f>+CV25/CE25*100</f>
        <v>#DIV/0!</v>
      </c>
      <c r="CY25" s="6"/>
      <c r="CZ25" s="6"/>
      <c r="DA25" s="24" t="e">
        <f>CZ25/CY25*100</f>
        <v>#DIV/0!</v>
      </c>
      <c r="DB25" s="6"/>
      <c r="DC25" s="6"/>
      <c r="DD25" s="24" t="e">
        <f>DC25/DB25*100</f>
        <v>#DIV/0!</v>
      </c>
      <c r="DE25" s="24"/>
      <c r="DF25" s="24" t="e">
        <f>+#REF!-CE25</f>
        <v>#REF!</v>
      </c>
    </row>
    <row r="26" spans="1:110" s="30" customFormat="1" ht="32.25" customHeight="1">
      <c r="A26" s="105" t="s">
        <v>23</v>
      </c>
      <c r="B26" s="105"/>
      <c r="C26" s="32">
        <f>SUM(C14:C25)</f>
        <v>94646.09999999999</v>
      </c>
      <c r="D26" s="32">
        <f>SUM(D14:D25)</f>
        <v>17446.4</v>
      </c>
      <c r="E26" s="32">
        <f>D26/C26*100</f>
        <v>18.433300474081875</v>
      </c>
      <c r="F26" s="32">
        <f>SUM(F14:F25)</f>
        <v>11003.500000000002</v>
      </c>
      <c r="G26" s="32">
        <f>SUM(G14:G25)</f>
        <v>3134.9999999999995</v>
      </c>
      <c r="H26" s="32">
        <f>G26/F26*100</f>
        <v>28.490934702594622</v>
      </c>
      <c r="I26" s="32">
        <f>SUM(I14:I24)</f>
        <v>9484.4</v>
      </c>
      <c r="J26" s="32">
        <f>SUM(J14:J24)</f>
        <v>2426</v>
      </c>
      <c r="K26" s="32">
        <f>J26/I26*100</f>
        <v>25.578845261692884</v>
      </c>
      <c r="L26" s="32">
        <f t="shared" si="2"/>
        <v>58.62310610637219</v>
      </c>
      <c r="M26" s="32">
        <f>SUM(M14:M24)</f>
        <v>5373.900000000001</v>
      </c>
      <c r="N26" s="32">
        <f>SUM(N14:N24)</f>
        <v>1793.8</v>
      </c>
      <c r="O26" s="24">
        <f>N26/M26*100</f>
        <v>33.379854481847445</v>
      </c>
      <c r="P26" s="24">
        <f t="shared" si="3"/>
        <v>43.34630162143876</v>
      </c>
      <c r="Q26" s="59">
        <f>SUM(Q14:Q25)</f>
        <v>764</v>
      </c>
      <c r="R26" s="32">
        <f>SUM(R14:R25)</f>
        <v>245.9</v>
      </c>
      <c r="S26" s="32">
        <f>R26/Q26*100</f>
        <v>32.18586387434555</v>
      </c>
      <c r="T26" s="32">
        <f t="shared" si="4"/>
        <v>5.942053500229564</v>
      </c>
      <c r="U26" s="32">
        <f>SUM(U14:U25)</f>
        <v>36.5</v>
      </c>
      <c r="V26" s="32">
        <f>SUM(V14:V25)</f>
        <v>47.2</v>
      </c>
      <c r="W26" s="32">
        <f>V26/U26*100</f>
        <v>129.31506849315068</v>
      </c>
      <c r="X26" s="59">
        <f>SUM(X14:X25)</f>
        <v>935</v>
      </c>
      <c r="Y26" s="32">
        <f>SUM(Y14:Y25)</f>
        <v>128.60000000000002</v>
      </c>
      <c r="Z26" s="32">
        <f>Y26/X26*100</f>
        <v>13.75401069518717</v>
      </c>
      <c r="AA26" s="32">
        <f t="shared" si="6"/>
        <v>3.107556242901676</v>
      </c>
      <c r="AB26" s="32">
        <f>SUM(AB14:AB25)</f>
        <v>2300</v>
      </c>
      <c r="AC26" s="32">
        <f>SUM(AC14:AC25)</f>
        <v>189.8</v>
      </c>
      <c r="AD26" s="32">
        <f>AC26/AB26*100</f>
        <v>8.252173913043478</v>
      </c>
      <c r="AE26" s="32">
        <f t="shared" si="7"/>
        <v>4.586424377159704</v>
      </c>
      <c r="AF26" s="32">
        <f>SUM(AF14:AF24)</f>
        <v>75</v>
      </c>
      <c r="AG26" s="32">
        <f>SUM(AG14:AG24)</f>
        <v>20.7</v>
      </c>
      <c r="AH26" s="32">
        <f>AG26/AF26*100</f>
        <v>27.599999999999998</v>
      </c>
      <c r="AI26" s="32">
        <f>SUM(AI14:AI25)</f>
        <v>1519.1</v>
      </c>
      <c r="AJ26" s="32">
        <f>SUM(AJ14:AJ25)</f>
        <v>709</v>
      </c>
      <c r="AK26" s="32">
        <f>AJ26/AI26*100</f>
        <v>46.67237179909157</v>
      </c>
      <c r="AL26" s="32">
        <f t="shared" si="8"/>
        <v>17.13263900635527</v>
      </c>
      <c r="AM26" s="32">
        <f>SUM(AM14:AM25)</f>
        <v>292.7</v>
      </c>
      <c r="AN26" s="32">
        <f>SUM(AN14:AN25)</f>
        <v>126</v>
      </c>
      <c r="AO26" s="24">
        <f t="shared" si="44"/>
        <v>43.04748889648104</v>
      </c>
      <c r="AP26" s="32">
        <f t="shared" si="9"/>
        <v>3.0447285117077065</v>
      </c>
      <c r="AQ26" s="32">
        <f>SUM(AQ14:AQ25)</f>
        <v>26.4</v>
      </c>
      <c r="AR26" s="32">
        <f>SUM(AR14:AR25)</f>
        <v>5.4</v>
      </c>
      <c r="AS26" s="24">
        <f t="shared" si="32"/>
        <v>20.454545454545457</v>
      </c>
      <c r="AT26" s="32">
        <f>SUM(AT14:AT25)</f>
        <v>825</v>
      </c>
      <c r="AU26" s="32">
        <f>SUM(AU14:AU25)</f>
        <v>398.8</v>
      </c>
      <c r="AV26" s="24">
        <f>AU26/AT26*100</f>
        <v>48.33939393939394</v>
      </c>
      <c r="AW26" s="32">
        <f>SUM(AW14:AW25)</f>
        <v>0</v>
      </c>
      <c r="AX26" s="32">
        <f>SUM(AX14:AX25)</f>
        <v>0</v>
      </c>
      <c r="AY26" s="32"/>
      <c r="AZ26" s="32">
        <f>SUM(AZ14:AZ25)</f>
        <v>220</v>
      </c>
      <c r="BA26" s="32">
        <f>SUM(BA14:BA25)</f>
        <v>87.39999999999999</v>
      </c>
      <c r="BB26" s="24">
        <f>BA26/AZ26*100</f>
        <v>39.72727272727272</v>
      </c>
      <c r="BC26" s="32">
        <f t="shared" si="10"/>
        <v>2.1119783485972503</v>
      </c>
      <c r="BD26" s="32">
        <f>SUM(BD14:BD24)</f>
        <v>0</v>
      </c>
      <c r="BE26" s="32">
        <f>SUM(BE14:BE24)</f>
        <v>0</v>
      </c>
      <c r="BF26" s="32"/>
      <c r="BG26" s="32">
        <f>SUM(BG14:BG24)</f>
        <v>55</v>
      </c>
      <c r="BH26" s="32">
        <f>SUM(BH14:BH25)</f>
        <v>62.8</v>
      </c>
      <c r="BI26" s="24">
        <f>BH26/BG26*100</f>
        <v>114.18181818181819</v>
      </c>
      <c r="BJ26" s="32">
        <f t="shared" si="11"/>
        <v>1.5175313534543171</v>
      </c>
      <c r="BK26" s="32">
        <f>SUM(BK14:BK25)</f>
        <v>100</v>
      </c>
      <c r="BL26" s="32">
        <f>SUM(BL14:BL25)</f>
        <v>28.5</v>
      </c>
      <c r="BM26" s="32">
        <f>BL26/BK26*100</f>
        <v>28.499999999999996</v>
      </c>
      <c r="BN26" s="32">
        <f t="shared" si="12"/>
        <v>0.688688591933886</v>
      </c>
      <c r="BO26" s="32">
        <f>SUM(BO14:BO24)</f>
        <v>83642.6</v>
      </c>
      <c r="BP26" s="32">
        <f>SUM(BP14:BP25)</f>
        <v>14311.4</v>
      </c>
      <c r="BQ26" s="32">
        <f>BP26/BO26*100</f>
        <v>17.110180697395823</v>
      </c>
      <c r="BR26" s="32">
        <f>SUM(BR14:BR24)</f>
        <v>14282.9</v>
      </c>
      <c r="BS26" s="32">
        <f>SUM(BS14:BS25)</f>
        <v>6009.5</v>
      </c>
      <c r="BT26" s="24">
        <f t="shared" si="35"/>
        <v>42.07478873338047</v>
      </c>
      <c r="BU26" s="32">
        <f>SUM(BU14:BU24)</f>
        <v>3911.4</v>
      </c>
      <c r="BV26" s="32">
        <f>SUM(BV14:BV24)</f>
        <v>1887.1999999999998</v>
      </c>
      <c r="BW26" s="24">
        <f t="shared" si="36"/>
        <v>48.24870890218336</v>
      </c>
      <c r="BX26" s="32">
        <f>SUM(BX14:BX25)</f>
        <v>3335.7</v>
      </c>
      <c r="BY26" s="32">
        <f>SUM(BY14:BY25)</f>
        <v>1003.3</v>
      </c>
      <c r="BZ26" s="32">
        <f>BY26/BX26*100</f>
        <v>30.07764487214078</v>
      </c>
      <c r="CA26" s="32">
        <f>SUM(CA14:CA25)</f>
        <v>0</v>
      </c>
      <c r="CB26" s="32">
        <f>SUM(CB14:CB25)</f>
        <v>0</v>
      </c>
      <c r="CC26" s="24">
        <v>0</v>
      </c>
      <c r="CD26" s="32">
        <f>SUM(CD14:CD24)</f>
        <v>95111.59999999999</v>
      </c>
      <c r="CE26" s="32">
        <f>SUM(CE14:CE24)</f>
        <v>15465.999999999998</v>
      </c>
      <c r="CF26" s="32">
        <f t="shared" si="48"/>
        <v>16.26089772435749</v>
      </c>
      <c r="CG26" s="32">
        <f>SUM(CG14:CG24)</f>
        <v>12116.399999999998</v>
      </c>
      <c r="CH26" s="32">
        <f>SUM(CH14:CH25)</f>
        <v>4358.2</v>
      </c>
      <c r="CI26" s="32">
        <f>CH26/CG26*100</f>
        <v>35.969429863655876</v>
      </c>
      <c r="CJ26" s="32">
        <f>+CH26/CE26*100</f>
        <v>28.179231863442393</v>
      </c>
      <c r="CK26" s="32">
        <f>SUM(CK14:CK24)</f>
        <v>11700.699999999997</v>
      </c>
      <c r="CL26" s="32">
        <f>SUM(CL14:CL25)</f>
        <v>4039.5000000000005</v>
      </c>
      <c r="CM26" s="32">
        <f>CL26/CK26*100</f>
        <v>34.52357551257618</v>
      </c>
      <c r="CN26" s="32">
        <f>SUM(CN14:CN25)</f>
        <v>35023</v>
      </c>
      <c r="CO26" s="32">
        <f>SUM(CO14:CO25)</f>
        <v>1930.1</v>
      </c>
      <c r="CP26" s="24">
        <f t="shared" si="41"/>
        <v>5.5109499471775685</v>
      </c>
      <c r="CQ26" s="32">
        <f>SUM(CQ14:CQ25)</f>
        <v>34746.3</v>
      </c>
      <c r="CR26" s="32">
        <f>SUM(CR14:CR25)</f>
        <v>5298.1</v>
      </c>
      <c r="CS26" s="24">
        <f>CR26/CQ26*100</f>
        <v>15.247954458460326</v>
      </c>
      <c r="CT26" s="32">
        <f t="shared" si="42"/>
        <v>34.25643346695979</v>
      </c>
      <c r="CU26" s="32">
        <f>SUM(CU14:CU25)</f>
        <v>11951.9</v>
      </c>
      <c r="CV26" s="32">
        <f>SUM(CV14:CV25)</f>
        <v>3367</v>
      </c>
      <c r="CW26" s="32">
        <f>CV26/CU26*100</f>
        <v>28.171253106200687</v>
      </c>
      <c r="CX26" s="32">
        <f>+CV26/CE26*100</f>
        <v>21.77033492822967</v>
      </c>
      <c r="CY26" s="32">
        <f>SUM(CY14:CY25)</f>
        <v>3623.2000000000003</v>
      </c>
      <c r="CZ26" s="32">
        <f>SUM(CZ14:CZ25)</f>
        <v>0</v>
      </c>
      <c r="DA26" s="32">
        <f>CZ26/CY26*100</f>
        <v>0</v>
      </c>
      <c r="DB26" s="32">
        <f>SUM(DB14:DB25)</f>
        <v>861.8999999999999</v>
      </c>
      <c r="DC26" s="32">
        <f>SUM(DC14:DC25)</f>
        <v>0</v>
      </c>
      <c r="DD26" s="32">
        <f>DC26/DB26*100</f>
        <v>0</v>
      </c>
      <c r="DE26" s="32">
        <f>SUM(DE14:DE25)</f>
        <v>-465.5</v>
      </c>
      <c r="DF26" s="32">
        <f>SUM(DF14:DF24)</f>
        <v>1980.4000000000005</v>
      </c>
    </row>
    <row r="27" s="33" customFormat="1" ht="28.5" customHeight="1"/>
    <row r="28" s="31" customFormat="1" ht="15.75"/>
    <row r="29" s="34" customFormat="1" ht="27.75" customHeight="1"/>
    <row r="33" ht="12.75">
      <c r="Z33" s="4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26:B26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6" sqref="B36:B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2021-06-15T08:23:19Z</cp:lastPrinted>
  <dcterms:created xsi:type="dcterms:W3CDTF">2006-03-31T05:22:05Z</dcterms:created>
  <dcterms:modified xsi:type="dcterms:W3CDTF">2021-07-19T09:15:59Z</dcterms:modified>
  <cp:category/>
  <cp:version/>
  <cp:contentType/>
  <cp:contentStatus/>
  <cp:revision>1</cp:revision>
</cp:coreProperties>
</file>