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tabRatio="625" activeTab="1"/>
  </bookViews>
  <sheets>
    <sheet name="на 100 га" sheetId="1" r:id="rId1"/>
    <sheet name="мясо" sheetId="2" r:id="rId2"/>
    <sheet name="молоко" sheetId="3" r:id="rId3"/>
    <sheet name="КРС" sheetId="4" r:id="rId4"/>
    <sheet name="свиньи" sheetId="5" r:id="rId5"/>
    <sheet name="птицы" sheetId="6" r:id="rId6"/>
    <sheet name="прирост" sheetId="7" r:id="rId7"/>
    <sheet name="купл.прод." sheetId="8" r:id="rId8"/>
    <sheet name="телята" sheetId="9" r:id="rId9"/>
    <sheet name="поросята" sheetId="10" r:id="rId10"/>
    <sheet name="случ.осем." sheetId="11" r:id="rId11"/>
  </sheets>
  <definedNames>
    <definedName name="_xlnm.Print_Area" localSheetId="3">'КРС'!$A$1:$N$26</definedName>
    <definedName name="_xlnm.Print_Area" localSheetId="7">'купл.прод.'!$A$1:$T$23</definedName>
    <definedName name="_xlnm.Print_Area" localSheetId="2">'молоко'!$A$1:$R$26</definedName>
    <definedName name="_xlnm.Print_Area" localSheetId="1">'мясо'!$A$1:$Z$25</definedName>
    <definedName name="_xlnm.Print_Area" localSheetId="0">'на 100 га'!$A$1:$N$27</definedName>
    <definedName name="_xlnm.Print_Area" localSheetId="9">'поросята'!$A$1:$T$14</definedName>
    <definedName name="_xlnm.Print_Area" localSheetId="6">'прирост'!$A$1:$R$22</definedName>
    <definedName name="_xlnm.Print_Area" localSheetId="5">'птицы'!$A$1:$W$27</definedName>
    <definedName name="_xlnm.Print_Area" localSheetId="4">'свиньи'!$A$1:$Z$24</definedName>
    <definedName name="_xlnm.Print_Area" localSheetId="8">'телята'!$A$1:$T$24</definedName>
  </definedNames>
  <calcPr fullCalcOnLoad="1"/>
</workbook>
</file>

<file path=xl/sharedStrings.xml><?xml version="1.0" encoding="utf-8"?>
<sst xmlns="http://schemas.openxmlformats.org/spreadsheetml/2006/main" count="353" uniqueCount="115">
  <si>
    <t xml:space="preserve">Производство  животноводческой продукции  на 100 га </t>
  </si>
  <si>
    <t xml:space="preserve">   </t>
  </si>
  <si>
    <t>№</t>
  </si>
  <si>
    <t>мясо, ц</t>
  </si>
  <si>
    <t>молоко, ц</t>
  </si>
  <si>
    <t>в % к</t>
  </si>
  <si>
    <t>производство (мяса; молока) / площадь сх угодий * 100 = производство продукци на 100 га</t>
  </si>
  <si>
    <t>Итого по СХО</t>
  </si>
  <si>
    <t>Итого по КФХ</t>
  </si>
  <si>
    <t>Итого по СХО и КФХ</t>
  </si>
  <si>
    <t>Наименование хозяйств</t>
  </si>
  <si>
    <t>Производство мяса-всего, тонн</t>
  </si>
  <si>
    <t>в т.ч.мясо КРС</t>
  </si>
  <si>
    <t>мясо свиней</t>
  </si>
  <si>
    <t>мясо птицы</t>
  </si>
  <si>
    <t>баранина</t>
  </si>
  <si>
    <t>прочие</t>
  </si>
  <si>
    <t xml:space="preserve"> Производство молока, тонн</t>
  </si>
  <si>
    <t>Средний надой на 1 корову, кг</t>
  </si>
  <si>
    <t>Средний надой на 1 корову = (производств молока / среднегодовое поголовье коров) * 1000</t>
  </si>
  <si>
    <t>Реализовано молока, тонн</t>
  </si>
  <si>
    <t>Куплено молока у населения, тонн</t>
  </si>
  <si>
    <t>Среднегодовое поголовье коров, гол.</t>
  </si>
  <si>
    <t>Крупный рогатый скот, голов</t>
  </si>
  <si>
    <t>в т.ч. коров, голов</t>
  </si>
  <si>
    <t>Свиней, голов</t>
  </si>
  <si>
    <t>Основных</t>
  </si>
  <si>
    <t>Разовых</t>
  </si>
  <si>
    <t>Численность свиноматок, голов</t>
  </si>
  <si>
    <t>Овец и коз, голов</t>
  </si>
  <si>
    <t>в т.ч. коров мясного направления</t>
  </si>
  <si>
    <t>Численность птицы, тыс. голов</t>
  </si>
  <si>
    <t>в том числе кур-несушек, тыс. голов</t>
  </si>
  <si>
    <t>Производство яиц, тыс. штук</t>
  </si>
  <si>
    <t>Яйценоскость кур-несушек, штук</t>
  </si>
  <si>
    <t>в том числе куриных, тыс. штук</t>
  </si>
  <si>
    <t>Среднегодовое поголовье кур-несушек, голов</t>
  </si>
  <si>
    <t>Площадь с/х угодий, га</t>
  </si>
  <si>
    <t>в том числе козоматок, голов</t>
  </si>
  <si>
    <t>Лошадей, голов</t>
  </si>
  <si>
    <t xml:space="preserve"> Среднесуточный прирост, грам.</t>
  </si>
  <si>
    <t>Валовый прирост, ц</t>
  </si>
  <si>
    <t>Кормодни, дни</t>
  </si>
  <si>
    <t>крс</t>
  </si>
  <si>
    <t>свиней</t>
  </si>
  <si>
    <t>(+, -)</t>
  </si>
  <si>
    <t xml:space="preserve"> Среднесуточный прирост, грам. = валовый прирост, ц. /кормо, дни * 100 * 1000</t>
  </si>
  <si>
    <t>Среднегодовое поголовье козоматок, гол.</t>
  </si>
  <si>
    <t xml:space="preserve"> куплено, голов</t>
  </si>
  <si>
    <t xml:space="preserve"> продано , гол.</t>
  </si>
  <si>
    <t xml:space="preserve">  Пало и погибло, гол.</t>
  </si>
  <si>
    <t xml:space="preserve"> крс</t>
  </si>
  <si>
    <t xml:space="preserve">   получено телят, гол.</t>
  </si>
  <si>
    <t xml:space="preserve"> в т.ч. от коров</t>
  </si>
  <si>
    <t xml:space="preserve">получено телят на 100 коров </t>
  </si>
  <si>
    <t xml:space="preserve">растел нетелей на 100 коров </t>
  </si>
  <si>
    <t>получено поросят , гол.</t>
  </si>
  <si>
    <t>Получ.поросят на 1 опорос</t>
  </si>
  <si>
    <t>всего</t>
  </si>
  <si>
    <t>Число опоросов</t>
  </si>
  <si>
    <t>основных</t>
  </si>
  <si>
    <t>проверяемых</t>
  </si>
  <si>
    <t>в т.ч.осн. св/маток</t>
  </si>
  <si>
    <t>в т.ч. от основных свиноматок</t>
  </si>
  <si>
    <t>получ. поросят на 100 осн. свиноматок</t>
  </si>
  <si>
    <t>Яйценоскость кур-несушек, штук = производство яиц,тыс. штук / среднегодовое поголовье кур несушек</t>
  </si>
  <si>
    <t>случено и осеменено</t>
  </si>
  <si>
    <t>в т.ч. искусственно осеменено</t>
  </si>
  <si>
    <t xml:space="preserve"> всего КРС, гол</t>
  </si>
  <si>
    <t>в т.ч. телок</t>
  </si>
  <si>
    <t xml:space="preserve">        в т.ч. телок</t>
  </si>
  <si>
    <t>с/маток и свинок</t>
  </si>
  <si>
    <t xml:space="preserve"> в т.ч. свинок</t>
  </si>
  <si>
    <t xml:space="preserve"> с/маток и свинок</t>
  </si>
  <si>
    <t>(+), (-)</t>
  </si>
  <si>
    <t xml:space="preserve">пол.поросят на 1 опорос основных    =    в т.ч осн. с/м     /    опорос с/м в т.ч основных  </t>
  </si>
  <si>
    <t>пол. поросят на 1 опорос проверяемых   =   ( получ. поросят - в.т.ч. от осн. с/м)  /  ( число опоросов всего  -  число опоросов в т.ч. от осн. с/м)</t>
  </si>
  <si>
    <t>производство мяса всего, тонн</t>
  </si>
  <si>
    <t>производство молока, тонн</t>
  </si>
  <si>
    <t>Среднегодовое поголовье коров, голов</t>
  </si>
  <si>
    <t>растел нетелей на 100 коров  =  (получено телят   -   в т.ч от коров)   /  среднегод. поголовье коров  *   100</t>
  </si>
  <si>
    <t>получено телят на 100 коров = получ.телят в том числе от коров, гол. / среднегодовое поголовье коров,гол.  * 100</t>
  </si>
  <si>
    <t>Среднегодовое поголовье осн. с/м, голов</t>
  </si>
  <si>
    <t xml:space="preserve">пол.поросят на 100 осн. с/м     =    в т.ч от осн.с/м    /    среднегодовое поголовье осн. с/м   * 100 </t>
  </si>
  <si>
    <t>СХПК "Авангард"</t>
  </si>
  <si>
    <t>СХПК "Новый путь"</t>
  </si>
  <si>
    <t>СХПК им. Ульянова</t>
  </si>
  <si>
    <t>КФХ Петров О.В.</t>
  </si>
  <si>
    <t>КФХ Петров А.В.</t>
  </si>
  <si>
    <t>КФХ Михайлов О.Ю.</t>
  </si>
  <si>
    <t>КФХ Якимова Е.Г.</t>
  </si>
  <si>
    <t>КФХ Егоров С.А.</t>
  </si>
  <si>
    <t>КФХ Андреев С.П.</t>
  </si>
  <si>
    <t>КФХ Сапожников А.В.</t>
  </si>
  <si>
    <t>КФХ Андреев А.Н.</t>
  </si>
  <si>
    <t>Другие КФХ</t>
  </si>
  <si>
    <t>Остальные КФХ</t>
  </si>
  <si>
    <t>2021 г. в % к 2020 г.</t>
  </si>
  <si>
    <t>2021г.(+),(-) к 2020 г.</t>
  </si>
  <si>
    <t>КФХ Петрова Н.Г.</t>
  </si>
  <si>
    <t>КФХ Осипов В.И.</t>
  </si>
  <si>
    <t>Начальник отдела сельского хозяйства и экологии                                                       А.И, Прохоров</t>
  </si>
  <si>
    <t>Начальник отдела сельского хозяйства и экологии                                                    А.И. Прохоров</t>
  </si>
  <si>
    <t>Начальник отдела сельского хозяйства и экологии                                             А.И. Прохоров</t>
  </si>
  <si>
    <t>Численность птицы, производство яиц и продуктивность кур-несушек за январь 2020 - 2021 г.</t>
  </si>
  <si>
    <t>сельскохозяйственных угодий за январь-июнь 2020 - 2021 г.</t>
  </si>
  <si>
    <t>Показатели по производству мяса  за январь-июнь  2020-2021 г.</t>
  </si>
  <si>
    <t xml:space="preserve">Показатели по производству молока и продуктивности коров за январь-июнь  2020 - 2021 г. </t>
  </si>
  <si>
    <t>Численность крупного рогатого скота за  январь-июнь 2020 - 2021 г.</t>
  </si>
  <si>
    <t>Численность свиней, овец и коз за  январь-июнь  2020 - 2021 г.</t>
  </si>
  <si>
    <t>Среднесуточный прирост скота за январь-июнь  2020-2021 г.</t>
  </si>
  <si>
    <t>Куплено и продано скота за январь-июнь   2020-2021 г.</t>
  </si>
  <si>
    <t>Поступление приплода (телят) за январь-июнь  2020 - 2021 г.</t>
  </si>
  <si>
    <t>Поступление приплода (поросят) за январь-июнь  2020-2021 г.</t>
  </si>
  <si>
    <t>Случено и искусственно осеменено за январь-июнь  2020-2021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</si>
</sst>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0.000"/>
    <numFmt numFmtId="167" formatCode="0.00000"/>
    <numFmt numFmtId="168" formatCode="0.0000"/>
    <numFmt numFmtId="169" formatCode="0.00000000"/>
    <numFmt numFmtId="170" formatCode="0.0000000"/>
    <numFmt numFmtId="171" formatCode="0.000000"/>
    <numFmt numFmtId="172" formatCode="[$-FC19]d\ mmmm\ yyyy\ &quot;г.&quot;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color indexed="22"/>
      <name val="Arial Cyr"/>
      <family val="0"/>
    </font>
    <font>
      <b/>
      <sz val="15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1"/>
      <color indexed="8"/>
      <name val="Arial"/>
      <family val="2"/>
    </font>
    <font>
      <sz val="13"/>
      <color indexed="8"/>
      <name val="Times New Roman"/>
      <family val="1"/>
    </font>
    <font>
      <b/>
      <sz val="11"/>
      <name val="Arial"/>
      <family val="2"/>
    </font>
    <font>
      <b/>
      <sz val="13"/>
      <name val="Times New Roman"/>
      <family val="1"/>
    </font>
    <font>
      <b/>
      <sz val="12"/>
      <name val="Arial"/>
      <family val="2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name val="Arial Cyr"/>
      <family val="0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sz val="11"/>
      <name val="Times New Roman"/>
      <family val="1"/>
    </font>
    <font>
      <sz val="10"/>
      <color indexed="17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b/>
      <sz val="16"/>
      <color indexed="8"/>
      <name val="Times New Roman"/>
      <family val="1"/>
    </font>
    <font>
      <b/>
      <sz val="13"/>
      <color indexed="8"/>
      <name val="Calibri"/>
      <family val="2"/>
    </font>
    <font>
      <b/>
      <sz val="12"/>
      <color indexed="63"/>
      <name val="Arial Cyr"/>
      <family val="0"/>
    </font>
    <font>
      <sz val="11"/>
      <name val="Arial Cyr"/>
      <family val="0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7"/>
      <name val="Times New Roman"/>
      <family val="1"/>
    </font>
    <font>
      <i/>
      <sz val="11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sz val="15"/>
      <color indexed="10"/>
      <name val="Times New Roman"/>
      <family val="1"/>
    </font>
    <font>
      <b/>
      <sz val="15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" fillId="0" borderId="0">
      <alignment/>
      <protection/>
    </xf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9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165" fontId="7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0" fillId="33" borderId="0" xfId="0" applyFill="1" applyAlignment="1">
      <alignment/>
    </xf>
    <xf numFmtId="0" fontId="12" fillId="33" borderId="12" xfId="0" applyFont="1" applyFill="1" applyBorder="1" applyAlignment="1">
      <alignment/>
    </xf>
    <xf numFmtId="2" fontId="14" fillId="33" borderId="12" xfId="0" applyNumberFormat="1" applyFont="1" applyFill="1" applyBorder="1" applyAlignment="1">
      <alignment horizontal="center"/>
    </xf>
    <xf numFmtId="2" fontId="15" fillId="33" borderId="11" xfId="0" applyNumberFormat="1" applyFont="1" applyFill="1" applyBorder="1" applyAlignment="1">
      <alignment horizontal="center"/>
    </xf>
    <xf numFmtId="165" fontId="15" fillId="33" borderId="11" xfId="0" applyNumberFormat="1" applyFont="1" applyFill="1" applyBorder="1" applyAlignment="1">
      <alignment horizontal="center"/>
    </xf>
    <xf numFmtId="2" fontId="15" fillId="33" borderId="12" xfId="0" applyNumberFormat="1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165" fontId="15" fillId="33" borderId="12" xfId="0" applyNumberFormat="1" applyFont="1" applyFill="1" applyBorder="1" applyAlignment="1">
      <alignment horizontal="center"/>
    </xf>
    <xf numFmtId="165" fontId="14" fillId="33" borderId="12" xfId="0" applyNumberFormat="1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166" fontId="15" fillId="33" borderId="12" xfId="0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left"/>
    </xf>
    <xf numFmtId="0" fontId="16" fillId="33" borderId="12" xfId="0" applyFont="1" applyFill="1" applyBorder="1" applyAlignment="1">
      <alignment/>
    </xf>
    <xf numFmtId="0" fontId="17" fillId="33" borderId="12" xfId="0" applyFont="1" applyFill="1" applyBorder="1" applyAlignment="1">
      <alignment horizontal="center"/>
    </xf>
    <xf numFmtId="165" fontId="17" fillId="33" borderId="12" xfId="0" applyNumberFormat="1" applyFont="1" applyFill="1" applyBorder="1" applyAlignment="1">
      <alignment horizontal="center"/>
    </xf>
    <xf numFmtId="165" fontId="15" fillId="33" borderId="12" xfId="59" applyNumberFormat="1" applyFont="1" applyFill="1" applyBorder="1" applyAlignment="1">
      <alignment horizontal="center"/>
    </xf>
    <xf numFmtId="0" fontId="12" fillId="33" borderId="11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165" fontId="19" fillId="33" borderId="12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0" fontId="18" fillId="33" borderId="12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17" fillId="33" borderId="11" xfId="0" applyFont="1" applyFill="1" applyBorder="1" applyAlignment="1">
      <alignment horizontal="center"/>
    </xf>
    <xf numFmtId="2" fontId="17" fillId="33" borderId="11" xfId="0" applyNumberFormat="1" applyFont="1" applyFill="1" applyBorder="1" applyAlignment="1">
      <alignment horizontal="center"/>
    </xf>
    <xf numFmtId="2" fontId="20" fillId="33" borderId="12" xfId="0" applyNumberFormat="1" applyFont="1" applyFill="1" applyBorder="1" applyAlignment="1">
      <alignment horizontal="center"/>
    </xf>
    <xf numFmtId="2" fontId="19" fillId="33" borderId="11" xfId="0" applyNumberFormat="1" applyFont="1" applyFill="1" applyBorder="1" applyAlignment="1">
      <alignment horizontal="center"/>
    </xf>
    <xf numFmtId="165" fontId="19" fillId="33" borderId="11" xfId="0" applyNumberFormat="1" applyFont="1" applyFill="1" applyBorder="1" applyAlignment="1">
      <alignment horizontal="center"/>
    </xf>
    <xf numFmtId="165" fontId="21" fillId="33" borderId="12" xfId="0" applyNumberFormat="1" applyFont="1" applyFill="1" applyBorder="1" applyAlignment="1">
      <alignment horizontal="center"/>
    </xf>
    <xf numFmtId="2" fontId="19" fillId="33" borderId="12" xfId="0" applyNumberFormat="1" applyFont="1" applyFill="1" applyBorder="1" applyAlignment="1">
      <alignment horizontal="center"/>
    </xf>
    <xf numFmtId="0" fontId="22" fillId="0" borderId="12" xfId="0" applyFont="1" applyBorder="1" applyAlignment="1">
      <alignment wrapText="1"/>
    </xf>
    <xf numFmtId="0" fontId="0" fillId="33" borderId="0" xfId="0" applyFill="1" applyAlignment="1">
      <alignment wrapText="1"/>
    </xf>
    <xf numFmtId="0" fontId="0" fillId="33" borderId="12" xfId="0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1" fontId="24" fillId="0" borderId="12" xfId="0" applyNumberFormat="1" applyFont="1" applyFill="1" applyBorder="1" applyAlignment="1">
      <alignment horizontal="center"/>
    </xf>
    <xf numFmtId="1" fontId="25" fillId="33" borderId="12" xfId="0" applyNumberFormat="1" applyFont="1" applyFill="1" applyBorder="1" applyAlignment="1">
      <alignment horizontal="center"/>
    </xf>
    <xf numFmtId="165" fontId="13" fillId="33" borderId="12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165" fontId="13" fillId="33" borderId="1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13" fillId="33" borderId="12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8" fillId="33" borderId="0" xfId="0" applyFont="1" applyFill="1" applyBorder="1" applyAlignment="1">
      <alignment horizontal="center"/>
    </xf>
    <xf numFmtId="165" fontId="0" fillId="33" borderId="0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7" fillId="33" borderId="0" xfId="0" applyFont="1" applyFill="1" applyAlignment="1">
      <alignment/>
    </xf>
    <xf numFmtId="165" fontId="26" fillId="0" borderId="0" xfId="0" applyNumberFormat="1" applyFont="1" applyBorder="1" applyAlignment="1">
      <alignment/>
    </xf>
    <xf numFmtId="165" fontId="28" fillId="0" borderId="0" xfId="0" applyNumberFormat="1" applyFont="1" applyBorder="1" applyAlignment="1">
      <alignment/>
    </xf>
    <xf numFmtId="165" fontId="26" fillId="0" borderId="14" xfId="0" applyNumberFormat="1" applyFont="1" applyBorder="1" applyAlignment="1">
      <alignment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33" fillId="0" borderId="12" xfId="0" applyFont="1" applyBorder="1" applyAlignment="1">
      <alignment horizontal="center"/>
    </xf>
    <xf numFmtId="1" fontId="16" fillId="33" borderId="12" xfId="0" applyNumberFormat="1" applyFont="1" applyFill="1" applyBorder="1" applyAlignment="1">
      <alignment horizontal="center"/>
    </xf>
    <xf numFmtId="1" fontId="18" fillId="33" borderId="12" xfId="0" applyNumberFormat="1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165" fontId="12" fillId="33" borderId="12" xfId="0" applyNumberFormat="1" applyFont="1" applyFill="1" applyBorder="1" applyAlignment="1">
      <alignment horizontal="center"/>
    </xf>
    <xf numFmtId="1" fontId="12" fillId="33" borderId="12" xfId="0" applyNumberFormat="1" applyFont="1" applyFill="1" applyBorder="1" applyAlignment="1">
      <alignment horizontal="center"/>
    </xf>
    <xf numFmtId="165" fontId="16" fillId="33" borderId="12" xfId="0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165" fontId="12" fillId="33" borderId="12" xfId="52" applyNumberFormat="1" applyFont="1" applyFill="1" applyBorder="1" applyAlignment="1">
      <alignment horizontal="center"/>
      <protection/>
    </xf>
    <xf numFmtId="0" fontId="12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0" fillId="33" borderId="15" xfId="0" applyFill="1" applyBorder="1" applyAlignment="1">
      <alignment wrapText="1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7" fillId="33" borderId="10" xfId="0" applyFont="1" applyFill="1" applyBorder="1" applyAlignment="1">
      <alignment horizontal="center" wrapText="1"/>
    </xf>
    <xf numFmtId="0" fontId="37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wrapText="1"/>
    </xf>
    <xf numFmtId="0" fontId="37" fillId="33" borderId="11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165" fontId="46" fillId="33" borderId="12" xfId="0" applyNumberFormat="1" applyFont="1" applyFill="1" applyBorder="1" applyAlignment="1">
      <alignment horizontal="center"/>
    </xf>
    <xf numFmtId="1" fontId="46" fillId="33" borderId="12" xfId="0" applyNumberFormat="1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165" fontId="18" fillId="33" borderId="12" xfId="0" applyNumberFormat="1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34" fillId="0" borderId="12" xfId="0" applyFont="1" applyBorder="1" applyAlignment="1">
      <alignment/>
    </xf>
    <xf numFmtId="1" fontId="47" fillId="33" borderId="12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46" fillId="33" borderId="12" xfId="0" applyFont="1" applyFill="1" applyBorder="1" applyAlignment="1">
      <alignment horizontal="center"/>
    </xf>
    <xf numFmtId="1" fontId="24" fillId="33" borderId="12" xfId="0" applyNumberFormat="1" applyFont="1" applyFill="1" applyBorder="1" applyAlignment="1">
      <alignment horizontal="center"/>
    </xf>
    <xf numFmtId="1" fontId="15" fillId="33" borderId="12" xfId="0" applyNumberFormat="1" applyFont="1" applyFill="1" applyBorder="1" applyAlignment="1">
      <alignment horizontal="center"/>
    </xf>
    <xf numFmtId="1" fontId="19" fillId="33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0" fontId="34" fillId="0" borderId="12" xfId="0" applyFont="1" applyFill="1" applyBorder="1" applyAlignment="1">
      <alignment/>
    </xf>
    <xf numFmtId="165" fontId="47" fillId="33" borderId="12" xfId="0" applyNumberFormat="1" applyFont="1" applyFill="1" applyBorder="1" applyAlignment="1">
      <alignment horizontal="center"/>
    </xf>
    <xf numFmtId="0" fontId="49" fillId="0" borderId="12" xfId="0" applyFont="1" applyBorder="1" applyAlignment="1">
      <alignment/>
    </xf>
    <xf numFmtId="2" fontId="48" fillId="0" borderId="12" xfId="0" applyNumberFormat="1" applyFont="1" applyFill="1" applyBorder="1" applyAlignment="1">
      <alignment horizontal="center"/>
    </xf>
    <xf numFmtId="165" fontId="6" fillId="0" borderId="12" xfId="0" applyNumberFormat="1" applyFont="1" applyFill="1" applyBorder="1" applyAlignment="1">
      <alignment horizontal="center"/>
    </xf>
    <xf numFmtId="2" fontId="47" fillId="33" borderId="12" xfId="0" applyNumberFormat="1" applyFont="1" applyFill="1" applyBorder="1" applyAlignment="1">
      <alignment horizontal="center"/>
    </xf>
    <xf numFmtId="2" fontId="13" fillId="33" borderId="12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/>
    </xf>
    <xf numFmtId="165" fontId="8" fillId="0" borderId="12" xfId="0" applyNumberFormat="1" applyFont="1" applyFill="1" applyBorder="1" applyAlignment="1">
      <alignment/>
    </xf>
    <xf numFmtId="165" fontId="0" fillId="0" borderId="12" xfId="0" applyNumberFormat="1" applyBorder="1" applyAlignment="1">
      <alignment/>
    </xf>
    <xf numFmtId="165" fontId="34" fillId="0" borderId="12" xfId="0" applyNumberFormat="1" applyFont="1" applyBorder="1" applyAlignment="1">
      <alignment/>
    </xf>
    <xf numFmtId="1" fontId="46" fillId="33" borderId="12" xfId="0" applyNumberFormat="1" applyFont="1" applyFill="1" applyBorder="1" applyAlignment="1">
      <alignment horizontal="center"/>
    </xf>
    <xf numFmtId="165" fontId="48" fillId="0" borderId="12" xfId="0" applyNumberFormat="1" applyFont="1" applyFill="1" applyBorder="1" applyAlignment="1">
      <alignment horizontal="center"/>
    </xf>
    <xf numFmtId="0" fontId="34" fillId="0" borderId="12" xfId="0" applyFont="1" applyFill="1" applyBorder="1" applyAlignment="1">
      <alignment/>
    </xf>
    <xf numFmtId="0" fontId="21" fillId="0" borderId="12" xfId="0" applyFont="1" applyBorder="1" applyAlignment="1">
      <alignment/>
    </xf>
    <xf numFmtId="0" fontId="34" fillId="0" borderId="12" xfId="0" applyFont="1" applyBorder="1" applyAlignment="1">
      <alignment/>
    </xf>
    <xf numFmtId="2" fontId="0" fillId="0" borderId="12" xfId="0" applyNumberFormat="1" applyFill="1" applyBorder="1" applyAlignment="1">
      <alignment/>
    </xf>
    <xf numFmtId="2" fontId="15" fillId="33" borderId="12" xfId="56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8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2" fillId="33" borderId="16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0" fillId="33" borderId="18" xfId="0" applyFill="1" applyBorder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2" fillId="33" borderId="19" xfId="0" applyFont="1" applyFill="1" applyBorder="1" applyAlignment="1">
      <alignment horizontal="center" wrapText="1"/>
    </xf>
    <xf numFmtId="0" fontId="32" fillId="33" borderId="20" xfId="0" applyFont="1" applyFill="1" applyBorder="1" applyAlignment="1">
      <alignment horizontal="center" wrapText="1"/>
    </xf>
    <xf numFmtId="0" fontId="32" fillId="33" borderId="22" xfId="0" applyFont="1" applyFill="1" applyBorder="1" applyAlignment="1">
      <alignment horizontal="center" wrapText="1"/>
    </xf>
    <xf numFmtId="0" fontId="32" fillId="33" borderId="23" xfId="0" applyFont="1" applyFill="1" applyBorder="1" applyAlignment="1">
      <alignment horizontal="center" wrapText="1"/>
    </xf>
    <xf numFmtId="0" fontId="29" fillId="33" borderId="0" xfId="0" applyFont="1" applyFill="1" applyAlignment="1">
      <alignment horizontal="center"/>
    </xf>
    <xf numFmtId="0" fontId="31" fillId="33" borderId="19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 wrapText="1"/>
    </xf>
    <xf numFmtId="0" fontId="31" fillId="33" borderId="20" xfId="0" applyFont="1" applyFill="1" applyBorder="1" applyAlignment="1">
      <alignment horizontal="center" vertical="center" wrapText="1"/>
    </xf>
    <xf numFmtId="0" fontId="31" fillId="33" borderId="22" xfId="0" applyFont="1" applyFill="1" applyBorder="1" applyAlignment="1">
      <alignment horizontal="center" vertical="center" wrapText="1"/>
    </xf>
    <xf numFmtId="0" fontId="31" fillId="33" borderId="18" xfId="0" applyFont="1" applyFill="1" applyBorder="1" applyAlignment="1">
      <alignment horizontal="center" vertical="center" wrapText="1"/>
    </xf>
    <xf numFmtId="0" fontId="31" fillId="33" borderId="23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 horizontal="center" wrapText="1"/>
    </xf>
    <xf numFmtId="0" fontId="31" fillId="33" borderId="14" xfId="0" applyFont="1" applyFill="1" applyBorder="1" applyAlignment="1">
      <alignment horizontal="center" wrapText="1"/>
    </xf>
    <xf numFmtId="0" fontId="31" fillId="33" borderId="20" xfId="0" applyFont="1" applyFill="1" applyBorder="1" applyAlignment="1">
      <alignment horizontal="center" wrapText="1"/>
    </xf>
    <xf numFmtId="0" fontId="31" fillId="33" borderId="22" xfId="0" applyFont="1" applyFill="1" applyBorder="1" applyAlignment="1">
      <alignment horizontal="center" wrapText="1"/>
    </xf>
    <xf numFmtId="0" fontId="31" fillId="33" borderId="18" xfId="0" applyFont="1" applyFill="1" applyBorder="1" applyAlignment="1">
      <alignment horizontal="center" wrapText="1"/>
    </xf>
    <xf numFmtId="0" fontId="31" fillId="33" borderId="23" xfId="0" applyFont="1" applyFill="1" applyBorder="1" applyAlignment="1">
      <alignment horizontal="center" wrapText="1"/>
    </xf>
    <xf numFmtId="0" fontId="31" fillId="33" borderId="19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31" fillId="33" borderId="20" xfId="0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center"/>
    </xf>
    <xf numFmtId="0" fontId="31" fillId="33" borderId="18" xfId="0" applyFont="1" applyFill="1" applyBorder="1" applyAlignment="1">
      <alignment horizontal="center" vertical="center"/>
    </xf>
    <xf numFmtId="0" fontId="31" fillId="33" borderId="23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right"/>
    </xf>
    <xf numFmtId="0" fontId="31" fillId="33" borderId="19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 wrapText="1"/>
    </xf>
    <xf numFmtId="0" fontId="31" fillId="33" borderId="20" xfId="0" applyFont="1" applyFill="1" applyBorder="1" applyAlignment="1">
      <alignment horizontal="center" vertical="center" wrapText="1"/>
    </xf>
    <xf numFmtId="0" fontId="31" fillId="33" borderId="22" xfId="0" applyFont="1" applyFill="1" applyBorder="1" applyAlignment="1">
      <alignment horizontal="center" vertical="center" wrapText="1"/>
    </xf>
    <xf numFmtId="0" fontId="31" fillId="33" borderId="18" xfId="0" applyFont="1" applyFill="1" applyBorder="1" applyAlignment="1">
      <alignment horizontal="center" vertical="center" wrapText="1"/>
    </xf>
    <xf numFmtId="0" fontId="31" fillId="33" borderId="23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1" fillId="33" borderId="19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31" fillId="33" borderId="20" xfId="0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center"/>
    </xf>
    <xf numFmtId="0" fontId="31" fillId="33" borderId="18" xfId="0" applyFont="1" applyFill="1" applyBorder="1" applyAlignment="1">
      <alignment horizontal="center" vertical="center"/>
    </xf>
    <xf numFmtId="0" fontId="31" fillId="33" borderId="23" xfId="0" applyFont="1" applyFill="1" applyBorder="1" applyAlignment="1">
      <alignment horizontal="center" vertical="center"/>
    </xf>
    <xf numFmtId="0" fontId="31" fillId="33" borderId="24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/>
    </xf>
    <xf numFmtId="0" fontId="31" fillId="33" borderId="16" xfId="0" applyFont="1" applyFill="1" applyBorder="1" applyAlignment="1">
      <alignment horizontal="center" wrapText="1"/>
    </xf>
    <xf numFmtId="0" fontId="31" fillId="33" borderId="21" xfId="0" applyFont="1" applyFill="1" applyBorder="1" applyAlignment="1">
      <alignment horizontal="center" wrapText="1"/>
    </xf>
    <xf numFmtId="0" fontId="31" fillId="33" borderId="17" xfId="0" applyFont="1" applyFill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1" fillId="0" borderId="0" xfId="0" applyFont="1" applyAlignment="1">
      <alignment horizontal="center"/>
    </xf>
    <xf numFmtId="0" fontId="17" fillId="0" borderId="1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center" wrapText="1"/>
    </xf>
    <xf numFmtId="0" fontId="37" fillId="0" borderId="20" xfId="0" applyFont="1" applyBorder="1" applyAlignment="1">
      <alignment horizontal="center" wrapText="1"/>
    </xf>
    <xf numFmtId="0" fontId="37" fillId="0" borderId="22" xfId="0" applyFont="1" applyBorder="1" applyAlignment="1">
      <alignment horizontal="center" wrapText="1"/>
    </xf>
    <xf numFmtId="0" fontId="37" fillId="0" borderId="23" xfId="0" applyFont="1" applyBorder="1" applyAlignment="1">
      <alignment horizontal="center" wrapText="1"/>
    </xf>
    <xf numFmtId="0" fontId="17" fillId="33" borderId="19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33" borderId="19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15" fillId="33" borderId="22" xfId="0" applyFont="1" applyFill="1" applyBorder="1" applyAlignment="1">
      <alignment horizontal="center" wrapText="1"/>
    </xf>
    <xf numFmtId="0" fontId="15" fillId="33" borderId="18" xfId="0" applyFont="1" applyFill="1" applyBorder="1" applyAlignment="1">
      <alignment horizontal="center" wrapText="1"/>
    </xf>
    <xf numFmtId="0" fontId="15" fillId="33" borderId="23" xfId="0" applyFont="1" applyFill="1" applyBorder="1" applyAlignment="1">
      <alignment horizontal="center" wrapText="1"/>
    </xf>
    <xf numFmtId="0" fontId="15" fillId="33" borderId="16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view="pageBreakPreview" zoomScaleSheetLayoutView="100" zoomScalePageLayoutView="0" workbookViewId="0" topLeftCell="A1">
      <selection activeCell="L24" sqref="L24"/>
    </sheetView>
  </sheetViews>
  <sheetFormatPr defaultColWidth="9.140625" defaultRowHeight="15"/>
  <cols>
    <col min="1" max="1" width="3.140625" style="0" customWidth="1"/>
    <col min="2" max="2" width="23.7109375" style="0" customWidth="1"/>
    <col min="8" max="8" width="14.57421875" style="0" customWidth="1"/>
    <col min="9" max="9" width="7.421875" style="0" customWidth="1"/>
    <col min="10" max="10" width="7.28125" style="0" customWidth="1"/>
  </cols>
  <sheetData>
    <row r="2" spans="1:8" ht="15.75">
      <c r="A2" s="1"/>
      <c r="B2" s="148" t="s">
        <v>0</v>
      </c>
      <c r="C2" s="148"/>
      <c r="D2" s="148"/>
      <c r="E2" s="148"/>
      <c r="F2" s="148"/>
      <c r="G2" s="148"/>
      <c r="H2" s="148"/>
    </row>
    <row r="3" spans="2:8" ht="15.75">
      <c r="B3" s="148" t="s">
        <v>105</v>
      </c>
      <c r="C3" s="148"/>
      <c r="D3" s="148"/>
      <c r="E3" s="148"/>
      <c r="F3" s="148"/>
      <c r="G3" s="148"/>
      <c r="H3" s="148"/>
    </row>
    <row r="5" spans="5:8" ht="15">
      <c r="E5" s="1" t="s">
        <v>1</v>
      </c>
      <c r="F5" s="149"/>
      <c r="G5" s="149"/>
      <c r="H5" s="149"/>
    </row>
    <row r="6" spans="1:14" ht="29.25" customHeight="1">
      <c r="A6" s="150" t="s">
        <v>2</v>
      </c>
      <c r="B6" s="151" t="s">
        <v>10</v>
      </c>
      <c r="C6" s="154" t="s">
        <v>3</v>
      </c>
      <c r="D6" s="155"/>
      <c r="E6" s="156"/>
      <c r="F6" s="154" t="s">
        <v>4</v>
      </c>
      <c r="G6" s="155"/>
      <c r="H6" s="156"/>
      <c r="I6" s="147" t="s">
        <v>37</v>
      </c>
      <c r="J6" s="147"/>
      <c r="K6" s="145" t="s">
        <v>77</v>
      </c>
      <c r="L6" s="146"/>
      <c r="M6" s="145" t="s">
        <v>78</v>
      </c>
      <c r="N6" s="146"/>
    </row>
    <row r="7" spans="1:14" ht="13.5" customHeight="1">
      <c r="A7" s="150"/>
      <c r="B7" s="152"/>
      <c r="C7" s="157">
        <v>2020</v>
      </c>
      <c r="D7" s="157">
        <v>2021</v>
      </c>
      <c r="E7" s="2" t="s">
        <v>5</v>
      </c>
      <c r="F7" s="157">
        <v>2020</v>
      </c>
      <c r="G7" s="157">
        <v>2021</v>
      </c>
      <c r="H7" s="2" t="s">
        <v>5</v>
      </c>
      <c r="I7" s="147">
        <v>2020</v>
      </c>
      <c r="J7" s="147">
        <v>2021</v>
      </c>
      <c r="K7" s="147">
        <v>2020</v>
      </c>
      <c r="L7" s="147">
        <v>2021</v>
      </c>
      <c r="M7" s="147">
        <v>2020</v>
      </c>
      <c r="N7" s="147">
        <v>2021</v>
      </c>
    </row>
    <row r="8" spans="1:14" ht="15">
      <c r="A8" s="150"/>
      <c r="B8" s="153"/>
      <c r="C8" s="150"/>
      <c r="D8" s="150"/>
      <c r="E8" s="3">
        <v>2020</v>
      </c>
      <c r="F8" s="150"/>
      <c r="G8" s="150"/>
      <c r="H8" s="3">
        <v>2020</v>
      </c>
      <c r="I8" s="147"/>
      <c r="J8" s="147"/>
      <c r="K8" s="147"/>
      <c r="L8" s="147"/>
      <c r="M8" s="147"/>
      <c r="N8" s="147"/>
    </row>
    <row r="9" spans="1:14" s="8" customFormat="1" ht="16.5" customHeight="1">
      <c r="A9" s="4">
        <v>0.6</v>
      </c>
      <c r="B9" s="5" t="s">
        <v>84</v>
      </c>
      <c r="C9" s="6">
        <f>K9/I9*1000</f>
        <v>9.618012422360248</v>
      </c>
      <c r="D9" s="6">
        <f>L9/J9*1000</f>
        <v>5.733296823658269</v>
      </c>
      <c r="E9" s="7">
        <f>D9/C9*100</f>
        <v>59.60999603545246</v>
      </c>
      <c r="F9" s="6">
        <f>M9/I9*1000</f>
        <v>158.78819875776398</v>
      </c>
      <c r="G9" s="6">
        <f>N9/J9*1000</f>
        <v>101.92278203723987</v>
      </c>
      <c r="H9" s="7">
        <f>G9/F9*100</f>
        <v>64.18788224477943</v>
      </c>
      <c r="I9" s="5">
        <v>1610</v>
      </c>
      <c r="J9" s="5">
        <v>1826</v>
      </c>
      <c r="K9" s="5">
        <v>15.485</v>
      </c>
      <c r="L9" s="5">
        <v>10.469</v>
      </c>
      <c r="M9" s="5">
        <v>255.649</v>
      </c>
      <c r="N9" s="5">
        <v>186.111</v>
      </c>
    </row>
    <row r="10" spans="1:14" s="11" customFormat="1" ht="15">
      <c r="A10" s="9">
        <v>2</v>
      </c>
      <c r="B10" s="19" t="s">
        <v>85</v>
      </c>
      <c r="C10" s="6">
        <f aca="true" t="shared" si="0" ref="C10:C26">K10/I10*1000</f>
        <v>61.15001842978253</v>
      </c>
      <c r="D10" s="6">
        <f aca="true" t="shared" si="1" ref="D10:D26">L10/J10*1000</f>
        <v>67.56358274972355</v>
      </c>
      <c r="E10" s="7">
        <f aca="true" t="shared" si="2" ref="E10:E26">D10/C10*100</f>
        <v>110.4882459312839</v>
      </c>
      <c r="F10" s="6">
        <f aca="true" t="shared" si="3" ref="F10:F26">M10/I10*1000</f>
        <v>807.0401769259122</v>
      </c>
      <c r="G10" s="6">
        <f aca="true" t="shared" si="4" ref="G10:G26">N10/J10*1000</f>
        <v>815.2598599336528</v>
      </c>
      <c r="H10" s="7">
        <f aca="true" t="shared" si="5" ref="H10:H26">G10/F10*100</f>
        <v>101.01849737382966</v>
      </c>
      <c r="I10" s="10">
        <v>2713</v>
      </c>
      <c r="J10" s="10">
        <v>2713</v>
      </c>
      <c r="K10" s="10">
        <v>165.9</v>
      </c>
      <c r="L10" s="10">
        <v>183.3</v>
      </c>
      <c r="M10" s="10">
        <v>2189.5</v>
      </c>
      <c r="N10" s="10">
        <v>2211.8</v>
      </c>
    </row>
    <row r="11" spans="1:14" s="14" customFormat="1" ht="15">
      <c r="A11" s="12">
        <v>3</v>
      </c>
      <c r="B11" s="13" t="s">
        <v>86</v>
      </c>
      <c r="C11" s="6">
        <f t="shared" si="0"/>
        <v>44.40583554376658</v>
      </c>
      <c r="D11" s="6">
        <f t="shared" si="1"/>
        <v>19.23157894736842</v>
      </c>
      <c r="E11" s="7">
        <f t="shared" si="2"/>
        <v>43.308674888942676</v>
      </c>
      <c r="F11" s="6">
        <f t="shared" si="3"/>
        <v>306.31432360742707</v>
      </c>
      <c r="G11" s="6">
        <f t="shared" si="4"/>
        <v>315.7342105263158</v>
      </c>
      <c r="H11" s="7">
        <f t="shared" si="5"/>
        <v>103.07523553190457</v>
      </c>
      <c r="I11" s="19">
        <v>754</v>
      </c>
      <c r="J11" s="19">
        <v>760</v>
      </c>
      <c r="K11" s="19">
        <v>33.482</v>
      </c>
      <c r="L11" s="19">
        <v>14.616</v>
      </c>
      <c r="M11" s="19">
        <v>230.961</v>
      </c>
      <c r="N11" s="19">
        <v>239.958</v>
      </c>
    </row>
    <row r="12" spans="1:14" s="14" customFormat="1" ht="15">
      <c r="A12" s="12">
        <v>4</v>
      </c>
      <c r="B12" s="13"/>
      <c r="C12" s="6" t="e">
        <f t="shared" si="0"/>
        <v>#DIV/0!</v>
      </c>
      <c r="D12" s="6" t="e">
        <f t="shared" si="1"/>
        <v>#DIV/0!</v>
      </c>
      <c r="E12" s="7" t="e">
        <f t="shared" si="2"/>
        <v>#DIV/0!</v>
      </c>
      <c r="F12" s="6" t="e">
        <f t="shared" si="3"/>
        <v>#DIV/0!</v>
      </c>
      <c r="G12" s="6" t="e">
        <f t="shared" si="4"/>
        <v>#DIV/0!</v>
      </c>
      <c r="H12" s="7" t="e">
        <f t="shared" si="5"/>
        <v>#DIV/0!</v>
      </c>
      <c r="I12" s="19"/>
      <c r="J12" s="19"/>
      <c r="K12" s="19"/>
      <c r="L12" s="19"/>
      <c r="M12" s="19"/>
      <c r="N12" s="19"/>
    </row>
    <row r="13" spans="1:14" s="14" customFormat="1" ht="15">
      <c r="A13" s="12"/>
      <c r="B13" s="15" t="s">
        <v>7</v>
      </c>
      <c r="C13" s="128">
        <f t="shared" si="0"/>
        <v>42.32164664171754</v>
      </c>
      <c r="D13" s="128">
        <f t="shared" si="1"/>
        <v>39.32534440460464</v>
      </c>
      <c r="E13" s="124">
        <f t="shared" si="2"/>
        <v>92.9201662154625</v>
      </c>
      <c r="F13" s="123">
        <f t="shared" si="3"/>
        <v>527.1045893244041</v>
      </c>
      <c r="G13" s="6">
        <f t="shared" si="4"/>
        <v>497.80505755802983</v>
      </c>
      <c r="H13" s="124">
        <f t="shared" si="5"/>
        <v>94.44141971825216</v>
      </c>
      <c r="I13" s="125">
        <f aca="true" t="shared" si="6" ref="I13:N13">SUM(I9:I12)</f>
        <v>5077</v>
      </c>
      <c r="J13" s="125">
        <f t="shared" si="6"/>
        <v>5299</v>
      </c>
      <c r="K13" s="125">
        <f t="shared" si="6"/>
        <v>214.867</v>
      </c>
      <c r="L13" s="125">
        <f t="shared" si="6"/>
        <v>208.385</v>
      </c>
      <c r="M13" s="125">
        <f t="shared" si="6"/>
        <v>2676.1099999999997</v>
      </c>
      <c r="N13" s="125">
        <f t="shared" si="6"/>
        <v>2637.869</v>
      </c>
    </row>
    <row r="14" spans="1:14" s="14" customFormat="1" ht="15">
      <c r="A14" s="12">
        <v>1</v>
      </c>
      <c r="B14" s="13" t="s">
        <v>87</v>
      </c>
      <c r="C14" s="6">
        <f t="shared" si="0"/>
        <v>437.3888888888889</v>
      </c>
      <c r="D14" s="6">
        <f t="shared" si="1"/>
        <v>256.16666666666663</v>
      </c>
      <c r="E14" s="7">
        <f t="shared" si="2"/>
        <v>58.56725517591768</v>
      </c>
      <c r="F14" s="6">
        <f t="shared" si="3"/>
        <v>0</v>
      </c>
      <c r="G14" s="6">
        <f t="shared" si="4"/>
        <v>0</v>
      </c>
      <c r="H14" s="7" t="e">
        <f t="shared" si="5"/>
        <v>#DIV/0!</v>
      </c>
      <c r="I14" s="19">
        <v>180</v>
      </c>
      <c r="J14" s="19">
        <v>180</v>
      </c>
      <c r="K14" s="19">
        <v>78.73</v>
      </c>
      <c r="L14" s="19">
        <v>46.11</v>
      </c>
      <c r="M14" s="19"/>
      <c r="N14" s="19"/>
    </row>
    <row r="15" spans="1:14" s="14" customFormat="1" ht="15">
      <c r="A15" s="12">
        <v>2</v>
      </c>
      <c r="B15" s="13" t="s">
        <v>88</v>
      </c>
      <c r="C15" s="129">
        <f t="shared" si="0"/>
        <v>10.714285714285714</v>
      </c>
      <c r="D15" s="6">
        <f t="shared" si="1"/>
        <v>0</v>
      </c>
      <c r="E15" s="7">
        <f t="shared" si="2"/>
        <v>0</v>
      </c>
      <c r="F15" s="6">
        <f t="shared" si="3"/>
        <v>1244.047619047619</v>
      </c>
      <c r="G15" s="6">
        <f t="shared" si="4"/>
        <v>1065.1666666666667</v>
      </c>
      <c r="H15" s="7">
        <f t="shared" si="5"/>
        <v>85.62105263157895</v>
      </c>
      <c r="I15" s="19">
        <v>42</v>
      </c>
      <c r="J15" s="19">
        <v>42</v>
      </c>
      <c r="K15" s="19">
        <v>0.45</v>
      </c>
      <c r="L15" s="19">
        <v>0</v>
      </c>
      <c r="M15" s="19">
        <v>52.25</v>
      </c>
      <c r="N15" s="19">
        <v>44.737</v>
      </c>
    </row>
    <row r="16" spans="1:14" s="14" customFormat="1" ht="15">
      <c r="A16" s="12">
        <v>3</v>
      </c>
      <c r="B16" s="13" t="s">
        <v>89</v>
      </c>
      <c r="C16" s="6">
        <f t="shared" si="0"/>
        <v>3.4090909090909087</v>
      </c>
      <c r="D16" s="6">
        <f t="shared" si="1"/>
        <v>0</v>
      </c>
      <c r="E16" s="7">
        <f t="shared" si="2"/>
        <v>0</v>
      </c>
      <c r="F16" s="6">
        <f t="shared" si="3"/>
        <v>170.9090909090909</v>
      </c>
      <c r="G16" s="6">
        <f t="shared" si="4"/>
        <v>122.08</v>
      </c>
      <c r="H16" s="7">
        <f t="shared" si="5"/>
        <v>71.42978723404255</v>
      </c>
      <c r="I16" s="19">
        <v>176</v>
      </c>
      <c r="J16" s="19">
        <v>250</v>
      </c>
      <c r="K16" s="19">
        <v>0.6</v>
      </c>
      <c r="L16" s="19"/>
      <c r="M16" s="19">
        <v>30.08</v>
      </c>
      <c r="N16" s="19">
        <v>30.52</v>
      </c>
    </row>
    <row r="17" spans="1:14" s="8" customFormat="1" ht="12.75">
      <c r="A17" s="4">
        <v>4</v>
      </c>
      <c r="B17" s="5" t="s">
        <v>90</v>
      </c>
      <c r="C17" s="6">
        <f t="shared" si="0"/>
        <v>21.38121546961326</v>
      </c>
      <c r="D17" s="6">
        <f t="shared" si="1"/>
        <v>0</v>
      </c>
      <c r="E17" s="7">
        <f t="shared" si="2"/>
        <v>0</v>
      </c>
      <c r="F17" s="6">
        <f t="shared" si="3"/>
        <v>131.6022099447514</v>
      </c>
      <c r="G17" s="6">
        <f t="shared" si="4"/>
        <v>0</v>
      </c>
      <c r="H17" s="7">
        <f t="shared" si="5"/>
        <v>0</v>
      </c>
      <c r="I17" s="5">
        <v>181</v>
      </c>
      <c r="J17" s="5">
        <v>181</v>
      </c>
      <c r="K17" s="5">
        <v>3.87</v>
      </c>
      <c r="L17" s="5"/>
      <c r="M17" s="5">
        <v>23.82</v>
      </c>
      <c r="N17" s="5">
        <v>0</v>
      </c>
    </row>
    <row r="18" spans="1:14" s="14" customFormat="1" ht="15">
      <c r="A18" s="12">
        <v>5</v>
      </c>
      <c r="B18" s="13" t="s">
        <v>91</v>
      </c>
      <c r="C18" s="6">
        <f t="shared" si="0"/>
        <v>8.720930232558139</v>
      </c>
      <c r="D18" s="6">
        <f t="shared" si="1"/>
        <v>0</v>
      </c>
      <c r="E18" s="7">
        <f t="shared" si="2"/>
        <v>0</v>
      </c>
      <c r="F18" s="6">
        <f t="shared" si="3"/>
        <v>314.1860465116279</v>
      </c>
      <c r="G18" s="6">
        <f t="shared" si="4"/>
        <v>316.9767441860465</v>
      </c>
      <c r="H18" s="7">
        <f t="shared" si="5"/>
        <v>100.8882309400444</v>
      </c>
      <c r="I18" s="19">
        <v>258</v>
      </c>
      <c r="J18" s="19">
        <v>258</v>
      </c>
      <c r="K18" s="19">
        <v>2.25</v>
      </c>
      <c r="L18" s="19"/>
      <c r="M18" s="19">
        <v>81.06</v>
      </c>
      <c r="N18" s="19">
        <v>81.78</v>
      </c>
    </row>
    <row r="19" spans="1:14" s="14" customFormat="1" ht="15">
      <c r="A19" s="12">
        <v>6</v>
      </c>
      <c r="B19" s="13" t="s">
        <v>92</v>
      </c>
      <c r="C19" s="129">
        <f t="shared" si="0"/>
        <v>54.13145539906103</v>
      </c>
      <c r="D19" s="6">
        <f t="shared" si="1"/>
        <v>0</v>
      </c>
      <c r="E19" s="7">
        <f t="shared" si="2"/>
        <v>0</v>
      </c>
      <c r="F19" s="6">
        <f t="shared" si="3"/>
        <v>52.34741784037559</v>
      </c>
      <c r="G19" s="6">
        <f t="shared" si="4"/>
        <v>31.994301994302</v>
      </c>
      <c r="H19" s="7">
        <f t="shared" si="5"/>
        <v>61.119159863554486</v>
      </c>
      <c r="I19" s="19">
        <v>213</v>
      </c>
      <c r="J19" s="19">
        <v>351</v>
      </c>
      <c r="K19" s="19">
        <v>11.53</v>
      </c>
      <c r="L19" s="19">
        <v>0</v>
      </c>
      <c r="M19" s="19">
        <v>11.15</v>
      </c>
      <c r="N19" s="19">
        <v>11.23</v>
      </c>
    </row>
    <row r="20" spans="1:14" s="14" customFormat="1" ht="15">
      <c r="A20" s="12">
        <v>7</v>
      </c>
      <c r="B20" s="13" t="s">
        <v>93</v>
      </c>
      <c r="C20" s="6">
        <f t="shared" si="0"/>
        <v>0</v>
      </c>
      <c r="D20" s="6">
        <f t="shared" si="1"/>
        <v>0</v>
      </c>
      <c r="E20" s="7" t="e">
        <f t="shared" si="2"/>
        <v>#DIV/0!</v>
      </c>
      <c r="F20" s="6">
        <f t="shared" si="3"/>
        <v>1489.6296296296296</v>
      </c>
      <c r="G20" s="6">
        <f t="shared" si="4"/>
        <v>1269.1836734693877</v>
      </c>
      <c r="H20" s="7">
        <f t="shared" si="5"/>
        <v>85.20129085945666</v>
      </c>
      <c r="I20" s="19">
        <v>27</v>
      </c>
      <c r="J20" s="19">
        <v>49</v>
      </c>
      <c r="K20" s="19"/>
      <c r="L20" s="19"/>
      <c r="M20" s="19">
        <v>40.22</v>
      </c>
      <c r="N20" s="143">
        <v>62.19</v>
      </c>
    </row>
    <row r="21" spans="1:14" s="14" customFormat="1" ht="15">
      <c r="A21" s="12">
        <v>8</v>
      </c>
      <c r="B21" s="13" t="s">
        <v>94</v>
      </c>
      <c r="C21" s="6">
        <f t="shared" si="0"/>
        <v>0</v>
      </c>
      <c r="D21" s="6">
        <f t="shared" si="1"/>
        <v>0</v>
      </c>
      <c r="E21" s="7" t="e">
        <f t="shared" si="2"/>
        <v>#DIV/0!</v>
      </c>
      <c r="F21" s="6">
        <f t="shared" si="3"/>
        <v>188.2089552238806</v>
      </c>
      <c r="G21" s="6">
        <f t="shared" si="4"/>
        <v>201.13333333333333</v>
      </c>
      <c r="H21" s="7">
        <f t="shared" si="5"/>
        <v>106.8670367433254</v>
      </c>
      <c r="I21" s="19">
        <v>201</v>
      </c>
      <c r="J21" s="19">
        <v>210</v>
      </c>
      <c r="K21" s="19"/>
      <c r="L21" s="19"/>
      <c r="M21" s="19">
        <v>37.83</v>
      </c>
      <c r="N21" s="141">
        <v>42.238</v>
      </c>
    </row>
    <row r="22" spans="1:14" s="14" customFormat="1" ht="15">
      <c r="A22" s="12">
        <v>9</v>
      </c>
      <c r="B22" s="13" t="s">
        <v>99</v>
      </c>
      <c r="C22" s="6" t="e">
        <f t="shared" si="0"/>
        <v>#DIV/0!</v>
      </c>
      <c r="D22" s="6">
        <f t="shared" si="1"/>
        <v>0</v>
      </c>
      <c r="E22" s="7" t="e">
        <f t="shared" si="2"/>
        <v>#DIV/0!</v>
      </c>
      <c r="F22" s="6" t="e">
        <f t="shared" si="3"/>
        <v>#DIV/0!</v>
      </c>
      <c r="G22" s="6">
        <f t="shared" si="4"/>
        <v>2151.5384615384614</v>
      </c>
      <c r="H22" s="7" t="e">
        <f t="shared" si="5"/>
        <v>#DIV/0!</v>
      </c>
      <c r="I22" s="19"/>
      <c r="J22" s="19">
        <v>13</v>
      </c>
      <c r="K22" s="19"/>
      <c r="L22" s="19"/>
      <c r="M22" s="19"/>
      <c r="N22" s="19">
        <v>27.97</v>
      </c>
    </row>
    <row r="23" spans="1:14" s="14" customFormat="1" ht="15">
      <c r="A23" s="12">
        <v>10</v>
      </c>
      <c r="B23" s="13" t="s">
        <v>100</v>
      </c>
      <c r="C23" s="6"/>
      <c r="D23" s="6">
        <f t="shared" si="1"/>
        <v>14.545454545454545</v>
      </c>
      <c r="E23" s="7"/>
      <c r="F23" s="6"/>
      <c r="G23" s="6">
        <f t="shared" si="4"/>
        <v>268.7272727272727</v>
      </c>
      <c r="H23" s="7"/>
      <c r="I23" s="19"/>
      <c r="J23" s="19">
        <v>55</v>
      </c>
      <c r="K23" s="19"/>
      <c r="L23" s="19">
        <v>0.8</v>
      </c>
      <c r="M23" s="19"/>
      <c r="N23" s="19">
        <v>14.78</v>
      </c>
    </row>
    <row r="24" spans="1:14" s="14" customFormat="1" ht="15">
      <c r="A24" s="12">
        <v>20</v>
      </c>
      <c r="B24" s="13" t="s">
        <v>95</v>
      </c>
      <c r="C24" s="6">
        <f t="shared" si="0"/>
        <v>8.405797101449275</v>
      </c>
      <c r="D24" s="6">
        <f t="shared" si="1"/>
        <v>30.434782608695652</v>
      </c>
      <c r="E24" s="7">
        <f t="shared" si="2"/>
        <v>362.0689655172414</v>
      </c>
      <c r="F24" s="6">
        <f t="shared" si="3"/>
        <v>156.81159420289856</v>
      </c>
      <c r="G24" s="6">
        <f t="shared" si="4"/>
        <v>142.60869565217394</v>
      </c>
      <c r="H24" s="7">
        <f t="shared" si="5"/>
        <v>90.94269870609982</v>
      </c>
      <c r="I24" s="19">
        <v>690</v>
      </c>
      <c r="J24" s="19">
        <v>690</v>
      </c>
      <c r="K24" s="19">
        <v>5.8</v>
      </c>
      <c r="L24" s="19">
        <v>21</v>
      </c>
      <c r="M24" s="19">
        <v>108.2</v>
      </c>
      <c r="N24" s="19">
        <v>98.4</v>
      </c>
    </row>
    <row r="25" spans="1:14" s="14" customFormat="1" ht="15">
      <c r="A25" s="12"/>
      <c r="B25" s="15" t="s">
        <v>8</v>
      </c>
      <c r="C25" s="137">
        <f t="shared" si="0"/>
        <v>52.45426829268293</v>
      </c>
      <c r="D25" s="137">
        <f t="shared" si="1"/>
        <v>29.798157086441417</v>
      </c>
      <c r="E25" s="124">
        <f>D25/C25*100</f>
        <v>56.80787866522978</v>
      </c>
      <c r="F25" s="123">
        <f t="shared" si="3"/>
        <v>195.4319105691057</v>
      </c>
      <c r="G25" s="123">
        <f t="shared" si="4"/>
        <v>181.59060991663006</v>
      </c>
      <c r="H25" s="124">
        <f t="shared" si="5"/>
        <v>92.91758412831906</v>
      </c>
      <c r="I25" s="138">
        <f aca="true" t="shared" si="7" ref="I25:N25">SUM(I14:I24)</f>
        <v>1968</v>
      </c>
      <c r="J25" s="138">
        <f t="shared" si="7"/>
        <v>2279</v>
      </c>
      <c r="K25" s="138">
        <f t="shared" si="7"/>
        <v>103.23</v>
      </c>
      <c r="L25" s="138">
        <f t="shared" si="7"/>
        <v>67.91</v>
      </c>
      <c r="M25" s="138">
        <f t="shared" si="7"/>
        <v>384.61</v>
      </c>
      <c r="N25" s="138">
        <f t="shared" si="7"/>
        <v>413.8449999999999</v>
      </c>
    </row>
    <row r="26" spans="1:14" s="16" customFormat="1" ht="19.5" customHeight="1">
      <c r="A26" s="15"/>
      <c r="B26" s="20" t="s">
        <v>9</v>
      </c>
      <c r="C26" s="137">
        <f t="shared" si="0"/>
        <v>45.15216465578424</v>
      </c>
      <c r="D26" s="137">
        <f t="shared" si="1"/>
        <v>36.46014779625231</v>
      </c>
      <c r="E26" s="124">
        <f t="shared" si="2"/>
        <v>80.74950132336915</v>
      </c>
      <c r="F26" s="123">
        <f t="shared" si="3"/>
        <v>434.45280340667136</v>
      </c>
      <c r="G26" s="123">
        <f t="shared" si="4"/>
        <v>402.70704671417263</v>
      </c>
      <c r="H26" s="124">
        <f t="shared" si="5"/>
        <v>92.69293316936363</v>
      </c>
      <c r="I26" s="15">
        <f>I13+I25</f>
        <v>7045</v>
      </c>
      <c r="J26" s="15">
        <f>J13+J25</f>
        <v>7578</v>
      </c>
      <c r="K26" s="133">
        <f>K25+K13</f>
        <v>318.097</v>
      </c>
      <c r="L26" s="133">
        <f>L25+L13</f>
        <v>276.29499999999996</v>
      </c>
      <c r="M26" s="132">
        <f>M25+M13</f>
        <v>3060.72</v>
      </c>
      <c r="N26" s="133">
        <f>N25+N13</f>
        <v>3051.714</v>
      </c>
    </row>
    <row r="27" spans="3:8" s="14" customFormat="1" ht="15">
      <c r="C27" s="17"/>
      <c r="D27" s="17"/>
      <c r="E27" s="17"/>
      <c r="F27" s="17"/>
      <c r="G27" s="17"/>
      <c r="H27" s="18"/>
    </row>
    <row r="28" spans="3:8" s="14" customFormat="1" ht="15">
      <c r="C28" s="17"/>
      <c r="D28" s="17"/>
      <c r="E28" s="17"/>
      <c r="F28" s="17"/>
      <c r="G28" s="17"/>
      <c r="H28" s="18"/>
    </row>
    <row r="29" spans="3:8" s="14" customFormat="1" ht="15">
      <c r="C29" s="17"/>
      <c r="D29" s="17"/>
      <c r="E29" s="17"/>
      <c r="F29" s="17"/>
      <c r="G29" s="17"/>
      <c r="H29" s="18"/>
    </row>
    <row r="30" spans="3:8" s="14" customFormat="1" ht="15">
      <c r="C30" s="17"/>
      <c r="D30" s="17"/>
      <c r="E30" s="17"/>
      <c r="F30" s="17"/>
      <c r="G30" s="17"/>
      <c r="H30" s="18"/>
    </row>
    <row r="31" ht="15">
      <c r="B31" t="s">
        <v>6</v>
      </c>
    </row>
  </sheetData>
  <sheetProtection/>
  <mergeCells count="20">
    <mergeCell ref="A6:A8"/>
    <mergeCell ref="B6:B8"/>
    <mergeCell ref="C6:E6"/>
    <mergeCell ref="F6:H6"/>
    <mergeCell ref="C7:C8"/>
    <mergeCell ref="D7:D8"/>
    <mergeCell ref="F7:F8"/>
    <mergeCell ref="G7:G8"/>
    <mergeCell ref="I6:J6"/>
    <mergeCell ref="J7:J8"/>
    <mergeCell ref="I7:I8"/>
    <mergeCell ref="B2:H2"/>
    <mergeCell ref="B3:H3"/>
    <mergeCell ref="F5:H5"/>
    <mergeCell ref="K6:L6"/>
    <mergeCell ref="K7:K8"/>
    <mergeCell ref="L7:L8"/>
    <mergeCell ref="M6:N6"/>
    <mergeCell ref="M7:M8"/>
    <mergeCell ref="N7:N8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1"/>
  <sheetViews>
    <sheetView view="pageBreakPreview" zoomScale="95" zoomScaleSheetLayoutView="95" zoomScalePageLayoutView="0" workbookViewId="0" topLeftCell="A1">
      <selection activeCell="R20" sqref="R20"/>
    </sheetView>
  </sheetViews>
  <sheetFormatPr defaultColWidth="9.140625" defaultRowHeight="15"/>
  <cols>
    <col min="1" max="1" width="4.7109375" style="0" customWidth="1"/>
    <col min="2" max="2" width="23.8515625" style="0" customWidth="1"/>
    <col min="5" max="5" width="11.00390625" style="0" customWidth="1"/>
    <col min="6" max="6" width="11.57421875" style="0" customWidth="1"/>
    <col min="9" max="9" width="10.140625" style="0" bestFit="1" customWidth="1"/>
    <col min="11" max="11" width="10.140625" style="0" bestFit="1" customWidth="1"/>
    <col min="12" max="12" width="10.421875" style="0" customWidth="1"/>
    <col min="13" max="13" width="10.140625" style="0" bestFit="1" customWidth="1"/>
    <col min="15" max="15" width="10.28125" style="0" customWidth="1"/>
    <col min="16" max="16" width="12.7109375" style="0" customWidth="1"/>
    <col min="17" max="17" width="14.140625" style="0" customWidth="1"/>
    <col min="18" max="18" width="15.7109375" style="0" customWidth="1"/>
    <col min="19" max="19" width="12.421875" style="0" customWidth="1"/>
    <col min="20" max="20" width="12.8515625" style="0" customWidth="1"/>
    <col min="21" max="21" width="11.00390625" style="0" customWidth="1"/>
  </cols>
  <sheetData>
    <row r="2" spans="2:18" ht="16.5">
      <c r="B2" s="264" t="s">
        <v>113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</row>
    <row r="3" spans="2:18" ht="15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20" ht="15" customHeight="1">
      <c r="A4" s="173" t="s">
        <v>2</v>
      </c>
      <c r="B4" s="249" t="s">
        <v>10</v>
      </c>
      <c r="C4" s="265" t="s">
        <v>56</v>
      </c>
      <c r="D4" s="266"/>
      <c r="E4" s="266"/>
      <c r="F4" s="267"/>
      <c r="G4" s="271" t="s">
        <v>63</v>
      </c>
      <c r="H4" s="272"/>
      <c r="I4" s="272"/>
      <c r="J4" s="273"/>
      <c r="K4" s="271" t="s">
        <v>64</v>
      </c>
      <c r="L4" s="272"/>
      <c r="M4" s="272"/>
      <c r="N4" s="273"/>
      <c r="O4" s="281" t="s">
        <v>59</v>
      </c>
      <c r="P4" s="282"/>
      <c r="Q4" s="285" t="s">
        <v>57</v>
      </c>
      <c r="R4" s="286"/>
      <c r="S4" s="277" t="s">
        <v>82</v>
      </c>
      <c r="T4" s="278"/>
    </row>
    <row r="5" spans="1:20" ht="18.75" customHeight="1">
      <c r="A5" s="174"/>
      <c r="B5" s="250"/>
      <c r="C5" s="268"/>
      <c r="D5" s="269"/>
      <c r="E5" s="269"/>
      <c r="F5" s="270"/>
      <c r="G5" s="274"/>
      <c r="H5" s="275"/>
      <c r="I5" s="275"/>
      <c r="J5" s="276"/>
      <c r="K5" s="274"/>
      <c r="L5" s="275"/>
      <c r="M5" s="275"/>
      <c r="N5" s="276"/>
      <c r="O5" s="283"/>
      <c r="P5" s="284"/>
      <c r="Q5" s="287"/>
      <c r="R5" s="288"/>
      <c r="S5" s="279"/>
      <c r="T5" s="280"/>
    </row>
    <row r="6" spans="1:20" ht="45">
      <c r="A6" s="175"/>
      <c r="B6" s="251"/>
      <c r="C6" s="91">
        <v>2020</v>
      </c>
      <c r="D6" s="92">
        <v>2021</v>
      </c>
      <c r="E6" s="93" t="s">
        <v>97</v>
      </c>
      <c r="F6" s="93" t="s">
        <v>98</v>
      </c>
      <c r="G6" s="94">
        <v>2020</v>
      </c>
      <c r="H6" s="94">
        <v>2021</v>
      </c>
      <c r="I6" s="95" t="s">
        <v>97</v>
      </c>
      <c r="J6" s="93" t="s">
        <v>98</v>
      </c>
      <c r="K6" s="95">
        <v>2020</v>
      </c>
      <c r="L6" s="95">
        <v>2021</v>
      </c>
      <c r="M6" s="95" t="s">
        <v>97</v>
      </c>
      <c r="N6" s="93" t="s">
        <v>98</v>
      </c>
      <c r="O6" s="96" t="s">
        <v>58</v>
      </c>
      <c r="P6" s="96" t="s">
        <v>62</v>
      </c>
      <c r="Q6" s="97" t="s">
        <v>60</v>
      </c>
      <c r="R6" s="97" t="s">
        <v>61</v>
      </c>
      <c r="S6" s="121">
        <v>2020</v>
      </c>
      <c r="T6" s="121">
        <v>2021</v>
      </c>
    </row>
    <row r="7" spans="1:20" ht="16.5">
      <c r="A7" s="4">
        <v>1</v>
      </c>
      <c r="B7" s="22" t="s">
        <v>85</v>
      </c>
      <c r="C7" s="56">
        <v>266</v>
      </c>
      <c r="D7" s="56">
        <v>196</v>
      </c>
      <c r="E7" s="28">
        <f aca="true" t="shared" si="0" ref="E7:E13">D7/C7*100</f>
        <v>73.68421052631578</v>
      </c>
      <c r="F7" s="28">
        <f aca="true" t="shared" si="1" ref="F7:F13">D7-C7</f>
        <v>-70</v>
      </c>
      <c r="G7" s="34">
        <v>217</v>
      </c>
      <c r="H7" s="34">
        <v>186</v>
      </c>
      <c r="I7" s="28">
        <f>H7/G7*100</f>
        <v>85.71428571428571</v>
      </c>
      <c r="J7" s="28">
        <f aca="true" t="shared" si="2" ref="J7:J13">H7-G7</f>
        <v>-31</v>
      </c>
      <c r="K7" s="28">
        <f>G7/S7*100</f>
        <v>2170</v>
      </c>
      <c r="L7" s="28">
        <f>H7/T7*100</f>
        <v>1860.0000000000002</v>
      </c>
      <c r="M7" s="28">
        <f>L7/K7*100</f>
        <v>85.71428571428572</v>
      </c>
      <c r="N7" s="28">
        <f aca="true" t="shared" si="3" ref="N7:N13">L7-K7</f>
        <v>-309.9999999999998</v>
      </c>
      <c r="O7" s="28">
        <v>15</v>
      </c>
      <c r="P7" s="28">
        <v>14</v>
      </c>
      <c r="Q7" s="134">
        <f aca="true" t="shared" si="4" ref="Q7:Q13">H7/P7</f>
        <v>13.285714285714286</v>
      </c>
      <c r="R7" s="45">
        <f aca="true" t="shared" si="5" ref="R7:R13">(D7-H7)/(O7-P7)</f>
        <v>10</v>
      </c>
      <c r="S7" s="45">
        <v>10</v>
      </c>
      <c r="T7" s="45">
        <v>10</v>
      </c>
    </row>
    <row r="8" spans="1:20" ht="16.5">
      <c r="A8" s="9">
        <v>2</v>
      </c>
      <c r="B8" s="22"/>
      <c r="C8" s="61"/>
      <c r="D8" s="61"/>
      <c r="E8" s="28" t="e">
        <f t="shared" si="0"/>
        <v>#DIV/0!</v>
      </c>
      <c r="F8" s="28">
        <f t="shared" si="1"/>
        <v>0</v>
      </c>
      <c r="G8" s="28"/>
      <c r="H8" s="28"/>
      <c r="I8" s="28" t="e">
        <f aca="true" t="shared" si="6" ref="I8:I13">H8/G8*100</f>
        <v>#DIV/0!</v>
      </c>
      <c r="J8" s="28">
        <f t="shared" si="2"/>
        <v>0</v>
      </c>
      <c r="K8" s="28" t="e">
        <f aca="true" t="shared" si="7" ref="K8:K13">G8/S8*100</f>
        <v>#DIV/0!</v>
      </c>
      <c r="L8" s="28" t="e">
        <f aca="true" t="shared" si="8" ref="L8:L13">H8/T8*100</f>
        <v>#DIV/0!</v>
      </c>
      <c r="M8" s="28" t="e">
        <f aca="true" t="shared" si="9" ref="M8:M13">L8/K8*100</f>
        <v>#DIV/0!</v>
      </c>
      <c r="N8" s="28" t="e">
        <f t="shared" si="3"/>
        <v>#DIV/0!</v>
      </c>
      <c r="O8" s="28"/>
      <c r="P8" s="28"/>
      <c r="Q8" s="134" t="e">
        <f t="shared" si="4"/>
        <v>#DIV/0!</v>
      </c>
      <c r="R8" s="45" t="e">
        <f t="shared" si="5"/>
        <v>#DIV/0!</v>
      </c>
      <c r="S8" s="45"/>
      <c r="T8" s="45"/>
    </row>
    <row r="9" spans="1:20" ht="16.5">
      <c r="A9" s="12"/>
      <c r="B9" s="44" t="s">
        <v>7</v>
      </c>
      <c r="C9" s="113">
        <f>SUM(C7:C8)</f>
        <v>266</v>
      </c>
      <c r="D9" s="113">
        <f>SUM(D7:D8)</f>
        <v>196</v>
      </c>
      <c r="E9" s="39">
        <f t="shared" si="0"/>
        <v>73.68421052631578</v>
      </c>
      <c r="F9" s="39">
        <f t="shared" si="1"/>
        <v>-70</v>
      </c>
      <c r="G9" s="113">
        <f>SUM(G7:G8)</f>
        <v>217</v>
      </c>
      <c r="H9" s="113">
        <f>SUM(H7:H8)</f>
        <v>186</v>
      </c>
      <c r="I9" s="28">
        <f t="shared" si="6"/>
        <v>85.71428571428571</v>
      </c>
      <c r="J9" s="39">
        <f t="shared" si="2"/>
        <v>-31</v>
      </c>
      <c r="K9" s="39">
        <f t="shared" si="7"/>
        <v>2170</v>
      </c>
      <c r="L9" s="39">
        <f t="shared" si="8"/>
        <v>1860.0000000000002</v>
      </c>
      <c r="M9" s="28">
        <f t="shared" si="9"/>
        <v>85.71428571428572</v>
      </c>
      <c r="N9" s="39">
        <f t="shared" si="3"/>
        <v>-309.9999999999998</v>
      </c>
      <c r="O9" s="39">
        <f>SUM(O7:O8)</f>
        <v>15</v>
      </c>
      <c r="P9" s="39">
        <f>SUM(P7:P8)</f>
        <v>14</v>
      </c>
      <c r="Q9" s="135">
        <f t="shared" si="4"/>
        <v>13.285714285714286</v>
      </c>
      <c r="R9" s="114">
        <f t="shared" si="5"/>
        <v>10</v>
      </c>
      <c r="S9" s="140">
        <f>SUM(S7:S8)</f>
        <v>10</v>
      </c>
      <c r="T9" s="140">
        <f>SUM(T7:T8)</f>
        <v>10</v>
      </c>
    </row>
    <row r="10" spans="1:20" ht="16.5">
      <c r="A10" s="12">
        <v>1</v>
      </c>
      <c r="B10" s="32" t="s">
        <v>87</v>
      </c>
      <c r="C10" s="63">
        <v>503</v>
      </c>
      <c r="D10" s="63">
        <v>82</v>
      </c>
      <c r="E10" s="28">
        <f t="shared" si="0"/>
        <v>16.302186878727635</v>
      </c>
      <c r="F10" s="28">
        <f t="shared" si="1"/>
        <v>-421</v>
      </c>
      <c r="G10" s="119">
        <v>407</v>
      </c>
      <c r="H10" s="119">
        <v>82</v>
      </c>
      <c r="I10" s="28">
        <f t="shared" si="6"/>
        <v>20.14742014742015</v>
      </c>
      <c r="J10" s="28">
        <f t="shared" si="2"/>
        <v>-325</v>
      </c>
      <c r="K10" s="28">
        <f t="shared" si="7"/>
        <v>1017.5000000000001</v>
      </c>
      <c r="L10" s="28">
        <f t="shared" si="8"/>
        <v>683.3333333333333</v>
      </c>
      <c r="M10" s="28">
        <f t="shared" si="9"/>
        <v>67.15806715806714</v>
      </c>
      <c r="N10" s="28">
        <f t="shared" si="3"/>
        <v>-334.16666666666686</v>
      </c>
      <c r="O10" s="28">
        <v>9</v>
      </c>
      <c r="P10" s="28">
        <v>9</v>
      </c>
      <c r="Q10" s="134">
        <f t="shared" si="4"/>
        <v>9.11111111111111</v>
      </c>
      <c r="R10" s="45" t="e">
        <f t="shared" si="5"/>
        <v>#DIV/0!</v>
      </c>
      <c r="S10" s="45">
        <v>40</v>
      </c>
      <c r="T10" s="45">
        <v>12</v>
      </c>
    </row>
    <row r="11" spans="1:20" ht="16.5">
      <c r="A11" s="12">
        <v>2</v>
      </c>
      <c r="B11" s="37"/>
      <c r="C11" s="56"/>
      <c r="D11" s="56"/>
      <c r="E11" s="28" t="e">
        <f t="shared" si="0"/>
        <v>#DIV/0!</v>
      </c>
      <c r="F11" s="28">
        <f t="shared" si="1"/>
        <v>0</v>
      </c>
      <c r="G11" s="27"/>
      <c r="H11" s="27"/>
      <c r="I11" s="28" t="e">
        <f t="shared" si="6"/>
        <v>#DIV/0!</v>
      </c>
      <c r="J11" s="28">
        <f t="shared" si="2"/>
        <v>0</v>
      </c>
      <c r="K11" s="28" t="e">
        <f t="shared" si="7"/>
        <v>#DIV/0!</v>
      </c>
      <c r="L11" s="28" t="e">
        <f t="shared" si="8"/>
        <v>#DIV/0!</v>
      </c>
      <c r="M11" s="28" t="e">
        <f t="shared" si="9"/>
        <v>#DIV/0!</v>
      </c>
      <c r="N11" s="28" t="e">
        <f t="shared" si="3"/>
        <v>#DIV/0!</v>
      </c>
      <c r="O11" s="28"/>
      <c r="P11" s="28"/>
      <c r="Q11" s="134" t="e">
        <f t="shared" si="4"/>
        <v>#DIV/0!</v>
      </c>
      <c r="R11" s="45" t="e">
        <f t="shared" si="5"/>
        <v>#DIV/0!</v>
      </c>
      <c r="S11" s="45"/>
      <c r="T11" s="45"/>
    </row>
    <row r="12" spans="1:20" ht="16.5">
      <c r="A12" s="45"/>
      <c r="B12" s="38" t="s">
        <v>8</v>
      </c>
      <c r="C12" s="115">
        <f>SUM(C10:C11)</f>
        <v>503</v>
      </c>
      <c r="D12" s="115">
        <f>SUM(D10:D11)</f>
        <v>82</v>
      </c>
      <c r="E12" s="39">
        <f t="shared" si="0"/>
        <v>16.302186878727635</v>
      </c>
      <c r="F12" s="39">
        <f t="shared" si="1"/>
        <v>-421</v>
      </c>
      <c r="G12" s="115">
        <f>SUM(G10:G11)</f>
        <v>407</v>
      </c>
      <c r="H12" s="115">
        <f>SUM(H10:H11)</f>
        <v>82</v>
      </c>
      <c r="I12" s="39">
        <f t="shared" si="6"/>
        <v>20.14742014742015</v>
      </c>
      <c r="J12" s="39">
        <f t="shared" si="2"/>
        <v>-325</v>
      </c>
      <c r="K12" s="39">
        <f t="shared" si="7"/>
        <v>1017.5000000000001</v>
      </c>
      <c r="L12" s="39">
        <f t="shared" si="8"/>
        <v>683.3333333333333</v>
      </c>
      <c r="M12" s="39">
        <f t="shared" si="9"/>
        <v>67.15806715806714</v>
      </c>
      <c r="N12" s="39">
        <f t="shared" si="3"/>
        <v>-334.16666666666686</v>
      </c>
      <c r="O12" s="39">
        <f>SUM(O10:O11)</f>
        <v>9</v>
      </c>
      <c r="P12" s="39">
        <f>SUM(P10:P11)</f>
        <v>9</v>
      </c>
      <c r="Q12" s="135">
        <f t="shared" si="4"/>
        <v>9.11111111111111</v>
      </c>
      <c r="R12" s="114" t="e">
        <f t="shared" si="5"/>
        <v>#DIV/0!</v>
      </c>
      <c r="S12" s="140">
        <f>SUM(S10:S11)</f>
        <v>40</v>
      </c>
      <c r="T12" s="140">
        <f>SUM(T10:T11)</f>
        <v>12</v>
      </c>
    </row>
    <row r="13" spans="1:20" ht="16.5">
      <c r="A13" s="45"/>
      <c r="B13" s="53" t="s">
        <v>9</v>
      </c>
      <c r="C13" s="115">
        <f>C9+C12</f>
        <v>769</v>
      </c>
      <c r="D13" s="115">
        <f>D9+D12</f>
        <v>278</v>
      </c>
      <c r="E13" s="39">
        <f t="shared" si="0"/>
        <v>36.15084525357607</v>
      </c>
      <c r="F13" s="39">
        <f t="shared" si="1"/>
        <v>-491</v>
      </c>
      <c r="G13" s="115">
        <f>G9+G12</f>
        <v>624</v>
      </c>
      <c r="H13" s="115">
        <f>H9+H12</f>
        <v>268</v>
      </c>
      <c r="I13" s="39">
        <f t="shared" si="6"/>
        <v>42.94871794871795</v>
      </c>
      <c r="J13" s="39">
        <f t="shared" si="2"/>
        <v>-356</v>
      </c>
      <c r="K13" s="39">
        <f t="shared" si="7"/>
        <v>1248</v>
      </c>
      <c r="L13" s="39">
        <f t="shared" si="8"/>
        <v>1218.1818181818182</v>
      </c>
      <c r="M13" s="39">
        <f t="shared" si="9"/>
        <v>97.6107226107226</v>
      </c>
      <c r="N13" s="39">
        <f t="shared" si="3"/>
        <v>-29.818181818181756</v>
      </c>
      <c r="O13" s="39">
        <f>O9+O12</f>
        <v>24</v>
      </c>
      <c r="P13" s="39">
        <f>P9+P12</f>
        <v>23</v>
      </c>
      <c r="Q13" s="135">
        <f t="shared" si="4"/>
        <v>11.652173913043478</v>
      </c>
      <c r="R13" s="114">
        <f t="shared" si="5"/>
        <v>10</v>
      </c>
      <c r="S13" s="140">
        <f>S9+S12</f>
        <v>50</v>
      </c>
      <c r="T13" s="140">
        <f>T9+T12</f>
        <v>22</v>
      </c>
    </row>
    <row r="17" ht="15">
      <c r="C17" t="s">
        <v>83</v>
      </c>
    </row>
    <row r="19" ht="15">
      <c r="C19" t="s">
        <v>75</v>
      </c>
    </row>
    <row r="21" ht="15">
      <c r="C21" t="s">
        <v>76</v>
      </c>
    </row>
  </sheetData>
  <sheetProtection/>
  <mergeCells count="9">
    <mergeCell ref="S4:T5"/>
    <mergeCell ref="O4:P5"/>
    <mergeCell ref="B2:R2"/>
    <mergeCell ref="A4:A6"/>
    <mergeCell ref="B4:B6"/>
    <mergeCell ref="C4:F5"/>
    <mergeCell ref="G4:J5"/>
    <mergeCell ref="K4:N5"/>
    <mergeCell ref="Q4:R5"/>
  </mergeCells>
  <printOptions/>
  <pageMargins left="0.7086614173228347" right="0.7086614173228347" top="1.141732283464567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2"/>
  <sheetViews>
    <sheetView view="pageBreakPreview" zoomScale="90" zoomScaleSheetLayoutView="90" zoomScalePageLayoutView="0" workbookViewId="0" topLeftCell="A1">
      <selection activeCell="P27" sqref="P27"/>
    </sheetView>
  </sheetViews>
  <sheetFormatPr defaultColWidth="9.140625" defaultRowHeight="15"/>
  <cols>
    <col min="1" max="1" width="5.140625" style="0" customWidth="1"/>
    <col min="2" max="2" width="26.140625" style="0" customWidth="1"/>
  </cols>
  <sheetData>
    <row r="2" spans="2:26" ht="21.75">
      <c r="B2" s="295" t="s">
        <v>114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</row>
    <row r="3" spans="2:26" ht="15">
      <c r="B3" s="98"/>
      <c r="C3" s="98"/>
      <c r="D3" s="98"/>
      <c r="E3" s="98"/>
      <c r="F3" s="98"/>
      <c r="G3" s="98"/>
      <c r="H3" s="98"/>
      <c r="I3" s="99"/>
      <c r="J3" s="99"/>
      <c r="K3" s="99"/>
      <c r="L3" s="99"/>
      <c r="M3" s="100"/>
      <c r="N3" s="100"/>
      <c r="O3" s="101"/>
      <c r="P3" s="101"/>
      <c r="Q3" s="101"/>
      <c r="R3" s="101"/>
      <c r="S3" s="101"/>
      <c r="T3" s="101"/>
      <c r="U3" s="296"/>
      <c r="V3" s="296"/>
      <c r="W3" s="296"/>
      <c r="X3" s="296"/>
      <c r="Y3" s="296"/>
      <c r="Z3" s="296"/>
    </row>
    <row r="4" spans="1:26" ht="21" customHeight="1">
      <c r="A4" s="173" t="s">
        <v>2</v>
      </c>
      <c r="B4" s="249" t="s">
        <v>10</v>
      </c>
      <c r="C4" s="297" t="s">
        <v>66</v>
      </c>
      <c r="D4" s="297"/>
      <c r="E4" s="297"/>
      <c r="F4" s="297"/>
      <c r="G4" s="297"/>
      <c r="H4" s="297"/>
      <c r="I4" s="298" t="s">
        <v>67</v>
      </c>
      <c r="J4" s="298"/>
      <c r="K4" s="298"/>
      <c r="L4" s="298"/>
      <c r="M4" s="298"/>
      <c r="N4" s="298"/>
      <c r="O4" s="297" t="s">
        <v>66</v>
      </c>
      <c r="P4" s="297"/>
      <c r="Q4" s="297"/>
      <c r="R4" s="297"/>
      <c r="S4" s="297"/>
      <c r="T4" s="297"/>
      <c r="U4" s="298" t="s">
        <v>67</v>
      </c>
      <c r="V4" s="298"/>
      <c r="W4" s="298"/>
      <c r="X4" s="298"/>
      <c r="Y4" s="298"/>
      <c r="Z4" s="298"/>
    </row>
    <row r="5" spans="1:26" ht="22.5" customHeight="1">
      <c r="A5" s="174"/>
      <c r="B5" s="250"/>
      <c r="C5" s="292" t="s">
        <v>68</v>
      </c>
      <c r="D5" s="293"/>
      <c r="E5" s="294"/>
      <c r="F5" s="292" t="s">
        <v>69</v>
      </c>
      <c r="G5" s="293"/>
      <c r="H5" s="294"/>
      <c r="I5" s="292" t="s">
        <v>68</v>
      </c>
      <c r="J5" s="293"/>
      <c r="K5" s="294"/>
      <c r="L5" s="292" t="s">
        <v>70</v>
      </c>
      <c r="M5" s="293"/>
      <c r="N5" s="294"/>
      <c r="O5" s="289" t="s">
        <v>71</v>
      </c>
      <c r="P5" s="290"/>
      <c r="Q5" s="291"/>
      <c r="R5" s="292" t="s">
        <v>72</v>
      </c>
      <c r="S5" s="293"/>
      <c r="T5" s="294"/>
      <c r="U5" s="289" t="s">
        <v>73</v>
      </c>
      <c r="V5" s="290"/>
      <c r="W5" s="291"/>
      <c r="X5" s="292" t="s">
        <v>72</v>
      </c>
      <c r="Y5" s="293"/>
      <c r="Z5" s="294"/>
    </row>
    <row r="6" spans="1:26" ht="19.5" customHeight="1">
      <c r="A6" s="175"/>
      <c r="B6" s="251"/>
      <c r="C6" s="56">
        <v>2020</v>
      </c>
      <c r="D6" s="56">
        <v>2021</v>
      </c>
      <c r="E6" s="56" t="s">
        <v>74</v>
      </c>
      <c r="F6" s="56">
        <v>2020</v>
      </c>
      <c r="G6" s="56">
        <v>2021</v>
      </c>
      <c r="H6" s="56" t="s">
        <v>74</v>
      </c>
      <c r="I6" s="56">
        <v>2020</v>
      </c>
      <c r="J6" s="56">
        <v>2021</v>
      </c>
      <c r="K6" s="56" t="s">
        <v>74</v>
      </c>
      <c r="L6" s="56">
        <v>2020</v>
      </c>
      <c r="M6" s="56">
        <v>2021</v>
      </c>
      <c r="N6" s="56" t="s">
        <v>74</v>
      </c>
      <c r="O6" s="56">
        <v>2020</v>
      </c>
      <c r="P6" s="56">
        <v>2021</v>
      </c>
      <c r="Q6" s="56" t="s">
        <v>74</v>
      </c>
      <c r="R6" s="56">
        <v>2020</v>
      </c>
      <c r="S6" s="56">
        <v>2021</v>
      </c>
      <c r="T6" s="56" t="s">
        <v>74</v>
      </c>
      <c r="U6" s="56">
        <v>2020</v>
      </c>
      <c r="V6" s="56">
        <v>2021</v>
      </c>
      <c r="W6" s="56" t="s">
        <v>74</v>
      </c>
      <c r="X6" s="56">
        <v>2020</v>
      </c>
      <c r="Y6" s="56">
        <v>2021</v>
      </c>
      <c r="Z6" s="56" t="s">
        <v>74</v>
      </c>
    </row>
    <row r="7" spans="1:26" ht="19.5">
      <c r="A7" s="4">
        <v>1</v>
      </c>
      <c r="B7" s="22" t="s">
        <v>84</v>
      </c>
      <c r="C7" s="102">
        <v>47</v>
      </c>
      <c r="D7" s="102">
        <v>59</v>
      </c>
      <c r="E7" s="102">
        <f>D7-C7</f>
        <v>12</v>
      </c>
      <c r="F7" s="102">
        <v>0</v>
      </c>
      <c r="G7" s="102">
        <v>4</v>
      </c>
      <c r="H7" s="102">
        <f>G7-F7</f>
        <v>4</v>
      </c>
      <c r="I7" s="102">
        <v>47</v>
      </c>
      <c r="J7" s="102">
        <v>59</v>
      </c>
      <c r="K7" s="102">
        <f>J7-I7</f>
        <v>12</v>
      </c>
      <c r="L7" s="102"/>
      <c r="M7" s="102">
        <v>4</v>
      </c>
      <c r="N7" s="102">
        <f>M7-L7</f>
        <v>4</v>
      </c>
      <c r="O7" s="102"/>
      <c r="P7" s="102"/>
      <c r="Q7" s="102">
        <f>P7-O7</f>
        <v>0</v>
      </c>
      <c r="R7" s="102"/>
      <c r="S7" s="102"/>
      <c r="T7" s="102">
        <f>S7-R7</f>
        <v>0</v>
      </c>
      <c r="U7" s="102"/>
      <c r="V7" s="102"/>
      <c r="W7" s="102">
        <f>V7-U7</f>
        <v>0</v>
      </c>
      <c r="X7" s="102"/>
      <c r="Y7" s="102"/>
      <c r="Z7" s="102">
        <f>Y7-X7</f>
        <v>0</v>
      </c>
    </row>
    <row r="8" spans="1:26" ht="19.5">
      <c r="A8" s="9">
        <v>2</v>
      </c>
      <c r="B8" s="22" t="s">
        <v>85</v>
      </c>
      <c r="C8" s="102">
        <v>381</v>
      </c>
      <c r="D8" s="102">
        <v>443</v>
      </c>
      <c r="E8" s="102">
        <f aca="true" t="shared" si="0" ref="E8:E22">D8-C8</f>
        <v>62</v>
      </c>
      <c r="F8" s="102">
        <v>136</v>
      </c>
      <c r="G8" s="102">
        <v>154</v>
      </c>
      <c r="H8" s="102">
        <f aca="true" t="shared" si="1" ref="H8:H22">G8-F8</f>
        <v>18</v>
      </c>
      <c r="I8" s="103">
        <v>381</v>
      </c>
      <c r="J8" s="103">
        <v>443</v>
      </c>
      <c r="K8" s="102">
        <f>J8-I8</f>
        <v>62</v>
      </c>
      <c r="L8" s="103">
        <v>136</v>
      </c>
      <c r="M8" s="103">
        <v>154</v>
      </c>
      <c r="N8" s="102">
        <f>M8-L8</f>
        <v>18</v>
      </c>
      <c r="O8" s="103">
        <v>19</v>
      </c>
      <c r="P8" s="103">
        <v>19</v>
      </c>
      <c r="Q8" s="102">
        <f>P8-O8</f>
        <v>0</v>
      </c>
      <c r="R8" s="103">
        <v>5</v>
      </c>
      <c r="S8" s="103">
        <v>5</v>
      </c>
      <c r="T8" s="102">
        <f>S8-R8</f>
        <v>0</v>
      </c>
      <c r="U8" s="103"/>
      <c r="V8" s="103"/>
      <c r="W8" s="102">
        <f>V8-U8</f>
        <v>0</v>
      </c>
      <c r="X8" s="103"/>
      <c r="Y8" s="103"/>
      <c r="Z8" s="102">
        <f>Y8-X8</f>
        <v>0</v>
      </c>
    </row>
    <row r="9" spans="1:26" ht="19.5">
      <c r="A9" s="12">
        <v>3</v>
      </c>
      <c r="B9" s="22" t="s">
        <v>86</v>
      </c>
      <c r="C9" s="102">
        <v>62</v>
      </c>
      <c r="D9" s="102">
        <v>64</v>
      </c>
      <c r="E9" s="102">
        <f t="shared" si="0"/>
        <v>2</v>
      </c>
      <c r="F9" s="102">
        <v>16</v>
      </c>
      <c r="G9" s="102">
        <v>12</v>
      </c>
      <c r="H9" s="102">
        <f t="shared" si="1"/>
        <v>-4</v>
      </c>
      <c r="I9" s="103">
        <v>62</v>
      </c>
      <c r="J9" s="103">
        <v>64</v>
      </c>
      <c r="K9" s="102">
        <f>J9-I9</f>
        <v>2</v>
      </c>
      <c r="L9" s="103">
        <v>16</v>
      </c>
      <c r="M9" s="103">
        <v>12</v>
      </c>
      <c r="N9" s="102">
        <f>M9-L9</f>
        <v>-4</v>
      </c>
      <c r="O9" s="103"/>
      <c r="P9" s="103"/>
      <c r="Q9" s="102">
        <f>P9-O9</f>
        <v>0</v>
      </c>
      <c r="R9" s="103"/>
      <c r="S9" s="103"/>
      <c r="T9" s="102">
        <f>S9-R9</f>
        <v>0</v>
      </c>
      <c r="U9" s="103"/>
      <c r="V9" s="103"/>
      <c r="W9" s="102">
        <f>V9-U9</f>
        <v>0</v>
      </c>
      <c r="X9" s="103"/>
      <c r="Y9" s="103"/>
      <c r="Z9" s="102">
        <f>Y9-X9</f>
        <v>0</v>
      </c>
    </row>
    <row r="10" spans="1:26" ht="19.5">
      <c r="A10" s="12">
        <v>4</v>
      </c>
      <c r="B10" s="22"/>
      <c r="C10" s="103"/>
      <c r="D10" s="103"/>
      <c r="E10" s="102">
        <f t="shared" si="0"/>
        <v>0</v>
      </c>
      <c r="F10" s="103"/>
      <c r="G10" s="103"/>
      <c r="H10" s="102">
        <f t="shared" si="1"/>
        <v>0</v>
      </c>
      <c r="I10" s="104"/>
      <c r="J10" s="104"/>
      <c r="K10" s="102">
        <f aca="true" t="shared" si="2" ref="K10:K22">J10-I10</f>
        <v>0</v>
      </c>
      <c r="L10" s="104"/>
      <c r="M10" s="104"/>
      <c r="N10" s="102">
        <f aca="true" t="shared" si="3" ref="N10:N22">M10-L10</f>
        <v>0</v>
      </c>
      <c r="O10" s="103"/>
      <c r="P10" s="103"/>
      <c r="Q10" s="102">
        <f aca="true" t="shared" si="4" ref="Q10:Q22">P10-O10</f>
        <v>0</v>
      </c>
      <c r="R10" s="103"/>
      <c r="S10" s="103"/>
      <c r="T10" s="102">
        <f aca="true" t="shared" si="5" ref="T10:T22">S10-R10</f>
        <v>0</v>
      </c>
      <c r="U10" s="104"/>
      <c r="V10" s="104"/>
      <c r="W10" s="102">
        <f aca="true" t="shared" si="6" ref="W10:W22">V10-U10</f>
        <v>0</v>
      </c>
      <c r="X10" s="104"/>
      <c r="Y10" s="104"/>
      <c r="Z10" s="102">
        <f aca="true" t="shared" si="7" ref="Z10:Z22">Y10-X10</f>
        <v>0</v>
      </c>
    </row>
    <row r="11" spans="1:26" ht="19.5">
      <c r="A11" s="12"/>
      <c r="B11" s="44" t="s">
        <v>7</v>
      </c>
      <c r="C11" s="112">
        <f>SUM(C7:C10)</f>
        <v>490</v>
      </c>
      <c r="D11" s="112">
        <f>SUM(D7:D10)</f>
        <v>566</v>
      </c>
      <c r="E11" s="112">
        <f aca="true" t="shared" si="8" ref="E11:E17">D11-C11</f>
        <v>76</v>
      </c>
      <c r="F11" s="112">
        <f>SUM(F7:F10)</f>
        <v>152</v>
      </c>
      <c r="G11" s="112">
        <f>SUM(G7:G10)</f>
        <v>170</v>
      </c>
      <c r="H11" s="112">
        <f aca="true" t="shared" si="9" ref="H11:H17">G11-F11</f>
        <v>18</v>
      </c>
      <c r="I11" s="112">
        <f>SUM(I7:I10)</f>
        <v>490</v>
      </c>
      <c r="J11" s="112">
        <f>SUM(J7:J10)</f>
        <v>566</v>
      </c>
      <c r="K11" s="112">
        <f aca="true" t="shared" si="10" ref="K11:K17">J11-I11</f>
        <v>76</v>
      </c>
      <c r="L11" s="112">
        <f>SUM(L7:L10)</f>
        <v>152</v>
      </c>
      <c r="M11" s="112">
        <f>SUM(M7:M10)</f>
        <v>170</v>
      </c>
      <c r="N11" s="112">
        <f aca="true" t="shared" si="11" ref="N11:N17">M11-L11</f>
        <v>18</v>
      </c>
      <c r="O11" s="112">
        <f>SUM(O7:O10)</f>
        <v>19</v>
      </c>
      <c r="P11" s="112">
        <f>SUM(P7:P10)</f>
        <v>19</v>
      </c>
      <c r="Q11" s="112">
        <f aca="true" t="shared" si="12" ref="Q11:Q17">P11-O11</f>
        <v>0</v>
      </c>
      <c r="R11" s="112">
        <f>SUM(R7:R10)</f>
        <v>5</v>
      </c>
      <c r="S11" s="112">
        <f>SUM(S7:S10)</f>
        <v>5</v>
      </c>
      <c r="T11" s="112">
        <f aca="true" t="shared" si="13" ref="T11:T17">S11-R11</f>
        <v>0</v>
      </c>
      <c r="U11" s="112">
        <f>SUM(U7:U10)</f>
        <v>0</v>
      </c>
      <c r="V11" s="112">
        <f>SUM(V7:V10)</f>
        <v>0</v>
      </c>
      <c r="W11" s="112">
        <f aca="true" t="shared" si="14" ref="W11:W17">V11-U11</f>
        <v>0</v>
      </c>
      <c r="X11" s="112">
        <f>SUM(X7:X10)</f>
        <v>0</v>
      </c>
      <c r="Y11" s="112">
        <f>SUM(Y7:Y10)</f>
        <v>0</v>
      </c>
      <c r="Z11" s="112">
        <f>Y11-X11</f>
        <v>0</v>
      </c>
    </row>
    <row r="12" spans="1:26" ht="19.5">
      <c r="A12" s="12">
        <v>1</v>
      </c>
      <c r="B12" s="32" t="s">
        <v>87</v>
      </c>
      <c r="C12" s="102"/>
      <c r="D12" s="102"/>
      <c r="E12" s="102">
        <f t="shared" si="8"/>
        <v>0</v>
      </c>
      <c r="F12" s="102"/>
      <c r="G12" s="102"/>
      <c r="H12" s="102">
        <f t="shared" si="9"/>
        <v>0</v>
      </c>
      <c r="I12" s="105"/>
      <c r="J12" s="105"/>
      <c r="K12" s="102">
        <f t="shared" si="10"/>
        <v>0</v>
      </c>
      <c r="L12" s="102"/>
      <c r="M12" s="102"/>
      <c r="N12" s="102">
        <f t="shared" si="11"/>
        <v>0</v>
      </c>
      <c r="O12" s="102">
        <v>27</v>
      </c>
      <c r="P12" s="102">
        <v>0</v>
      </c>
      <c r="Q12" s="102">
        <f t="shared" si="12"/>
        <v>-27</v>
      </c>
      <c r="R12" s="102">
        <v>2</v>
      </c>
      <c r="S12" s="102">
        <v>0</v>
      </c>
      <c r="T12" s="102">
        <f t="shared" si="13"/>
        <v>-2</v>
      </c>
      <c r="U12" s="102">
        <v>27</v>
      </c>
      <c r="V12" s="102">
        <v>0</v>
      </c>
      <c r="W12" s="102">
        <f t="shared" si="14"/>
        <v>-27</v>
      </c>
      <c r="X12" s="102">
        <v>2</v>
      </c>
      <c r="Y12" s="102">
        <v>0</v>
      </c>
      <c r="Z12" s="102">
        <f aca="true" t="shared" si="15" ref="Z12:Z17">Y12-X12</f>
        <v>-2</v>
      </c>
    </row>
    <row r="13" spans="1:26" ht="19.5">
      <c r="A13" s="12">
        <v>2</v>
      </c>
      <c r="B13" s="37" t="s">
        <v>88</v>
      </c>
      <c r="C13" s="102">
        <v>3</v>
      </c>
      <c r="D13" s="102">
        <v>7</v>
      </c>
      <c r="E13" s="102">
        <f t="shared" si="8"/>
        <v>4</v>
      </c>
      <c r="F13" s="102"/>
      <c r="G13" s="102"/>
      <c r="H13" s="102">
        <f t="shared" si="9"/>
        <v>0</v>
      </c>
      <c r="I13" s="105"/>
      <c r="J13" s="105"/>
      <c r="K13" s="102">
        <f t="shared" si="10"/>
        <v>0</v>
      </c>
      <c r="L13" s="102"/>
      <c r="M13" s="102"/>
      <c r="N13" s="102">
        <f t="shared" si="11"/>
        <v>0</v>
      </c>
      <c r="O13" s="102"/>
      <c r="P13" s="102"/>
      <c r="Q13" s="102">
        <f t="shared" si="12"/>
        <v>0</v>
      </c>
      <c r="R13" s="102"/>
      <c r="S13" s="102"/>
      <c r="T13" s="102">
        <f t="shared" si="13"/>
        <v>0</v>
      </c>
      <c r="U13" s="102"/>
      <c r="V13" s="102"/>
      <c r="W13" s="102">
        <f t="shared" si="14"/>
        <v>0</v>
      </c>
      <c r="X13" s="102"/>
      <c r="Y13" s="102"/>
      <c r="Z13" s="102">
        <f t="shared" si="15"/>
        <v>0</v>
      </c>
    </row>
    <row r="14" spans="1:26" ht="19.5">
      <c r="A14" s="12">
        <v>3</v>
      </c>
      <c r="B14" s="22" t="s">
        <v>89</v>
      </c>
      <c r="C14" s="102">
        <v>4</v>
      </c>
      <c r="D14" s="102">
        <v>5</v>
      </c>
      <c r="E14" s="102">
        <f t="shared" si="8"/>
        <v>1</v>
      </c>
      <c r="F14" s="102"/>
      <c r="G14" s="102"/>
      <c r="H14" s="102">
        <f t="shared" si="9"/>
        <v>0</v>
      </c>
      <c r="I14" s="105"/>
      <c r="J14" s="105"/>
      <c r="K14" s="102">
        <f t="shared" si="10"/>
        <v>0</v>
      </c>
      <c r="L14" s="102"/>
      <c r="M14" s="102"/>
      <c r="N14" s="102">
        <f t="shared" si="11"/>
        <v>0</v>
      </c>
      <c r="O14" s="102"/>
      <c r="P14" s="102"/>
      <c r="Q14" s="102">
        <f t="shared" si="12"/>
        <v>0</v>
      </c>
      <c r="R14" s="102"/>
      <c r="S14" s="102"/>
      <c r="T14" s="102">
        <f t="shared" si="13"/>
        <v>0</v>
      </c>
      <c r="U14" s="102"/>
      <c r="V14" s="102"/>
      <c r="W14" s="102">
        <f t="shared" si="14"/>
        <v>0</v>
      </c>
      <c r="X14" s="102"/>
      <c r="Y14" s="102"/>
      <c r="Z14" s="102">
        <f t="shared" si="15"/>
        <v>0</v>
      </c>
    </row>
    <row r="15" spans="1:26" ht="19.5">
      <c r="A15" s="4">
        <v>4</v>
      </c>
      <c r="B15" s="22" t="s">
        <v>90</v>
      </c>
      <c r="C15" s="102"/>
      <c r="D15" s="102"/>
      <c r="E15" s="102">
        <f t="shared" si="8"/>
        <v>0</v>
      </c>
      <c r="F15" s="102"/>
      <c r="G15" s="102"/>
      <c r="H15" s="102">
        <f t="shared" si="9"/>
        <v>0</v>
      </c>
      <c r="I15" s="105"/>
      <c r="J15" s="105"/>
      <c r="K15" s="102">
        <f t="shared" si="10"/>
        <v>0</v>
      </c>
      <c r="L15" s="102"/>
      <c r="M15" s="102"/>
      <c r="N15" s="102">
        <f t="shared" si="11"/>
        <v>0</v>
      </c>
      <c r="O15" s="102"/>
      <c r="P15" s="102"/>
      <c r="Q15" s="102">
        <f t="shared" si="12"/>
        <v>0</v>
      </c>
      <c r="R15" s="102"/>
      <c r="S15" s="102"/>
      <c r="T15" s="102">
        <f t="shared" si="13"/>
        <v>0</v>
      </c>
      <c r="U15" s="102"/>
      <c r="V15" s="102"/>
      <c r="W15" s="102">
        <f t="shared" si="14"/>
        <v>0</v>
      </c>
      <c r="X15" s="102"/>
      <c r="Y15" s="102"/>
      <c r="Z15" s="102">
        <f t="shared" si="15"/>
        <v>0</v>
      </c>
    </row>
    <row r="16" spans="1:26" ht="19.5">
      <c r="A16" s="12">
        <v>5</v>
      </c>
      <c r="B16" s="22" t="s">
        <v>91</v>
      </c>
      <c r="C16" s="102">
        <v>9</v>
      </c>
      <c r="D16" s="102">
        <v>7</v>
      </c>
      <c r="E16" s="102">
        <f t="shared" si="8"/>
        <v>-2</v>
      </c>
      <c r="F16" s="102"/>
      <c r="G16" s="102"/>
      <c r="H16" s="102">
        <f t="shared" si="9"/>
        <v>0</v>
      </c>
      <c r="I16" s="105"/>
      <c r="J16" s="105"/>
      <c r="K16" s="102">
        <f t="shared" si="10"/>
        <v>0</v>
      </c>
      <c r="L16" s="102"/>
      <c r="M16" s="102"/>
      <c r="N16" s="102">
        <f t="shared" si="11"/>
        <v>0</v>
      </c>
      <c r="O16" s="102"/>
      <c r="P16" s="102"/>
      <c r="Q16" s="102">
        <f t="shared" si="12"/>
        <v>0</v>
      </c>
      <c r="R16" s="102"/>
      <c r="S16" s="102"/>
      <c r="T16" s="102">
        <f t="shared" si="13"/>
        <v>0</v>
      </c>
      <c r="U16" s="102"/>
      <c r="V16" s="102"/>
      <c r="W16" s="102">
        <f t="shared" si="14"/>
        <v>0</v>
      </c>
      <c r="X16" s="102"/>
      <c r="Y16" s="102"/>
      <c r="Z16" s="102">
        <f t="shared" si="15"/>
        <v>0</v>
      </c>
    </row>
    <row r="17" spans="1:26" ht="19.5">
      <c r="A17" s="12">
        <v>6</v>
      </c>
      <c r="B17" s="22" t="s">
        <v>92</v>
      </c>
      <c r="C17" s="102"/>
      <c r="D17" s="102"/>
      <c r="E17" s="102">
        <f t="shared" si="8"/>
        <v>0</v>
      </c>
      <c r="F17" s="102"/>
      <c r="G17" s="102"/>
      <c r="H17" s="102">
        <f t="shared" si="9"/>
        <v>0</v>
      </c>
      <c r="I17" s="105"/>
      <c r="J17" s="105"/>
      <c r="K17" s="102">
        <f t="shared" si="10"/>
        <v>0</v>
      </c>
      <c r="L17" s="102"/>
      <c r="M17" s="102"/>
      <c r="N17" s="102">
        <f t="shared" si="11"/>
        <v>0</v>
      </c>
      <c r="O17" s="102"/>
      <c r="P17" s="102"/>
      <c r="Q17" s="102">
        <f t="shared" si="12"/>
        <v>0</v>
      </c>
      <c r="R17" s="102"/>
      <c r="S17" s="102"/>
      <c r="T17" s="102">
        <f t="shared" si="13"/>
        <v>0</v>
      </c>
      <c r="U17" s="102"/>
      <c r="V17" s="102"/>
      <c r="W17" s="102">
        <f t="shared" si="14"/>
        <v>0</v>
      </c>
      <c r="X17" s="102"/>
      <c r="Y17" s="102"/>
      <c r="Z17" s="102">
        <f t="shared" si="15"/>
        <v>0</v>
      </c>
    </row>
    <row r="18" spans="1:26" ht="19.5">
      <c r="A18" s="12">
        <v>7</v>
      </c>
      <c r="B18" s="22" t="s">
        <v>93</v>
      </c>
      <c r="C18" s="102">
        <v>6</v>
      </c>
      <c r="D18" s="102">
        <v>7</v>
      </c>
      <c r="E18" s="102">
        <f t="shared" si="0"/>
        <v>1</v>
      </c>
      <c r="F18" s="102"/>
      <c r="G18" s="102"/>
      <c r="H18" s="102">
        <f t="shared" si="1"/>
        <v>0</v>
      </c>
      <c r="I18" s="102"/>
      <c r="J18" s="102"/>
      <c r="K18" s="102">
        <f t="shared" si="2"/>
        <v>0</v>
      </c>
      <c r="L18" s="102"/>
      <c r="M18" s="102"/>
      <c r="N18" s="102">
        <f t="shared" si="3"/>
        <v>0</v>
      </c>
      <c r="O18" s="102"/>
      <c r="P18" s="102"/>
      <c r="Q18" s="102">
        <f t="shared" si="4"/>
        <v>0</v>
      </c>
      <c r="R18" s="102"/>
      <c r="S18" s="102"/>
      <c r="T18" s="102">
        <f t="shared" si="5"/>
        <v>0</v>
      </c>
      <c r="U18" s="102"/>
      <c r="V18" s="102"/>
      <c r="W18" s="102">
        <f t="shared" si="6"/>
        <v>0</v>
      </c>
      <c r="X18" s="102"/>
      <c r="Y18" s="102"/>
      <c r="Z18" s="102">
        <f t="shared" si="7"/>
        <v>0</v>
      </c>
    </row>
    <row r="19" spans="1:26" ht="19.5">
      <c r="A19" s="12">
        <v>8</v>
      </c>
      <c r="B19" s="22" t="s">
        <v>94</v>
      </c>
      <c r="C19" s="102">
        <v>5</v>
      </c>
      <c r="D19" s="102">
        <v>6</v>
      </c>
      <c r="E19" s="102">
        <f t="shared" si="0"/>
        <v>1</v>
      </c>
      <c r="F19" s="102"/>
      <c r="G19" s="102"/>
      <c r="H19" s="102">
        <f t="shared" si="1"/>
        <v>0</v>
      </c>
      <c r="I19" s="102"/>
      <c r="J19" s="102"/>
      <c r="K19" s="102">
        <f t="shared" si="2"/>
        <v>0</v>
      </c>
      <c r="L19" s="102"/>
      <c r="M19" s="102"/>
      <c r="N19" s="102">
        <f t="shared" si="3"/>
        <v>0</v>
      </c>
      <c r="O19" s="102"/>
      <c r="P19" s="102"/>
      <c r="Q19" s="102">
        <f t="shared" si="4"/>
        <v>0</v>
      </c>
      <c r="R19" s="102"/>
      <c r="S19" s="102"/>
      <c r="T19" s="102">
        <f t="shared" si="5"/>
        <v>0</v>
      </c>
      <c r="U19" s="102"/>
      <c r="V19" s="102"/>
      <c r="W19" s="102">
        <f t="shared" si="6"/>
        <v>0</v>
      </c>
      <c r="X19" s="102"/>
      <c r="Y19" s="102"/>
      <c r="Z19" s="102">
        <f t="shared" si="7"/>
        <v>0</v>
      </c>
    </row>
    <row r="20" spans="1:26" ht="19.5">
      <c r="A20" s="12">
        <v>9</v>
      </c>
      <c r="B20" s="22"/>
      <c r="C20" s="102"/>
      <c r="D20" s="102"/>
      <c r="E20" s="102">
        <f t="shared" si="0"/>
        <v>0</v>
      </c>
      <c r="F20" s="102"/>
      <c r="G20" s="102"/>
      <c r="H20" s="102">
        <f t="shared" si="1"/>
        <v>0</v>
      </c>
      <c r="I20" s="102"/>
      <c r="J20" s="102"/>
      <c r="K20" s="102">
        <f t="shared" si="2"/>
        <v>0</v>
      </c>
      <c r="L20" s="102"/>
      <c r="M20" s="102"/>
      <c r="N20" s="102">
        <f t="shared" si="3"/>
        <v>0</v>
      </c>
      <c r="O20" s="102"/>
      <c r="P20" s="102"/>
      <c r="Q20" s="102">
        <f t="shared" si="4"/>
        <v>0</v>
      </c>
      <c r="R20" s="102"/>
      <c r="S20" s="102"/>
      <c r="T20" s="102">
        <f t="shared" si="5"/>
        <v>0</v>
      </c>
      <c r="U20" s="102"/>
      <c r="V20" s="102"/>
      <c r="W20" s="102">
        <f t="shared" si="6"/>
        <v>0</v>
      </c>
      <c r="X20" s="102"/>
      <c r="Y20" s="102"/>
      <c r="Z20" s="102">
        <f t="shared" si="7"/>
        <v>0</v>
      </c>
    </row>
    <row r="21" spans="1:26" ht="19.5">
      <c r="A21" s="45"/>
      <c r="B21" s="38" t="s">
        <v>8</v>
      </c>
      <c r="C21" s="106">
        <f>SUM(C12:C20)</f>
        <v>27</v>
      </c>
      <c r="D21" s="106">
        <f>SUM(D12:D20)</f>
        <v>32</v>
      </c>
      <c r="E21" s="112">
        <f t="shared" si="0"/>
        <v>5</v>
      </c>
      <c r="F21" s="106">
        <f>SUM(F12:F20)</f>
        <v>0</v>
      </c>
      <c r="G21" s="106">
        <f>SUM(G12:G20)</f>
        <v>0</v>
      </c>
      <c r="H21" s="112">
        <f t="shared" si="1"/>
        <v>0</v>
      </c>
      <c r="I21" s="106">
        <f>SUM(I12:I20)</f>
        <v>0</v>
      </c>
      <c r="J21" s="106">
        <f>SUM(J12:J20)</f>
        <v>0</v>
      </c>
      <c r="K21" s="112">
        <f t="shared" si="2"/>
        <v>0</v>
      </c>
      <c r="L21" s="106">
        <f>SUM(L12:L20)</f>
        <v>0</v>
      </c>
      <c r="M21" s="106">
        <f>SUM(M12:M20)</f>
        <v>0</v>
      </c>
      <c r="N21" s="112">
        <f t="shared" si="3"/>
        <v>0</v>
      </c>
      <c r="O21" s="106">
        <f>SUM(O12:O20)</f>
        <v>27</v>
      </c>
      <c r="P21" s="106">
        <f>SUM(P12:P20)</f>
        <v>0</v>
      </c>
      <c r="Q21" s="112">
        <f t="shared" si="4"/>
        <v>-27</v>
      </c>
      <c r="R21" s="106">
        <f>SUM(R12:R20)</f>
        <v>2</v>
      </c>
      <c r="S21" s="106">
        <f>SUM(S12:S20)</f>
        <v>0</v>
      </c>
      <c r="T21" s="112">
        <f t="shared" si="5"/>
        <v>-2</v>
      </c>
      <c r="U21" s="106">
        <f>SUM(U12:U20)</f>
        <v>27</v>
      </c>
      <c r="V21" s="106">
        <f>SUM(V12:V20)</f>
        <v>0</v>
      </c>
      <c r="W21" s="112">
        <f t="shared" si="6"/>
        <v>-27</v>
      </c>
      <c r="X21" s="106">
        <f>SUM(X12:X20)</f>
        <v>2</v>
      </c>
      <c r="Y21" s="106">
        <f>SUM(Y12:Y20)</f>
        <v>0</v>
      </c>
      <c r="Z21" s="112">
        <f t="shared" si="7"/>
        <v>-2</v>
      </c>
    </row>
    <row r="22" spans="1:26" ht="19.5">
      <c r="A22" s="45"/>
      <c r="B22" s="53" t="s">
        <v>9</v>
      </c>
      <c r="C22" s="107">
        <f>C11+C21</f>
        <v>517</v>
      </c>
      <c r="D22" s="107">
        <f>D11+D21</f>
        <v>598</v>
      </c>
      <c r="E22" s="112">
        <f t="shared" si="0"/>
        <v>81</v>
      </c>
      <c r="F22" s="107">
        <f>F11+F21</f>
        <v>152</v>
      </c>
      <c r="G22" s="107">
        <f>G11+G21</f>
        <v>170</v>
      </c>
      <c r="H22" s="112">
        <f t="shared" si="1"/>
        <v>18</v>
      </c>
      <c r="I22" s="107">
        <f>I11+I21</f>
        <v>490</v>
      </c>
      <c r="J22" s="107">
        <f>J11+J21</f>
        <v>566</v>
      </c>
      <c r="K22" s="112">
        <f t="shared" si="2"/>
        <v>76</v>
      </c>
      <c r="L22" s="107">
        <f>L11+L21</f>
        <v>152</v>
      </c>
      <c r="M22" s="107">
        <f>M11+M21</f>
        <v>170</v>
      </c>
      <c r="N22" s="112">
        <f t="shared" si="3"/>
        <v>18</v>
      </c>
      <c r="O22" s="107">
        <f>O11+O21</f>
        <v>46</v>
      </c>
      <c r="P22" s="107">
        <f>P11+P21</f>
        <v>19</v>
      </c>
      <c r="Q22" s="112">
        <f t="shared" si="4"/>
        <v>-27</v>
      </c>
      <c r="R22" s="107">
        <f>R11+R21</f>
        <v>7</v>
      </c>
      <c r="S22" s="107">
        <f>S11+S21</f>
        <v>5</v>
      </c>
      <c r="T22" s="112">
        <f t="shared" si="5"/>
        <v>-2</v>
      </c>
      <c r="U22" s="107">
        <f>U11+U21</f>
        <v>27</v>
      </c>
      <c r="V22" s="107">
        <f>V11+V21</f>
        <v>0</v>
      </c>
      <c r="W22" s="112">
        <f t="shared" si="6"/>
        <v>-27</v>
      </c>
      <c r="X22" s="107">
        <f>X11+X21</f>
        <v>2</v>
      </c>
      <c r="Y22" s="107">
        <f>Y11+Y21</f>
        <v>0</v>
      </c>
      <c r="Z22" s="112">
        <f t="shared" si="7"/>
        <v>-2</v>
      </c>
    </row>
  </sheetData>
  <sheetProtection/>
  <mergeCells count="16">
    <mergeCell ref="A4:A6"/>
    <mergeCell ref="B2:Z2"/>
    <mergeCell ref="U3:Z3"/>
    <mergeCell ref="B4:B6"/>
    <mergeCell ref="C4:H4"/>
    <mergeCell ref="I4:N4"/>
    <mergeCell ref="O4:T4"/>
    <mergeCell ref="U4:Z4"/>
    <mergeCell ref="C5:E5"/>
    <mergeCell ref="F5:H5"/>
    <mergeCell ref="U5:W5"/>
    <mergeCell ref="X5:Z5"/>
    <mergeCell ref="I5:K5"/>
    <mergeCell ref="L5:N5"/>
    <mergeCell ref="O5:Q5"/>
    <mergeCell ref="R5:T5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tabSelected="1" view="pageBreakPreview" zoomScale="90" zoomScaleSheetLayoutView="90" zoomScalePageLayoutView="0" workbookViewId="0" topLeftCell="A1">
      <selection activeCell="H20" sqref="H20"/>
    </sheetView>
  </sheetViews>
  <sheetFormatPr defaultColWidth="9.140625" defaultRowHeight="15"/>
  <cols>
    <col min="1" max="1" width="5.28125" style="0" customWidth="1"/>
    <col min="2" max="2" width="23.8515625" style="0" customWidth="1"/>
    <col min="3" max="4" width="9.28125" style="0" bestFit="1" customWidth="1"/>
    <col min="5" max="5" width="10.57421875" style="0" bestFit="1" customWidth="1"/>
    <col min="6" max="8" width="9.28125" style="0" bestFit="1" customWidth="1"/>
    <col min="9" max="9" width="10.57421875" style="0" bestFit="1" customWidth="1"/>
    <col min="10" max="12" width="9.28125" style="0" bestFit="1" customWidth="1"/>
    <col min="13" max="13" width="10.57421875" style="0" bestFit="1" customWidth="1"/>
    <col min="14" max="16" width="9.28125" style="0" bestFit="1" customWidth="1"/>
    <col min="17" max="17" width="10.57421875" style="0" bestFit="1" customWidth="1"/>
    <col min="18" max="20" width="9.28125" style="0" bestFit="1" customWidth="1"/>
    <col min="21" max="21" width="10.57421875" style="0" bestFit="1" customWidth="1"/>
    <col min="22" max="24" width="9.28125" style="0" bestFit="1" customWidth="1"/>
    <col min="25" max="25" width="10.57421875" style="0" bestFit="1" customWidth="1"/>
    <col min="26" max="26" width="9.28125" style="0" bestFit="1" customWidth="1"/>
  </cols>
  <sheetData>
    <row r="1" spans="2:26" ht="19.5">
      <c r="B1" s="166" t="s">
        <v>106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</row>
    <row r="2" spans="2:26" ht="1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67"/>
      <c r="S2" s="167"/>
      <c r="T2" s="167"/>
      <c r="U2" s="167"/>
      <c r="V2" s="167"/>
      <c r="W2" s="167"/>
      <c r="X2" s="167"/>
      <c r="Y2" s="167"/>
      <c r="Z2" s="167"/>
    </row>
    <row r="3" spans="1:26" ht="25.5" customHeight="1">
      <c r="A3" s="150" t="s">
        <v>2</v>
      </c>
      <c r="B3" s="168" t="s">
        <v>10</v>
      </c>
      <c r="C3" s="163" t="s">
        <v>11</v>
      </c>
      <c r="D3" s="164"/>
      <c r="E3" s="164"/>
      <c r="F3" s="165"/>
      <c r="G3" s="163" t="s">
        <v>12</v>
      </c>
      <c r="H3" s="164"/>
      <c r="I3" s="164"/>
      <c r="J3" s="165"/>
      <c r="K3" s="163" t="s">
        <v>13</v>
      </c>
      <c r="L3" s="164"/>
      <c r="M3" s="164"/>
      <c r="N3" s="165"/>
      <c r="O3" s="163" t="s">
        <v>14</v>
      </c>
      <c r="P3" s="164"/>
      <c r="Q3" s="171"/>
      <c r="R3" s="172"/>
      <c r="S3" s="163" t="s">
        <v>15</v>
      </c>
      <c r="T3" s="164"/>
      <c r="U3" s="171"/>
      <c r="V3" s="172"/>
      <c r="W3" s="163" t="s">
        <v>16</v>
      </c>
      <c r="X3" s="164"/>
      <c r="Y3" s="171"/>
      <c r="Z3" s="172"/>
    </row>
    <row r="4" spans="1:26" ht="15" customHeight="1">
      <c r="A4" s="150"/>
      <c r="B4" s="169"/>
      <c r="C4" s="158">
        <v>2020</v>
      </c>
      <c r="D4" s="161">
        <v>2021</v>
      </c>
      <c r="E4" s="158" t="s">
        <v>97</v>
      </c>
      <c r="F4" s="158" t="s">
        <v>98</v>
      </c>
      <c r="G4" s="158">
        <v>2020</v>
      </c>
      <c r="H4" s="161">
        <v>2021</v>
      </c>
      <c r="I4" s="158" t="s">
        <v>97</v>
      </c>
      <c r="J4" s="158" t="s">
        <v>98</v>
      </c>
      <c r="K4" s="158">
        <v>2020</v>
      </c>
      <c r="L4" s="161">
        <v>2021</v>
      </c>
      <c r="M4" s="158" t="s">
        <v>97</v>
      </c>
      <c r="N4" s="158" t="s">
        <v>98</v>
      </c>
      <c r="O4" s="158">
        <v>2020</v>
      </c>
      <c r="P4" s="161">
        <v>2021</v>
      </c>
      <c r="Q4" s="158" t="s">
        <v>97</v>
      </c>
      <c r="R4" s="158" t="s">
        <v>98</v>
      </c>
      <c r="S4" s="158">
        <v>2020</v>
      </c>
      <c r="T4" s="161">
        <v>2021</v>
      </c>
      <c r="U4" s="158" t="s">
        <v>97</v>
      </c>
      <c r="V4" s="158" t="s">
        <v>98</v>
      </c>
      <c r="W4" s="158">
        <v>2020</v>
      </c>
      <c r="X4" s="161">
        <v>2021</v>
      </c>
      <c r="Y4" s="158" t="s">
        <v>97</v>
      </c>
      <c r="Z4" s="158" t="s">
        <v>98</v>
      </c>
    </row>
    <row r="5" spans="1:26" ht="15">
      <c r="A5" s="150"/>
      <c r="B5" s="170"/>
      <c r="C5" s="160"/>
      <c r="D5" s="162"/>
      <c r="E5" s="159"/>
      <c r="F5" s="159"/>
      <c r="G5" s="160"/>
      <c r="H5" s="162"/>
      <c r="I5" s="159"/>
      <c r="J5" s="159"/>
      <c r="K5" s="160"/>
      <c r="L5" s="162"/>
      <c r="M5" s="159"/>
      <c r="N5" s="159"/>
      <c r="O5" s="160"/>
      <c r="P5" s="162"/>
      <c r="Q5" s="159"/>
      <c r="R5" s="159"/>
      <c r="S5" s="160"/>
      <c r="T5" s="162"/>
      <c r="U5" s="159"/>
      <c r="V5" s="159"/>
      <c r="W5" s="160"/>
      <c r="X5" s="162"/>
      <c r="Y5" s="159"/>
      <c r="Z5" s="159"/>
    </row>
    <row r="6" spans="1:26" ht="16.5">
      <c r="A6" s="4">
        <v>1</v>
      </c>
      <c r="B6" s="22" t="s">
        <v>84</v>
      </c>
      <c r="C6" s="23">
        <f aca="true" t="shared" si="0" ref="C6:D9">G6+K6+O6+S6+W6</f>
        <v>15.485</v>
      </c>
      <c r="D6" s="23">
        <f t="shared" si="0"/>
        <v>10.469</v>
      </c>
      <c r="E6" s="24">
        <f>D6/C6*100</f>
        <v>67.60736196319019</v>
      </c>
      <c r="F6" s="25">
        <f>D6-C6</f>
        <v>-5.016</v>
      </c>
      <c r="G6" s="27">
        <v>15.485</v>
      </c>
      <c r="H6" s="27">
        <v>10.469</v>
      </c>
      <c r="I6" s="25">
        <f>H6/G6*100</f>
        <v>67.60736196319019</v>
      </c>
      <c r="J6" s="25">
        <f>H6-G6</f>
        <v>-5.016</v>
      </c>
      <c r="K6" s="28">
        <v>0</v>
      </c>
      <c r="L6" s="26"/>
      <c r="M6" s="25" t="e">
        <f>L6/K6*100</f>
        <v>#DIV/0!</v>
      </c>
      <c r="N6" s="25">
        <f>L6-K6</f>
        <v>0</v>
      </c>
      <c r="O6" s="34">
        <v>0</v>
      </c>
      <c r="P6" s="35"/>
      <c r="Q6" s="25" t="e">
        <f>P6/O6*100</f>
        <v>#DIV/0!</v>
      </c>
      <c r="R6" s="25">
        <f>P6-O6</f>
        <v>0</v>
      </c>
      <c r="S6" s="27"/>
      <c r="T6" s="27"/>
      <c r="U6" s="25" t="e">
        <f aca="true" t="shared" si="1" ref="U6:U21">T6/S6*100</f>
        <v>#DIV/0!</v>
      </c>
      <c r="V6" s="25">
        <f>T6-S6</f>
        <v>0</v>
      </c>
      <c r="W6" s="28"/>
      <c r="X6" s="28"/>
      <c r="Y6" s="25" t="e">
        <f>X6/W6*100</f>
        <v>#DIV/0!</v>
      </c>
      <c r="Z6" s="25">
        <f>X6-W6</f>
        <v>0</v>
      </c>
    </row>
    <row r="7" spans="1:26" ht="16.5">
      <c r="A7" s="9">
        <v>2</v>
      </c>
      <c r="B7" s="22" t="s">
        <v>85</v>
      </c>
      <c r="C7" s="29">
        <f t="shared" si="0"/>
        <v>165.89999999999998</v>
      </c>
      <c r="D7" s="29">
        <f t="shared" si="0"/>
        <v>183.29999999999998</v>
      </c>
      <c r="E7" s="24">
        <f aca="true" t="shared" si="2" ref="E7:E21">D7/C7*100</f>
        <v>110.4882459312839</v>
      </c>
      <c r="F7" s="25">
        <f aca="true" t="shared" si="3" ref="F7:F21">D7-C7</f>
        <v>17.400000000000006</v>
      </c>
      <c r="G7" s="28">
        <v>149.2</v>
      </c>
      <c r="H7" s="28">
        <v>164.1</v>
      </c>
      <c r="I7" s="25">
        <f aca="true" t="shared" si="4" ref="I7:I21">H7/G7*100</f>
        <v>109.98659517426275</v>
      </c>
      <c r="J7" s="25">
        <f aca="true" t="shared" si="5" ref="J7:J21">H7-G7</f>
        <v>14.900000000000006</v>
      </c>
      <c r="K7" s="28">
        <v>16.7</v>
      </c>
      <c r="L7" s="28">
        <v>19.2</v>
      </c>
      <c r="M7" s="25">
        <f aca="true" t="shared" si="6" ref="M7:M21">L7/K7*100</f>
        <v>114.97005988023952</v>
      </c>
      <c r="N7" s="25">
        <f aca="true" t="shared" si="7" ref="N7:N21">L7-K7</f>
        <v>2.5</v>
      </c>
      <c r="O7" s="35"/>
      <c r="P7" s="35"/>
      <c r="Q7" s="25" t="e">
        <f aca="true" t="shared" si="8" ref="Q7:Q21">P7/O7*100</f>
        <v>#DIV/0!</v>
      </c>
      <c r="R7" s="25">
        <f aca="true" t="shared" si="9" ref="R7:R21">P7-O7</f>
        <v>0</v>
      </c>
      <c r="S7" s="28"/>
      <c r="T7" s="28"/>
      <c r="U7" s="25" t="e">
        <f t="shared" si="1"/>
        <v>#DIV/0!</v>
      </c>
      <c r="V7" s="25">
        <f>T7-S7</f>
        <v>0</v>
      </c>
      <c r="W7" s="28"/>
      <c r="X7" s="28"/>
      <c r="Y7" s="25" t="e">
        <f aca="true" t="shared" si="10" ref="Y7:Y21">X7/W7*100</f>
        <v>#DIV/0!</v>
      </c>
      <c r="Z7" s="25">
        <f aca="true" t="shared" si="11" ref="Z7:Z21">X7-W7</f>
        <v>0</v>
      </c>
    </row>
    <row r="8" spans="1:26" ht="16.5">
      <c r="A8" s="12">
        <v>3</v>
      </c>
      <c r="B8" s="22" t="s">
        <v>86</v>
      </c>
      <c r="C8" s="29">
        <f t="shared" si="0"/>
        <v>33.5</v>
      </c>
      <c r="D8" s="29">
        <f t="shared" si="0"/>
        <v>14.616</v>
      </c>
      <c r="E8" s="24">
        <f t="shared" si="2"/>
        <v>43.62985074626866</v>
      </c>
      <c r="F8" s="25">
        <f t="shared" si="3"/>
        <v>-18.884</v>
      </c>
      <c r="G8" s="25">
        <v>33.5</v>
      </c>
      <c r="H8" s="25">
        <v>14.616</v>
      </c>
      <c r="I8" s="25">
        <f t="shared" si="4"/>
        <v>43.62985074626866</v>
      </c>
      <c r="J8" s="25">
        <f t="shared" si="5"/>
        <v>-18.884</v>
      </c>
      <c r="K8" s="28"/>
      <c r="L8" s="28"/>
      <c r="M8" s="25" t="e">
        <f t="shared" si="6"/>
        <v>#DIV/0!</v>
      </c>
      <c r="N8" s="25">
        <f t="shared" si="7"/>
        <v>0</v>
      </c>
      <c r="O8" s="35"/>
      <c r="P8" s="35"/>
      <c r="Q8" s="25" t="e">
        <f t="shared" si="8"/>
        <v>#DIV/0!</v>
      </c>
      <c r="R8" s="25">
        <f t="shared" si="9"/>
        <v>0</v>
      </c>
      <c r="S8" s="26"/>
      <c r="T8" s="26"/>
      <c r="U8" s="25" t="e">
        <f t="shared" si="1"/>
        <v>#DIV/0!</v>
      </c>
      <c r="V8" s="25">
        <f>T8-S8</f>
        <v>0</v>
      </c>
      <c r="W8" s="26"/>
      <c r="X8" s="28"/>
      <c r="Y8" s="25" t="e">
        <f t="shared" si="10"/>
        <v>#DIV/0!</v>
      </c>
      <c r="Z8" s="25">
        <f t="shared" si="11"/>
        <v>0</v>
      </c>
    </row>
    <row r="9" spans="1:26" ht="16.5">
      <c r="A9" s="12">
        <v>4</v>
      </c>
      <c r="B9" s="22"/>
      <c r="C9" s="23">
        <f t="shared" si="0"/>
        <v>0</v>
      </c>
      <c r="D9" s="23">
        <f t="shared" si="0"/>
        <v>0</v>
      </c>
      <c r="E9" s="24" t="e">
        <f t="shared" si="2"/>
        <v>#DIV/0!</v>
      </c>
      <c r="F9" s="25">
        <f t="shared" si="3"/>
        <v>0</v>
      </c>
      <c r="G9" s="30"/>
      <c r="H9" s="30"/>
      <c r="I9" s="25" t="e">
        <f t="shared" si="4"/>
        <v>#DIV/0!</v>
      </c>
      <c r="J9" s="25">
        <f t="shared" si="5"/>
        <v>0</v>
      </c>
      <c r="K9" s="30"/>
      <c r="L9" s="30"/>
      <c r="M9" s="25" t="e">
        <f t="shared" si="6"/>
        <v>#DIV/0!</v>
      </c>
      <c r="N9" s="25">
        <f t="shared" si="7"/>
        <v>0</v>
      </c>
      <c r="O9" s="46"/>
      <c r="P9" s="47"/>
      <c r="Q9" s="25" t="e">
        <f t="shared" si="8"/>
        <v>#DIV/0!</v>
      </c>
      <c r="R9" s="25">
        <f t="shared" si="9"/>
        <v>0</v>
      </c>
      <c r="S9" s="30"/>
      <c r="T9" s="30"/>
      <c r="U9" s="25" t="e">
        <f t="shared" si="1"/>
        <v>#DIV/0!</v>
      </c>
      <c r="V9" s="25">
        <f>T9-S9</f>
        <v>0</v>
      </c>
      <c r="W9" s="28"/>
      <c r="X9" s="28"/>
      <c r="Y9" s="25" t="e">
        <f t="shared" si="10"/>
        <v>#DIV/0!</v>
      </c>
      <c r="Z9" s="25">
        <f t="shared" si="11"/>
        <v>0</v>
      </c>
    </row>
    <row r="10" spans="1:26" ht="16.5">
      <c r="A10" s="12"/>
      <c r="B10" s="44" t="s">
        <v>7</v>
      </c>
      <c r="C10" s="48">
        <f>SUM(C6:C9)</f>
        <v>214.885</v>
      </c>
      <c r="D10" s="48">
        <f>SUM(D6:D9)</f>
        <v>208.385</v>
      </c>
      <c r="E10" s="49">
        <f t="shared" si="2"/>
        <v>96.97512623030924</v>
      </c>
      <c r="F10" s="50">
        <f t="shared" si="3"/>
        <v>-6.5</v>
      </c>
      <c r="G10" s="52">
        <f>SUM(G6:G9)</f>
        <v>198.185</v>
      </c>
      <c r="H10" s="39">
        <f>SUM(H6:H9)</f>
        <v>189.185</v>
      </c>
      <c r="I10" s="50">
        <f t="shared" si="4"/>
        <v>95.45878850568913</v>
      </c>
      <c r="J10" s="50">
        <f t="shared" si="5"/>
        <v>-9</v>
      </c>
      <c r="K10" s="39">
        <f>SUM(K6:K9)</f>
        <v>16.7</v>
      </c>
      <c r="L10" s="39">
        <f>SUM(L6:L9)</f>
        <v>19.2</v>
      </c>
      <c r="M10" s="50">
        <f t="shared" si="6"/>
        <v>114.97005988023952</v>
      </c>
      <c r="N10" s="50">
        <f t="shared" si="7"/>
        <v>2.5</v>
      </c>
      <c r="O10" s="51">
        <f>SUM(O6:O9)</f>
        <v>0</v>
      </c>
      <c r="P10" s="51">
        <f>SUM(P6:P9)</f>
        <v>0</v>
      </c>
      <c r="Q10" s="50" t="e">
        <f t="shared" si="8"/>
        <v>#DIV/0!</v>
      </c>
      <c r="R10" s="50">
        <f t="shared" si="9"/>
        <v>0</v>
      </c>
      <c r="S10" s="39">
        <f>SUM(S6:S9)</f>
        <v>0</v>
      </c>
      <c r="T10" s="39">
        <f>SUM(T6:T9)</f>
        <v>0</v>
      </c>
      <c r="U10" s="50" t="e">
        <f t="shared" si="1"/>
        <v>#DIV/0!</v>
      </c>
      <c r="V10" s="50">
        <f aca="true" t="shared" si="12" ref="V10:V21">T10-S10</f>
        <v>0</v>
      </c>
      <c r="W10" s="39">
        <f>SUM(W6:W9)</f>
        <v>0</v>
      </c>
      <c r="X10" s="39">
        <f>SUM(X6:X9)</f>
        <v>0</v>
      </c>
      <c r="Y10" s="50" t="e">
        <f t="shared" si="10"/>
        <v>#DIV/0!</v>
      </c>
      <c r="Z10" s="50">
        <f t="shared" si="11"/>
        <v>0</v>
      </c>
    </row>
    <row r="11" spans="1:26" ht="16.5">
      <c r="A11" s="12">
        <v>1</v>
      </c>
      <c r="B11" s="32" t="s">
        <v>87</v>
      </c>
      <c r="C11" s="23">
        <f aca="true" t="shared" si="13" ref="C11:C20">G11+K11+O11+S11+W11</f>
        <v>78.7</v>
      </c>
      <c r="D11" s="23">
        <f aca="true" t="shared" si="14" ref="D11:D20">H11+L11+P11+T11+X11</f>
        <v>46.11</v>
      </c>
      <c r="E11" s="24">
        <f t="shared" si="2"/>
        <v>58.58958068614994</v>
      </c>
      <c r="F11" s="25">
        <f t="shared" si="3"/>
        <v>-32.59</v>
      </c>
      <c r="G11" s="28"/>
      <c r="H11" s="28"/>
      <c r="I11" s="25" t="e">
        <f t="shared" si="4"/>
        <v>#DIV/0!</v>
      </c>
      <c r="J11" s="25">
        <f t="shared" si="5"/>
        <v>0</v>
      </c>
      <c r="K11" s="28">
        <v>78.7</v>
      </c>
      <c r="L11" s="26">
        <v>46.11</v>
      </c>
      <c r="M11" s="25">
        <f t="shared" si="6"/>
        <v>58.58958068614994</v>
      </c>
      <c r="N11" s="25">
        <f t="shared" si="7"/>
        <v>-32.59</v>
      </c>
      <c r="O11" s="28"/>
      <c r="P11" s="36"/>
      <c r="Q11" s="25" t="e">
        <f t="shared" si="8"/>
        <v>#DIV/0!</v>
      </c>
      <c r="R11" s="25">
        <f t="shared" si="9"/>
        <v>0</v>
      </c>
      <c r="S11" s="28"/>
      <c r="T11" s="28"/>
      <c r="U11" s="25" t="e">
        <f t="shared" si="1"/>
        <v>#DIV/0!</v>
      </c>
      <c r="V11" s="25">
        <f t="shared" si="12"/>
        <v>0</v>
      </c>
      <c r="W11" s="28"/>
      <c r="X11" s="28"/>
      <c r="Y11" s="25" t="e">
        <f t="shared" si="10"/>
        <v>#DIV/0!</v>
      </c>
      <c r="Z11" s="25">
        <f t="shared" si="11"/>
        <v>0</v>
      </c>
    </row>
    <row r="12" spans="1:26" ht="16.5">
      <c r="A12" s="12">
        <v>2</v>
      </c>
      <c r="B12" s="37" t="s">
        <v>88</v>
      </c>
      <c r="C12" s="23">
        <f t="shared" si="13"/>
        <v>0.45</v>
      </c>
      <c r="D12" s="23">
        <f t="shared" si="14"/>
        <v>0</v>
      </c>
      <c r="E12" s="24">
        <f t="shared" si="2"/>
        <v>0</v>
      </c>
      <c r="F12" s="25">
        <f t="shared" si="3"/>
        <v>-0.45</v>
      </c>
      <c r="G12" s="25">
        <v>0.45</v>
      </c>
      <c r="H12" s="25"/>
      <c r="I12" s="25">
        <f t="shared" si="4"/>
        <v>0</v>
      </c>
      <c r="J12" s="25">
        <f t="shared" si="5"/>
        <v>-0.45</v>
      </c>
      <c r="K12" s="25"/>
      <c r="L12" s="25"/>
      <c r="M12" s="25" t="e">
        <f t="shared" si="6"/>
        <v>#DIV/0!</v>
      </c>
      <c r="N12" s="25">
        <f t="shared" si="7"/>
        <v>0</v>
      </c>
      <c r="O12" s="25"/>
      <c r="P12" s="25"/>
      <c r="Q12" s="25" t="e">
        <f t="shared" si="8"/>
        <v>#DIV/0!</v>
      </c>
      <c r="R12" s="25">
        <f t="shared" si="9"/>
        <v>0</v>
      </c>
      <c r="S12" s="25"/>
      <c r="T12" s="25"/>
      <c r="U12" s="25" t="e">
        <f t="shared" si="1"/>
        <v>#DIV/0!</v>
      </c>
      <c r="V12" s="25">
        <f t="shared" si="12"/>
        <v>0</v>
      </c>
      <c r="W12" s="28"/>
      <c r="X12" s="28"/>
      <c r="Y12" s="25" t="e">
        <f t="shared" si="10"/>
        <v>#DIV/0!</v>
      </c>
      <c r="Z12" s="25">
        <f t="shared" si="11"/>
        <v>0</v>
      </c>
    </row>
    <row r="13" spans="1:26" ht="16.5">
      <c r="A13" s="12">
        <v>3</v>
      </c>
      <c r="B13" s="22" t="s">
        <v>89</v>
      </c>
      <c r="C13" s="23">
        <f t="shared" si="13"/>
        <v>0.6</v>
      </c>
      <c r="D13" s="23">
        <f t="shared" si="14"/>
        <v>0</v>
      </c>
      <c r="E13" s="24">
        <f t="shared" si="2"/>
        <v>0</v>
      </c>
      <c r="F13" s="25">
        <f t="shared" si="3"/>
        <v>-0.6</v>
      </c>
      <c r="G13" s="28">
        <v>0.6</v>
      </c>
      <c r="H13" s="31"/>
      <c r="I13" s="25">
        <f t="shared" si="4"/>
        <v>0</v>
      </c>
      <c r="J13" s="25">
        <f t="shared" si="5"/>
        <v>-0.6</v>
      </c>
      <c r="K13" s="26"/>
      <c r="L13" s="27"/>
      <c r="M13" s="25" t="e">
        <f t="shared" si="6"/>
        <v>#DIV/0!</v>
      </c>
      <c r="N13" s="25">
        <f t="shared" si="7"/>
        <v>0</v>
      </c>
      <c r="O13" s="27"/>
      <c r="P13" s="28"/>
      <c r="Q13" s="25" t="e">
        <f t="shared" si="8"/>
        <v>#DIV/0!</v>
      </c>
      <c r="R13" s="25">
        <f t="shared" si="9"/>
        <v>0</v>
      </c>
      <c r="S13" s="31"/>
      <c r="T13" s="27"/>
      <c r="U13" s="25" t="e">
        <f>T13/S13*100</f>
        <v>#DIV/0!</v>
      </c>
      <c r="V13" s="25">
        <f t="shared" si="12"/>
        <v>0</v>
      </c>
      <c r="W13" s="28"/>
      <c r="X13" s="28"/>
      <c r="Y13" s="25" t="e">
        <f t="shared" si="10"/>
        <v>#DIV/0!</v>
      </c>
      <c r="Z13" s="25">
        <f t="shared" si="11"/>
        <v>0</v>
      </c>
    </row>
    <row r="14" spans="1:26" ht="16.5">
      <c r="A14" s="4">
        <v>4</v>
      </c>
      <c r="B14" s="22" t="s">
        <v>90</v>
      </c>
      <c r="C14" s="23">
        <f t="shared" si="13"/>
        <v>3.87</v>
      </c>
      <c r="D14" s="23">
        <f t="shared" si="14"/>
        <v>0</v>
      </c>
      <c r="E14" s="24">
        <f t="shared" si="2"/>
        <v>0</v>
      </c>
      <c r="F14" s="25">
        <f t="shared" si="3"/>
        <v>-3.87</v>
      </c>
      <c r="G14" s="26">
        <v>3.87</v>
      </c>
      <c r="H14" s="26"/>
      <c r="I14" s="25">
        <f t="shared" si="4"/>
        <v>0</v>
      </c>
      <c r="J14" s="25">
        <f t="shared" si="5"/>
        <v>-3.87</v>
      </c>
      <c r="K14" s="28"/>
      <c r="L14" s="28"/>
      <c r="M14" s="25" t="e">
        <f t="shared" si="6"/>
        <v>#DIV/0!</v>
      </c>
      <c r="N14" s="25">
        <f t="shared" si="7"/>
        <v>0</v>
      </c>
      <c r="O14" s="27"/>
      <c r="P14" s="28"/>
      <c r="Q14" s="25" t="e">
        <f t="shared" si="8"/>
        <v>#DIV/0!</v>
      </c>
      <c r="R14" s="25">
        <f t="shared" si="9"/>
        <v>0</v>
      </c>
      <c r="S14" s="27"/>
      <c r="T14" s="27"/>
      <c r="U14" s="25" t="e">
        <f t="shared" si="1"/>
        <v>#DIV/0!</v>
      </c>
      <c r="V14" s="25">
        <f t="shared" si="12"/>
        <v>0</v>
      </c>
      <c r="W14" s="28"/>
      <c r="X14" s="28"/>
      <c r="Y14" s="25" t="e">
        <f t="shared" si="10"/>
        <v>#DIV/0!</v>
      </c>
      <c r="Z14" s="25">
        <f t="shared" si="11"/>
        <v>0</v>
      </c>
    </row>
    <row r="15" spans="1:26" ht="16.5">
      <c r="A15" s="12">
        <v>5</v>
      </c>
      <c r="B15" s="22" t="s">
        <v>91</v>
      </c>
      <c r="C15" s="23">
        <f t="shared" si="13"/>
        <v>2.25</v>
      </c>
      <c r="D15" s="23">
        <f t="shared" si="14"/>
        <v>0</v>
      </c>
      <c r="E15" s="24">
        <f>D15/C15*100</f>
        <v>0</v>
      </c>
      <c r="F15" s="25">
        <f>D15-C15</f>
        <v>-2.25</v>
      </c>
      <c r="G15" s="26">
        <v>2.25</v>
      </c>
      <c r="H15" s="26"/>
      <c r="I15" s="25">
        <f t="shared" si="4"/>
        <v>0</v>
      </c>
      <c r="J15" s="25">
        <f t="shared" si="5"/>
        <v>-2.25</v>
      </c>
      <c r="K15" s="28"/>
      <c r="L15" s="28"/>
      <c r="M15" s="25" t="e">
        <f>L15/K15*100</f>
        <v>#DIV/0!</v>
      </c>
      <c r="N15" s="25">
        <f>L15-K15</f>
        <v>0</v>
      </c>
      <c r="O15" s="27"/>
      <c r="P15" s="28"/>
      <c r="Q15" s="25" t="e">
        <f>P15/O15*100</f>
        <v>#DIV/0!</v>
      </c>
      <c r="R15" s="25">
        <f>P15-O15</f>
        <v>0</v>
      </c>
      <c r="S15" s="27"/>
      <c r="T15" s="27"/>
      <c r="U15" s="25" t="e">
        <f>T15/S15*100</f>
        <v>#DIV/0!</v>
      </c>
      <c r="V15" s="25">
        <f>T15-S15</f>
        <v>0</v>
      </c>
      <c r="W15" s="28"/>
      <c r="X15" s="28"/>
      <c r="Y15" s="25" t="e">
        <f aca="true" t="shared" si="15" ref="Y15:Y20">X15/W15*100</f>
        <v>#DIV/0!</v>
      </c>
      <c r="Z15" s="25">
        <f aca="true" t="shared" si="16" ref="Z15:Z20">X15-W15</f>
        <v>0</v>
      </c>
    </row>
    <row r="16" spans="1:26" ht="16.5">
      <c r="A16" s="12">
        <v>6</v>
      </c>
      <c r="B16" s="22" t="s">
        <v>92</v>
      </c>
      <c r="C16" s="23">
        <f t="shared" si="13"/>
        <v>11.53</v>
      </c>
      <c r="D16" s="23">
        <f t="shared" si="14"/>
        <v>0</v>
      </c>
      <c r="E16" s="24">
        <f>D16/C16*100</f>
        <v>0</v>
      </c>
      <c r="F16" s="25">
        <f>D16-C16</f>
        <v>-11.53</v>
      </c>
      <c r="G16" s="26">
        <v>11.53</v>
      </c>
      <c r="H16" s="26"/>
      <c r="I16" s="25">
        <f t="shared" si="4"/>
        <v>0</v>
      </c>
      <c r="J16" s="25">
        <f t="shared" si="5"/>
        <v>-11.53</v>
      </c>
      <c r="K16" s="28"/>
      <c r="L16" s="28"/>
      <c r="M16" s="25" t="e">
        <f>L16/K16*100</f>
        <v>#DIV/0!</v>
      </c>
      <c r="N16" s="25">
        <f>L16-K16</f>
        <v>0</v>
      </c>
      <c r="O16" s="27"/>
      <c r="P16" s="28"/>
      <c r="Q16" s="25" t="e">
        <f>P16/O16*100</f>
        <v>#DIV/0!</v>
      </c>
      <c r="R16" s="25">
        <f>P16-O16</f>
        <v>0</v>
      </c>
      <c r="S16" s="27"/>
      <c r="T16" s="27"/>
      <c r="U16" s="25" t="e">
        <f>T16/S16*100</f>
        <v>#DIV/0!</v>
      </c>
      <c r="V16" s="25">
        <f>T16-S16</f>
        <v>0</v>
      </c>
      <c r="W16" s="28"/>
      <c r="X16" s="28"/>
      <c r="Y16" s="25" t="e">
        <f t="shared" si="15"/>
        <v>#DIV/0!</v>
      </c>
      <c r="Z16" s="25">
        <f t="shared" si="16"/>
        <v>0</v>
      </c>
    </row>
    <row r="17" spans="1:26" ht="16.5">
      <c r="A17" s="12">
        <v>7</v>
      </c>
      <c r="B17" s="22" t="s">
        <v>93</v>
      </c>
      <c r="C17" s="23">
        <f t="shared" si="13"/>
        <v>0</v>
      </c>
      <c r="D17" s="23">
        <f t="shared" si="14"/>
        <v>0</v>
      </c>
      <c r="E17" s="24" t="e">
        <f>D17/C17*100</f>
        <v>#DIV/0!</v>
      </c>
      <c r="F17" s="25">
        <f>D17-C17</f>
        <v>0</v>
      </c>
      <c r="G17" s="26"/>
      <c r="H17" s="26"/>
      <c r="I17" s="25" t="e">
        <f t="shared" si="4"/>
        <v>#DIV/0!</v>
      </c>
      <c r="J17" s="25">
        <f t="shared" si="5"/>
        <v>0</v>
      </c>
      <c r="K17" s="28"/>
      <c r="L17" s="28"/>
      <c r="M17" s="25" t="e">
        <f>L17/K17*100</f>
        <v>#DIV/0!</v>
      </c>
      <c r="N17" s="25">
        <f>L17-K17</f>
        <v>0</v>
      </c>
      <c r="O17" s="27"/>
      <c r="P17" s="28"/>
      <c r="Q17" s="25" t="e">
        <f>P17/O17*100</f>
        <v>#DIV/0!</v>
      </c>
      <c r="R17" s="25">
        <f>P17-O17</f>
        <v>0</v>
      </c>
      <c r="S17" s="27"/>
      <c r="T17" s="27"/>
      <c r="U17" s="25" t="e">
        <f>T17/S17*100</f>
        <v>#DIV/0!</v>
      </c>
      <c r="V17" s="25">
        <f>T17-S17</f>
        <v>0</v>
      </c>
      <c r="W17" s="28"/>
      <c r="X17" s="28"/>
      <c r="Y17" s="25" t="e">
        <f t="shared" si="15"/>
        <v>#DIV/0!</v>
      </c>
      <c r="Z17" s="25">
        <f t="shared" si="16"/>
        <v>0</v>
      </c>
    </row>
    <row r="18" spans="1:26" ht="16.5">
      <c r="A18" s="12">
        <v>8</v>
      </c>
      <c r="B18" s="22" t="s">
        <v>94</v>
      </c>
      <c r="C18" s="23">
        <f t="shared" si="13"/>
        <v>0</v>
      </c>
      <c r="D18" s="23">
        <f t="shared" si="14"/>
        <v>0</v>
      </c>
      <c r="E18" s="24" t="e">
        <f>D18/C18*100</f>
        <v>#DIV/0!</v>
      </c>
      <c r="F18" s="25">
        <f>D18-C18</f>
        <v>0</v>
      </c>
      <c r="G18" s="26"/>
      <c r="H18" s="26"/>
      <c r="I18" s="25" t="e">
        <f t="shared" si="4"/>
        <v>#DIV/0!</v>
      </c>
      <c r="J18" s="25">
        <f t="shared" si="5"/>
        <v>0</v>
      </c>
      <c r="K18" s="28"/>
      <c r="L18" s="28"/>
      <c r="M18" s="25" t="e">
        <f>L18/K18*100</f>
        <v>#DIV/0!</v>
      </c>
      <c r="N18" s="25">
        <f>L18-K18</f>
        <v>0</v>
      </c>
      <c r="O18" s="27"/>
      <c r="P18" s="28"/>
      <c r="Q18" s="25" t="e">
        <f>P18/O18*100</f>
        <v>#DIV/0!</v>
      </c>
      <c r="R18" s="25">
        <f>P18-O18</f>
        <v>0</v>
      </c>
      <c r="S18" s="27"/>
      <c r="T18" s="27"/>
      <c r="U18" s="25" t="e">
        <f>T18/S18*100</f>
        <v>#DIV/0!</v>
      </c>
      <c r="V18" s="25">
        <f>T18-S18</f>
        <v>0</v>
      </c>
      <c r="W18" s="28"/>
      <c r="X18" s="28"/>
      <c r="Y18" s="25" t="e">
        <f t="shared" si="15"/>
        <v>#DIV/0!</v>
      </c>
      <c r="Z18" s="25">
        <f t="shared" si="16"/>
        <v>0</v>
      </c>
    </row>
    <row r="19" spans="1:26" ht="16.5">
      <c r="A19" s="12">
        <v>9</v>
      </c>
      <c r="B19" s="22" t="s">
        <v>100</v>
      </c>
      <c r="C19" s="23">
        <f t="shared" si="13"/>
        <v>0</v>
      </c>
      <c r="D19" s="23">
        <f t="shared" si="14"/>
        <v>0.8</v>
      </c>
      <c r="E19" s="24" t="e">
        <f>D19/C19*100</f>
        <v>#DIV/0!</v>
      </c>
      <c r="F19" s="25">
        <f>D19-C19</f>
        <v>0.8</v>
      </c>
      <c r="G19" s="26"/>
      <c r="H19" s="26">
        <v>0.8</v>
      </c>
      <c r="I19" s="25" t="e">
        <f t="shared" si="4"/>
        <v>#DIV/0!</v>
      </c>
      <c r="J19" s="25">
        <f t="shared" si="5"/>
        <v>0.8</v>
      </c>
      <c r="K19" s="28"/>
      <c r="L19" s="28"/>
      <c r="M19" s="25" t="e">
        <f>L19/K19*100</f>
        <v>#DIV/0!</v>
      </c>
      <c r="N19" s="25">
        <f>L19-K19</f>
        <v>0</v>
      </c>
      <c r="O19" s="27"/>
      <c r="P19" s="28"/>
      <c r="Q19" s="25" t="e">
        <f>P19/O19*100</f>
        <v>#DIV/0!</v>
      </c>
      <c r="R19" s="25">
        <f>P19-O19</f>
        <v>0</v>
      </c>
      <c r="S19" s="27"/>
      <c r="T19" s="27"/>
      <c r="U19" s="25" t="e">
        <f>T19/S19*100</f>
        <v>#DIV/0!</v>
      </c>
      <c r="V19" s="25">
        <f>T19-S19</f>
        <v>0</v>
      </c>
      <c r="W19" s="28"/>
      <c r="X19" s="28"/>
      <c r="Y19" s="25" t="e">
        <f t="shared" si="15"/>
        <v>#DIV/0!</v>
      </c>
      <c r="Z19" s="25">
        <f t="shared" si="16"/>
        <v>0</v>
      </c>
    </row>
    <row r="20" spans="1:26" ht="16.5">
      <c r="A20" s="12">
        <v>20</v>
      </c>
      <c r="B20" s="22" t="s">
        <v>95</v>
      </c>
      <c r="C20" s="23">
        <f t="shared" si="13"/>
        <v>5.8</v>
      </c>
      <c r="D20" s="23">
        <f t="shared" si="14"/>
        <v>21</v>
      </c>
      <c r="E20" s="24">
        <f t="shared" si="2"/>
        <v>362.0689655172414</v>
      </c>
      <c r="F20" s="25">
        <f t="shared" si="3"/>
        <v>15.2</v>
      </c>
      <c r="G20" s="27">
        <v>5.8</v>
      </c>
      <c r="H20" s="27">
        <v>21</v>
      </c>
      <c r="I20" s="25">
        <f t="shared" si="4"/>
        <v>362.0689655172414</v>
      </c>
      <c r="J20" s="25">
        <f t="shared" si="5"/>
        <v>15.2</v>
      </c>
      <c r="K20" s="27"/>
      <c r="L20" s="27"/>
      <c r="M20" s="25" t="e">
        <f t="shared" si="6"/>
        <v>#DIV/0!</v>
      </c>
      <c r="N20" s="25">
        <f t="shared" si="7"/>
        <v>0</v>
      </c>
      <c r="O20" s="27"/>
      <c r="P20" s="28"/>
      <c r="Q20" s="25" t="e">
        <f t="shared" si="8"/>
        <v>#DIV/0!</v>
      </c>
      <c r="R20" s="25">
        <f t="shared" si="9"/>
        <v>0</v>
      </c>
      <c r="S20" s="27"/>
      <c r="T20" s="27"/>
      <c r="U20" s="25" t="e">
        <f t="shared" si="1"/>
        <v>#DIV/0!</v>
      </c>
      <c r="V20" s="25">
        <f t="shared" si="12"/>
        <v>0</v>
      </c>
      <c r="W20" s="28"/>
      <c r="X20" s="28"/>
      <c r="Y20" s="25" t="e">
        <f t="shared" si="15"/>
        <v>#DIV/0!</v>
      </c>
      <c r="Z20" s="25">
        <f t="shared" si="16"/>
        <v>0</v>
      </c>
    </row>
    <row r="21" spans="1:26" ht="16.5">
      <c r="A21" s="45"/>
      <c r="B21" s="38" t="s">
        <v>8</v>
      </c>
      <c r="C21" s="52">
        <f>SUM(C11:C20)</f>
        <v>103.2</v>
      </c>
      <c r="D21" s="39">
        <f>SUM(D11:D20)</f>
        <v>67.91</v>
      </c>
      <c r="E21" s="52">
        <f t="shared" si="2"/>
        <v>65.80426356589146</v>
      </c>
      <c r="F21" s="39">
        <f t="shared" si="3"/>
        <v>-35.290000000000006</v>
      </c>
      <c r="G21" s="39">
        <f>SUM(G11:G20)</f>
        <v>24.5</v>
      </c>
      <c r="H21" s="39">
        <f>SUM(H11:H20)</f>
        <v>21.8</v>
      </c>
      <c r="I21" s="39">
        <f t="shared" si="4"/>
        <v>88.9795918367347</v>
      </c>
      <c r="J21" s="39">
        <f t="shared" si="5"/>
        <v>-2.6999999999999993</v>
      </c>
      <c r="K21" s="39">
        <f>SUM(K11:K20)</f>
        <v>78.7</v>
      </c>
      <c r="L21" s="39">
        <f>SUM(L11:L20)</f>
        <v>46.11</v>
      </c>
      <c r="M21" s="39">
        <f t="shared" si="6"/>
        <v>58.58958068614994</v>
      </c>
      <c r="N21" s="39">
        <f t="shared" si="7"/>
        <v>-32.59</v>
      </c>
      <c r="O21" s="39">
        <f>SUM(O11:O20)</f>
        <v>0</v>
      </c>
      <c r="P21" s="39">
        <f>SUM(P11:P20)</f>
        <v>0</v>
      </c>
      <c r="Q21" s="39" t="e">
        <f t="shared" si="8"/>
        <v>#DIV/0!</v>
      </c>
      <c r="R21" s="39">
        <f t="shared" si="9"/>
        <v>0</v>
      </c>
      <c r="S21" s="39">
        <f>SUM(S11:S20)</f>
        <v>0</v>
      </c>
      <c r="T21" s="39">
        <f>SUM(T11:T20)</f>
        <v>0</v>
      </c>
      <c r="U21" s="39" t="e">
        <f t="shared" si="1"/>
        <v>#DIV/0!</v>
      </c>
      <c r="V21" s="39">
        <f t="shared" si="12"/>
        <v>0</v>
      </c>
      <c r="W21" s="39">
        <f>SUM(W11:W20)</f>
        <v>0</v>
      </c>
      <c r="X21" s="39">
        <f>SUM(X11:X20)</f>
        <v>0</v>
      </c>
      <c r="Y21" s="39" t="e">
        <f t="shared" si="10"/>
        <v>#DIV/0!</v>
      </c>
      <c r="Z21" s="39">
        <f t="shared" si="11"/>
        <v>0</v>
      </c>
    </row>
    <row r="22" spans="1:26" ht="24.75" customHeight="1">
      <c r="A22" s="45"/>
      <c r="B22" s="53" t="s">
        <v>9</v>
      </c>
      <c r="C22" s="39">
        <f>C10+C21</f>
        <v>318.085</v>
      </c>
      <c r="D22" s="39">
        <f>D10+D21</f>
        <v>276.29499999999996</v>
      </c>
      <c r="E22" s="52">
        <f>D22/C22*100</f>
        <v>86.86200229498404</v>
      </c>
      <c r="F22" s="39">
        <f>D22-C22</f>
        <v>-41.79000000000002</v>
      </c>
      <c r="G22" s="39">
        <f>G10+G21</f>
        <v>222.685</v>
      </c>
      <c r="H22" s="39">
        <f>H10+H21</f>
        <v>210.985</v>
      </c>
      <c r="I22" s="39">
        <f>H22/G22*100</f>
        <v>94.7459415766666</v>
      </c>
      <c r="J22" s="39">
        <f>H22-G22</f>
        <v>-11.699999999999989</v>
      </c>
      <c r="K22" s="39">
        <f>K10+K21</f>
        <v>95.4</v>
      </c>
      <c r="L22" s="39">
        <f>L10+L21</f>
        <v>65.31</v>
      </c>
      <c r="M22" s="39">
        <f>L22/K22*100</f>
        <v>68.45911949685535</v>
      </c>
      <c r="N22" s="39">
        <f>L22-K22</f>
        <v>-30.090000000000003</v>
      </c>
      <c r="O22" s="39">
        <f>O10+O21</f>
        <v>0</v>
      </c>
      <c r="P22" s="39">
        <f>P10+P21</f>
        <v>0</v>
      </c>
      <c r="Q22" s="39" t="e">
        <f>P22/O22*100</f>
        <v>#DIV/0!</v>
      </c>
      <c r="R22" s="39">
        <f>P22-O22</f>
        <v>0</v>
      </c>
      <c r="S22" s="39">
        <f>S10+S21</f>
        <v>0</v>
      </c>
      <c r="T22" s="39">
        <f>T10+T21</f>
        <v>0</v>
      </c>
      <c r="U22" s="39" t="e">
        <f>T22/S22*100</f>
        <v>#DIV/0!</v>
      </c>
      <c r="V22" s="39">
        <f>T22-S22</f>
        <v>0</v>
      </c>
      <c r="W22" s="39">
        <f>W10+W21</f>
        <v>0</v>
      </c>
      <c r="X22" s="39">
        <f>X10+X21</f>
        <v>0</v>
      </c>
      <c r="Y22" s="39" t="e">
        <f>X22/W22*100</f>
        <v>#DIV/0!</v>
      </c>
      <c r="Z22" s="39">
        <f>X22-W22</f>
        <v>0</v>
      </c>
    </row>
    <row r="24" ht="15">
      <c r="B24" t="s">
        <v>101</v>
      </c>
    </row>
  </sheetData>
  <sheetProtection/>
  <mergeCells count="34">
    <mergeCell ref="B1:Z1"/>
    <mergeCell ref="R2:Z2"/>
    <mergeCell ref="B3:B5"/>
    <mergeCell ref="G3:J3"/>
    <mergeCell ref="K3:N3"/>
    <mergeCell ref="O3:R3"/>
    <mergeCell ref="S3:V3"/>
    <mergeCell ref="W3:Z3"/>
    <mergeCell ref="X4:X5"/>
    <mergeCell ref="Y4:Y5"/>
    <mergeCell ref="Z4:Z5"/>
    <mergeCell ref="O4:O5"/>
    <mergeCell ref="P4:P5"/>
    <mergeCell ref="Q4:Q5"/>
    <mergeCell ref="R4:R5"/>
    <mergeCell ref="V4:V5"/>
    <mergeCell ref="W4:W5"/>
    <mergeCell ref="C3:F3"/>
    <mergeCell ref="A3:A5"/>
    <mergeCell ref="U4:U5"/>
    <mergeCell ref="C4:C5"/>
    <mergeCell ref="D4:D5"/>
    <mergeCell ref="E4:E5"/>
    <mergeCell ref="F4:F5"/>
    <mergeCell ref="G4:G5"/>
    <mergeCell ref="H4:H5"/>
    <mergeCell ref="I4:I5"/>
    <mergeCell ref="N4:N5"/>
    <mergeCell ref="S4:S5"/>
    <mergeCell ref="T4:T5"/>
    <mergeCell ref="J4:J5"/>
    <mergeCell ref="K4:K5"/>
    <mergeCell ref="L4:L5"/>
    <mergeCell ref="M4:M5"/>
  </mergeCells>
  <printOptions/>
  <pageMargins left="0.31496062992125984" right="0.31496062992125984" top="1.141732283464567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80" zoomScaleNormal="80" zoomScaleSheetLayoutView="80" zoomScalePageLayoutView="0" workbookViewId="0" topLeftCell="A1">
      <selection activeCell="K22" sqref="K22"/>
    </sheetView>
  </sheetViews>
  <sheetFormatPr defaultColWidth="23.28125" defaultRowHeight="15"/>
  <cols>
    <col min="1" max="1" width="5.28125" style="21" customWidth="1"/>
    <col min="2" max="2" width="27.57421875" style="21" customWidth="1"/>
    <col min="3" max="3" width="11.57421875" style="21" customWidth="1"/>
    <col min="4" max="4" width="12.421875" style="21" customWidth="1"/>
    <col min="5" max="5" width="10.8515625" style="21" customWidth="1"/>
    <col min="6" max="6" width="11.8515625" style="21" customWidth="1"/>
    <col min="7" max="8" width="9.28125" style="21" customWidth="1"/>
    <col min="9" max="12" width="10.8515625" style="21" customWidth="1"/>
    <col min="13" max="13" width="13.7109375" style="21" customWidth="1"/>
    <col min="14" max="14" width="15.140625" style="21" customWidth="1"/>
    <col min="15" max="15" width="11.28125" style="21" customWidth="1"/>
    <col min="16" max="16" width="10.8515625" style="21" customWidth="1"/>
    <col min="17" max="17" width="12.421875" style="21" customWidth="1"/>
    <col min="18" max="18" width="13.7109375" style="21" customWidth="1"/>
    <col min="19" max="232" width="9.140625" style="21" customWidth="1"/>
    <col min="233" max="233" width="5.28125" style="21" customWidth="1"/>
    <col min="234" max="234" width="27.57421875" style="21" customWidth="1"/>
    <col min="235" max="235" width="12.8515625" style="21" customWidth="1"/>
    <col min="236" max="236" width="11.57421875" style="21" customWidth="1"/>
    <col min="237" max="237" width="12.421875" style="21" customWidth="1"/>
    <col min="238" max="238" width="10.8515625" style="21" customWidth="1"/>
    <col min="239" max="239" width="11.8515625" style="21" customWidth="1"/>
    <col min="240" max="241" width="9.28125" style="21" customWidth="1"/>
    <col min="242" max="242" width="10.8515625" style="21" customWidth="1"/>
    <col min="243" max="243" width="13.7109375" style="21" customWidth="1"/>
    <col min="244" max="244" width="15.140625" style="21" customWidth="1"/>
    <col min="245" max="246" width="11.28125" style="21" customWidth="1"/>
    <col min="247" max="247" width="9.57421875" style="21" customWidth="1"/>
    <col min="248" max="249" width="11.8515625" style="21" customWidth="1"/>
    <col min="250" max="255" width="9.140625" style="21" customWidth="1"/>
    <col min="256" max="16384" width="23.28125" style="21" customWidth="1"/>
  </cols>
  <sheetData>
    <row r="1" spans="2:16" ht="33" customHeight="1">
      <c r="B1" s="72"/>
      <c r="C1" s="180" t="s">
        <v>107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9:16" ht="15">
      <c r="I2" s="199"/>
      <c r="J2" s="199"/>
      <c r="K2" s="199"/>
      <c r="L2" s="199"/>
      <c r="M2" s="167"/>
      <c r="N2" s="167"/>
      <c r="O2" s="167"/>
      <c r="P2" s="167"/>
    </row>
    <row r="3" spans="1:18" ht="27" customHeight="1">
      <c r="A3" s="173" t="s">
        <v>2</v>
      </c>
      <c r="B3" s="168" t="s">
        <v>10</v>
      </c>
      <c r="C3" s="193" t="s">
        <v>17</v>
      </c>
      <c r="D3" s="194"/>
      <c r="E3" s="194"/>
      <c r="F3" s="195"/>
      <c r="G3" s="187" t="s">
        <v>21</v>
      </c>
      <c r="H3" s="188"/>
      <c r="I3" s="189"/>
      <c r="J3" s="181" t="s">
        <v>20</v>
      </c>
      <c r="K3" s="182"/>
      <c r="L3" s="183"/>
      <c r="M3" s="193" t="s">
        <v>18</v>
      </c>
      <c r="N3" s="194"/>
      <c r="O3" s="194"/>
      <c r="P3" s="195"/>
      <c r="Q3" s="176" t="s">
        <v>22</v>
      </c>
      <c r="R3" s="177"/>
    </row>
    <row r="4" spans="1:18" s="54" customFormat="1" ht="23.25" customHeight="1">
      <c r="A4" s="174"/>
      <c r="B4" s="169"/>
      <c r="C4" s="196"/>
      <c r="D4" s="197"/>
      <c r="E4" s="197"/>
      <c r="F4" s="198"/>
      <c r="G4" s="190"/>
      <c r="H4" s="191"/>
      <c r="I4" s="192"/>
      <c r="J4" s="184"/>
      <c r="K4" s="185"/>
      <c r="L4" s="186"/>
      <c r="M4" s="196"/>
      <c r="N4" s="197"/>
      <c r="O4" s="197"/>
      <c r="P4" s="198"/>
      <c r="Q4" s="178"/>
      <c r="R4" s="179"/>
    </row>
    <row r="5" spans="1:18" ht="36.75" customHeight="1">
      <c r="A5" s="175"/>
      <c r="B5" s="170"/>
      <c r="C5" s="41">
        <v>2020</v>
      </c>
      <c r="D5" s="40">
        <v>2021</v>
      </c>
      <c r="E5" s="73" t="s">
        <v>97</v>
      </c>
      <c r="F5" s="73" t="s">
        <v>98</v>
      </c>
      <c r="G5" s="43">
        <v>2020</v>
      </c>
      <c r="H5" s="43">
        <v>2021</v>
      </c>
      <c r="I5" s="42" t="s">
        <v>97</v>
      </c>
      <c r="J5" s="42">
        <v>2020</v>
      </c>
      <c r="K5" s="42">
        <v>2021</v>
      </c>
      <c r="L5" s="42" t="s">
        <v>97</v>
      </c>
      <c r="M5" s="42">
        <v>2020</v>
      </c>
      <c r="N5" s="42">
        <v>2021</v>
      </c>
      <c r="O5" s="42" t="s">
        <v>97</v>
      </c>
      <c r="P5" s="73" t="s">
        <v>98</v>
      </c>
      <c r="Q5" s="43">
        <v>2020</v>
      </c>
      <c r="R5" s="55">
        <v>2021</v>
      </c>
    </row>
    <row r="6" spans="1:18" s="60" customFormat="1" ht="18.75" customHeight="1">
      <c r="A6" s="4">
        <v>1</v>
      </c>
      <c r="B6" s="22" t="s">
        <v>84</v>
      </c>
      <c r="C6" s="56">
        <v>255.649</v>
      </c>
      <c r="D6" s="131">
        <v>186.111</v>
      </c>
      <c r="E6" s="28">
        <f aca="true" t="shared" si="0" ref="E6:E16">D6/C6*100</f>
        <v>72.79942421053866</v>
      </c>
      <c r="F6" s="28">
        <f aca="true" t="shared" si="1" ref="F6:F15">D6-C6</f>
        <v>-69.53800000000001</v>
      </c>
      <c r="G6" s="34"/>
      <c r="H6" s="34"/>
      <c r="I6" s="28" t="e">
        <f>H6/G6*100</f>
        <v>#DIV/0!</v>
      </c>
      <c r="J6" s="28">
        <v>227.1</v>
      </c>
      <c r="K6" s="26">
        <v>164.743</v>
      </c>
      <c r="L6" s="28">
        <f>K6/J6*100</f>
        <v>72.5420519594892</v>
      </c>
      <c r="M6" s="57">
        <f>(C6/Q6)*1000</f>
        <v>2778.7934782608695</v>
      </c>
      <c r="N6" s="57">
        <f>(D6/R6)*1000</f>
        <v>2022.945652173913</v>
      </c>
      <c r="O6" s="28">
        <f aca="true" t="shared" si="2" ref="O6:O16">N6/M6*100</f>
        <v>72.79942421053866</v>
      </c>
      <c r="P6" s="28">
        <f aca="true" t="shared" si="3" ref="P6:P15">N6-M6</f>
        <v>-755.8478260869565</v>
      </c>
      <c r="Q6" s="58">
        <v>92</v>
      </c>
      <c r="R6" s="58">
        <v>92</v>
      </c>
    </row>
    <row r="7" spans="1:18" ht="19.5" customHeight="1">
      <c r="A7" s="9">
        <v>2</v>
      </c>
      <c r="B7" s="22" t="s">
        <v>85</v>
      </c>
      <c r="C7" s="61">
        <v>2189.5</v>
      </c>
      <c r="D7" s="61">
        <v>2211.8</v>
      </c>
      <c r="E7" s="28">
        <f t="shared" si="0"/>
        <v>101.01849737382965</v>
      </c>
      <c r="F7" s="28">
        <f t="shared" si="1"/>
        <v>22.300000000000182</v>
      </c>
      <c r="G7" s="28">
        <v>158</v>
      </c>
      <c r="H7" s="28">
        <v>161</v>
      </c>
      <c r="I7" s="28">
        <f aca="true" t="shared" si="4" ref="I7:I23">H7/G7*100</f>
        <v>101.8987341772152</v>
      </c>
      <c r="J7" s="28">
        <v>2260</v>
      </c>
      <c r="K7" s="142">
        <v>2288.77</v>
      </c>
      <c r="L7" s="28">
        <f aca="true" t="shared" si="5" ref="L7:L23">K7/J7*100</f>
        <v>101.27300884955753</v>
      </c>
      <c r="M7" s="57">
        <f aca="true" t="shared" si="6" ref="M7:M16">(C7/Q7)*1000</f>
        <v>4414.314516129032</v>
      </c>
      <c r="N7" s="57">
        <f aca="true" t="shared" si="7" ref="N7:N16">(D7/R7)*1000</f>
        <v>4423.6</v>
      </c>
      <c r="O7" s="28">
        <f t="shared" si="2"/>
        <v>100.21034939483901</v>
      </c>
      <c r="P7" s="28">
        <f t="shared" si="3"/>
        <v>9.285483870968164</v>
      </c>
      <c r="Q7" s="58">
        <v>496</v>
      </c>
      <c r="R7" s="58">
        <v>500</v>
      </c>
    </row>
    <row r="8" spans="1:18" ht="19.5" customHeight="1">
      <c r="A8" s="12">
        <v>3</v>
      </c>
      <c r="B8" s="22" t="s">
        <v>86</v>
      </c>
      <c r="C8" s="61">
        <v>231</v>
      </c>
      <c r="D8" s="61">
        <v>239.958</v>
      </c>
      <c r="E8" s="28">
        <f t="shared" si="0"/>
        <v>103.87792207792208</v>
      </c>
      <c r="F8" s="28">
        <f t="shared" si="1"/>
        <v>8.957999999999998</v>
      </c>
      <c r="G8" s="28"/>
      <c r="H8" s="28"/>
      <c r="I8" s="28" t="e">
        <f t="shared" si="4"/>
        <v>#DIV/0!</v>
      </c>
      <c r="J8" s="28">
        <v>212</v>
      </c>
      <c r="K8" s="28">
        <v>220.967</v>
      </c>
      <c r="L8" s="28">
        <f t="shared" si="5"/>
        <v>104.22971698113209</v>
      </c>
      <c r="M8" s="57">
        <f t="shared" si="6"/>
        <v>3080</v>
      </c>
      <c r="N8" s="57">
        <f t="shared" si="7"/>
        <v>3199.44</v>
      </c>
      <c r="O8" s="28">
        <f t="shared" si="2"/>
        <v>103.87792207792208</v>
      </c>
      <c r="P8" s="28">
        <f t="shared" si="3"/>
        <v>119.44000000000005</v>
      </c>
      <c r="Q8" s="58">
        <v>75</v>
      </c>
      <c r="R8" s="58">
        <v>75</v>
      </c>
    </row>
    <row r="9" spans="1:18" ht="19.5" customHeight="1">
      <c r="A9" s="12">
        <v>4</v>
      </c>
      <c r="B9" s="22"/>
      <c r="C9" s="56"/>
      <c r="D9" s="56"/>
      <c r="E9" s="28" t="e">
        <f t="shared" si="0"/>
        <v>#DIV/0!</v>
      </c>
      <c r="F9" s="28">
        <f t="shared" si="1"/>
        <v>0</v>
      </c>
      <c r="G9" s="27"/>
      <c r="H9" s="27"/>
      <c r="I9" s="28" t="e">
        <f t="shared" si="4"/>
        <v>#DIV/0!</v>
      </c>
      <c r="J9" s="28"/>
      <c r="K9" s="28"/>
      <c r="L9" s="28" t="e">
        <f t="shared" si="5"/>
        <v>#DIV/0!</v>
      </c>
      <c r="M9" s="57" t="e">
        <f t="shared" si="6"/>
        <v>#DIV/0!</v>
      </c>
      <c r="N9" s="57" t="e">
        <f t="shared" si="7"/>
        <v>#DIV/0!</v>
      </c>
      <c r="O9" s="28" t="e">
        <f t="shared" si="2"/>
        <v>#DIV/0!</v>
      </c>
      <c r="P9" s="28" t="e">
        <f t="shared" si="3"/>
        <v>#DIV/0!</v>
      </c>
      <c r="Q9" s="58"/>
      <c r="R9" s="58"/>
    </row>
    <row r="10" spans="1:18" ht="19.5" customHeight="1">
      <c r="A10" s="12"/>
      <c r="B10" s="44" t="s">
        <v>7</v>
      </c>
      <c r="C10" s="113">
        <f>SUM(C6:C9)</f>
        <v>2676.149</v>
      </c>
      <c r="D10" s="113">
        <f>SUM(D6:D9)</f>
        <v>2637.869</v>
      </c>
      <c r="E10" s="39">
        <f t="shared" si="0"/>
        <v>98.56958637205926</v>
      </c>
      <c r="F10" s="39">
        <f t="shared" si="1"/>
        <v>-38.279999999999745</v>
      </c>
      <c r="G10" s="113">
        <f>SUM(G6:G9)</f>
        <v>158</v>
      </c>
      <c r="H10" s="113">
        <f>SUM(H6:H9)</f>
        <v>161</v>
      </c>
      <c r="I10" s="28">
        <f t="shared" si="4"/>
        <v>101.8987341772152</v>
      </c>
      <c r="J10" s="113">
        <f>SUM(J6:J9)</f>
        <v>2699.1</v>
      </c>
      <c r="K10" s="130">
        <f>SUM(K6:K9)</f>
        <v>2674.48</v>
      </c>
      <c r="L10" s="28">
        <f t="shared" si="5"/>
        <v>99.0878440961802</v>
      </c>
      <c r="M10" s="57">
        <f>(C10/Q10)*1000</f>
        <v>4036.4238310708897</v>
      </c>
      <c r="N10" s="57">
        <f>(D10/R10)*1000</f>
        <v>3954.826086956522</v>
      </c>
      <c r="O10" s="39">
        <f t="shared" si="2"/>
        <v>97.97846441480553</v>
      </c>
      <c r="P10" s="39">
        <f t="shared" si="3"/>
        <v>-81.59774411436774</v>
      </c>
      <c r="Q10" s="118">
        <f>SUM(Q6:Q9)</f>
        <v>663</v>
      </c>
      <c r="R10" s="118">
        <f>SUM(R6:R9)</f>
        <v>667</v>
      </c>
    </row>
    <row r="11" spans="1:18" ht="19.5" customHeight="1">
      <c r="A11" s="12">
        <v>1</v>
      </c>
      <c r="B11" s="32" t="s">
        <v>87</v>
      </c>
      <c r="C11" s="63"/>
      <c r="D11" s="59"/>
      <c r="E11" s="28" t="e">
        <f t="shared" si="0"/>
        <v>#DIV/0!</v>
      </c>
      <c r="F11" s="28">
        <f t="shared" si="1"/>
        <v>0</v>
      </c>
      <c r="G11" s="28"/>
      <c r="H11" s="28"/>
      <c r="I11" s="28" t="e">
        <f t="shared" si="4"/>
        <v>#DIV/0!</v>
      </c>
      <c r="J11" s="28"/>
      <c r="K11" s="28"/>
      <c r="L11" s="28" t="e">
        <f t="shared" si="5"/>
        <v>#DIV/0!</v>
      </c>
      <c r="M11" s="57" t="e">
        <f t="shared" si="6"/>
        <v>#DIV/0!</v>
      </c>
      <c r="N11" s="57" t="e">
        <f t="shared" si="7"/>
        <v>#DIV/0!</v>
      </c>
      <c r="O11" s="28" t="e">
        <f t="shared" si="2"/>
        <v>#DIV/0!</v>
      </c>
      <c r="P11" s="28" t="e">
        <f t="shared" si="3"/>
        <v>#DIV/0!</v>
      </c>
      <c r="Q11" s="58"/>
      <c r="R11" s="58"/>
    </row>
    <row r="12" spans="1:18" ht="19.5" customHeight="1">
      <c r="A12" s="12">
        <v>2</v>
      </c>
      <c r="B12" s="37" t="s">
        <v>88</v>
      </c>
      <c r="C12" s="56">
        <v>52.25</v>
      </c>
      <c r="D12" s="131">
        <v>44.737</v>
      </c>
      <c r="E12" s="28">
        <f t="shared" si="0"/>
        <v>85.62105263157895</v>
      </c>
      <c r="F12" s="28">
        <f t="shared" si="1"/>
        <v>-7.512999999999998</v>
      </c>
      <c r="G12" s="27"/>
      <c r="H12" s="27"/>
      <c r="I12" s="28" t="e">
        <f t="shared" si="4"/>
        <v>#DIV/0!</v>
      </c>
      <c r="J12" s="28">
        <v>46</v>
      </c>
      <c r="K12" s="26">
        <v>41.335</v>
      </c>
      <c r="L12" s="28">
        <f t="shared" si="5"/>
        <v>89.85869565217392</v>
      </c>
      <c r="M12" s="57">
        <f t="shared" si="6"/>
        <v>3073.529411764706</v>
      </c>
      <c r="N12" s="57">
        <f t="shared" si="7"/>
        <v>2631.5882352941176</v>
      </c>
      <c r="O12" s="28">
        <f t="shared" si="2"/>
        <v>85.62105263157895</v>
      </c>
      <c r="P12" s="28">
        <f t="shared" si="3"/>
        <v>-441.9411764705883</v>
      </c>
      <c r="Q12" s="58">
        <v>17</v>
      </c>
      <c r="R12" s="58">
        <v>17</v>
      </c>
    </row>
    <row r="13" spans="1:18" ht="19.5" customHeight="1">
      <c r="A13" s="12">
        <v>3</v>
      </c>
      <c r="B13" s="22" t="s">
        <v>89</v>
      </c>
      <c r="C13" s="59">
        <v>30.1</v>
      </c>
      <c r="D13" s="131">
        <v>30.52</v>
      </c>
      <c r="E13" s="28">
        <f t="shared" si="0"/>
        <v>101.39534883720928</v>
      </c>
      <c r="F13" s="28">
        <f t="shared" si="1"/>
        <v>0.41999999999999815</v>
      </c>
      <c r="G13" s="27"/>
      <c r="H13" s="27"/>
      <c r="I13" s="28" t="e">
        <f t="shared" si="4"/>
        <v>#DIV/0!</v>
      </c>
      <c r="J13" s="28">
        <v>29.3</v>
      </c>
      <c r="K13" s="26">
        <v>29.936</v>
      </c>
      <c r="L13" s="28">
        <f t="shared" si="5"/>
        <v>102.17064846416382</v>
      </c>
      <c r="M13" s="57">
        <f t="shared" si="6"/>
        <v>3010.0000000000005</v>
      </c>
      <c r="N13" s="57">
        <f t="shared" si="7"/>
        <v>3052</v>
      </c>
      <c r="O13" s="28">
        <f t="shared" si="2"/>
        <v>101.39534883720928</v>
      </c>
      <c r="P13" s="28">
        <f t="shared" si="3"/>
        <v>41.999999999999545</v>
      </c>
      <c r="Q13" s="58">
        <v>10</v>
      </c>
      <c r="R13" s="58">
        <v>10</v>
      </c>
    </row>
    <row r="14" spans="1:18" ht="19.5" customHeight="1">
      <c r="A14" s="4">
        <v>4</v>
      </c>
      <c r="B14" s="22" t="s">
        <v>90</v>
      </c>
      <c r="C14" s="59">
        <v>23.8</v>
      </c>
      <c r="D14" s="59">
        <v>0</v>
      </c>
      <c r="E14" s="28">
        <f t="shared" si="0"/>
        <v>0</v>
      </c>
      <c r="F14" s="28">
        <f t="shared" si="1"/>
        <v>-23.8</v>
      </c>
      <c r="G14" s="27"/>
      <c r="H14" s="27"/>
      <c r="I14" s="28" t="e">
        <f t="shared" si="4"/>
        <v>#DIV/0!</v>
      </c>
      <c r="J14" s="28">
        <v>20.5</v>
      </c>
      <c r="K14" s="28">
        <v>0</v>
      </c>
      <c r="L14" s="28">
        <f t="shared" si="5"/>
        <v>0</v>
      </c>
      <c r="M14" s="57">
        <f t="shared" si="6"/>
        <v>2380</v>
      </c>
      <c r="N14" s="57" t="e">
        <f t="shared" si="7"/>
        <v>#DIV/0!</v>
      </c>
      <c r="O14" s="28" t="e">
        <f t="shared" si="2"/>
        <v>#DIV/0!</v>
      </c>
      <c r="P14" s="28" t="e">
        <f t="shared" si="3"/>
        <v>#DIV/0!</v>
      </c>
      <c r="Q14" s="58">
        <v>10</v>
      </c>
      <c r="R14" s="58">
        <v>0</v>
      </c>
    </row>
    <row r="15" spans="1:18" ht="19.5" customHeight="1">
      <c r="A15" s="12">
        <v>5</v>
      </c>
      <c r="B15" s="22" t="s">
        <v>91</v>
      </c>
      <c r="C15" s="59">
        <v>81</v>
      </c>
      <c r="D15" s="131">
        <v>81.78</v>
      </c>
      <c r="E15" s="28">
        <f t="shared" si="0"/>
        <v>100.96296296296296</v>
      </c>
      <c r="F15" s="28">
        <f t="shared" si="1"/>
        <v>0.7800000000000011</v>
      </c>
      <c r="G15" s="27"/>
      <c r="H15" s="27"/>
      <c r="I15" s="28" t="e">
        <f t="shared" si="4"/>
        <v>#DIV/0!</v>
      </c>
      <c r="J15" s="28">
        <v>78.5</v>
      </c>
      <c r="K15" s="26">
        <v>80.55</v>
      </c>
      <c r="L15" s="28">
        <f t="shared" si="5"/>
        <v>102.61146496815286</v>
      </c>
      <c r="M15" s="57">
        <f t="shared" si="6"/>
        <v>3240</v>
      </c>
      <c r="N15" s="57">
        <f t="shared" si="7"/>
        <v>3271.2</v>
      </c>
      <c r="O15" s="28">
        <f t="shared" si="2"/>
        <v>100.96296296296296</v>
      </c>
      <c r="P15" s="28">
        <f t="shared" si="3"/>
        <v>31.199999999999818</v>
      </c>
      <c r="Q15" s="58">
        <v>25</v>
      </c>
      <c r="R15" s="58">
        <v>25</v>
      </c>
    </row>
    <row r="16" spans="1:18" ht="19.5" customHeight="1">
      <c r="A16" s="12">
        <v>6</v>
      </c>
      <c r="B16" s="22" t="s">
        <v>92</v>
      </c>
      <c r="C16" s="56">
        <v>11.15</v>
      </c>
      <c r="D16" s="56">
        <v>11.23</v>
      </c>
      <c r="E16" s="28">
        <f t="shared" si="0"/>
        <v>100.71748878923768</v>
      </c>
      <c r="F16" s="28">
        <f>D16-C16</f>
        <v>0.08000000000000007</v>
      </c>
      <c r="G16" s="27"/>
      <c r="H16" s="27"/>
      <c r="I16" s="28" t="e">
        <f t="shared" si="4"/>
        <v>#DIV/0!</v>
      </c>
      <c r="J16" s="28">
        <v>0</v>
      </c>
      <c r="K16" s="28">
        <v>0</v>
      </c>
      <c r="L16" s="28" t="e">
        <f t="shared" si="5"/>
        <v>#DIV/0!</v>
      </c>
      <c r="M16" s="57">
        <f t="shared" si="6"/>
        <v>2787.5</v>
      </c>
      <c r="N16" s="57">
        <f t="shared" si="7"/>
        <v>2807.5</v>
      </c>
      <c r="O16" s="28">
        <f t="shared" si="2"/>
        <v>100.71748878923768</v>
      </c>
      <c r="P16" s="28">
        <f>N16-M16</f>
        <v>20</v>
      </c>
      <c r="Q16" s="58">
        <v>4</v>
      </c>
      <c r="R16" s="58">
        <v>4</v>
      </c>
    </row>
    <row r="17" spans="1:18" ht="19.5" customHeight="1">
      <c r="A17" s="12">
        <v>7</v>
      </c>
      <c r="B17" s="22" t="s">
        <v>93</v>
      </c>
      <c r="C17" s="56">
        <v>40.22</v>
      </c>
      <c r="D17" s="56">
        <v>62.19</v>
      </c>
      <c r="E17" s="28">
        <f aca="true" t="shared" si="8" ref="E17:E23">D17/C17*100</f>
        <v>154.62456489308803</v>
      </c>
      <c r="F17" s="28">
        <f aca="true" t="shared" si="9" ref="F17:F23">D17-C17</f>
        <v>21.97</v>
      </c>
      <c r="G17" s="27"/>
      <c r="H17" s="27"/>
      <c r="I17" s="28" t="e">
        <f t="shared" si="4"/>
        <v>#DIV/0!</v>
      </c>
      <c r="J17" s="28">
        <v>37.4</v>
      </c>
      <c r="K17" s="26">
        <v>58.41</v>
      </c>
      <c r="L17" s="28">
        <f t="shared" si="5"/>
        <v>156.1764705882353</v>
      </c>
      <c r="M17" s="57">
        <f aca="true" t="shared" si="10" ref="M17:M23">(C17/Q17)*1000</f>
        <v>2365.882352941176</v>
      </c>
      <c r="N17" s="57">
        <f aca="true" t="shared" si="11" ref="N17:N23">(D17/R17)*1000</f>
        <v>3109.4999999999995</v>
      </c>
      <c r="O17" s="28">
        <f aca="true" t="shared" si="12" ref="O17:O23">N17/M17*100</f>
        <v>131.4308801591248</v>
      </c>
      <c r="P17" s="28">
        <f aca="true" t="shared" si="13" ref="P17:P23">N17-M17</f>
        <v>743.6176470588234</v>
      </c>
      <c r="Q17" s="58">
        <v>17</v>
      </c>
      <c r="R17" s="58">
        <v>20</v>
      </c>
    </row>
    <row r="18" spans="1:18" ht="19.5" customHeight="1">
      <c r="A18" s="12">
        <v>8</v>
      </c>
      <c r="B18" s="22" t="s">
        <v>94</v>
      </c>
      <c r="C18" s="56">
        <v>37.83</v>
      </c>
      <c r="D18" s="131">
        <v>42.24</v>
      </c>
      <c r="E18" s="28">
        <f t="shared" si="8"/>
        <v>111.65741475019826</v>
      </c>
      <c r="F18" s="28">
        <f t="shared" si="9"/>
        <v>4.410000000000004</v>
      </c>
      <c r="G18" s="27"/>
      <c r="H18" s="27"/>
      <c r="I18" s="28" t="e">
        <f t="shared" si="4"/>
        <v>#DIV/0!</v>
      </c>
      <c r="J18" s="28">
        <v>34.7</v>
      </c>
      <c r="K18" s="26">
        <v>40.968</v>
      </c>
      <c r="L18" s="28">
        <f t="shared" si="5"/>
        <v>118.06340057636888</v>
      </c>
      <c r="M18" s="57">
        <f t="shared" si="10"/>
        <v>2522</v>
      </c>
      <c r="N18" s="57">
        <f t="shared" si="11"/>
        <v>2816.0000000000005</v>
      </c>
      <c r="O18" s="28">
        <f t="shared" si="12"/>
        <v>111.65741475019828</v>
      </c>
      <c r="P18" s="28">
        <f t="shared" si="13"/>
        <v>294.00000000000045</v>
      </c>
      <c r="Q18" s="58">
        <v>15</v>
      </c>
      <c r="R18" s="58">
        <v>15</v>
      </c>
    </row>
    <row r="19" spans="1:18" ht="19.5" customHeight="1">
      <c r="A19" s="12">
        <v>9</v>
      </c>
      <c r="B19" s="22" t="s">
        <v>99</v>
      </c>
      <c r="C19" s="56"/>
      <c r="D19" s="56">
        <v>27.97</v>
      </c>
      <c r="E19" s="28" t="e">
        <f t="shared" si="8"/>
        <v>#DIV/0!</v>
      </c>
      <c r="F19" s="28">
        <f t="shared" si="9"/>
        <v>27.97</v>
      </c>
      <c r="G19" s="27"/>
      <c r="H19" s="27"/>
      <c r="I19" s="28" t="e">
        <f t="shared" si="4"/>
        <v>#DIV/0!</v>
      </c>
      <c r="J19" s="28"/>
      <c r="K19" s="28">
        <v>26.35</v>
      </c>
      <c r="L19" s="28" t="e">
        <f t="shared" si="5"/>
        <v>#DIV/0!</v>
      </c>
      <c r="M19" s="57" t="e">
        <f t="shared" si="10"/>
        <v>#DIV/0!</v>
      </c>
      <c r="N19" s="57">
        <f t="shared" si="11"/>
        <v>2796.9999999999995</v>
      </c>
      <c r="O19" s="28" t="e">
        <f t="shared" si="12"/>
        <v>#DIV/0!</v>
      </c>
      <c r="P19" s="28" t="e">
        <f t="shared" si="13"/>
        <v>#DIV/0!</v>
      </c>
      <c r="Q19" s="58">
        <v>0</v>
      </c>
      <c r="R19" s="58">
        <v>10</v>
      </c>
    </row>
    <row r="20" spans="1:18" ht="19.5" customHeight="1">
      <c r="A20" s="12">
        <v>10</v>
      </c>
      <c r="B20" s="22" t="s">
        <v>100</v>
      </c>
      <c r="C20" s="56"/>
      <c r="D20" s="56">
        <v>14.78</v>
      </c>
      <c r="E20" s="28" t="e">
        <f t="shared" si="8"/>
        <v>#DIV/0!</v>
      </c>
      <c r="F20" s="28">
        <f t="shared" si="9"/>
        <v>14.78</v>
      </c>
      <c r="G20" s="27"/>
      <c r="H20" s="27"/>
      <c r="I20" s="28"/>
      <c r="J20" s="28"/>
      <c r="K20" s="28">
        <v>13.45</v>
      </c>
      <c r="L20" s="28" t="e">
        <f t="shared" si="5"/>
        <v>#DIV/0!</v>
      </c>
      <c r="M20" s="57" t="e">
        <f t="shared" si="10"/>
        <v>#DIV/0!</v>
      </c>
      <c r="N20" s="57">
        <f t="shared" si="11"/>
        <v>1478</v>
      </c>
      <c r="O20" s="28" t="e">
        <f t="shared" si="12"/>
        <v>#DIV/0!</v>
      </c>
      <c r="P20" s="28" t="e">
        <f t="shared" si="13"/>
        <v>#DIV/0!</v>
      </c>
      <c r="Q20" s="58">
        <v>0</v>
      </c>
      <c r="R20" s="58">
        <v>10</v>
      </c>
    </row>
    <row r="21" spans="1:18" ht="19.5" customHeight="1">
      <c r="A21" s="12">
        <v>11</v>
      </c>
      <c r="B21" s="22" t="s">
        <v>96</v>
      </c>
      <c r="C21" s="56">
        <v>108.2</v>
      </c>
      <c r="D21" s="56">
        <v>98.4</v>
      </c>
      <c r="E21" s="28">
        <f t="shared" si="8"/>
        <v>90.94269870609982</v>
      </c>
      <c r="F21" s="28">
        <f t="shared" si="9"/>
        <v>-9.799999999999997</v>
      </c>
      <c r="G21" s="27"/>
      <c r="H21" s="27"/>
      <c r="I21" s="28" t="e">
        <f t="shared" si="4"/>
        <v>#DIV/0!</v>
      </c>
      <c r="J21" s="28">
        <v>95.9</v>
      </c>
      <c r="K21" s="28">
        <v>88.3</v>
      </c>
      <c r="L21" s="28">
        <f t="shared" si="5"/>
        <v>92.07507820646505</v>
      </c>
      <c r="M21" s="57">
        <f t="shared" si="10"/>
        <v>3278.787878787879</v>
      </c>
      <c r="N21" s="57">
        <f t="shared" si="11"/>
        <v>1726.3157894736842</v>
      </c>
      <c r="O21" s="28">
        <f t="shared" si="12"/>
        <v>52.65103609300515</v>
      </c>
      <c r="P21" s="28">
        <f t="shared" si="13"/>
        <v>-1552.4720893141948</v>
      </c>
      <c r="Q21" s="58">
        <v>33</v>
      </c>
      <c r="R21" s="58">
        <v>57</v>
      </c>
    </row>
    <row r="22" spans="1:18" ht="19.5" customHeight="1">
      <c r="A22" s="45"/>
      <c r="B22" s="38" t="s">
        <v>8</v>
      </c>
      <c r="C22" s="130">
        <f>SUM(C11:C21)</f>
        <v>384.54999999999995</v>
      </c>
      <c r="D22" s="126">
        <f>SUM(D11:D21)</f>
        <v>413.847</v>
      </c>
      <c r="E22" s="39">
        <f t="shared" si="8"/>
        <v>107.6185151475751</v>
      </c>
      <c r="F22" s="39">
        <f t="shared" si="9"/>
        <v>29.297000000000025</v>
      </c>
      <c r="G22" s="115">
        <f>SUM(G11:G21)</f>
        <v>0</v>
      </c>
      <c r="H22" s="115">
        <f>SUM(H11:H21)</f>
        <v>0</v>
      </c>
      <c r="I22" s="28" t="e">
        <f t="shared" si="4"/>
        <v>#DIV/0!</v>
      </c>
      <c r="J22" s="115">
        <f>SUM(J11:J21)</f>
        <v>342.30000000000007</v>
      </c>
      <c r="K22" s="115">
        <f>SUM(K11:K21)</f>
        <v>379.29900000000004</v>
      </c>
      <c r="L22" s="28">
        <f t="shared" si="5"/>
        <v>110.80893952673092</v>
      </c>
      <c r="M22" s="57">
        <f t="shared" si="10"/>
        <v>2935.4961832061063</v>
      </c>
      <c r="N22" s="57">
        <f>(D22/R22)*1000</f>
        <v>2463.375</v>
      </c>
      <c r="O22" s="39">
        <f t="shared" si="12"/>
        <v>83.91681835912107</v>
      </c>
      <c r="P22" s="39">
        <f t="shared" si="13"/>
        <v>-472.12118320610625</v>
      </c>
      <c r="Q22" s="118">
        <v>131</v>
      </c>
      <c r="R22" s="118">
        <f>SUM(R11:R21)</f>
        <v>168</v>
      </c>
    </row>
    <row r="23" spans="1:18" ht="19.5" customHeight="1">
      <c r="A23" s="45"/>
      <c r="B23" s="53" t="s">
        <v>9</v>
      </c>
      <c r="C23" s="126">
        <f>C10+C22</f>
        <v>3060.6989999999996</v>
      </c>
      <c r="D23" s="126">
        <f>D10+D22</f>
        <v>3051.7160000000003</v>
      </c>
      <c r="E23" s="39">
        <f t="shared" si="8"/>
        <v>99.70650495197341</v>
      </c>
      <c r="F23" s="39">
        <f t="shared" si="9"/>
        <v>-8.982999999999265</v>
      </c>
      <c r="G23" s="115">
        <f>G10+G22</f>
        <v>158</v>
      </c>
      <c r="H23" s="115">
        <f>H10+H22</f>
        <v>161</v>
      </c>
      <c r="I23" s="28">
        <f t="shared" si="4"/>
        <v>101.8987341772152</v>
      </c>
      <c r="J23" s="115">
        <f>J10+J22</f>
        <v>3041.4</v>
      </c>
      <c r="K23" s="115">
        <f>K10+K22</f>
        <v>3053.779</v>
      </c>
      <c r="L23" s="28">
        <f t="shared" si="5"/>
        <v>100.40701650555665</v>
      </c>
      <c r="M23" s="57">
        <f t="shared" si="10"/>
        <v>3854.7846347607046</v>
      </c>
      <c r="N23" s="57">
        <f t="shared" si="11"/>
        <v>3654.749700598803</v>
      </c>
      <c r="O23" s="39">
        <f t="shared" si="12"/>
        <v>94.81073644534958</v>
      </c>
      <c r="P23" s="39">
        <f t="shared" si="13"/>
        <v>-200.03493416190167</v>
      </c>
      <c r="Q23" s="118">
        <f>Q10+Q22</f>
        <v>794</v>
      </c>
      <c r="R23" s="118">
        <f>R10+R22</f>
        <v>835</v>
      </c>
    </row>
    <row r="24" spans="3:18" ht="15">
      <c r="C24" s="64"/>
      <c r="D24" s="64"/>
      <c r="M24" s="65"/>
      <c r="N24" s="65"/>
      <c r="O24" s="66"/>
      <c r="P24" s="67"/>
      <c r="Q24" s="68"/>
      <c r="R24" s="68"/>
    </row>
    <row r="25" spans="2:18" ht="15">
      <c r="B25" s="21" t="s">
        <v>102</v>
      </c>
      <c r="I25" s="62"/>
      <c r="J25" s="62"/>
      <c r="K25" s="62"/>
      <c r="L25" s="62"/>
      <c r="M25" s="65"/>
      <c r="N25" s="65"/>
      <c r="O25" s="62"/>
      <c r="Q25" s="68"/>
      <c r="R25" s="68"/>
    </row>
    <row r="26" ht="15">
      <c r="O26" s="66"/>
    </row>
    <row r="27" ht="15">
      <c r="O27" s="66"/>
    </row>
    <row r="28" ht="15">
      <c r="O28" s="66"/>
    </row>
    <row r="29" spans="3:15" ht="15"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6"/>
    </row>
    <row r="30" spans="3:15" ht="18.75">
      <c r="C30" s="69"/>
      <c r="D30" s="69"/>
      <c r="E30" s="70" t="s">
        <v>19</v>
      </c>
      <c r="F30" s="69"/>
      <c r="G30" s="69"/>
      <c r="H30" s="69"/>
      <c r="I30" s="69"/>
      <c r="J30" s="69"/>
      <c r="K30" s="69"/>
      <c r="L30" s="69"/>
      <c r="M30" s="69"/>
      <c r="N30" s="69"/>
      <c r="O30" s="66"/>
    </row>
    <row r="31" spans="3:15" ht="15"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6"/>
    </row>
    <row r="32" spans="3:15" ht="15"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6"/>
    </row>
    <row r="33" spans="3:17" ht="15">
      <c r="C33" s="69"/>
      <c r="D33" s="69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3:14" ht="15"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</row>
  </sheetData>
  <sheetProtection/>
  <mergeCells count="9">
    <mergeCell ref="A3:A5"/>
    <mergeCell ref="B3:B5"/>
    <mergeCell ref="Q3:R4"/>
    <mergeCell ref="C1:P1"/>
    <mergeCell ref="J3:L4"/>
    <mergeCell ref="G3:I4"/>
    <mergeCell ref="C3:F4"/>
    <mergeCell ref="M3:P4"/>
    <mergeCell ref="I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80" zoomScaleNormal="80" zoomScaleSheetLayoutView="80" zoomScalePageLayoutView="0" workbookViewId="0" topLeftCell="A1">
      <selection activeCell="I25" sqref="I25"/>
    </sheetView>
  </sheetViews>
  <sheetFormatPr defaultColWidth="9.140625" defaultRowHeight="15"/>
  <cols>
    <col min="1" max="1" width="5.57421875" style="0" customWidth="1"/>
    <col min="2" max="2" width="29.57421875" style="0" customWidth="1"/>
    <col min="3" max="3" width="14.7109375" style="0" customWidth="1"/>
    <col min="4" max="4" width="13.140625" style="0" customWidth="1"/>
    <col min="5" max="5" width="12.00390625" style="0" customWidth="1"/>
    <col min="6" max="6" width="11.7109375" style="0" customWidth="1"/>
    <col min="7" max="7" width="12.57421875" style="0" customWidth="1"/>
    <col min="8" max="8" width="12.7109375" style="0" customWidth="1"/>
    <col min="9" max="9" width="11.421875" style="0" customWidth="1"/>
    <col min="10" max="10" width="12.140625" style="0" customWidth="1"/>
    <col min="11" max="11" width="11.00390625" style="0" customWidth="1"/>
    <col min="12" max="12" width="11.7109375" style="0" customWidth="1"/>
    <col min="13" max="13" width="12.28125" style="0" customWidth="1"/>
    <col min="14" max="14" width="11.7109375" style="0" customWidth="1"/>
  </cols>
  <sheetData>
    <row r="1" spans="3:14" ht="27" customHeight="1">
      <c r="C1" s="207" t="s">
        <v>108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3" spans="1:14" ht="17.25" customHeight="1">
      <c r="A3" s="173" t="s">
        <v>2</v>
      </c>
      <c r="B3" s="168" t="s">
        <v>10</v>
      </c>
      <c r="C3" s="208" t="s">
        <v>23</v>
      </c>
      <c r="D3" s="209"/>
      <c r="E3" s="209"/>
      <c r="F3" s="210"/>
      <c r="G3" s="200" t="s">
        <v>24</v>
      </c>
      <c r="H3" s="201"/>
      <c r="I3" s="201"/>
      <c r="J3" s="202"/>
      <c r="K3" s="206" t="s">
        <v>30</v>
      </c>
      <c r="L3" s="206"/>
      <c r="M3" s="206"/>
      <c r="N3" s="206"/>
    </row>
    <row r="4" spans="1:14" ht="17.25" customHeight="1">
      <c r="A4" s="174"/>
      <c r="B4" s="169"/>
      <c r="C4" s="211"/>
      <c r="D4" s="212"/>
      <c r="E4" s="212"/>
      <c r="F4" s="213"/>
      <c r="G4" s="203"/>
      <c r="H4" s="204"/>
      <c r="I4" s="204"/>
      <c r="J4" s="205"/>
      <c r="K4" s="206"/>
      <c r="L4" s="206"/>
      <c r="M4" s="206"/>
      <c r="N4" s="206"/>
    </row>
    <row r="5" spans="1:14" ht="43.5" customHeight="1">
      <c r="A5" s="175"/>
      <c r="B5" s="170"/>
      <c r="C5" s="41">
        <v>2020</v>
      </c>
      <c r="D5" s="40">
        <v>2021</v>
      </c>
      <c r="E5" s="73" t="s">
        <v>97</v>
      </c>
      <c r="F5" s="73" t="s">
        <v>98</v>
      </c>
      <c r="G5" s="43">
        <v>2020</v>
      </c>
      <c r="H5" s="43">
        <v>2021</v>
      </c>
      <c r="I5" s="42" t="s">
        <v>97</v>
      </c>
      <c r="J5" s="73" t="s">
        <v>98</v>
      </c>
      <c r="K5" s="42">
        <v>2020</v>
      </c>
      <c r="L5" s="42">
        <v>2021</v>
      </c>
      <c r="M5" s="42" t="s">
        <v>97</v>
      </c>
      <c r="N5" s="73" t="s">
        <v>98</v>
      </c>
    </row>
    <row r="6" spans="1:14" ht="16.5">
      <c r="A6" s="4">
        <v>1</v>
      </c>
      <c r="B6" s="22" t="s">
        <v>84</v>
      </c>
      <c r="C6" s="56">
        <v>322</v>
      </c>
      <c r="D6" s="56">
        <v>299</v>
      </c>
      <c r="E6" s="28">
        <f aca="true" t="shared" si="0" ref="E6:E23">D6/C6*100</f>
        <v>92.85714285714286</v>
      </c>
      <c r="F6" s="119">
        <f aca="true" t="shared" si="1" ref="F6:F15">D6-C6</f>
        <v>-23</v>
      </c>
      <c r="G6" s="34">
        <v>92</v>
      </c>
      <c r="H6" s="34">
        <v>92</v>
      </c>
      <c r="I6" s="28">
        <f>H6/G6*100</f>
        <v>100</v>
      </c>
      <c r="J6" s="119">
        <f aca="true" t="shared" si="2" ref="J6:J15">H6-G6</f>
        <v>0</v>
      </c>
      <c r="K6" s="28"/>
      <c r="L6" s="28"/>
      <c r="M6" s="28" t="e">
        <f>L6/K6*100</f>
        <v>#DIV/0!</v>
      </c>
      <c r="N6" s="119">
        <f aca="true" t="shared" si="3" ref="N6:N15">L6-K6</f>
        <v>0</v>
      </c>
    </row>
    <row r="7" spans="1:14" ht="16.5">
      <c r="A7" s="9">
        <v>2</v>
      </c>
      <c r="B7" s="22" t="s">
        <v>85</v>
      </c>
      <c r="C7" s="122">
        <v>1632</v>
      </c>
      <c r="D7" s="122">
        <v>1572</v>
      </c>
      <c r="E7" s="28">
        <f t="shared" si="0"/>
        <v>96.32352941176471</v>
      </c>
      <c r="F7" s="119">
        <f t="shared" si="1"/>
        <v>-60</v>
      </c>
      <c r="G7" s="119">
        <v>500</v>
      </c>
      <c r="H7" s="119">
        <v>500</v>
      </c>
      <c r="I7" s="28">
        <f aca="true" t="shared" si="4" ref="I7:I23">H7/G7*100</f>
        <v>100</v>
      </c>
      <c r="J7" s="119">
        <f t="shared" si="2"/>
        <v>0</v>
      </c>
      <c r="K7" s="28"/>
      <c r="L7" s="28"/>
      <c r="M7" s="28" t="e">
        <f aca="true" t="shared" si="5" ref="M7:M23">L7/K7*100</f>
        <v>#DIV/0!</v>
      </c>
      <c r="N7" s="119">
        <f t="shared" si="3"/>
        <v>0</v>
      </c>
    </row>
    <row r="8" spans="1:14" ht="16.5">
      <c r="A8" s="12">
        <v>3</v>
      </c>
      <c r="B8" s="22" t="s">
        <v>86</v>
      </c>
      <c r="C8" s="122">
        <v>352</v>
      </c>
      <c r="D8" s="122">
        <v>355</v>
      </c>
      <c r="E8" s="28">
        <f t="shared" si="0"/>
        <v>100.85227272727273</v>
      </c>
      <c r="F8" s="119">
        <f t="shared" si="1"/>
        <v>3</v>
      </c>
      <c r="G8" s="119">
        <v>75</v>
      </c>
      <c r="H8" s="119">
        <v>75</v>
      </c>
      <c r="I8" s="28">
        <f t="shared" si="4"/>
        <v>100</v>
      </c>
      <c r="J8" s="119">
        <f t="shared" si="2"/>
        <v>0</v>
      </c>
      <c r="K8" s="28"/>
      <c r="L8" s="28"/>
      <c r="M8" s="28" t="e">
        <f t="shared" si="5"/>
        <v>#DIV/0!</v>
      </c>
      <c r="N8" s="119">
        <f t="shared" si="3"/>
        <v>0</v>
      </c>
    </row>
    <row r="9" spans="1:14" ht="16.5">
      <c r="A9" s="12">
        <v>4</v>
      </c>
      <c r="B9" s="22"/>
      <c r="C9" s="56"/>
      <c r="D9" s="56"/>
      <c r="E9" s="28" t="e">
        <f t="shared" si="0"/>
        <v>#DIV/0!</v>
      </c>
      <c r="F9" s="119">
        <f t="shared" si="1"/>
        <v>0</v>
      </c>
      <c r="G9" s="27"/>
      <c r="H9" s="27"/>
      <c r="I9" s="28" t="e">
        <f t="shared" si="4"/>
        <v>#DIV/0!</v>
      </c>
      <c r="J9" s="119">
        <f t="shared" si="2"/>
        <v>0</v>
      </c>
      <c r="K9" s="28"/>
      <c r="L9" s="28"/>
      <c r="M9" s="28" t="e">
        <f t="shared" si="5"/>
        <v>#DIV/0!</v>
      </c>
      <c r="N9" s="119">
        <f t="shared" si="3"/>
        <v>0</v>
      </c>
    </row>
    <row r="10" spans="1:14" ht="16.5">
      <c r="A10" s="12"/>
      <c r="B10" s="44" t="s">
        <v>7</v>
      </c>
      <c r="C10" s="113">
        <f>SUM(C6:C9)</f>
        <v>2306</v>
      </c>
      <c r="D10" s="113">
        <f>SUM(D6:D9)</f>
        <v>2226</v>
      </c>
      <c r="E10" s="39">
        <f t="shared" si="0"/>
        <v>96.53078924544666</v>
      </c>
      <c r="F10" s="120">
        <f t="shared" si="1"/>
        <v>-80</v>
      </c>
      <c r="G10" s="113">
        <f>SUM(G6:G9)</f>
        <v>667</v>
      </c>
      <c r="H10" s="113">
        <f>SUM(H6:H9)</f>
        <v>667</v>
      </c>
      <c r="I10" s="28">
        <f t="shared" si="4"/>
        <v>100</v>
      </c>
      <c r="J10" s="120">
        <f t="shared" si="2"/>
        <v>0</v>
      </c>
      <c r="K10" s="113">
        <f>SUM(K6:K9)</f>
        <v>0</v>
      </c>
      <c r="L10" s="113">
        <f>SUM(L6:L9)</f>
        <v>0</v>
      </c>
      <c r="M10" s="28" t="e">
        <f t="shared" si="5"/>
        <v>#DIV/0!</v>
      </c>
      <c r="N10" s="120">
        <f t="shared" si="3"/>
        <v>0</v>
      </c>
    </row>
    <row r="11" spans="1:14" ht="16.5">
      <c r="A11" s="12">
        <v>1</v>
      </c>
      <c r="B11" s="32" t="s">
        <v>87</v>
      </c>
      <c r="C11" s="59"/>
      <c r="D11" s="59"/>
      <c r="E11" s="28" t="e">
        <f t="shared" si="0"/>
        <v>#DIV/0!</v>
      </c>
      <c r="F11" s="119">
        <f t="shared" si="1"/>
        <v>0</v>
      </c>
      <c r="G11" s="28"/>
      <c r="H11" s="28"/>
      <c r="I11" s="28" t="e">
        <f t="shared" si="4"/>
        <v>#DIV/0!</v>
      </c>
      <c r="J11" s="119">
        <f t="shared" si="2"/>
        <v>0</v>
      </c>
      <c r="K11" s="28"/>
      <c r="L11" s="28"/>
      <c r="M11" s="28" t="e">
        <f t="shared" si="5"/>
        <v>#DIV/0!</v>
      </c>
      <c r="N11" s="119">
        <f t="shared" si="3"/>
        <v>0</v>
      </c>
    </row>
    <row r="12" spans="1:14" ht="16.5">
      <c r="A12" s="12">
        <v>2</v>
      </c>
      <c r="B12" s="37" t="s">
        <v>88</v>
      </c>
      <c r="C12" s="56">
        <v>22</v>
      </c>
      <c r="D12" s="56">
        <v>22</v>
      </c>
      <c r="E12" s="28">
        <f t="shared" si="0"/>
        <v>100</v>
      </c>
      <c r="F12" s="119">
        <f t="shared" si="1"/>
        <v>0</v>
      </c>
      <c r="G12" s="27">
        <v>17</v>
      </c>
      <c r="H12" s="27">
        <v>17</v>
      </c>
      <c r="I12" s="28">
        <f t="shared" si="4"/>
        <v>100</v>
      </c>
      <c r="J12" s="119">
        <f t="shared" si="2"/>
        <v>0</v>
      </c>
      <c r="K12" s="28"/>
      <c r="L12" s="28"/>
      <c r="M12" s="28" t="e">
        <f t="shared" si="5"/>
        <v>#DIV/0!</v>
      </c>
      <c r="N12" s="119">
        <f t="shared" si="3"/>
        <v>0</v>
      </c>
    </row>
    <row r="13" spans="1:14" ht="16.5">
      <c r="A13" s="12">
        <v>3</v>
      </c>
      <c r="B13" s="22" t="s">
        <v>89</v>
      </c>
      <c r="C13" s="63">
        <v>17</v>
      </c>
      <c r="D13" s="63">
        <v>17</v>
      </c>
      <c r="E13" s="28">
        <f t="shared" si="0"/>
        <v>100</v>
      </c>
      <c r="F13" s="119">
        <f t="shared" si="1"/>
        <v>0</v>
      </c>
      <c r="G13" s="27">
        <v>10</v>
      </c>
      <c r="H13" s="27">
        <v>10</v>
      </c>
      <c r="I13" s="28">
        <f t="shared" si="4"/>
        <v>100</v>
      </c>
      <c r="J13" s="119">
        <f t="shared" si="2"/>
        <v>0</v>
      </c>
      <c r="K13" s="28"/>
      <c r="L13" s="28"/>
      <c r="M13" s="28" t="e">
        <f t="shared" si="5"/>
        <v>#DIV/0!</v>
      </c>
      <c r="N13" s="119">
        <f t="shared" si="3"/>
        <v>0</v>
      </c>
    </row>
    <row r="14" spans="1:14" ht="16.5">
      <c r="A14" s="4">
        <v>4</v>
      </c>
      <c r="B14" s="22" t="s">
        <v>90</v>
      </c>
      <c r="C14" s="63">
        <v>21</v>
      </c>
      <c r="D14" s="63">
        <v>0</v>
      </c>
      <c r="E14" s="28">
        <f t="shared" si="0"/>
        <v>0</v>
      </c>
      <c r="F14" s="119">
        <f t="shared" si="1"/>
        <v>-21</v>
      </c>
      <c r="G14" s="27">
        <v>4</v>
      </c>
      <c r="H14" s="27">
        <v>0</v>
      </c>
      <c r="I14" s="28">
        <f t="shared" si="4"/>
        <v>0</v>
      </c>
      <c r="J14" s="119">
        <f t="shared" si="2"/>
        <v>-4</v>
      </c>
      <c r="K14" s="28"/>
      <c r="L14" s="28"/>
      <c r="M14" s="28" t="e">
        <f t="shared" si="5"/>
        <v>#DIV/0!</v>
      </c>
      <c r="N14" s="119">
        <f t="shared" si="3"/>
        <v>0</v>
      </c>
    </row>
    <row r="15" spans="1:14" ht="16.5">
      <c r="A15" s="12">
        <v>5</v>
      </c>
      <c r="B15" s="22" t="s">
        <v>91</v>
      </c>
      <c r="C15" s="63">
        <v>50</v>
      </c>
      <c r="D15" s="63">
        <v>47</v>
      </c>
      <c r="E15" s="28">
        <f t="shared" si="0"/>
        <v>94</v>
      </c>
      <c r="F15" s="119">
        <f t="shared" si="1"/>
        <v>-3</v>
      </c>
      <c r="G15" s="27">
        <v>25</v>
      </c>
      <c r="H15" s="27">
        <v>25</v>
      </c>
      <c r="I15" s="28">
        <f t="shared" si="4"/>
        <v>100</v>
      </c>
      <c r="J15" s="119">
        <f t="shared" si="2"/>
        <v>0</v>
      </c>
      <c r="K15" s="28"/>
      <c r="L15" s="28"/>
      <c r="M15" s="28" t="e">
        <f t="shared" si="5"/>
        <v>#DIV/0!</v>
      </c>
      <c r="N15" s="119">
        <f t="shared" si="3"/>
        <v>0</v>
      </c>
    </row>
    <row r="16" spans="1:14" ht="16.5">
      <c r="A16" s="12">
        <v>6</v>
      </c>
      <c r="B16" s="22" t="s">
        <v>92</v>
      </c>
      <c r="C16" s="56">
        <v>46</v>
      </c>
      <c r="D16" s="56">
        <v>53</v>
      </c>
      <c r="E16" s="28">
        <f t="shared" si="0"/>
        <v>115.21739130434783</v>
      </c>
      <c r="F16" s="119">
        <f>D16-C16</f>
        <v>7</v>
      </c>
      <c r="G16" s="27">
        <v>4</v>
      </c>
      <c r="H16" s="27">
        <v>4</v>
      </c>
      <c r="I16" s="28">
        <f t="shared" si="4"/>
        <v>100</v>
      </c>
      <c r="J16" s="119">
        <f>H16-G16</f>
        <v>0</v>
      </c>
      <c r="K16" s="28"/>
      <c r="L16" s="28"/>
      <c r="M16" s="28" t="e">
        <f t="shared" si="5"/>
        <v>#DIV/0!</v>
      </c>
      <c r="N16" s="119">
        <f>L16-K16</f>
        <v>0</v>
      </c>
    </row>
    <row r="17" spans="1:14" ht="16.5">
      <c r="A17" s="12">
        <v>7</v>
      </c>
      <c r="B17" s="22" t="s">
        <v>93</v>
      </c>
      <c r="C17" s="56">
        <v>32</v>
      </c>
      <c r="D17" s="56">
        <v>60</v>
      </c>
      <c r="E17" s="28">
        <f t="shared" si="0"/>
        <v>187.5</v>
      </c>
      <c r="F17" s="119">
        <f aca="true" t="shared" si="6" ref="F17:F23">D17-C17</f>
        <v>28</v>
      </c>
      <c r="G17" s="27">
        <v>19</v>
      </c>
      <c r="H17" s="27">
        <v>20</v>
      </c>
      <c r="I17" s="28">
        <f t="shared" si="4"/>
        <v>105.26315789473684</v>
      </c>
      <c r="J17" s="119">
        <f aca="true" t="shared" si="7" ref="J17:J23">H17-G17</f>
        <v>1</v>
      </c>
      <c r="K17" s="28"/>
      <c r="L17" s="28"/>
      <c r="M17" s="28" t="e">
        <f t="shared" si="5"/>
        <v>#DIV/0!</v>
      </c>
      <c r="N17" s="119">
        <f aca="true" t="shared" si="8" ref="N17:N23">L17-K17</f>
        <v>0</v>
      </c>
    </row>
    <row r="18" spans="1:14" ht="16.5">
      <c r="A18" s="12">
        <v>8</v>
      </c>
      <c r="B18" s="22" t="s">
        <v>94</v>
      </c>
      <c r="C18" s="56">
        <v>35</v>
      </c>
      <c r="D18" s="56">
        <v>40</v>
      </c>
      <c r="E18" s="28">
        <f t="shared" si="0"/>
        <v>114.28571428571428</v>
      </c>
      <c r="F18" s="119">
        <f t="shared" si="6"/>
        <v>5</v>
      </c>
      <c r="G18" s="27">
        <v>15</v>
      </c>
      <c r="H18" s="27">
        <v>15</v>
      </c>
      <c r="I18" s="28">
        <f t="shared" si="4"/>
        <v>100</v>
      </c>
      <c r="J18" s="119">
        <f t="shared" si="7"/>
        <v>0</v>
      </c>
      <c r="K18" s="28"/>
      <c r="L18" s="28"/>
      <c r="M18" s="28" t="e">
        <f t="shared" si="5"/>
        <v>#DIV/0!</v>
      </c>
      <c r="N18" s="119">
        <f t="shared" si="8"/>
        <v>0</v>
      </c>
    </row>
    <row r="19" spans="1:14" ht="16.5">
      <c r="A19" s="12">
        <v>9</v>
      </c>
      <c r="B19" s="22" t="s">
        <v>99</v>
      </c>
      <c r="C19" s="56"/>
      <c r="D19" s="56">
        <v>18</v>
      </c>
      <c r="E19" s="28" t="e">
        <f t="shared" si="0"/>
        <v>#DIV/0!</v>
      </c>
      <c r="F19" s="119">
        <f t="shared" si="6"/>
        <v>18</v>
      </c>
      <c r="G19" s="27"/>
      <c r="H19" s="27">
        <v>10</v>
      </c>
      <c r="I19" s="28" t="e">
        <f t="shared" si="4"/>
        <v>#DIV/0!</v>
      </c>
      <c r="J19" s="119">
        <f t="shared" si="7"/>
        <v>10</v>
      </c>
      <c r="K19" s="28"/>
      <c r="L19" s="28"/>
      <c r="M19" s="28" t="e">
        <f t="shared" si="5"/>
        <v>#DIV/0!</v>
      </c>
      <c r="N19" s="119">
        <f t="shared" si="8"/>
        <v>0</v>
      </c>
    </row>
    <row r="20" spans="1:14" ht="16.5">
      <c r="A20" s="12"/>
      <c r="B20" s="22" t="s">
        <v>100</v>
      </c>
      <c r="C20" s="56"/>
      <c r="D20" s="56">
        <v>19</v>
      </c>
      <c r="E20" s="28" t="e">
        <f t="shared" si="0"/>
        <v>#DIV/0!</v>
      </c>
      <c r="F20" s="119">
        <f t="shared" si="6"/>
        <v>19</v>
      </c>
      <c r="G20" s="27"/>
      <c r="H20" s="27">
        <v>10</v>
      </c>
      <c r="I20" s="28" t="e">
        <f t="shared" si="4"/>
        <v>#DIV/0!</v>
      </c>
      <c r="J20" s="119">
        <f t="shared" si="7"/>
        <v>10</v>
      </c>
      <c r="K20" s="28"/>
      <c r="L20" s="28"/>
      <c r="M20" s="28"/>
      <c r="N20" s="119"/>
    </row>
    <row r="21" spans="1:14" ht="16.5">
      <c r="A21" s="12">
        <v>20</v>
      </c>
      <c r="B21" s="22" t="s">
        <v>96</v>
      </c>
      <c r="C21" s="56">
        <v>81</v>
      </c>
      <c r="D21" s="56">
        <v>107</v>
      </c>
      <c r="E21" s="28">
        <f t="shared" si="0"/>
        <v>132.0987654320988</v>
      </c>
      <c r="F21" s="119">
        <f t="shared" si="6"/>
        <v>26</v>
      </c>
      <c r="G21" s="27">
        <v>33</v>
      </c>
      <c r="H21" s="27">
        <v>57</v>
      </c>
      <c r="I21" s="28">
        <f t="shared" si="4"/>
        <v>172.72727272727272</v>
      </c>
      <c r="J21" s="119">
        <f t="shared" si="7"/>
        <v>24</v>
      </c>
      <c r="K21" s="28"/>
      <c r="L21" s="28"/>
      <c r="M21" s="28" t="e">
        <f t="shared" si="5"/>
        <v>#DIV/0!</v>
      </c>
      <c r="N21" s="119">
        <f t="shared" si="8"/>
        <v>0</v>
      </c>
    </row>
    <row r="22" spans="1:14" ht="16.5">
      <c r="A22" s="45"/>
      <c r="B22" s="38" t="s">
        <v>8</v>
      </c>
      <c r="C22" s="115">
        <f>SUM(C11:C21)</f>
        <v>304</v>
      </c>
      <c r="D22" s="115">
        <f>SUM(D11:D21)</f>
        <v>383</v>
      </c>
      <c r="E22" s="39">
        <f t="shared" si="0"/>
        <v>125.98684210526316</v>
      </c>
      <c r="F22" s="120">
        <f t="shared" si="6"/>
        <v>79</v>
      </c>
      <c r="G22" s="115">
        <f>SUM(G11:G21)</f>
        <v>127</v>
      </c>
      <c r="H22" s="115">
        <f>SUM(H11:H21)</f>
        <v>168</v>
      </c>
      <c r="I22" s="28">
        <f t="shared" si="4"/>
        <v>132.28346456692915</v>
      </c>
      <c r="J22" s="120">
        <f t="shared" si="7"/>
        <v>41</v>
      </c>
      <c r="K22" s="115">
        <f>SUM(K11:K21)</f>
        <v>0</v>
      </c>
      <c r="L22" s="115">
        <f>SUM(L11:L21)</f>
        <v>0</v>
      </c>
      <c r="M22" s="28" t="e">
        <f t="shared" si="5"/>
        <v>#DIV/0!</v>
      </c>
      <c r="N22" s="120">
        <f t="shared" si="8"/>
        <v>0</v>
      </c>
    </row>
    <row r="23" spans="1:14" ht="16.5">
      <c r="A23" s="45"/>
      <c r="B23" s="53" t="s">
        <v>9</v>
      </c>
      <c r="C23" s="115">
        <f>C10+C22</f>
        <v>2610</v>
      </c>
      <c r="D23" s="115">
        <f>D10+D22</f>
        <v>2609</v>
      </c>
      <c r="E23" s="39">
        <f t="shared" si="0"/>
        <v>99.96168582375479</v>
      </c>
      <c r="F23" s="120">
        <f t="shared" si="6"/>
        <v>-1</v>
      </c>
      <c r="G23" s="115">
        <f>G10+G22</f>
        <v>794</v>
      </c>
      <c r="H23" s="115">
        <f>H10+H22</f>
        <v>835</v>
      </c>
      <c r="I23" s="28">
        <f t="shared" si="4"/>
        <v>105.16372795969772</v>
      </c>
      <c r="J23" s="120">
        <f t="shared" si="7"/>
        <v>41</v>
      </c>
      <c r="K23" s="115">
        <f>K10+K22</f>
        <v>0</v>
      </c>
      <c r="L23" s="115">
        <f>L10+L22</f>
        <v>0</v>
      </c>
      <c r="M23" s="28" t="e">
        <f t="shared" si="5"/>
        <v>#DIV/0!</v>
      </c>
      <c r="N23" s="120">
        <f t="shared" si="8"/>
        <v>0</v>
      </c>
    </row>
    <row r="25" ht="15">
      <c r="B25" t="s">
        <v>103</v>
      </c>
    </row>
  </sheetData>
  <sheetProtection/>
  <mergeCells count="6">
    <mergeCell ref="G3:J4"/>
    <mergeCell ref="K3:N4"/>
    <mergeCell ref="C1:N1"/>
    <mergeCell ref="A3:A5"/>
    <mergeCell ref="B3:B5"/>
    <mergeCell ref="C3:F4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view="pageBreakPreview" zoomScale="90" zoomScaleSheetLayoutView="90" zoomScalePageLayoutView="0" workbookViewId="0" topLeftCell="A1">
      <selection activeCell="K12" sqref="K12"/>
    </sheetView>
  </sheetViews>
  <sheetFormatPr defaultColWidth="9.140625" defaultRowHeight="15"/>
  <cols>
    <col min="1" max="1" width="5.28125" style="0" customWidth="1"/>
    <col min="2" max="2" width="25.140625" style="0" customWidth="1"/>
    <col min="3" max="3" width="10.421875" style="0" customWidth="1"/>
    <col min="4" max="4" width="11.00390625" style="0" customWidth="1"/>
    <col min="5" max="5" width="12.00390625" style="0" customWidth="1"/>
    <col min="6" max="6" width="11.7109375" style="0" customWidth="1"/>
    <col min="7" max="7" width="9.57421875" style="0" customWidth="1"/>
    <col min="8" max="8" width="9.28125" style="0" customWidth="1"/>
    <col min="9" max="9" width="11.421875" style="0" customWidth="1"/>
    <col min="10" max="10" width="8.7109375" style="0" customWidth="1"/>
    <col min="12" max="12" width="12.28125" style="0" customWidth="1"/>
    <col min="15" max="15" width="10.57421875" style="0" customWidth="1"/>
    <col min="16" max="16" width="12.00390625" style="0" customWidth="1"/>
    <col min="19" max="19" width="10.8515625" style="0" customWidth="1"/>
    <col min="20" max="20" width="11.57421875" style="0" customWidth="1"/>
    <col min="21" max="21" width="9.7109375" style="0" customWidth="1"/>
    <col min="25" max="25" width="10.57421875" style="0" customWidth="1"/>
  </cols>
  <sheetData>
    <row r="1" spans="2:20" ht="27" customHeight="1">
      <c r="B1" s="207" t="s">
        <v>109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</row>
    <row r="3" spans="1:26" ht="18.75" customHeight="1">
      <c r="A3" s="173" t="s">
        <v>2</v>
      </c>
      <c r="B3" s="168" t="s">
        <v>10</v>
      </c>
      <c r="C3" s="208" t="s">
        <v>25</v>
      </c>
      <c r="D3" s="209"/>
      <c r="E3" s="209"/>
      <c r="F3" s="210"/>
      <c r="G3" s="217" t="s">
        <v>28</v>
      </c>
      <c r="H3" s="218"/>
      <c r="I3" s="218"/>
      <c r="J3" s="218"/>
      <c r="K3" s="218"/>
      <c r="L3" s="219"/>
      <c r="M3" s="208" t="s">
        <v>29</v>
      </c>
      <c r="N3" s="209"/>
      <c r="O3" s="209"/>
      <c r="P3" s="210"/>
      <c r="Q3" s="208" t="s">
        <v>38</v>
      </c>
      <c r="R3" s="209"/>
      <c r="S3" s="209"/>
      <c r="T3" s="210"/>
      <c r="U3" s="220" t="s">
        <v>47</v>
      </c>
      <c r="V3" s="220"/>
      <c r="W3" s="208" t="s">
        <v>39</v>
      </c>
      <c r="X3" s="209"/>
      <c r="Y3" s="209"/>
      <c r="Z3" s="210"/>
    </row>
    <row r="4" spans="1:26" ht="10.5" customHeight="1">
      <c r="A4" s="174"/>
      <c r="B4" s="169"/>
      <c r="C4" s="214"/>
      <c r="D4" s="215"/>
      <c r="E4" s="215"/>
      <c r="F4" s="216"/>
      <c r="G4" s="200" t="s">
        <v>26</v>
      </c>
      <c r="H4" s="201"/>
      <c r="I4" s="202"/>
      <c r="J4" s="200" t="s">
        <v>27</v>
      </c>
      <c r="K4" s="201"/>
      <c r="L4" s="202"/>
      <c r="M4" s="214"/>
      <c r="N4" s="215"/>
      <c r="O4" s="215"/>
      <c r="P4" s="216"/>
      <c r="Q4" s="214"/>
      <c r="R4" s="215"/>
      <c r="S4" s="215"/>
      <c r="T4" s="216"/>
      <c r="U4" s="220"/>
      <c r="V4" s="220"/>
      <c r="W4" s="214"/>
      <c r="X4" s="215"/>
      <c r="Y4" s="215"/>
      <c r="Z4" s="216"/>
    </row>
    <row r="5" spans="1:26" ht="23.25" customHeight="1">
      <c r="A5" s="174"/>
      <c r="B5" s="169"/>
      <c r="C5" s="211"/>
      <c r="D5" s="212"/>
      <c r="E5" s="212"/>
      <c r="F5" s="213"/>
      <c r="G5" s="203"/>
      <c r="H5" s="204"/>
      <c r="I5" s="205"/>
      <c r="J5" s="203"/>
      <c r="K5" s="204"/>
      <c r="L5" s="205"/>
      <c r="M5" s="211"/>
      <c r="N5" s="212"/>
      <c r="O5" s="212"/>
      <c r="P5" s="213"/>
      <c r="Q5" s="211"/>
      <c r="R5" s="212"/>
      <c r="S5" s="212"/>
      <c r="T5" s="213"/>
      <c r="U5" s="220"/>
      <c r="V5" s="220"/>
      <c r="W5" s="211"/>
      <c r="X5" s="212"/>
      <c r="Y5" s="212"/>
      <c r="Z5" s="213"/>
    </row>
    <row r="6" spans="1:26" ht="27.75" customHeight="1">
      <c r="A6" s="175"/>
      <c r="B6" s="170"/>
      <c r="C6" s="41">
        <v>2020</v>
      </c>
      <c r="D6" s="40">
        <v>2021</v>
      </c>
      <c r="E6" s="73" t="s">
        <v>97</v>
      </c>
      <c r="F6" s="73" t="s">
        <v>98</v>
      </c>
      <c r="G6" s="43">
        <v>2020</v>
      </c>
      <c r="H6" s="43">
        <v>2021</v>
      </c>
      <c r="I6" s="42" t="s">
        <v>97</v>
      </c>
      <c r="J6" s="42">
        <v>2020</v>
      </c>
      <c r="K6" s="42">
        <v>2021</v>
      </c>
      <c r="L6" s="42" t="s">
        <v>97</v>
      </c>
      <c r="M6" s="41">
        <v>2020</v>
      </c>
      <c r="N6" s="40">
        <v>2021</v>
      </c>
      <c r="O6" s="73" t="s">
        <v>97</v>
      </c>
      <c r="P6" s="73" t="s">
        <v>98</v>
      </c>
      <c r="Q6" s="41">
        <v>2020</v>
      </c>
      <c r="R6" s="40">
        <v>2021</v>
      </c>
      <c r="S6" s="73" t="s">
        <v>97</v>
      </c>
      <c r="T6" s="73" t="s">
        <v>98</v>
      </c>
      <c r="U6" s="41">
        <v>2020</v>
      </c>
      <c r="V6" s="40">
        <v>2021</v>
      </c>
      <c r="W6" s="41">
        <v>2020</v>
      </c>
      <c r="X6" s="40">
        <v>2021</v>
      </c>
      <c r="Y6" s="73" t="s">
        <v>97</v>
      </c>
      <c r="Z6" s="73" t="s">
        <v>98</v>
      </c>
    </row>
    <row r="7" spans="1:26" ht="16.5">
      <c r="A7" s="4">
        <v>1</v>
      </c>
      <c r="B7" s="22" t="s">
        <v>84</v>
      </c>
      <c r="C7" s="56"/>
      <c r="D7" s="56"/>
      <c r="E7" s="28" t="e">
        <f aca="true" t="shared" si="0" ref="E7:E24">D7/C7*100</f>
        <v>#DIV/0!</v>
      </c>
      <c r="F7" s="119">
        <f aca="true" t="shared" si="1" ref="F7:F16">D7-C7</f>
        <v>0</v>
      </c>
      <c r="G7" s="34"/>
      <c r="H7" s="34"/>
      <c r="I7" s="119">
        <f aca="true" t="shared" si="2" ref="I7:I24">H7-G7</f>
        <v>0</v>
      </c>
      <c r="J7" s="28"/>
      <c r="K7" s="28"/>
      <c r="L7" s="119">
        <f>K7-J7</f>
        <v>0</v>
      </c>
      <c r="M7" s="56"/>
      <c r="N7" s="56"/>
      <c r="O7" s="28" t="e">
        <f aca="true" t="shared" si="3" ref="O7:O24">N7/M7*100</f>
        <v>#DIV/0!</v>
      </c>
      <c r="P7" s="119">
        <f aca="true" t="shared" si="4" ref="P7:P16">N7-M7</f>
        <v>0</v>
      </c>
      <c r="Q7" s="56"/>
      <c r="R7" s="56"/>
      <c r="S7" s="28" t="e">
        <f aca="true" t="shared" si="5" ref="S7:S24">R7/Q7*100</f>
        <v>#DIV/0!</v>
      </c>
      <c r="T7" s="119">
        <f aca="true" t="shared" si="6" ref="T7:T16">R7-Q7</f>
        <v>0</v>
      </c>
      <c r="U7" s="56"/>
      <c r="V7" s="56"/>
      <c r="W7" s="56">
        <v>1</v>
      </c>
      <c r="X7" s="56">
        <v>1</v>
      </c>
      <c r="Y7" s="28">
        <f aca="true" t="shared" si="7" ref="Y7:Y24">X7/W7*100</f>
        <v>100</v>
      </c>
      <c r="Z7" s="119">
        <f aca="true" t="shared" si="8" ref="Z7:Z16">X7-W7</f>
        <v>0</v>
      </c>
    </row>
    <row r="8" spans="1:26" ht="16.5">
      <c r="A8" s="9">
        <v>2</v>
      </c>
      <c r="B8" s="22" t="s">
        <v>85</v>
      </c>
      <c r="C8" s="122">
        <v>195</v>
      </c>
      <c r="D8" s="122">
        <v>184</v>
      </c>
      <c r="E8" s="28">
        <f t="shared" si="0"/>
        <v>94.35897435897435</v>
      </c>
      <c r="F8" s="119">
        <f t="shared" si="1"/>
        <v>-11</v>
      </c>
      <c r="G8" s="119">
        <v>10</v>
      </c>
      <c r="H8" s="119">
        <v>10</v>
      </c>
      <c r="I8" s="119">
        <f t="shared" si="2"/>
        <v>0</v>
      </c>
      <c r="J8" s="119">
        <v>7</v>
      </c>
      <c r="K8" s="119">
        <v>7</v>
      </c>
      <c r="L8" s="119">
        <f aca="true" t="shared" si="9" ref="L8:L24">K8-J8</f>
        <v>0</v>
      </c>
      <c r="M8" s="61"/>
      <c r="N8" s="61"/>
      <c r="O8" s="28" t="e">
        <f t="shared" si="3"/>
        <v>#DIV/0!</v>
      </c>
      <c r="P8" s="119">
        <f t="shared" si="4"/>
        <v>0</v>
      </c>
      <c r="Q8" s="61"/>
      <c r="R8" s="61"/>
      <c r="S8" s="28" t="e">
        <f t="shared" si="5"/>
        <v>#DIV/0!</v>
      </c>
      <c r="T8" s="119">
        <f t="shared" si="6"/>
        <v>0</v>
      </c>
      <c r="U8" s="61"/>
      <c r="V8" s="61"/>
      <c r="W8" s="61"/>
      <c r="X8" s="61"/>
      <c r="Y8" s="28" t="e">
        <f t="shared" si="7"/>
        <v>#DIV/0!</v>
      </c>
      <c r="Z8" s="119">
        <f t="shared" si="8"/>
        <v>0</v>
      </c>
    </row>
    <row r="9" spans="1:26" ht="16.5">
      <c r="A9" s="12">
        <v>3</v>
      </c>
      <c r="B9" s="22" t="s">
        <v>86</v>
      </c>
      <c r="C9" s="61"/>
      <c r="D9" s="61"/>
      <c r="E9" s="28" t="e">
        <f t="shared" si="0"/>
        <v>#DIV/0!</v>
      </c>
      <c r="F9" s="119">
        <f t="shared" si="1"/>
        <v>0</v>
      </c>
      <c r="G9" s="28"/>
      <c r="H9" s="28"/>
      <c r="I9" s="119">
        <f t="shared" si="2"/>
        <v>0</v>
      </c>
      <c r="J9" s="28"/>
      <c r="K9" s="28"/>
      <c r="L9" s="119">
        <f t="shared" si="9"/>
        <v>0</v>
      </c>
      <c r="M9" s="61"/>
      <c r="N9" s="61"/>
      <c r="O9" s="28" t="e">
        <f t="shared" si="3"/>
        <v>#DIV/0!</v>
      </c>
      <c r="P9" s="119">
        <f t="shared" si="4"/>
        <v>0</v>
      </c>
      <c r="Q9" s="61"/>
      <c r="R9" s="61"/>
      <c r="S9" s="28" t="e">
        <f t="shared" si="5"/>
        <v>#DIV/0!</v>
      </c>
      <c r="T9" s="119">
        <f t="shared" si="6"/>
        <v>0</v>
      </c>
      <c r="U9" s="61"/>
      <c r="V9" s="61"/>
      <c r="W9" s="61"/>
      <c r="X9" s="61"/>
      <c r="Y9" s="28" t="e">
        <f t="shared" si="7"/>
        <v>#DIV/0!</v>
      </c>
      <c r="Z9" s="119">
        <f t="shared" si="8"/>
        <v>0</v>
      </c>
    </row>
    <row r="10" spans="1:26" ht="16.5">
      <c r="A10" s="12">
        <v>4</v>
      </c>
      <c r="B10" s="22"/>
      <c r="C10" s="56"/>
      <c r="D10" s="56"/>
      <c r="E10" s="28" t="e">
        <f t="shared" si="0"/>
        <v>#DIV/0!</v>
      </c>
      <c r="F10" s="119">
        <f t="shared" si="1"/>
        <v>0</v>
      </c>
      <c r="G10" s="27"/>
      <c r="H10" s="27"/>
      <c r="I10" s="119">
        <f t="shared" si="2"/>
        <v>0</v>
      </c>
      <c r="J10" s="28"/>
      <c r="K10" s="28"/>
      <c r="L10" s="119">
        <f t="shared" si="9"/>
        <v>0</v>
      </c>
      <c r="M10" s="56"/>
      <c r="N10" s="56"/>
      <c r="O10" s="28" t="e">
        <f t="shared" si="3"/>
        <v>#DIV/0!</v>
      </c>
      <c r="P10" s="119">
        <f t="shared" si="4"/>
        <v>0</v>
      </c>
      <c r="Q10" s="56"/>
      <c r="R10" s="56"/>
      <c r="S10" s="28" t="e">
        <f t="shared" si="5"/>
        <v>#DIV/0!</v>
      </c>
      <c r="T10" s="119">
        <f t="shared" si="6"/>
        <v>0</v>
      </c>
      <c r="U10" s="56"/>
      <c r="V10" s="56"/>
      <c r="W10" s="56"/>
      <c r="X10" s="56"/>
      <c r="Y10" s="28" t="e">
        <f t="shared" si="7"/>
        <v>#DIV/0!</v>
      </c>
      <c r="Z10" s="119">
        <f t="shared" si="8"/>
        <v>0</v>
      </c>
    </row>
    <row r="11" spans="1:26" ht="16.5">
      <c r="A11" s="12"/>
      <c r="B11" s="44" t="s">
        <v>7</v>
      </c>
      <c r="C11" s="113">
        <f>SUM(C7:C10)</f>
        <v>195</v>
      </c>
      <c r="D11" s="113">
        <f>SUM(D7:D10)</f>
        <v>184</v>
      </c>
      <c r="E11" s="39">
        <f t="shared" si="0"/>
        <v>94.35897435897435</v>
      </c>
      <c r="F11" s="120">
        <f t="shared" si="1"/>
        <v>-11</v>
      </c>
      <c r="G11" s="113">
        <f>SUM(G7:G10)</f>
        <v>10</v>
      </c>
      <c r="H11" s="113">
        <f>SUM(H7:H10)</f>
        <v>10</v>
      </c>
      <c r="I11" s="120">
        <f t="shared" si="2"/>
        <v>0</v>
      </c>
      <c r="J11" s="113">
        <f>SUM(J7:J10)</f>
        <v>7</v>
      </c>
      <c r="K11" s="113">
        <f>SUM(K7:K10)</f>
        <v>7</v>
      </c>
      <c r="L11" s="120">
        <f t="shared" si="9"/>
        <v>0</v>
      </c>
      <c r="M11" s="113">
        <f>SUM(M7:M10)</f>
        <v>0</v>
      </c>
      <c r="N11" s="113">
        <f>SUM(N7:N10)</f>
        <v>0</v>
      </c>
      <c r="O11" s="39" t="e">
        <f t="shared" si="3"/>
        <v>#DIV/0!</v>
      </c>
      <c r="P11" s="120">
        <f t="shared" si="4"/>
        <v>0</v>
      </c>
      <c r="Q11" s="113">
        <f>SUM(Q7:Q10)</f>
        <v>0</v>
      </c>
      <c r="R11" s="113">
        <f>SUM(R7:R10)</f>
        <v>0</v>
      </c>
      <c r="S11" s="39" t="e">
        <f t="shared" si="5"/>
        <v>#DIV/0!</v>
      </c>
      <c r="T11" s="120">
        <f t="shared" si="6"/>
        <v>0</v>
      </c>
      <c r="U11" s="113">
        <f>SUM(U7:U10)</f>
        <v>0</v>
      </c>
      <c r="V11" s="113">
        <f>SUM(V7:V10)</f>
        <v>0</v>
      </c>
      <c r="W11" s="113">
        <f>SUM(W7:W10)</f>
        <v>1</v>
      </c>
      <c r="X11" s="113">
        <f>SUM(X7:X10)</f>
        <v>1</v>
      </c>
      <c r="Y11" s="39">
        <f t="shared" si="7"/>
        <v>100</v>
      </c>
      <c r="Z11" s="120">
        <f t="shared" si="8"/>
        <v>0</v>
      </c>
    </row>
    <row r="12" spans="1:26" ht="16.5">
      <c r="A12" s="12">
        <v>1</v>
      </c>
      <c r="B12" s="32" t="s">
        <v>87</v>
      </c>
      <c r="C12" s="63">
        <v>694</v>
      </c>
      <c r="D12" s="63">
        <v>85</v>
      </c>
      <c r="E12" s="28">
        <f t="shared" si="0"/>
        <v>12.247838616714697</v>
      </c>
      <c r="F12" s="119">
        <f t="shared" si="1"/>
        <v>-609</v>
      </c>
      <c r="G12" s="119">
        <v>40</v>
      </c>
      <c r="H12" s="119">
        <v>0</v>
      </c>
      <c r="I12" s="119">
        <f t="shared" si="2"/>
        <v>-40</v>
      </c>
      <c r="J12" s="119">
        <v>7</v>
      </c>
      <c r="K12" s="119">
        <v>0</v>
      </c>
      <c r="L12" s="119">
        <f>K12-J12</f>
        <v>-7</v>
      </c>
      <c r="M12" s="63"/>
      <c r="N12" s="59"/>
      <c r="O12" s="28" t="e">
        <f t="shared" si="3"/>
        <v>#DIV/0!</v>
      </c>
      <c r="P12" s="119">
        <f t="shared" si="4"/>
        <v>0</v>
      </c>
      <c r="Q12" s="63"/>
      <c r="R12" s="59"/>
      <c r="S12" s="28" t="e">
        <f t="shared" si="5"/>
        <v>#DIV/0!</v>
      </c>
      <c r="T12" s="119">
        <f t="shared" si="6"/>
        <v>0</v>
      </c>
      <c r="U12" s="63"/>
      <c r="V12" s="59"/>
      <c r="W12" s="63"/>
      <c r="X12" s="59"/>
      <c r="Y12" s="28" t="e">
        <f t="shared" si="7"/>
        <v>#DIV/0!</v>
      </c>
      <c r="Z12" s="119">
        <f t="shared" si="8"/>
        <v>0</v>
      </c>
    </row>
    <row r="13" spans="1:26" ht="16.5">
      <c r="A13" s="12">
        <v>2</v>
      </c>
      <c r="B13" s="37" t="s">
        <v>88</v>
      </c>
      <c r="C13" s="56"/>
      <c r="D13" s="56"/>
      <c r="E13" s="28" t="e">
        <f t="shared" si="0"/>
        <v>#DIV/0!</v>
      </c>
      <c r="F13" s="119">
        <f t="shared" si="1"/>
        <v>0</v>
      </c>
      <c r="G13" s="27"/>
      <c r="H13" s="27"/>
      <c r="I13" s="119">
        <f t="shared" si="2"/>
        <v>0</v>
      </c>
      <c r="J13" s="28"/>
      <c r="K13" s="28"/>
      <c r="L13" s="119">
        <f t="shared" si="9"/>
        <v>0</v>
      </c>
      <c r="M13" s="56"/>
      <c r="N13" s="56"/>
      <c r="O13" s="28" t="e">
        <f t="shared" si="3"/>
        <v>#DIV/0!</v>
      </c>
      <c r="P13" s="119">
        <f t="shared" si="4"/>
        <v>0</v>
      </c>
      <c r="Q13" s="56"/>
      <c r="R13" s="56"/>
      <c r="S13" s="28" t="e">
        <f t="shared" si="5"/>
        <v>#DIV/0!</v>
      </c>
      <c r="T13" s="119">
        <f t="shared" si="6"/>
        <v>0</v>
      </c>
      <c r="U13" s="56"/>
      <c r="V13" s="56"/>
      <c r="W13" s="56"/>
      <c r="X13" s="56"/>
      <c r="Y13" s="28" t="e">
        <f t="shared" si="7"/>
        <v>#DIV/0!</v>
      </c>
      <c r="Z13" s="119">
        <f t="shared" si="8"/>
        <v>0</v>
      </c>
    </row>
    <row r="14" spans="1:26" ht="16.5">
      <c r="A14" s="12">
        <v>3</v>
      </c>
      <c r="B14" s="22" t="s">
        <v>89</v>
      </c>
      <c r="C14" s="59"/>
      <c r="D14" s="59"/>
      <c r="E14" s="28" t="e">
        <f t="shared" si="0"/>
        <v>#DIV/0!</v>
      </c>
      <c r="F14" s="119">
        <f t="shared" si="1"/>
        <v>0</v>
      </c>
      <c r="G14" s="27"/>
      <c r="H14" s="27"/>
      <c r="I14" s="119">
        <f t="shared" si="2"/>
        <v>0</v>
      </c>
      <c r="J14" s="28"/>
      <c r="K14" s="28"/>
      <c r="L14" s="119">
        <f t="shared" si="9"/>
        <v>0</v>
      </c>
      <c r="M14" s="59"/>
      <c r="N14" s="59"/>
      <c r="O14" s="28" t="e">
        <f t="shared" si="3"/>
        <v>#DIV/0!</v>
      </c>
      <c r="P14" s="119">
        <f t="shared" si="4"/>
        <v>0</v>
      </c>
      <c r="Q14" s="59"/>
      <c r="R14" s="59"/>
      <c r="S14" s="28" t="e">
        <f t="shared" si="5"/>
        <v>#DIV/0!</v>
      </c>
      <c r="T14" s="119">
        <f t="shared" si="6"/>
        <v>0</v>
      </c>
      <c r="U14" s="59"/>
      <c r="V14" s="59"/>
      <c r="W14" s="59"/>
      <c r="X14" s="59"/>
      <c r="Y14" s="28" t="e">
        <f t="shared" si="7"/>
        <v>#DIV/0!</v>
      </c>
      <c r="Z14" s="119">
        <f t="shared" si="8"/>
        <v>0</v>
      </c>
    </row>
    <row r="15" spans="1:26" ht="16.5">
      <c r="A15" s="4">
        <v>4</v>
      </c>
      <c r="B15" s="22" t="s">
        <v>90</v>
      </c>
      <c r="C15" s="59"/>
      <c r="D15" s="59"/>
      <c r="E15" s="28" t="e">
        <f t="shared" si="0"/>
        <v>#DIV/0!</v>
      </c>
      <c r="F15" s="119">
        <f t="shared" si="1"/>
        <v>0</v>
      </c>
      <c r="G15" s="27"/>
      <c r="H15" s="27"/>
      <c r="I15" s="119">
        <f t="shared" si="2"/>
        <v>0</v>
      </c>
      <c r="J15" s="28"/>
      <c r="K15" s="28"/>
      <c r="L15" s="119">
        <f t="shared" si="9"/>
        <v>0</v>
      </c>
      <c r="M15" s="59"/>
      <c r="N15" s="59"/>
      <c r="O15" s="28" t="e">
        <f t="shared" si="3"/>
        <v>#DIV/0!</v>
      </c>
      <c r="P15" s="119">
        <f t="shared" si="4"/>
        <v>0</v>
      </c>
      <c r="Q15" s="59"/>
      <c r="R15" s="59"/>
      <c r="S15" s="28" t="e">
        <f t="shared" si="5"/>
        <v>#DIV/0!</v>
      </c>
      <c r="T15" s="119">
        <f t="shared" si="6"/>
        <v>0</v>
      </c>
      <c r="U15" s="59"/>
      <c r="V15" s="59"/>
      <c r="W15" s="59"/>
      <c r="X15" s="59"/>
      <c r="Y15" s="28" t="e">
        <f t="shared" si="7"/>
        <v>#DIV/0!</v>
      </c>
      <c r="Z15" s="119">
        <f t="shared" si="8"/>
        <v>0</v>
      </c>
    </row>
    <row r="16" spans="1:26" ht="16.5">
      <c r="A16" s="12">
        <v>5</v>
      </c>
      <c r="B16" s="22" t="s">
        <v>91</v>
      </c>
      <c r="C16" s="59"/>
      <c r="D16" s="59"/>
      <c r="E16" s="28" t="e">
        <f t="shared" si="0"/>
        <v>#DIV/0!</v>
      </c>
      <c r="F16" s="119">
        <f t="shared" si="1"/>
        <v>0</v>
      </c>
      <c r="G16" s="27"/>
      <c r="H16" s="27"/>
      <c r="I16" s="119">
        <f t="shared" si="2"/>
        <v>0</v>
      </c>
      <c r="J16" s="28"/>
      <c r="K16" s="28"/>
      <c r="L16" s="119">
        <f t="shared" si="9"/>
        <v>0</v>
      </c>
      <c r="M16" s="59"/>
      <c r="N16" s="59"/>
      <c r="O16" s="28" t="e">
        <f t="shared" si="3"/>
        <v>#DIV/0!</v>
      </c>
      <c r="P16" s="119">
        <f t="shared" si="4"/>
        <v>0</v>
      </c>
      <c r="Q16" s="59"/>
      <c r="R16" s="59"/>
      <c r="S16" s="28" t="e">
        <f t="shared" si="5"/>
        <v>#DIV/0!</v>
      </c>
      <c r="T16" s="119">
        <f t="shared" si="6"/>
        <v>0</v>
      </c>
      <c r="U16" s="59"/>
      <c r="V16" s="59"/>
      <c r="W16" s="59"/>
      <c r="X16" s="59"/>
      <c r="Y16" s="28" t="e">
        <f t="shared" si="7"/>
        <v>#DIV/0!</v>
      </c>
      <c r="Z16" s="119">
        <f t="shared" si="8"/>
        <v>0</v>
      </c>
    </row>
    <row r="17" spans="1:26" ht="16.5">
      <c r="A17" s="12">
        <v>6</v>
      </c>
      <c r="B17" s="22" t="s">
        <v>92</v>
      </c>
      <c r="C17" s="56"/>
      <c r="D17" s="56"/>
      <c r="E17" s="28" t="e">
        <f t="shared" si="0"/>
        <v>#DIV/0!</v>
      </c>
      <c r="F17" s="119">
        <f>D17-C17</f>
        <v>0</v>
      </c>
      <c r="G17" s="27"/>
      <c r="H17" s="27"/>
      <c r="I17" s="119">
        <f t="shared" si="2"/>
        <v>0</v>
      </c>
      <c r="J17" s="28"/>
      <c r="K17" s="28"/>
      <c r="L17" s="119">
        <f t="shared" si="9"/>
        <v>0</v>
      </c>
      <c r="M17" s="56"/>
      <c r="N17" s="56"/>
      <c r="O17" s="28" t="e">
        <f t="shared" si="3"/>
        <v>#DIV/0!</v>
      </c>
      <c r="P17" s="119">
        <f>N17-M17</f>
        <v>0</v>
      </c>
      <c r="Q17" s="56"/>
      <c r="R17" s="56"/>
      <c r="S17" s="28" t="e">
        <f t="shared" si="5"/>
        <v>#DIV/0!</v>
      </c>
      <c r="T17" s="119">
        <f>R17-Q17</f>
        <v>0</v>
      </c>
      <c r="U17" s="56"/>
      <c r="V17" s="56"/>
      <c r="W17" s="56"/>
      <c r="X17" s="56"/>
      <c r="Y17" s="28" t="e">
        <f t="shared" si="7"/>
        <v>#DIV/0!</v>
      </c>
      <c r="Z17" s="119">
        <f>X17-W17</f>
        <v>0</v>
      </c>
    </row>
    <row r="18" spans="1:26" ht="16.5">
      <c r="A18" s="12">
        <v>7</v>
      </c>
      <c r="B18" s="22" t="s">
        <v>93</v>
      </c>
      <c r="C18" s="56"/>
      <c r="D18" s="56"/>
      <c r="E18" s="28" t="e">
        <f t="shared" si="0"/>
        <v>#DIV/0!</v>
      </c>
      <c r="F18" s="119">
        <f aca="true" t="shared" si="10" ref="F18:F24">D18-C18</f>
        <v>0</v>
      </c>
      <c r="G18" s="27"/>
      <c r="H18" s="27"/>
      <c r="I18" s="119">
        <f t="shared" si="2"/>
        <v>0</v>
      </c>
      <c r="J18" s="28"/>
      <c r="K18" s="28"/>
      <c r="L18" s="119">
        <f t="shared" si="9"/>
        <v>0</v>
      </c>
      <c r="M18" s="56"/>
      <c r="N18" s="56"/>
      <c r="O18" s="28" t="e">
        <f t="shared" si="3"/>
        <v>#DIV/0!</v>
      </c>
      <c r="P18" s="119">
        <f aca="true" t="shared" si="11" ref="P18:P24">N18-M18</f>
        <v>0</v>
      </c>
      <c r="Q18" s="56"/>
      <c r="R18" s="56"/>
      <c r="S18" s="28" t="e">
        <f t="shared" si="5"/>
        <v>#DIV/0!</v>
      </c>
      <c r="T18" s="119">
        <f aca="true" t="shared" si="12" ref="T18:T24">R18-Q18</f>
        <v>0</v>
      </c>
      <c r="U18" s="56"/>
      <c r="V18" s="56"/>
      <c r="W18" s="56"/>
      <c r="X18" s="56"/>
      <c r="Y18" s="28" t="e">
        <f t="shared" si="7"/>
        <v>#DIV/0!</v>
      </c>
      <c r="Z18" s="119">
        <f aca="true" t="shared" si="13" ref="Z18:Z24">X18-W18</f>
        <v>0</v>
      </c>
    </row>
    <row r="19" spans="1:26" ht="16.5">
      <c r="A19" s="12">
        <v>8</v>
      </c>
      <c r="B19" s="22" t="s">
        <v>94</v>
      </c>
      <c r="C19" s="56"/>
      <c r="D19" s="56"/>
      <c r="E19" s="28" t="e">
        <f t="shared" si="0"/>
        <v>#DIV/0!</v>
      </c>
      <c r="F19" s="119">
        <f t="shared" si="10"/>
        <v>0</v>
      </c>
      <c r="G19" s="27"/>
      <c r="H19" s="27"/>
      <c r="I19" s="119">
        <f t="shared" si="2"/>
        <v>0</v>
      </c>
      <c r="J19" s="28"/>
      <c r="K19" s="28"/>
      <c r="L19" s="119">
        <f t="shared" si="9"/>
        <v>0</v>
      </c>
      <c r="M19" s="56"/>
      <c r="N19" s="56"/>
      <c r="O19" s="28" t="e">
        <f t="shared" si="3"/>
        <v>#DIV/0!</v>
      </c>
      <c r="P19" s="119">
        <f t="shared" si="11"/>
        <v>0</v>
      </c>
      <c r="Q19" s="56"/>
      <c r="R19" s="56"/>
      <c r="S19" s="28" t="e">
        <f t="shared" si="5"/>
        <v>#DIV/0!</v>
      </c>
      <c r="T19" s="119">
        <f t="shared" si="12"/>
        <v>0</v>
      </c>
      <c r="U19" s="56"/>
      <c r="V19" s="56"/>
      <c r="W19" s="56"/>
      <c r="X19" s="56"/>
      <c r="Y19" s="28" t="e">
        <f t="shared" si="7"/>
        <v>#DIV/0!</v>
      </c>
      <c r="Z19" s="119">
        <f t="shared" si="13"/>
        <v>0</v>
      </c>
    </row>
    <row r="20" spans="1:26" ht="16.5">
      <c r="A20" s="12">
        <v>9</v>
      </c>
      <c r="B20" s="22" t="s">
        <v>99</v>
      </c>
      <c r="C20" s="56"/>
      <c r="D20" s="56"/>
      <c r="E20" s="28" t="e">
        <f t="shared" si="0"/>
        <v>#DIV/0!</v>
      </c>
      <c r="F20" s="119">
        <f t="shared" si="10"/>
        <v>0</v>
      </c>
      <c r="G20" s="27"/>
      <c r="H20" s="27"/>
      <c r="I20" s="119">
        <f t="shared" si="2"/>
        <v>0</v>
      </c>
      <c r="J20" s="28"/>
      <c r="K20" s="28"/>
      <c r="L20" s="119">
        <f t="shared" si="9"/>
        <v>0</v>
      </c>
      <c r="M20" s="56"/>
      <c r="N20" s="56"/>
      <c r="O20" s="28" t="e">
        <f t="shared" si="3"/>
        <v>#DIV/0!</v>
      </c>
      <c r="P20" s="119">
        <f t="shared" si="11"/>
        <v>0</v>
      </c>
      <c r="Q20" s="56"/>
      <c r="R20" s="56"/>
      <c r="S20" s="28" t="e">
        <f t="shared" si="5"/>
        <v>#DIV/0!</v>
      </c>
      <c r="T20" s="119">
        <f t="shared" si="12"/>
        <v>0</v>
      </c>
      <c r="U20" s="56"/>
      <c r="V20" s="56"/>
      <c r="W20" s="56"/>
      <c r="X20" s="56"/>
      <c r="Y20" s="28" t="e">
        <f t="shared" si="7"/>
        <v>#DIV/0!</v>
      </c>
      <c r="Z20" s="119">
        <f t="shared" si="13"/>
        <v>0</v>
      </c>
    </row>
    <row r="21" spans="1:26" ht="16.5">
      <c r="A21" s="12">
        <v>10</v>
      </c>
      <c r="B21" s="22" t="s">
        <v>100</v>
      </c>
      <c r="C21" s="56"/>
      <c r="D21" s="56"/>
      <c r="E21" s="28" t="e">
        <f t="shared" si="0"/>
        <v>#DIV/0!</v>
      </c>
      <c r="F21" s="119">
        <f t="shared" si="10"/>
        <v>0</v>
      </c>
      <c r="G21" s="27"/>
      <c r="H21" s="27"/>
      <c r="I21" s="119">
        <f t="shared" si="2"/>
        <v>0</v>
      </c>
      <c r="J21" s="28"/>
      <c r="K21" s="28"/>
      <c r="L21" s="119">
        <f t="shared" si="9"/>
        <v>0</v>
      </c>
      <c r="M21" s="56"/>
      <c r="N21" s="56"/>
      <c r="O21" s="28" t="e">
        <f t="shared" si="3"/>
        <v>#DIV/0!</v>
      </c>
      <c r="P21" s="119">
        <f t="shared" si="11"/>
        <v>0</v>
      </c>
      <c r="Q21" s="56"/>
      <c r="R21" s="56"/>
      <c r="S21" s="28" t="e">
        <f t="shared" si="5"/>
        <v>#DIV/0!</v>
      </c>
      <c r="T21" s="119">
        <f t="shared" si="12"/>
        <v>0</v>
      </c>
      <c r="U21" s="56"/>
      <c r="V21" s="56"/>
      <c r="W21" s="56"/>
      <c r="X21" s="56"/>
      <c r="Y21" s="28" t="e">
        <f t="shared" si="7"/>
        <v>#DIV/0!</v>
      </c>
      <c r="Z21" s="119">
        <f t="shared" si="13"/>
        <v>0</v>
      </c>
    </row>
    <row r="22" spans="1:26" ht="16.5">
      <c r="A22" s="12">
        <v>11</v>
      </c>
      <c r="B22" s="22" t="s">
        <v>96</v>
      </c>
      <c r="C22" s="56"/>
      <c r="D22" s="56"/>
      <c r="E22" s="28" t="e">
        <f t="shared" si="0"/>
        <v>#DIV/0!</v>
      </c>
      <c r="F22" s="119">
        <f t="shared" si="10"/>
        <v>0</v>
      </c>
      <c r="G22" s="27"/>
      <c r="H22" s="27"/>
      <c r="I22" s="119">
        <f t="shared" si="2"/>
        <v>0</v>
      </c>
      <c r="J22" s="28"/>
      <c r="K22" s="28"/>
      <c r="L22" s="119">
        <f t="shared" si="9"/>
        <v>0</v>
      </c>
      <c r="M22" s="56">
        <v>30</v>
      </c>
      <c r="N22" s="56">
        <v>17</v>
      </c>
      <c r="O22" s="28">
        <f t="shared" si="3"/>
        <v>56.666666666666664</v>
      </c>
      <c r="P22" s="119">
        <f t="shared" si="11"/>
        <v>-13</v>
      </c>
      <c r="Q22" s="56"/>
      <c r="R22" s="56"/>
      <c r="S22" s="28" t="e">
        <f t="shared" si="5"/>
        <v>#DIV/0!</v>
      </c>
      <c r="T22" s="119">
        <f t="shared" si="12"/>
        <v>0</v>
      </c>
      <c r="U22" s="56"/>
      <c r="V22" s="56"/>
      <c r="W22" s="56"/>
      <c r="X22" s="56"/>
      <c r="Y22" s="28" t="e">
        <f t="shared" si="7"/>
        <v>#DIV/0!</v>
      </c>
      <c r="Z22" s="119">
        <f t="shared" si="13"/>
        <v>0</v>
      </c>
    </row>
    <row r="23" spans="1:26" ht="16.5">
      <c r="A23" s="45"/>
      <c r="B23" s="38" t="s">
        <v>8</v>
      </c>
      <c r="C23" s="115">
        <f>SUM(C12:C22)</f>
        <v>694</v>
      </c>
      <c r="D23" s="115">
        <f>SUM(D12:D22)</f>
        <v>85</v>
      </c>
      <c r="E23" s="39">
        <f t="shared" si="0"/>
        <v>12.247838616714697</v>
      </c>
      <c r="F23" s="120">
        <f t="shared" si="10"/>
        <v>-609</v>
      </c>
      <c r="G23" s="115">
        <f>SUM(G12:G22)</f>
        <v>40</v>
      </c>
      <c r="H23" s="115">
        <f>SUM(H12:H22)</f>
        <v>0</v>
      </c>
      <c r="I23" s="120">
        <f t="shared" si="2"/>
        <v>-40</v>
      </c>
      <c r="J23" s="115">
        <f>SUM(J12:J22)</f>
        <v>7</v>
      </c>
      <c r="K23" s="115">
        <f>SUM(K12:K22)</f>
        <v>0</v>
      </c>
      <c r="L23" s="120">
        <f t="shared" si="9"/>
        <v>-7</v>
      </c>
      <c r="M23" s="115">
        <f>SUM(M12:M22)</f>
        <v>30</v>
      </c>
      <c r="N23" s="115">
        <f>SUM(N12:N22)</f>
        <v>17</v>
      </c>
      <c r="O23" s="39">
        <f t="shared" si="3"/>
        <v>56.666666666666664</v>
      </c>
      <c r="P23" s="120">
        <f t="shared" si="11"/>
        <v>-13</v>
      </c>
      <c r="Q23" s="115">
        <f>SUM(Q12:Q22)</f>
        <v>0</v>
      </c>
      <c r="R23" s="115">
        <f>SUM(R12:R22)</f>
        <v>0</v>
      </c>
      <c r="S23" s="39" t="e">
        <f t="shared" si="5"/>
        <v>#DIV/0!</v>
      </c>
      <c r="T23" s="120">
        <f t="shared" si="12"/>
        <v>0</v>
      </c>
      <c r="U23" s="115">
        <f>SUM(U12:U22)</f>
        <v>0</v>
      </c>
      <c r="V23" s="115">
        <f>SUM(V12:V22)</f>
        <v>0</v>
      </c>
      <c r="W23" s="115">
        <f>SUM(W12:W22)</f>
        <v>0</v>
      </c>
      <c r="X23" s="115">
        <f>SUM(X12:X22)</f>
        <v>0</v>
      </c>
      <c r="Y23" s="39" t="e">
        <f t="shared" si="7"/>
        <v>#DIV/0!</v>
      </c>
      <c r="Z23" s="120">
        <f t="shared" si="13"/>
        <v>0</v>
      </c>
    </row>
    <row r="24" spans="1:26" ht="16.5">
      <c r="A24" s="45"/>
      <c r="B24" s="53" t="s">
        <v>9</v>
      </c>
      <c r="C24" s="115">
        <f>C11+C23</f>
        <v>889</v>
      </c>
      <c r="D24" s="115">
        <f>D11+D23</f>
        <v>269</v>
      </c>
      <c r="E24" s="39">
        <f t="shared" si="0"/>
        <v>30.25871766029246</v>
      </c>
      <c r="F24" s="120">
        <f t="shared" si="10"/>
        <v>-620</v>
      </c>
      <c r="G24" s="115">
        <f>G11+G23</f>
        <v>50</v>
      </c>
      <c r="H24" s="115">
        <f>H11+H23</f>
        <v>10</v>
      </c>
      <c r="I24" s="120">
        <f t="shared" si="2"/>
        <v>-40</v>
      </c>
      <c r="J24" s="115">
        <f>J11+J23</f>
        <v>14</v>
      </c>
      <c r="K24" s="115">
        <f>K11+K23</f>
        <v>7</v>
      </c>
      <c r="L24" s="120">
        <f t="shared" si="9"/>
        <v>-7</v>
      </c>
      <c r="M24" s="115">
        <f>M11+M23</f>
        <v>30</v>
      </c>
      <c r="N24" s="115">
        <f>N11+N23</f>
        <v>17</v>
      </c>
      <c r="O24" s="39">
        <f t="shared" si="3"/>
        <v>56.666666666666664</v>
      </c>
      <c r="P24" s="120">
        <f t="shared" si="11"/>
        <v>-13</v>
      </c>
      <c r="Q24" s="115">
        <f>Q11+Q23</f>
        <v>0</v>
      </c>
      <c r="R24" s="115">
        <f>R11+R23</f>
        <v>0</v>
      </c>
      <c r="S24" s="39" t="e">
        <f t="shared" si="5"/>
        <v>#DIV/0!</v>
      </c>
      <c r="T24" s="120">
        <f t="shared" si="12"/>
        <v>0</v>
      </c>
      <c r="U24" s="115">
        <f>U11+U23</f>
        <v>0</v>
      </c>
      <c r="V24" s="115">
        <f>V11+V23</f>
        <v>0</v>
      </c>
      <c r="W24" s="115">
        <f>W11+W23</f>
        <v>1</v>
      </c>
      <c r="X24" s="115">
        <f>X11+X23</f>
        <v>1</v>
      </c>
      <c r="Y24" s="39">
        <f t="shared" si="7"/>
        <v>100</v>
      </c>
      <c r="Z24" s="120">
        <f t="shared" si="13"/>
        <v>0</v>
      </c>
    </row>
  </sheetData>
  <sheetProtection/>
  <mergeCells count="11">
    <mergeCell ref="W3:Z5"/>
    <mergeCell ref="U3:V5"/>
    <mergeCell ref="A3:A6"/>
    <mergeCell ref="B3:B6"/>
    <mergeCell ref="C3:F5"/>
    <mergeCell ref="B1:T1"/>
    <mergeCell ref="M3:P5"/>
    <mergeCell ref="Q3:T5"/>
    <mergeCell ref="G3:L3"/>
    <mergeCell ref="G4:I5"/>
    <mergeCell ref="J4:L5"/>
  </mergeCells>
  <printOptions/>
  <pageMargins left="0.5118110236220472" right="0.31496062992125984" top="1.3385826771653544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9"/>
  <sheetViews>
    <sheetView view="pageBreakPreview" zoomScaleSheetLayoutView="100" zoomScalePageLayoutView="0" workbookViewId="0" topLeftCell="A1">
      <selection activeCell="T20" sqref="T20"/>
    </sheetView>
  </sheetViews>
  <sheetFormatPr defaultColWidth="9.140625" defaultRowHeight="15"/>
  <cols>
    <col min="1" max="1" width="3.57421875" style="0" customWidth="1"/>
    <col min="2" max="2" width="26.7109375" style="0" customWidth="1"/>
    <col min="3" max="3" width="10.421875" style="0" customWidth="1"/>
    <col min="4" max="4" width="10.57421875" style="0" customWidth="1"/>
    <col min="5" max="5" width="10.7109375" style="0" customWidth="1"/>
    <col min="6" max="6" width="6.421875" style="0" customWidth="1"/>
    <col min="9" max="9" width="10.140625" style="0" customWidth="1"/>
    <col min="10" max="10" width="6.421875" style="0" customWidth="1"/>
    <col min="13" max="13" width="10.140625" style="0" customWidth="1"/>
    <col min="14" max="14" width="6.421875" style="0" customWidth="1"/>
    <col min="17" max="17" width="9.8515625" style="0" customWidth="1"/>
    <col min="18" max="18" width="6.140625" style="0" customWidth="1"/>
    <col min="21" max="21" width="10.140625" style="0" customWidth="1"/>
  </cols>
  <sheetData>
    <row r="2" spans="3:23" ht="17.25">
      <c r="C2" s="221" t="s">
        <v>104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</row>
    <row r="4" spans="1:23" ht="17.25" customHeight="1">
      <c r="A4" s="173" t="s">
        <v>2</v>
      </c>
      <c r="B4" s="239" t="s">
        <v>10</v>
      </c>
      <c r="C4" s="233" t="s">
        <v>31</v>
      </c>
      <c r="D4" s="234"/>
      <c r="E4" s="234"/>
      <c r="F4" s="235"/>
      <c r="G4" s="242" t="s">
        <v>32</v>
      </c>
      <c r="H4" s="243"/>
      <c r="I4" s="243"/>
      <c r="J4" s="244"/>
      <c r="K4" s="233" t="s">
        <v>33</v>
      </c>
      <c r="L4" s="234"/>
      <c r="M4" s="234"/>
      <c r="N4" s="235"/>
      <c r="O4" s="222" t="s">
        <v>35</v>
      </c>
      <c r="P4" s="223"/>
      <c r="Q4" s="223"/>
      <c r="R4" s="224"/>
      <c r="S4" s="228" t="s">
        <v>34</v>
      </c>
      <c r="T4" s="228"/>
      <c r="U4" s="228"/>
      <c r="V4" s="229" t="s">
        <v>36</v>
      </c>
      <c r="W4" s="230"/>
    </row>
    <row r="5" spans="1:23" ht="25.5" customHeight="1">
      <c r="A5" s="174"/>
      <c r="B5" s="240"/>
      <c r="C5" s="236"/>
      <c r="D5" s="237"/>
      <c r="E5" s="237"/>
      <c r="F5" s="238"/>
      <c r="G5" s="245"/>
      <c r="H5" s="246"/>
      <c r="I5" s="246"/>
      <c r="J5" s="247"/>
      <c r="K5" s="236"/>
      <c r="L5" s="237"/>
      <c r="M5" s="237"/>
      <c r="N5" s="238"/>
      <c r="O5" s="225"/>
      <c r="P5" s="226"/>
      <c r="Q5" s="226"/>
      <c r="R5" s="227"/>
      <c r="S5" s="228"/>
      <c r="T5" s="228"/>
      <c r="U5" s="228"/>
      <c r="V5" s="231"/>
      <c r="W5" s="232"/>
    </row>
    <row r="6" spans="1:23" ht="45" customHeight="1">
      <c r="A6" s="175"/>
      <c r="B6" s="241"/>
      <c r="C6" s="41">
        <v>2020</v>
      </c>
      <c r="D6" s="40">
        <v>2021</v>
      </c>
      <c r="E6" s="73" t="s">
        <v>97</v>
      </c>
      <c r="F6" s="73" t="s">
        <v>98</v>
      </c>
      <c r="G6" s="41">
        <v>2020</v>
      </c>
      <c r="H6" s="40">
        <v>2021</v>
      </c>
      <c r="I6" s="73" t="s">
        <v>97</v>
      </c>
      <c r="J6" s="73" t="s">
        <v>98</v>
      </c>
      <c r="K6" s="41">
        <v>2020</v>
      </c>
      <c r="L6" s="40">
        <v>2021</v>
      </c>
      <c r="M6" s="73" t="s">
        <v>97</v>
      </c>
      <c r="N6" s="73" t="s">
        <v>98</v>
      </c>
      <c r="O6" s="41">
        <v>2020</v>
      </c>
      <c r="P6" s="40">
        <v>2021</v>
      </c>
      <c r="Q6" s="73" t="s">
        <v>97</v>
      </c>
      <c r="R6" s="73" t="s">
        <v>98</v>
      </c>
      <c r="S6" s="41">
        <v>2020</v>
      </c>
      <c r="T6" s="40">
        <v>2021</v>
      </c>
      <c r="U6" s="73" t="s">
        <v>97</v>
      </c>
      <c r="V6" s="41">
        <v>2020</v>
      </c>
      <c r="W6" s="40">
        <v>2021</v>
      </c>
    </row>
    <row r="7" spans="1:23" ht="16.5">
      <c r="A7" s="4">
        <v>1</v>
      </c>
      <c r="B7" s="22"/>
      <c r="C7" s="56"/>
      <c r="D7" s="56"/>
      <c r="E7" s="28" t="e">
        <f aca="true" t="shared" si="0" ref="E7:E26">D7/C7*100</f>
        <v>#DIV/0!</v>
      </c>
      <c r="F7" s="28">
        <f aca="true" t="shared" si="1" ref="F7:F18">D7-C7</f>
        <v>0</v>
      </c>
      <c r="G7" s="56"/>
      <c r="H7" s="56"/>
      <c r="I7" s="28" t="e">
        <f aca="true" t="shared" si="2" ref="I7:I26">H7/G7*100</f>
        <v>#DIV/0!</v>
      </c>
      <c r="J7" s="28">
        <f aca="true" t="shared" si="3" ref="J7:J18">H7-G7</f>
        <v>0</v>
      </c>
      <c r="K7" s="56"/>
      <c r="L7" s="56"/>
      <c r="M7" s="28" t="e">
        <f aca="true" t="shared" si="4" ref="M7:M26">L7/K7*100</f>
        <v>#DIV/0!</v>
      </c>
      <c r="N7" s="28">
        <f aca="true" t="shared" si="5" ref="N7:N18">L7-K7</f>
        <v>0</v>
      </c>
      <c r="O7" s="56"/>
      <c r="P7" s="56"/>
      <c r="Q7" s="28" t="e">
        <f aca="true" t="shared" si="6" ref="Q7:Q26">P7/O7*100</f>
        <v>#DIV/0!</v>
      </c>
      <c r="R7" s="28">
        <f aca="true" t="shared" si="7" ref="R7:R18">P7-O7</f>
        <v>0</v>
      </c>
      <c r="S7" s="56" t="e">
        <f>K7/V7</f>
        <v>#DIV/0!</v>
      </c>
      <c r="T7" s="56" t="e">
        <f>L7/W7</f>
        <v>#DIV/0!</v>
      </c>
      <c r="U7" s="28" t="e">
        <f aca="true" t="shared" si="8" ref="U7:U26">T7/S7*100</f>
        <v>#DIV/0!</v>
      </c>
      <c r="V7" s="45"/>
      <c r="W7" s="45"/>
    </row>
    <row r="8" spans="1:23" ht="16.5">
      <c r="A8" s="9">
        <v>2</v>
      </c>
      <c r="B8" s="22"/>
      <c r="C8" s="61"/>
      <c r="D8" s="61"/>
      <c r="E8" s="28" t="e">
        <f t="shared" si="0"/>
        <v>#DIV/0!</v>
      </c>
      <c r="F8" s="28">
        <f t="shared" si="1"/>
        <v>0</v>
      </c>
      <c r="G8" s="61"/>
      <c r="H8" s="61"/>
      <c r="I8" s="28" t="e">
        <f>H8/G8*100</f>
        <v>#DIV/0!</v>
      </c>
      <c r="J8" s="28">
        <f>H8-G8</f>
        <v>0</v>
      </c>
      <c r="K8" s="61"/>
      <c r="L8" s="61"/>
      <c r="M8" s="28" t="e">
        <f t="shared" si="4"/>
        <v>#DIV/0!</v>
      </c>
      <c r="N8" s="28">
        <f t="shared" si="5"/>
        <v>0</v>
      </c>
      <c r="O8" s="61"/>
      <c r="P8" s="61"/>
      <c r="Q8" s="28" t="e">
        <f t="shared" si="6"/>
        <v>#DIV/0!</v>
      </c>
      <c r="R8" s="28">
        <f t="shared" si="7"/>
        <v>0</v>
      </c>
      <c r="S8" s="56" t="e">
        <f aca="true" t="shared" si="9" ref="S8:S26">K8/V8</f>
        <v>#DIV/0!</v>
      </c>
      <c r="T8" s="56" t="e">
        <f aca="true" t="shared" si="10" ref="T8:T26">L8/W8</f>
        <v>#DIV/0!</v>
      </c>
      <c r="U8" s="28" t="e">
        <f t="shared" si="8"/>
        <v>#DIV/0!</v>
      </c>
      <c r="V8" s="45"/>
      <c r="W8" s="45"/>
    </row>
    <row r="9" spans="1:23" ht="16.5">
      <c r="A9" s="12">
        <v>3</v>
      </c>
      <c r="B9" s="22"/>
      <c r="C9" s="61"/>
      <c r="D9" s="61"/>
      <c r="E9" s="28" t="e">
        <f t="shared" si="0"/>
        <v>#DIV/0!</v>
      </c>
      <c r="F9" s="28">
        <f t="shared" si="1"/>
        <v>0</v>
      </c>
      <c r="G9" s="61"/>
      <c r="H9" s="61"/>
      <c r="I9" s="28" t="e">
        <f t="shared" si="2"/>
        <v>#DIV/0!</v>
      </c>
      <c r="J9" s="28">
        <f t="shared" si="3"/>
        <v>0</v>
      </c>
      <c r="K9" s="61"/>
      <c r="L9" s="61"/>
      <c r="M9" s="28" t="e">
        <f t="shared" si="4"/>
        <v>#DIV/0!</v>
      </c>
      <c r="N9" s="28">
        <f t="shared" si="5"/>
        <v>0</v>
      </c>
      <c r="O9" s="61"/>
      <c r="P9" s="61"/>
      <c r="Q9" s="28" t="e">
        <f t="shared" si="6"/>
        <v>#DIV/0!</v>
      </c>
      <c r="R9" s="28">
        <f t="shared" si="7"/>
        <v>0</v>
      </c>
      <c r="S9" s="56" t="e">
        <f t="shared" si="9"/>
        <v>#DIV/0!</v>
      </c>
      <c r="T9" s="56" t="e">
        <f>L9/W9</f>
        <v>#DIV/0!</v>
      </c>
      <c r="U9" s="28" t="e">
        <f t="shared" si="8"/>
        <v>#DIV/0!</v>
      </c>
      <c r="V9" s="45"/>
      <c r="W9" s="45"/>
    </row>
    <row r="10" spans="1:23" ht="16.5">
      <c r="A10" s="12">
        <v>4</v>
      </c>
      <c r="B10" s="22"/>
      <c r="C10" s="56"/>
      <c r="D10" s="56"/>
      <c r="E10" s="28" t="e">
        <f t="shared" si="0"/>
        <v>#DIV/0!</v>
      </c>
      <c r="F10" s="28">
        <f t="shared" si="1"/>
        <v>0</v>
      </c>
      <c r="G10" s="56"/>
      <c r="H10" s="56"/>
      <c r="I10" s="28" t="e">
        <f t="shared" si="2"/>
        <v>#DIV/0!</v>
      </c>
      <c r="J10" s="28">
        <f t="shared" si="3"/>
        <v>0</v>
      </c>
      <c r="K10" s="56"/>
      <c r="L10" s="56"/>
      <c r="M10" s="28" t="e">
        <f t="shared" si="4"/>
        <v>#DIV/0!</v>
      </c>
      <c r="N10" s="28">
        <f t="shared" si="5"/>
        <v>0</v>
      </c>
      <c r="O10" s="56"/>
      <c r="P10" s="56"/>
      <c r="Q10" s="28" t="e">
        <f t="shared" si="6"/>
        <v>#DIV/0!</v>
      </c>
      <c r="R10" s="28">
        <f t="shared" si="7"/>
        <v>0</v>
      </c>
      <c r="S10" s="56" t="e">
        <f t="shared" si="9"/>
        <v>#DIV/0!</v>
      </c>
      <c r="T10" s="56" t="e">
        <f t="shared" si="10"/>
        <v>#DIV/0!</v>
      </c>
      <c r="U10" s="28" t="e">
        <f t="shared" si="8"/>
        <v>#DIV/0!</v>
      </c>
      <c r="V10" s="45"/>
      <c r="W10" s="45"/>
    </row>
    <row r="11" spans="1:23" ht="16.5">
      <c r="A11" s="12">
        <v>5</v>
      </c>
      <c r="B11" s="22"/>
      <c r="C11" s="59"/>
      <c r="D11" s="59"/>
      <c r="E11" s="28" t="e">
        <f t="shared" si="0"/>
        <v>#DIV/0!</v>
      </c>
      <c r="F11" s="28">
        <f t="shared" si="1"/>
        <v>0</v>
      </c>
      <c r="G11" s="59"/>
      <c r="H11" s="59"/>
      <c r="I11" s="28" t="e">
        <f t="shared" si="2"/>
        <v>#DIV/0!</v>
      </c>
      <c r="J11" s="28">
        <f t="shared" si="3"/>
        <v>0</v>
      </c>
      <c r="K11" s="59"/>
      <c r="L11" s="59"/>
      <c r="M11" s="28" t="e">
        <f t="shared" si="4"/>
        <v>#DIV/0!</v>
      </c>
      <c r="N11" s="28">
        <f t="shared" si="5"/>
        <v>0</v>
      </c>
      <c r="O11" s="59"/>
      <c r="P11" s="59"/>
      <c r="Q11" s="28" t="e">
        <f t="shared" si="6"/>
        <v>#DIV/0!</v>
      </c>
      <c r="R11" s="28">
        <f t="shared" si="7"/>
        <v>0</v>
      </c>
      <c r="S11" s="56" t="e">
        <f t="shared" si="9"/>
        <v>#DIV/0!</v>
      </c>
      <c r="T11" s="56" t="e">
        <f t="shared" si="10"/>
        <v>#DIV/0!</v>
      </c>
      <c r="U11" s="28" t="e">
        <f t="shared" si="8"/>
        <v>#DIV/0!</v>
      </c>
      <c r="V11" s="45"/>
      <c r="W11" s="45"/>
    </row>
    <row r="12" spans="1:23" ht="16.5">
      <c r="A12" s="12">
        <v>6</v>
      </c>
      <c r="B12" s="22"/>
      <c r="C12" s="59"/>
      <c r="D12" s="59"/>
      <c r="E12" s="28" t="e">
        <f t="shared" si="0"/>
        <v>#DIV/0!</v>
      </c>
      <c r="F12" s="28">
        <f t="shared" si="1"/>
        <v>0</v>
      </c>
      <c r="G12" s="59"/>
      <c r="H12" s="59"/>
      <c r="I12" s="28" t="e">
        <f t="shared" si="2"/>
        <v>#DIV/0!</v>
      </c>
      <c r="J12" s="28">
        <f t="shared" si="3"/>
        <v>0</v>
      </c>
      <c r="K12" s="59"/>
      <c r="L12" s="59"/>
      <c r="M12" s="28" t="e">
        <f t="shared" si="4"/>
        <v>#DIV/0!</v>
      </c>
      <c r="N12" s="28">
        <f t="shared" si="5"/>
        <v>0</v>
      </c>
      <c r="O12" s="59"/>
      <c r="P12" s="59"/>
      <c r="Q12" s="28" t="e">
        <f t="shared" si="6"/>
        <v>#DIV/0!</v>
      </c>
      <c r="R12" s="28">
        <f t="shared" si="7"/>
        <v>0</v>
      </c>
      <c r="S12" s="56" t="e">
        <f t="shared" si="9"/>
        <v>#DIV/0!</v>
      </c>
      <c r="T12" s="56" t="e">
        <f t="shared" si="10"/>
        <v>#DIV/0!</v>
      </c>
      <c r="U12" s="28" t="e">
        <f t="shared" si="8"/>
        <v>#DIV/0!</v>
      </c>
      <c r="V12" s="45"/>
      <c r="W12" s="45"/>
    </row>
    <row r="13" spans="1:23" ht="16.5">
      <c r="A13" s="12"/>
      <c r="B13" s="44" t="s">
        <v>7</v>
      </c>
      <c r="C13" s="56">
        <f>SUM(C7:C12)</f>
        <v>0</v>
      </c>
      <c r="D13" s="56">
        <f>SUM(D7:D12)</f>
        <v>0</v>
      </c>
      <c r="E13" s="28" t="e">
        <f t="shared" si="0"/>
        <v>#DIV/0!</v>
      </c>
      <c r="F13" s="28">
        <f t="shared" si="1"/>
        <v>0</v>
      </c>
      <c r="G13" s="56">
        <f>SUM(G7:G12)</f>
        <v>0</v>
      </c>
      <c r="H13" s="56">
        <f>SUM(H7:H12)</f>
        <v>0</v>
      </c>
      <c r="I13" s="28" t="e">
        <f t="shared" si="2"/>
        <v>#DIV/0!</v>
      </c>
      <c r="J13" s="28">
        <f t="shared" si="3"/>
        <v>0</v>
      </c>
      <c r="K13" s="56">
        <f>SUM(K7:K12)</f>
        <v>0</v>
      </c>
      <c r="L13" s="56">
        <f>SUM(L7:L12)</f>
        <v>0</v>
      </c>
      <c r="M13" s="28" t="e">
        <f t="shared" si="4"/>
        <v>#DIV/0!</v>
      </c>
      <c r="N13" s="28">
        <f t="shared" si="5"/>
        <v>0</v>
      </c>
      <c r="O13" s="56">
        <f>SUM(O7:O12)</f>
        <v>0</v>
      </c>
      <c r="P13" s="56">
        <f>SUM(P7:P12)</f>
        <v>0</v>
      </c>
      <c r="Q13" s="28" t="e">
        <f t="shared" si="6"/>
        <v>#DIV/0!</v>
      </c>
      <c r="R13" s="28">
        <f t="shared" si="7"/>
        <v>0</v>
      </c>
      <c r="S13" s="56" t="e">
        <f t="shared" si="9"/>
        <v>#DIV/0!</v>
      </c>
      <c r="T13" s="56" t="e">
        <f t="shared" si="10"/>
        <v>#DIV/0!</v>
      </c>
      <c r="U13" s="28" t="e">
        <f t="shared" si="8"/>
        <v>#DIV/0!</v>
      </c>
      <c r="V13" s="56">
        <f>SUM(V7:V12)</f>
        <v>0</v>
      </c>
      <c r="W13" s="56">
        <f>SUM(W7:W12)</f>
        <v>0</v>
      </c>
    </row>
    <row r="14" spans="1:23" ht="16.5">
      <c r="A14" s="12">
        <v>1</v>
      </c>
      <c r="B14" s="32"/>
      <c r="C14" s="63"/>
      <c r="D14" s="59"/>
      <c r="E14" s="28" t="e">
        <f t="shared" si="0"/>
        <v>#DIV/0!</v>
      </c>
      <c r="F14" s="28">
        <f t="shared" si="1"/>
        <v>0</v>
      </c>
      <c r="G14" s="63"/>
      <c r="H14" s="59"/>
      <c r="I14" s="28" t="e">
        <f t="shared" si="2"/>
        <v>#DIV/0!</v>
      </c>
      <c r="J14" s="28">
        <f t="shared" si="3"/>
        <v>0</v>
      </c>
      <c r="K14" s="63"/>
      <c r="L14" s="59"/>
      <c r="M14" s="28" t="e">
        <f t="shared" si="4"/>
        <v>#DIV/0!</v>
      </c>
      <c r="N14" s="28">
        <f t="shared" si="5"/>
        <v>0</v>
      </c>
      <c r="O14" s="63"/>
      <c r="P14" s="59"/>
      <c r="Q14" s="28" t="e">
        <f t="shared" si="6"/>
        <v>#DIV/0!</v>
      </c>
      <c r="R14" s="28">
        <f t="shared" si="7"/>
        <v>0</v>
      </c>
      <c r="S14" s="56" t="e">
        <f t="shared" si="9"/>
        <v>#DIV/0!</v>
      </c>
      <c r="T14" s="56" t="e">
        <f t="shared" si="10"/>
        <v>#DIV/0!</v>
      </c>
      <c r="U14" s="28" t="e">
        <f t="shared" si="8"/>
        <v>#DIV/0!</v>
      </c>
      <c r="V14" s="45"/>
      <c r="W14" s="45"/>
    </row>
    <row r="15" spans="1:23" ht="16.5">
      <c r="A15" s="12">
        <v>2</v>
      </c>
      <c r="B15" s="37"/>
      <c r="C15" s="56"/>
      <c r="D15" s="56"/>
      <c r="E15" s="28" t="e">
        <f t="shared" si="0"/>
        <v>#DIV/0!</v>
      </c>
      <c r="F15" s="28">
        <f t="shared" si="1"/>
        <v>0</v>
      </c>
      <c r="G15" s="56"/>
      <c r="H15" s="56"/>
      <c r="I15" s="28" t="e">
        <f t="shared" si="2"/>
        <v>#DIV/0!</v>
      </c>
      <c r="J15" s="28">
        <f t="shared" si="3"/>
        <v>0</v>
      </c>
      <c r="K15" s="56"/>
      <c r="L15" s="56"/>
      <c r="M15" s="28" t="e">
        <f t="shared" si="4"/>
        <v>#DIV/0!</v>
      </c>
      <c r="N15" s="28">
        <f t="shared" si="5"/>
        <v>0</v>
      </c>
      <c r="O15" s="56"/>
      <c r="P15" s="56"/>
      <c r="Q15" s="28" t="e">
        <f t="shared" si="6"/>
        <v>#DIV/0!</v>
      </c>
      <c r="R15" s="28">
        <f t="shared" si="7"/>
        <v>0</v>
      </c>
      <c r="S15" s="56" t="e">
        <f t="shared" si="9"/>
        <v>#DIV/0!</v>
      </c>
      <c r="T15" s="56" t="e">
        <f t="shared" si="10"/>
        <v>#DIV/0!</v>
      </c>
      <c r="U15" s="28" t="e">
        <f t="shared" si="8"/>
        <v>#DIV/0!</v>
      </c>
      <c r="V15" s="45"/>
      <c r="W15" s="45"/>
    </row>
    <row r="16" spans="1:23" ht="16.5">
      <c r="A16" s="12">
        <v>3</v>
      </c>
      <c r="B16" s="22"/>
      <c r="C16" s="59"/>
      <c r="D16" s="59"/>
      <c r="E16" s="28" t="e">
        <f t="shared" si="0"/>
        <v>#DIV/0!</v>
      </c>
      <c r="F16" s="28">
        <f t="shared" si="1"/>
        <v>0</v>
      </c>
      <c r="G16" s="59"/>
      <c r="H16" s="59"/>
      <c r="I16" s="28" t="e">
        <f t="shared" si="2"/>
        <v>#DIV/0!</v>
      </c>
      <c r="J16" s="28">
        <f t="shared" si="3"/>
        <v>0</v>
      </c>
      <c r="K16" s="59"/>
      <c r="L16" s="59"/>
      <c r="M16" s="28" t="e">
        <f t="shared" si="4"/>
        <v>#DIV/0!</v>
      </c>
      <c r="N16" s="28">
        <f t="shared" si="5"/>
        <v>0</v>
      </c>
      <c r="O16" s="59"/>
      <c r="P16" s="59"/>
      <c r="Q16" s="28" t="e">
        <f t="shared" si="6"/>
        <v>#DIV/0!</v>
      </c>
      <c r="R16" s="28">
        <f t="shared" si="7"/>
        <v>0</v>
      </c>
      <c r="S16" s="56" t="e">
        <f t="shared" si="9"/>
        <v>#DIV/0!</v>
      </c>
      <c r="T16" s="56" t="e">
        <f t="shared" si="10"/>
        <v>#DIV/0!</v>
      </c>
      <c r="U16" s="28" t="e">
        <f t="shared" si="8"/>
        <v>#DIV/0!</v>
      </c>
      <c r="V16" s="45"/>
      <c r="W16" s="45"/>
    </row>
    <row r="17" spans="1:23" ht="16.5">
      <c r="A17" s="4">
        <v>4</v>
      </c>
      <c r="B17" s="22"/>
      <c r="C17" s="59"/>
      <c r="D17" s="59"/>
      <c r="E17" s="28" t="e">
        <f t="shared" si="0"/>
        <v>#DIV/0!</v>
      </c>
      <c r="F17" s="28">
        <f t="shared" si="1"/>
        <v>0</v>
      </c>
      <c r="G17" s="59"/>
      <c r="H17" s="59"/>
      <c r="I17" s="28" t="e">
        <f t="shared" si="2"/>
        <v>#DIV/0!</v>
      </c>
      <c r="J17" s="28">
        <f t="shared" si="3"/>
        <v>0</v>
      </c>
      <c r="K17" s="59"/>
      <c r="L17" s="59"/>
      <c r="M17" s="28" t="e">
        <f t="shared" si="4"/>
        <v>#DIV/0!</v>
      </c>
      <c r="N17" s="28">
        <f t="shared" si="5"/>
        <v>0</v>
      </c>
      <c r="O17" s="59"/>
      <c r="P17" s="59"/>
      <c r="Q17" s="28" t="e">
        <f t="shared" si="6"/>
        <v>#DIV/0!</v>
      </c>
      <c r="R17" s="28">
        <f t="shared" si="7"/>
        <v>0</v>
      </c>
      <c r="S17" s="56" t="e">
        <f t="shared" si="9"/>
        <v>#DIV/0!</v>
      </c>
      <c r="T17" s="56" t="e">
        <f t="shared" si="10"/>
        <v>#DIV/0!</v>
      </c>
      <c r="U17" s="28" t="e">
        <f t="shared" si="8"/>
        <v>#DIV/0!</v>
      </c>
      <c r="V17" s="45"/>
      <c r="W17" s="45"/>
    </row>
    <row r="18" spans="1:23" ht="16.5">
      <c r="A18" s="12">
        <v>5</v>
      </c>
      <c r="B18" s="22"/>
      <c r="C18" s="59"/>
      <c r="D18" s="59"/>
      <c r="E18" s="28" t="e">
        <f t="shared" si="0"/>
        <v>#DIV/0!</v>
      </c>
      <c r="F18" s="28">
        <f t="shared" si="1"/>
        <v>0</v>
      </c>
      <c r="G18" s="59"/>
      <c r="H18" s="59"/>
      <c r="I18" s="28" t="e">
        <f t="shared" si="2"/>
        <v>#DIV/0!</v>
      </c>
      <c r="J18" s="28">
        <f t="shared" si="3"/>
        <v>0</v>
      </c>
      <c r="K18" s="59"/>
      <c r="L18" s="59"/>
      <c r="M18" s="28" t="e">
        <f t="shared" si="4"/>
        <v>#DIV/0!</v>
      </c>
      <c r="N18" s="28">
        <f t="shared" si="5"/>
        <v>0</v>
      </c>
      <c r="O18" s="59"/>
      <c r="P18" s="59"/>
      <c r="Q18" s="28" t="e">
        <f t="shared" si="6"/>
        <v>#DIV/0!</v>
      </c>
      <c r="R18" s="28">
        <f t="shared" si="7"/>
        <v>0</v>
      </c>
      <c r="S18" s="56" t="e">
        <f t="shared" si="9"/>
        <v>#DIV/0!</v>
      </c>
      <c r="T18" s="56" t="e">
        <f t="shared" si="10"/>
        <v>#DIV/0!</v>
      </c>
      <c r="U18" s="28" t="e">
        <f t="shared" si="8"/>
        <v>#DIV/0!</v>
      </c>
      <c r="V18" s="45"/>
      <c r="W18" s="45"/>
    </row>
    <row r="19" spans="1:23" ht="16.5">
      <c r="A19" s="12">
        <v>6</v>
      </c>
      <c r="B19" s="22"/>
      <c r="C19" s="56"/>
      <c r="D19" s="56"/>
      <c r="E19" s="28" t="e">
        <f t="shared" si="0"/>
        <v>#DIV/0!</v>
      </c>
      <c r="F19" s="28">
        <f>D19-C19</f>
        <v>0</v>
      </c>
      <c r="G19" s="56"/>
      <c r="H19" s="56"/>
      <c r="I19" s="28" t="e">
        <f t="shared" si="2"/>
        <v>#DIV/0!</v>
      </c>
      <c r="J19" s="28">
        <f>H19-G19</f>
        <v>0</v>
      </c>
      <c r="K19" s="56"/>
      <c r="L19" s="56"/>
      <c r="M19" s="28" t="e">
        <f t="shared" si="4"/>
        <v>#DIV/0!</v>
      </c>
      <c r="N19" s="28">
        <f>L19-K19</f>
        <v>0</v>
      </c>
      <c r="O19" s="56"/>
      <c r="P19" s="56"/>
      <c r="Q19" s="28" t="e">
        <f t="shared" si="6"/>
        <v>#DIV/0!</v>
      </c>
      <c r="R19" s="28">
        <f>P19-O19</f>
        <v>0</v>
      </c>
      <c r="S19" s="56" t="e">
        <f t="shared" si="9"/>
        <v>#DIV/0!</v>
      </c>
      <c r="T19" s="56" t="e">
        <f t="shared" si="10"/>
        <v>#DIV/0!</v>
      </c>
      <c r="U19" s="28" t="e">
        <f t="shared" si="8"/>
        <v>#DIV/0!</v>
      </c>
      <c r="V19" s="45"/>
      <c r="W19" s="45"/>
    </row>
    <row r="20" spans="1:23" ht="16.5">
      <c r="A20" s="12">
        <v>7</v>
      </c>
      <c r="B20" s="22"/>
      <c r="C20" s="56"/>
      <c r="D20" s="56"/>
      <c r="E20" s="28" t="e">
        <f t="shared" si="0"/>
        <v>#DIV/0!</v>
      </c>
      <c r="F20" s="28">
        <f aca="true" t="shared" si="11" ref="F20:F26">D20-C20</f>
        <v>0</v>
      </c>
      <c r="G20" s="56"/>
      <c r="H20" s="56"/>
      <c r="I20" s="28" t="e">
        <f t="shared" si="2"/>
        <v>#DIV/0!</v>
      </c>
      <c r="J20" s="28">
        <f aca="true" t="shared" si="12" ref="J20:J26">H20-G20</f>
        <v>0</v>
      </c>
      <c r="K20" s="56"/>
      <c r="L20" s="56"/>
      <c r="M20" s="28" t="e">
        <f t="shared" si="4"/>
        <v>#DIV/0!</v>
      </c>
      <c r="N20" s="28">
        <f aca="true" t="shared" si="13" ref="N20:N26">L20-K20</f>
        <v>0</v>
      </c>
      <c r="O20" s="56"/>
      <c r="P20" s="56"/>
      <c r="Q20" s="28" t="e">
        <f t="shared" si="6"/>
        <v>#DIV/0!</v>
      </c>
      <c r="R20" s="28">
        <f aca="true" t="shared" si="14" ref="R20:R26">P20-O20</f>
        <v>0</v>
      </c>
      <c r="S20" s="56" t="e">
        <f t="shared" si="9"/>
        <v>#DIV/0!</v>
      </c>
      <c r="T20" s="56" t="e">
        <f t="shared" si="10"/>
        <v>#DIV/0!</v>
      </c>
      <c r="U20" s="28" t="e">
        <f t="shared" si="8"/>
        <v>#DIV/0!</v>
      </c>
      <c r="V20" s="45"/>
      <c r="W20" s="45"/>
    </row>
    <row r="21" spans="1:23" ht="16.5">
      <c r="A21" s="12">
        <v>8</v>
      </c>
      <c r="B21" s="22"/>
      <c r="C21" s="56"/>
      <c r="D21" s="56"/>
      <c r="E21" s="28" t="e">
        <f t="shared" si="0"/>
        <v>#DIV/0!</v>
      </c>
      <c r="F21" s="28">
        <f t="shared" si="11"/>
        <v>0</v>
      </c>
      <c r="G21" s="56"/>
      <c r="H21" s="56"/>
      <c r="I21" s="28" t="e">
        <f t="shared" si="2"/>
        <v>#DIV/0!</v>
      </c>
      <c r="J21" s="28">
        <f t="shared" si="12"/>
        <v>0</v>
      </c>
      <c r="K21" s="56"/>
      <c r="L21" s="56"/>
      <c r="M21" s="28" t="e">
        <f t="shared" si="4"/>
        <v>#DIV/0!</v>
      </c>
      <c r="N21" s="28">
        <f t="shared" si="13"/>
        <v>0</v>
      </c>
      <c r="O21" s="56"/>
      <c r="P21" s="56"/>
      <c r="Q21" s="28" t="e">
        <f t="shared" si="6"/>
        <v>#DIV/0!</v>
      </c>
      <c r="R21" s="28">
        <f t="shared" si="14"/>
        <v>0</v>
      </c>
      <c r="S21" s="56" t="e">
        <f t="shared" si="9"/>
        <v>#DIV/0!</v>
      </c>
      <c r="T21" s="56" t="e">
        <f t="shared" si="10"/>
        <v>#DIV/0!</v>
      </c>
      <c r="U21" s="28" t="e">
        <f t="shared" si="8"/>
        <v>#DIV/0!</v>
      </c>
      <c r="V21" s="45"/>
      <c r="W21" s="45"/>
    </row>
    <row r="22" spans="1:23" ht="16.5">
      <c r="A22" s="12">
        <v>9</v>
      </c>
      <c r="B22" s="22"/>
      <c r="C22" s="56"/>
      <c r="D22" s="56"/>
      <c r="E22" s="28" t="e">
        <f t="shared" si="0"/>
        <v>#DIV/0!</v>
      </c>
      <c r="F22" s="28">
        <f t="shared" si="11"/>
        <v>0</v>
      </c>
      <c r="G22" s="56"/>
      <c r="H22" s="56"/>
      <c r="I22" s="28" t="e">
        <f t="shared" si="2"/>
        <v>#DIV/0!</v>
      </c>
      <c r="J22" s="28">
        <f t="shared" si="12"/>
        <v>0</v>
      </c>
      <c r="K22" s="56"/>
      <c r="L22" s="56"/>
      <c r="M22" s="28" t="e">
        <f t="shared" si="4"/>
        <v>#DIV/0!</v>
      </c>
      <c r="N22" s="28">
        <f t="shared" si="13"/>
        <v>0</v>
      </c>
      <c r="O22" s="56"/>
      <c r="P22" s="56"/>
      <c r="Q22" s="28" t="e">
        <f t="shared" si="6"/>
        <v>#DIV/0!</v>
      </c>
      <c r="R22" s="28">
        <f t="shared" si="14"/>
        <v>0</v>
      </c>
      <c r="S22" s="56" t="e">
        <f t="shared" si="9"/>
        <v>#DIV/0!</v>
      </c>
      <c r="T22" s="56" t="e">
        <f t="shared" si="10"/>
        <v>#DIV/0!</v>
      </c>
      <c r="U22" s="28" t="e">
        <f t="shared" si="8"/>
        <v>#DIV/0!</v>
      </c>
      <c r="V22" s="45"/>
      <c r="W22" s="45"/>
    </row>
    <row r="23" spans="1:23" ht="16.5">
      <c r="A23" s="12">
        <v>10</v>
      </c>
      <c r="B23" s="22"/>
      <c r="C23" s="56"/>
      <c r="D23" s="56"/>
      <c r="E23" s="28" t="e">
        <f t="shared" si="0"/>
        <v>#DIV/0!</v>
      </c>
      <c r="F23" s="28">
        <f t="shared" si="11"/>
        <v>0</v>
      </c>
      <c r="G23" s="56"/>
      <c r="H23" s="56"/>
      <c r="I23" s="28" t="e">
        <f t="shared" si="2"/>
        <v>#DIV/0!</v>
      </c>
      <c r="J23" s="28">
        <f t="shared" si="12"/>
        <v>0</v>
      </c>
      <c r="K23" s="56"/>
      <c r="L23" s="56"/>
      <c r="M23" s="28" t="e">
        <f t="shared" si="4"/>
        <v>#DIV/0!</v>
      </c>
      <c r="N23" s="28">
        <f t="shared" si="13"/>
        <v>0</v>
      </c>
      <c r="O23" s="56"/>
      <c r="P23" s="56"/>
      <c r="Q23" s="28" t="e">
        <f t="shared" si="6"/>
        <v>#DIV/0!</v>
      </c>
      <c r="R23" s="28">
        <f t="shared" si="14"/>
        <v>0</v>
      </c>
      <c r="S23" s="56" t="e">
        <f t="shared" si="9"/>
        <v>#DIV/0!</v>
      </c>
      <c r="T23" s="56" t="e">
        <f t="shared" si="10"/>
        <v>#DIV/0!</v>
      </c>
      <c r="U23" s="28" t="e">
        <f t="shared" si="8"/>
        <v>#DIV/0!</v>
      </c>
      <c r="V23" s="45"/>
      <c r="W23" s="45"/>
    </row>
    <row r="24" spans="1:23" ht="16.5">
      <c r="A24" s="12">
        <v>11</v>
      </c>
      <c r="B24" s="22"/>
      <c r="C24" s="56"/>
      <c r="D24" s="56"/>
      <c r="E24" s="28" t="e">
        <f t="shared" si="0"/>
        <v>#DIV/0!</v>
      </c>
      <c r="F24" s="28">
        <f t="shared" si="11"/>
        <v>0</v>
      </c>
      <c r="G24" s="56"/>
      <c r="H24" s="56"/>
      <c r="I24" s="28" t="e">
        <f t="shared" si="2"/>
        <v>#DIV/0!</v>
      </c>
      <c r="J24" s="28">
        <f t="shared" si="12"/>
        <v>0</v>
      </c>
      <c r="K24" s="56"/>
      <c r="L24" s="56"/>
      <c r="M24" s="28" t="e">
        <f t="shared" si="4"/>
        <v>#DIV/0!</v>
      </c>
      <c r="N24" s="28">
        <f t="shared" si="13"/>
        <v>0</v>
      </c>
      <c r="O24" s="56"/>
      <c r="P24" s="56"/>
      <c r="Q24" s="28" t="e">
        <f t="shared" si="6"/>
        <v>#DIV/0!</v>
      </c>
      <c r="R24" s="28">
        <f t="shared" si="14"/>
        <v>0</v>
      </c>
      <c r="S24" s="56" t="e">
        <f t="shared" si="9"/>
        <v>#DIV/0!</v>
      </c>
      <c r="T24" s="56" t="e">
        <f t="shared" si="10"/>
        <v>#DIV/0!</v>
      </c>
      <c r="U24" s="28" t="e">
        <f t="shared" si="8"/>
        <v>#DIV/0!</v>
      </c>
      <c r="V24" s="45"/>
      <c r="W24" s="45"/>
    </row>
    <row r="25" spans="1:23" ht="16.5">
      <c r="A25" s="45"/>
      <c r="B25" s="38" t="s">
        <v>8</v>
      </c>
      <c r="C25" s="63">
        <f>SUM(C14:C24)</f>
        <v>0</v>
      </c>
      <c r="D25" s="63">
        <f>SUM(D14:D24)</f>
        <v>0</v>
      </c>
      <c r="E25" s="28" t="e">
        <f t="shared" si="0"/>
        <v>#DIV/0!</v>
      </c>
      <c r="F25" s="28">
        <f t="shared" si="11"/>
        <v>0</v>
      </c>
      <c r="G25" s="63">
        <f>SUM(G14:G24)</f>
        <v>0</v>
      </c>
      <c r="H25" s="63">
        <f>SUM(H14:H24)</f>
        <v>0</v>
      </c>
      <c r="I25" s="28" t="e">
        <f t="shared" si="2"/>
        <v>#DIV/0!</v>
      </c>
      <c r="J25" s="28">
        <f t="shared" si="12"/>
        <v>0</v>
      </c>
      <c r="K25" s="63">
        <f>SUM(K14:K24)</f>
        <v>0</v>
      </c>
      <c r="L25" s="63">
        <f>SUM(L14:L24)</f>
        <v>0</v>
      </c>
      <c r="M25" s="28" t="e">
        <f t="shared" si="4"/>
        <v>#DIV/0!</v>
      </c>
      <c r="N25" s="28">
        <f t="shared" si="13"/>
        <v>0</v>
      </c>
      <c r="O25" s="63">
        <f>SUM(O14:O24)</f>
        <v>0</v>
      </c>
      <c r="P25" s="63">
        <f>SUM(P14:P24)</f>
        <v>0</v>
      </c>
      <c r="Q25" s="28" t="e">
        <f t="shared" si="6"/>
        <v>#DIV/0!</v>
      </c>
      <c r="R25" s="28">
        <f t="shared" si="14"/>
        <v>0</v>
      </c>
      <c r="S25" s="56" t="e">
        <f t="shared" si="9"/>
        <v>#DIV/0!</v>
      </c>
      <c r="T25" s="56" t="e">
        <f t="shared" si="10"/>
        <v>#DIV/0!</v>
      </c>
      <c r="U25" s="28" t="e">
        <f t="shared" si="8"/>
        <v>#DIV/0!</v>
      </c>
      <c r="V25" s="63">
        <f>SUM(V14:V24)</f>
        <v>0</v>
      </c>
      <c r="W25" s="63">
        <f>SUM(W14:W24)</f>
        <v>0</v>
      </c>
    </row>
    <row r="26" spans="1:23" ht="16.5">
      <c r="A26" s="45"/>
      <c r="B26" s="53" t="s">
        <v>9</v>
      </c>
      <c r="C26" s="63">
        <f>C13+C25</f>
        <v>0</v>
      </c>
      <c r="D26" s="63">
        <f>D13+D25</f>
        <v>0</v>
      </c>
      <c r="E26" s="28" t="e">
        <f t="shared" si="0"/>
        <v>#DIV/0!</v>
      </c>
      <c r="F26" s="28">
        <f t="shared" si="11"/>
        <v>0</v>
      </c>
      <c r="G26" s="63">
        <f>G13+G25</f>
        <v>0</v>
      </c>
      <c r="H26" s="63">
        <f>H13+H25</f>
        <v>0</v>
      </c>
      <c r="I26" s="28" t="e">
        <f t="shared" si="2"/>
        <v>#DIV/0!</v>
      </c>
      <c r="J26" s="28">
        <f t="shared" si="12"/>
        <v>0</v>
      </c>
      <c r="K26" s="63">
        <f>K13+K25</f>
        <v>0</v>
      </c>
      <c r="L26" s="63">
        <f>L13+L25</f>
        <v>0</v>
      </c>
      <c r="M26" s="28" t="e">
        <f t="shared" si="4"/>
        <v>#DIV/0!</v>
      </c>
      <c r="N26" s="28">
        <f t="shared" si="13"/>
        <v>0</v>
      </c>
      <c r="O26" s="63">
        <f>O13+O25</f>
        <v>0</v>
      </c>
      <c r="P26" s="63">
        <f>P13+P25</f>
        <v>0</v>
      </c>
      <c r="Q26" s="28" t="e">
        <f t="shared" si="6"/>
        <v>#DIV/0!</v>
      </c>
      <c r="R26" s="28">
        <f t="shared" si="14"/>
        <v>0</v>
      </c>
      <c r="S26" s="56" t="e">
        <f t="shared" si="9"/>
        <v>#DIV/0!</v>
      </c>
      <c r="T26" s="56" t="e">
        <f t="shared" si="10"/>
        <v>#DIV/0!</v>
      </c>
      <c r="U26" s="28" t="e">
        <f t="shared" si="8"/>
        <v>#DIV/0!</v>
      </c>
      <c r="V26" s="63">
        <f>V13+V25</f>
        <v>0</v>
      </c>
      <c r="W26" s="63">
        <f>W13+W25</f>
        <v>0</v>
      </c>
    </row>
    <row r="29" ht="15">
      <c r="E29" t="s">
        <v>65</v>
      </c>
    </row>
  </sheetData>
  <sheetProtection/>
  <mergeCells count="9">
    <mergeCell ref="C2:W2"/>
    <mergeCell ref="O4:R5"/>
    <mergeCell ref="S4:U5"/>
    <mergeCell ref="V4:W5"/>
    <mergeCell ref="K4:N5"/>
    <mergeCell ref="A4:A6"/>
    <mergeCell ref="B4:B6"/>
    <mergeCell ref="C4:F5"/>
    <mergeCell ref="G4:J5"/>
  </mergeCells>
  <printOptions/>
  <pageMargins left="0.31496062992125984" right="0.31496062992125984" top="1.3385826771653544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view="pageBreakPreview" zoomScaleSheetLayoutView="100" zoomScalePageLayoutView="0" workbookViewId="0" topLeftCell="A1">
      <selection activeCell="P10" sqref="P10"/>
    </sheetView>
  </sheetViews>
  <sheetFormatPr defaultColWidth="0" defaultRowHeight="15"/>
  <cols>
    <col min="1" max="1" width="4.7109375" style="0" customWidth="1"/>
    <col min="2" max="2" width="20.421875" style="0" customWidth="1"/>
    <col min="3" max="3" width="10.8515625" style="0" bestFit="1" customWidth="1"/>
    <col min="4" max="4" width="10.00390625" style="0" bestFit="1" customWidth="1"/>
    <col min="5" max="5" width="9.421875" style="0" customWidth="1"/>
    <col min="6" max="6" width="10.7109375" style="0" customWidth="1"/>
    <col min="7" max="7" width="12.421875" style="0" customWidth="1"/>
    <col min="8" max="8" width="9.00390625" style="0" bestFit="1" customWidth="1"/>
    <col min="9" max="9" width="10.7109375" style="75" customWidth="1"/>
    <col min="10" max="10" width="11.00390625" style="75" customWidth="1"/>
    <col min="11" max="14" width="9.28125" style="75" customWidth="1"/>
    <col min="15" max="15" width="11.140625" style="75" customWidth="1"/>
    <col min="16" max="16" width="11.28125" style="75" bestFit="1" customWidth="1"/>
    <col min="17" max="17" width="11.421875" style="75" customWidth="1"/>
    <col min="18" max="18" width="11.57421875" style="75" bestFit="1" customWidth="1"/>
    <col min="19" max="112" width="9.140625" style="0" customWidth="1"/>
    <col min="113" max="113" width="4.7109375" style="0" customWidth="1"/>
    <col min="114" max="114" width="18.421875" style="0" customWidth="1"/>
    <col min="115" max="115" width="10.8515625" style="0" bestFit="1" customWidth="1"/>
    <col min="116" max="116" width="10.00390625" style="0" bestFit="1" customWidth="1"/>
    <col min="117" max="117" width="8.140625" style="0" customWidth="1"/>
    <col min="118" max="118" width="10.7109375" style="0" customWidth="1"/>
    <col min="119" max="119" width="12.421875" style="0" customWidth="1"/>
    <col min="120" max="120" width="9.57421875" style="0" customWidth="1"/>
    <col min="121" max="16384" width="0" style="0" hidden="1" customWidth="1"/>
  </cols>
  <sheetData>
    <row r="2" spans="2:18" ht="15.75">
      <c r="B2" s="148" t="s">
        <v>110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4" spans="1:27" ht="15" customHeight="1">
      <c r="A4" s="173" t="s">
        <v>2</v>
      </c>
      <c r="B4" s="249" t="s">
        <v>10</v>
      </c>
      <c r="C4" s="248" t="s">
        <v>40</v>
      </c>
      <c r="D4" s="248"/>
      <c r="E4" s="248"/>
      <c r="F4" s="248"/>
      <c r="G4" s="248"/>
      <c r="H4" s="252"/>
      <c r="I4" s="252" t="s">
        <v>41</v>
      </c>
      <c r="J4" s="253"/>
      <c r="K4" s="253"/>
      <c r="L4" s="253"/>
      <c r="M4" s="253"/>
      <c r="N4" s="253"/>
      <c r="O4" s="248" t="s">
        <v>42</v>
      </c>
      <c r="P4" s="248"/>
      <c r="Q4" s="248"/>
      <c r="R4" s="248"/>
      <c r="S4" s="21"/>
      <c r="T4" s="21"/>
      <c r="U4" s="21"/>
      <c r="V4" s="21"/>
      <c r="W4" s="21"/>
      <c r="X4" s="21"/>
      <c r="Y4" s="21"/>
      <c r="Z4" s="21"/>
      <c r="AA4" s="21"/>
    </row>
    <row r="5" spans="1:27" ht="16.5">
      <c r="A5" s="174"/>
      <c r="B5" s="250"/>
      <c r="C5" s="248" t="s">
        <v>43</v>
      </c>
      <c r="D5" s="248"/>
      <c r="E5" s="248"/>
      <c r="F5" s="248" t="s">
        <v>44</v>
      </c>
      <c r="G5" s="248"/>
      <c r="H5" s="248"/>
      <c r="I5" s="254" t="s">
        <v>43</v>
      </c>
      <c r="J5" s="254"/>
      <c r="K5" s="254"/>
      <c r="L5" s="254" t="s">
        <v>44</v>
      </c>
      <c r="M5" s="254"/>
      <c r="N5" s="255"/>
      <c r="O5" s="248" t="s">
        <v>43</v>
      </c>
      <c r="P5" s="248"/>
      <c r="Q5" s="248" t="s">
        <v>44</v>
      </c>
      <c r="R5" s="248"/>
      <c r="S5" s="21"/>
      <c r="T5" s="21"/>
      <c r="U5" s="21"/>
      <c r="V5" s="21"/>
      <c r="W5" s="21"/>
      <c r="X5" s="21"/>
      <c r="Y5" s="21"/>
      <c r="Z5" s="21"/>
      <c r="AA5" s="21"/>
    </row>
    <row r="6" spans="1:27" ht="15">
      <c r="A6" s="175"/>
      <c r="B6" s="251"/>
      <c r="C6" s="76">
        <v>2020</v>
      </c>
      <c r="D6" s="76">
        <v>2021</v>
      </c>
      <c r="E6" s="76" t="s">
        <v>45</v>
      </c>
      <c r="F6" s="76">
        <v>2020</v>
      </c>
      <c r="G6" s="76">
        <v>2021</v>
      </c>
      <c r="H6" s="76" t="s">
        <v>45</v>
      </c>
      <c r="I6" s="76">
        <v>2020</v>
      </c>
      <c r="J6" s="76">
        <v>2021</v>
      </c>
      <c r="K6" s="76" t="s">
        <v>45</v>
      </c>
      <c r="L6" s="76">
        <v>2020</v>
      </c>
      <c r="M6" s="76">
        <v>2021</v>
      </c>
      <c r="N6" s="76" t="s">
        <v>45</v>
      </c>
      <c r="O6" s="76">
        <v>2020</v>
      </c>
      <c r="P6" s="76">
        <v>2021</v>
      </c>
      <c r="Q6" s="76">
        <v>2020</v>
      </c>
      <c r="R6" s="76">
        <v>2021</v>
      </c>
      <c r="S6" s="21"/>
      <c r="T6" s="21"/>
      <c r="U6" s="21"/>
      <c r="V6" s="21"/>
      <c r="W6" s="21"/>
      <c r="X6" s="21"/>
      <c r="Y6" s="21"/>
      <c r="Z6" s="21"/>
      <c r="AA6" s="21"/>
    </row>
    <row r="7" spans="1:18" s="60" customFormat="1" ht="15">
      <c r="A7" s="4">
        <v>1</v>
      </c>
      <c r="B7" s="22" t="s">
        <v>84</v>
      </c>
      <c r="C7" s="77">
        <f>I7/O7*100*1000</f>
        <v>707.3602505617213</v>
      </c>
      <c r="D7" s="77">
        <f>J7/P7*100*1000</f>
        <v>649.9239468289134</v>
      </c>
      <c r="E7" s="82">
        <f aca="true" t="shared" si="0" ref="E7:E17">D7-C7</f>
        <v>-57.436303732807914</v>
      </c>
      <c r="F7" s="77" t="e">
        <f>L7/Q7*100*1000</f>
        <v>#DIV/0!</v>
      </c>
      <c r="G7" s="77" t="e">
        <f>M7/R7*100*1000</f>
        <v>#DIV/0!</v>
      </c>
      <c r="H7" s="82" t="e">
        <f aca="true" t="shared" si="1" ref="H7:H17">G7-F7</f>
        <v>#DIV/0!</v>
      </c>
      <c r="I7" s="79">
        <v>207.78</v>
      </c>
      <c r="J7" s="79">
        <v>196.55</v>
      </c>
      <c r="K7" s="80">
        <f aca="true" t="shared" si="2" ref="K7:K17">J7-I7</f>
        <v>-11.22999999999999</v>
      </c>
      <c r="L7" s="79"/>
      <c r="M7" s="79"/>
      <c r="N7" s="81">
        <f>M7-L7</f>
        <v>0</v>
      </c>
      <c r="O7" s="79">
        <v>29374</v>
      </c>
      <c r="P7" s="79">
        <v>30242</v>
      </c>
      <c r="Q7" s="79"/>
      <c r="R7" s="79"/>
    </row>
    <row r="8" spans="1:18" s="60" customFormat="1" ht="15">
      <c r="A8" s="9">
        <v>2</v>
      </c>
      <c r="B8" s="22" t="s">
        <v>85</v>
      </c>
      <c r="C8" s="77">
        <f aca="true" t="shared" si="3" ref="C8:C22">I8/O8*100*1000</f>
        <v>834.1093856182831</v>
      </c>
      <c r="D8" s="77">
        <f aca="true" t="shared" si="4" ref="D8:D22">J8/P8*100*1000</f>
        <v>815.2868747664287</v>
      </c>
      <c r="E8" s="82">
        <f>D8-C8</f>
        <v>-18.822510851854418</v>
      </c>
      <c r="F8" s="77">
        <f aca="true" t="shared" si="5" ref="F8:F22">L8/Q8*100*1000</f>
        <v>301.06163840912694</v>
      </c>
      <c r="G8" s="77">
        <f aca="true" t="shared" si="6" ref="G8:G22">M8/R8*100*1000</f>
        <v>429.53850383148347</v>
      </c>
      <c r="H8" s="82">
        <f t="shared" si="1"/>
        <v>128.47686542235652</v>
      </c>
      <c r="I8" s="79">
        <v>1657</v>
      </c>
      <c r="J8" s="79">
        <v>1658</v>
      </c>
      <c r="K8" s="80">
        <f t="shared" si="2"/>
        <v>1</v>
      </c>
      <c r="L8" s="83">
        <v>133</v>
      </c>
      <c r="M8" s="79">
        <v>125</v>
      </c>
      <c r="N8" s="81">
        <f>M8-L8</f>
        <v>-8</v>
      </c>
      <c r="O8" s="79">
        <v>198655</v>
      </c>
      <c r="P8" s="79">
        <v>203364</v>
      </c>
      <c r="Q8" s="79">
        <v>44177</v>
      </c>
      <c r="R8" s="79">
        <v>29101</v>
      </c>
    </row>
    <row r="9" spans="1:18" s="21" customFormat="1" ht="15">
      <c r="A9" s="12">
        <v>3</v>
      </c>
      <c r="B9" s="22" t="s">
        <v>86</v>
      </c>
      <c r="C9" s="77">
        <f t="shared" si="3"/>
        <v>583.5522287835997</v>
      </c>
      <c r="D9" s="77">
        <f t="shared" si="4"/>
        <v>593.8546047549567</v>
      </c>
      <c r="E9" s="82">
        <f t="shared" si="0"/>
        <v>10.302375971356923</v>
      </c>
      <c r="F9" s="77" t="e">
        <f t="shared" si="5"/>
        <v>#DIV/0!</v>
      </c>
      <c r="G9" s="77" t="e">
        <f t="shared" si="6"/>
        <v>#DIV/0!</v>
      </c>
      <c r="H9" s="82" t="e">
        <f t="shared" si="1"/>
        <v>#DIV/0!</v>
      </c>
      <c r="I9" s="84">
        <v>295.47</v>
      </c>
      <c r="J9" s="84">
        <v>276.76</v>
      </c>
      <c r="K9" s="80">
        <f t="shared" si="2"/>
        <v>-18.710000000000036</v>
      </c>
      <c r="L9" s="84"/>
      <c r="M9" s="84"/>
      <c r="N9" s="81">
        <f>M9-L9</f>
        <v>0</v>
      </c>
      <c r="O9" s="84">
        <v>50633</v>
      </c>
      <c r="P9" s="84">
        <v>46604</v>
      </c>
      <c r="Q9" s="84"/>
      <c r="R9" s="84"/>
    </row>
    <row r="10" spans="1:18" s="21" customFormat="1" ht="15">
      <c r="A10" s="12">
        <v>4</v>
      </c>
      <c r="B10" s="22"/>
      <c r="C10" s="77" t="e">
        <f t="shared" si="3"/>
        <v>#DIV/0!</v>
      </c>
      <c r="D10" s="77" t="e">
        <f t="shared" si="4"/>
        <v>#DIV/0!</v>
      </c>
      <c r="E10" s="82" t="e">
        <f t="shared" si="0"/>
        <v>#DIV/0!</v>
      </c>
      <c r="F10" s="77" t="e">
        <f t="shared" si="5"/>
        <v>#DIV/0!</v>
      </c>
      <c r="G10" s="77" t="e">
        <f t="shared" si="6"/>
        <v>#DIV/0!</v>
      </c>
      <c r="H10" s="82" t="e">
        <f t="shared" si="1"/>
        <v>#DIV/0!</v>
      </c>
      <c r="I10" s="81"/>
      <c r="J10" s="84"/>
      <c r="K10" s="80">
        <f t="shared" si="2"/>
        <v>0</v>
      </c>
      <c r="L10" s="84"/>
      <c r="M10" s="84"/>
      <c r="N10" s="81">
        <f aca="true" t="shared" si="7" ref="N10:N18">M10-L10</f>
        <v>0</v>
      </c>
      <c r="O10" s="84"/>
      <c r="P10" s="84"/>
      <c r="Q10" s="85"/>
      <c r="R10" s="84"/>
    </row>
    <row r="11" spans="1:18" s="21" customFormat="1" ht="15">
      <c r="A11" s="12"/>
      <c r="B11" s="44" t="s">
        <v>7</v>
      </c>
      <c r="C11" s="109">
        <f t="shared" si="3"/>
        <v>775.2223123353741</v>
      </c>
      <c r="D11" s="109">
        <f t="shared" si="4"/>
        <v>760.6116840940723</v>
      </c>
      <c r="E11" s="78">
        <f t="shared" si="0"/>
        <v>-14.61062824130181</v>
      </c>
      <c r="F11" s="109">
        <f t="shared" si="5"/>
        <v>301.06163840912694</v>
      </c>
      <c r="G11" s="109">
        <f t="shared" si="6"/>
        <v>429.53850383148347</v>
      </c>
      <c r="H11" s="78">
        <f t="shared" si="1"/>
        <v>128.47686542235652</v>
      </c>
      <c r="I11" s="108">
        <f>SUM(I7:I10)</f>
        <v>2160.25</v>
      </c>
      <c r="J11" s="108">
        <f>SUM(J7:J10)</f>
        <v>2131.31</v>
      </c>
      <c r="K11" s="80">
        <f t="shared" si="2"/>
        <v>-28.940000000000055</v>
      </c>
      <c r="L11" s="110">
        <f>SUM(L7:L10)</f>
        <v>133</v>
      </c>
      <c r="M11" s="110">
        <f>SUM(M7:M10)</f>
        <v>125</v>
      </c>
      <c r="N11" s="111">
        <f t="shared" si="7"/>
        <v>-8</v>
      </c>
      <c r="O11" s="110">
        <f>SUM(O7:O10)</f>
        <v>278662</v>
      </c>
      <c r="P11" s="110">
        <f>SUM(P7:P10)</f>
        <v>280210</v>
      </c>
      <c r="Q11" s="110">
        <f>SUM(Q7:Q10)</f>
        <v>44177</v>
      </c>
      <c r="R11" s="110">
        <f>SUM(R7:R10)</f>
        <v>29101</v>
      </c>
    </row>
    <row r="12" spans="1:18" s="21" customFormat="1" ht="15">
      <c r="A12" s="12">
        <v>1</v>
      </c>
      <c r="B12" s="32" t="s">
        <v>87</v>
      </c>
      <c r="C12" s="77" t="e">
        <f t="shared" si="3"/>
        <v>#DIV/0!</v>
      </c>
      <c r="D12" s="77" t="e">
        <f t="shared" si="4"/>
        <v>#DIV/0!</v>
      </c>
      <c r="E12" s="82" t="e">
        <f t="shared" si="0"/>
        <v>#DIV/0!</v>
      </c>
      <c r="F12" s="77">
        <f t="shared" si="5"/>
        <v>622.1424910302409</v>
      </c>
      <c r="G12" s="77">
        <f t="shared" si="6"/>
        <v>720.5506758861272</v>
      </c>
      <c r="H12" s="82">
        <f t="shared" si="1"/>
        <v>98.40818485588636</v>
      </c>
      <c r="I12" s="81"/>
      <c r="J12" s="81"/>
      <c r="K12" s="80">
        <f t="shared" si="2"/>
        <v>0</v>
      </c>
      <c r="L12" s="81">
        <v>606.9</v>
      </c>
      <c r="M12" s="81">
        <v>231.34</v>
      </c>
      <c r="N12" s="81">
        <f t="shared" si="7"/>
        <v>-375.55999999999995</v>
      </c>
      <c r="O12" s="81"/>
      <c r="P12" s="81"/>
      <c r="Q12" s="82">
        <v>97550</v>
      </c>
      <c r="R12" s="82">
        <v>32106</v>
      </c>
    </row>
    <row r="13" spans="1:18" s="21" customFormat="1" ht="15">
      <c r="A13" s="12">
        <v>2</v>
      </c>
      <c r="B13" s="37" t="s">
        <v>88</v>
      </c>
      <c r="C13" s="77" t="e">
        <f t="shared" si="3"/>
        <v>#DIV/0!</v>
      </c>
      <c r="D13" s="77" t="e">
        <f t="shared" si="4"/>
        <v>#DIV/0!</v>
      </c>
      <c r="E13" s="82" t="e">
        <f t="shared" si="0"/>
        <v>#DIV/0!</v>
      </c>
      <c r="F13" s="77" t="e">
        <f t="shared" si="5"/>
        <v>#DIV/0!</v>
      </c>
      <c r="G13" s="77" t="e">
        <f t="shared" si="6"/>
        <v>#DIV/0!</v>
      </c>
      <c r="H13" s="82" t="e">
        <f t="shared" si="1"/>
        <v>#DIV/0!</v>
      </c>
      <c r="I13" s="81"/>
      <c r="J13" s="84"/>
      <c r="K13" s="80">
        <f t="shared" si="2"/>
        <v>0</v>
      </c>
      <c r="L13" s="84"/>
      <c r="M13" s="84"/>
      <c r="N13" s="81">
        <f t="shared" si="7"/>
        <v>0</v>
      </c>
      <c r="O13" s="84"/>
      <c r="P13" s="84"/>
      <c r="Q13" s="84"/>
      <c r="R13" s="84"/>
    </row>
    <row r="14" spans="1:18" s="21" customFormat="1" ht="15">
      <c r="A14" s="12">
        <v>3</v>
      </c>
      <c r="B14" s="22" t="s">
        <v>89</v>
      </c>
      <c r="C14" s="77" t="e">
        <f t="shared" si="3"/>
        <v>#DIV/0!</v>
      </c>
      <c r="D14" s="77" t="e">
        <f t="shared" si="4"/>
        <v>#DIV/0!</v>
      </c>
      <c r="E14" s="82" t="e">
        <f t="shared" si="0"/>
        <v>#DIV/0!</v>
      </c>
      <c r="F14" s="77" t="e">
        <f t="shared" si="5"/>
        <v>#DIV/0!</v>
      </c>
      <c r="G14" s="77" t="e">
        <f t="shared" si="6"/>
        <v>#DIV/0!</v>
      </c>
      <c r="H14" s="82" t="e">
        <f t="shared" si="1"/>
        <v>#DIV/0!</v>
      </c>
      <c r="I14" s="81"/>
      <c r="J14" s="84"/>
      <c r="K14" s="80">
        <f t="shared" si="2"/>
        <v>0</v>
      </c>
      <c r="L14" s="84"/>
      <c r="M14" s="84"/>
      <c r="N14" s="81">
        <f t="shared" si="7"/>
        <v>0</v>
      </c>
      <c r="O14" s="84"/>
      <c r="P14" s="84"/>
      <c r="Q14" s="84"/>
      <c r="R14" s="84"/>
    </row>
    <row r="15" spans="1:18" s="21" customFormat="1" ht="15">
      <c r="A15" s="4">
        <v>4</v>
      </c>
      <c r="B15" s="22" t="s">
        <v>90</v>
      </c>
      <c r="C15" s="77" t="e">
        <f t="shared" si="3"/>
        <v>#DIV/0!</v>
      </c>
      <c r="D15" s="77" t="e">
        <f t="shared" si="4"/>
        <v>#DIV/0!</v>
      </c>
      <c r="E15" s="82" t="e">
        <f t="shared" si="0"/>
        <v>#DIV/0!</v>
      </c>
      <c r="F15" s="77" t="e">
        <f t="shared" si="5"/>
        <v>#DIV/0!</v>
      </c>
      <c r="G15" s="77" t="e">
        <f t="shared" si="6"/>
        <v>#DIV/0!</v>
      </c>
      <c r="H15" s="82" t="e">
        <f t="shared" si="1"/>
        <v>#DIV/0!</v>
      </c>
      <c r="I15" s="84"/>
      <c r="J15" s="86"/>
      <c r="K15" s="80">
        <f t="shared" si="2"/>
        <v>0</v>
      </c>
      <c r="L15" s="84"/>
      <c r="M15" s="86"/>
      <c r="N15" s="81">
        <f t="shared" si="7"/>
        <v>0</v>
      </c>
      <c r="O15" s="84"/>
      <c r="P15" s="84"/>
      <c r="Q15" s="84"/>
      <c r="R15" s="84"/>
    </row>
    <row r="16" spans="1:18" s="21" customFormat="1" ht="15">
      <c r="A16" s="12">
        <v>5</v>
      </c>
      <c r="B16" s="22" t="s">
        <v>91</v>
      </c>
      <c r="C16" s="77" t="e">
        <f t="shared" si="3"/>
        <v>#DIV/0!</v>
      </c>
      <c r="D16" s="77" t="e">
        <f t="shared" si="4"/>
        <v>#DIV/0!</v>
      </c>
      <c r="E16" s="82" t="e">
        <f t="shared" si="0"/>
        <v>#DIV/0!</v>
      </c>
      <c r="F16" s="77" t="e">
        <f t="shared" si="5"/>
        <v>#DIV/0!</v>
      </c>
      <c r="G16" s="77" t="e">
        <f t="shared" si="6"/>
        <v>#DIV/0!</v>
      </c>
      <c r="H16" s="82" t="e">
        <f t="shared" si="1"/>
        <v>#DIV/0!</v>
      </c>
      <c r="I16" s="81"/>
      <c r="J16" s="84"/>
      <c r="K16" s="80">
        <f t="shared" si="2"/>
        <v>0</v>
      </c>
      <c r="L16" s="84"/>
      <c r="M16" s="84"/>
      <c r="N16" s="81">
        <f t="shared" si="7"/>
        <v>0</v>
      </c>
      <c r="O16" s="84"/>
      <c r="P16" s="84"/>
      <c r="Q16" s="84"/>
      <c r="R16" s="84"/>
    </row>
    <row r="17" spans="1:18" s="21" customFormat="1" ht="15">
      <c r="A17" s="12">
        <v>6</v>
      </c>
      <c r="B17" s="22" t="s">
        <v>92</v>
      </c>
      <c r="C17" s="77" t="e">
        <f t="shared" si="3"/>
        <v>#DIV/0!</v>
      </c>
      <c r="D17" s="77" t="e">
        <f t="shared" si="4"/>
        <v>#DIV/0!</v>
      </c>
      <c r="E17" s="82" t="e">
        <f t="shared" si="0"/>
        <v>#DIV/0!</v>
      </c>
      <c r="F17" s="77" t="e">
        <f t="shared" si="5"/>
        <v>#DIV/0!</v>
      </c>
      <c r="G17" s="77" t="e">
        <f t="shared" si="6"/>
        <v>#DIV/0!</v>
      </c>
      <c r="H17" s="82" t="e">
        <f t="shared" si="1"/>
        <v>#DIV/0!</v>
      </c>
      <c r="I17" s="81"/>
      <c r="J17" s="84"/>
      <c r="K17" s="80">
        <f t="shared" si="2"/>
        <v>0</v>
      </c>
      <c r="L17" s="84"/>
      <c r="M17" s="84"/>
      <c r="N17" s="81">
        <f t="shared" si="7"/>
        <v>0</v>
      </c>
      <c r="O17" s="84"/>
      <c r="P17" s="84"/>
      <c r="Q17" s="84"/>
      <c r="R17" s="84"/>
    </row>
    <row r="18" spans="1:18" s="87" customFormat="1" ht="15">
      <c r="A18" s="12">
        <v>7</v>
      </c>
      <c r="B18" s="22" t="s">
        <v>93</v>
      </c>
      <c r="C18" s="77" t="e">
        <f t="shared" si="3"/>
        <v>#DIV/0!</v>
      </c>
      <c r="D18" s="77" t="e">
        <f t="shared" si="4"/>
        <v>#DIV/0!</v>
      </c>
      <c r="E18" s="82" t="e">
        <f>D18-C18</f>
        <v>#DIV/0!</v>
      </c>
      <c r="F18" s="77" t="e">
        <f t="shared" si="5"/>
        <v>#DIV/0!</v>
      </c>
      <c r="G18" s="77" t="e">
        <f t="shared" si="6"/>
        <v>#DIV/0!</v>
      </c>
      <c r="H18" s="82" t="e">
        <f>G18-F18</f>
        <v>#DIV/0!</v>
      </c>
      <c r="I18" s="80"/>
      <c r="J18" s="80"/>
      <c r="K18" s="80">
        <f>J18-I18</f>
        <v>0</v>
      </c>
      <c r="L18" s="80"/>
      <c r="M18" s="80"/>
      <c r="N18" s="81">
        <f t="shared" si="7"/>
        <v>0</v>
      </c>
      <c r="O18" s="80"/>
      <c r="P18" s="80"/>
      <c r="Q18" s="80"/>
      <c r="R18" s="80"/>
    </row>
    <row r="19" spans="1:27" ht="15">
      <c r="A19" s="12">
        <v>8</v>
      </c>
      <c r="B19" s="22" t="s">
        <v>94</v>
      </c>
      <c r="C19" s="77" t="e">
        <f t="shared" si="3"/>
        <v>#DIV/0!</v>
      </c>
      <c r="D19" s="77" t="e">
        <f t="shared" si="4"/>
        <v>#DIV/0!</v>
      </c>
      <c r="E19" s="82" t="e">
        <f>D19-C19</f>
        <v>#DIV/0!</v>
      </c>
      <c r="F19" s="77" t="e">
        <f t="shared" si="5"/>
        <v>#DIV/0!</v>
      </c>
      <c r="G19" s="77" t="e">
        <f t="shared" si="6"/>
        <v>#DIV/0!</v>
      </c>
      <c r="H19" s="82" t="e">
        <f>G19-F19</f>
        <v>#DIV/0!</v>
      </c>
      <c r="I19" s="80"/>
      <c r="J19" s="80"/>
      <c r="K19" s="80">
        <f>J19-I19</f>
        <v>0</v>
      </c>
      <c r="L19" s="80"/>
      <c r="M19" s="80"/>
      <c r="N19" s="81">
        <f>M19-L19</f>
        <v>0</v>
      </c>
      <c r="O19" s="80"/>
      <c r="P19" s="80"/>
      <c r="Q19" s="80"/>
      <c r="R19" s="80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15">
      <c r="A20" s="12">
        <v>9</v>
      </c>
      <c r="B20" s="22"/>
      <c r="C20" s="77" t="e">
        <f t="shared" si="3"/>
        <v>#DIV/0!</v>
      </c>
      <c r="D20" s="77" t="e">
        <f t="shared" si="4"/>
        <v>#DIV/0!</v>
      </c>
      <c r="E20" s="82" t="e">
        <f>D20-C20</f>
        <v>#DIV/0!</v>
      </c>
      <c r="F20" s="77" t="e">
        <f t="shared" si="5"/>
        <v>#DIV/0!</v>
      </c>
      <c r="G20" s="77" t="e">
        <f t="shared" si="6"/>
        <v>#DIV/0!</v>
      </c>
      <c r="H20" s="82" t="e">
        <f>G20-F20</f>
        <v>#DIV/0!</v>
      </c>
      <c r="I20" s="80"/>
      <c r="J20" s="80"/>
      <c r="K20" s="80">
        <f>J20-I20</f>
        <v>0</v>
      </c>
      <c r="L20" s="80"/>
      <c r="M20" s="80"/>
      <c r="N20" s="81">
        <f>M20-L20</f>
        <v>0</v>
      </c>
      <c r="O20" s="80"/>
      <c r="P20" s="80"/>
      <c r="Q20" s="80"/>
      <c r="R20" s="80"/>
      <c r="S20" s="21"/>
      <c r="T20" s="21"/>
      <c r="U20" s="21"/>
      <c r="V20" s="21"/>
      <c r="W20" s="21"/>
      <c r="X20" s="21"/>
      <c r="Y20" s="21"/>
      <c r="Z20" s="21"/>
      <c r="AA20" s="21"/>
    </row>
    <row r="21" spans="1:18" ht="15">
      <c r="A21" s="45"/>
      <c r="B21" s="38" t="s">
        <v>8</v>
      </c>
      <c r="C21" s="136" t="e">
        <f t="shared" si="3"/>
        <v>#DIV/0!</v>
      </c>
      <c r="D21" s="136" t="e">
        <f t="shared" si="4"/>
        <v>#DIV/0!</v>
      </c>
      <c r="E21" s="78" t="e">
        <f>D21-C21</f>
        <v>#DIV/0!</v>
      </c>
      <c r="F21" s="136">
        <f t="shared" si="5"/>
        <v>622.1424910302409</v>
      </c>
      <c r="G21" s="136">
        <f t="shared" si="6"/>
        <v>720.5506758861272</v>
      </c>
      <c r="H21" s="78">
        <f>G21-F21</f>
        <v>98.40818485588636</v>
      </c>
      <c r="I21" s="111">
        <f>SUM(I12:I20)</f>
        <v>0</v>
      </c>
      <c r="J21" s="111">
        <f>SUM(J12:J20)</f>
        <v>0</v>
      </c>
      <c r="K21" s="80">
        <f>J21-I21</f>
        <v>0</v>
      </c>
      <c r="L21" s="111">
        <f>SUM(L12:L20)</f>
        <v>606.9</v>
      </c>
      <c r="M21" s="111">
        <f>SUM(M12:M20)</f>
        <v>231.34</v>
      </c>
      <c r="N21" s="111">
        <f>M21-L21</f>
        <v>-375.55999999999995</v>
      </c>
      <c r="O21" s="111">
        <f>SUM(O12:O20)</f>
        <v>0</v>
      </c>
      <c r="P21" s="111">
        <f>SUM(P12:P20)</f>
        <v>0</v>
      </c>
      <c r="Q21" s="78">
        <f>SUM(Q12:Q20)</f>
        <v>97550</v>
      </c>
      <c r="R21" s="78">
        <f>SUM(R12:R20)</f>
        <v>32106</v>
      </c>
    </row>
    <row r="22" spans="1:18" ht="31.5">
      <c r="A22" s="45"/>
      <c r="B22" s="53" t="s">
        <v>9</v>
      </c>
      <c r="C22" s="136">
        <f t="shared" si="3"/>
        <v>775.2223123353741</v>
      </c>
      <c r="D22" s="136">
        <f t="shared" si="4"/>
        <v>760.6116840940723</v>
      </c>
      <c r="E22" s="78">
        <f>D22-C22</f>
        <v>-14.61062824130181</v>
      </c>
      <c r="F22" s="136">
        <f t="shared" si="5"/>
        <v>522.0600167928482</v>
      </c>
      <c r="G22" s="136">
        <f t="shared" si="6"/>
        <v>582.1883117944027</v>
      </c>
      <c r="H22" s="78">
        <f>G22-F22</f>
        <v>60.128295001554534</v>
      </c>
      <c r="I22" s="111">
        <f>I11+I21</f>
        <v>2160.25</v>
      </c>
      <c r="J22" s="111">
        <f>J11+J21</f>
        <v>2131.31</v>
      </c>
      <c r="K22" s="80">
        <f>J22-I22</f>
        <v>-28.940000000000055</v>
      </c>
      <c r="L22" s="111">
        <f>L11+L21</f>
        <v>739.9</v>
      </c>
      <c r="M22" s="111">
        <f>M11+M21</f>
        <v>356.34000000000003</v>
      </c>
      <c r="N22" s="81">
        <f>M22-L22</f>
        <v>-383.55999999999995</v>
      </c>
      <c r="O22" s="78">
        <f>O11+O21</f>
        <v>278662</v>
      </c>
      <c r="P22" s="78">
        <f>P11+P21</f>
        <v>280210</v>
      </c>
      <c r="Q22" s="78">
        <f>Q11+Q21</f>
        <v>141727</v>
      </c>
      <c r="R22" s="78">
        <f>R11+R21</f>
        <v>61207</v>
      </c>
    </row>
    <row r="26" ht="15">
      <c r="D26" t="s">
        <v>46</v>
      </c>
    </row>
  </sheetData>
  <sheetProtection/>
  <mergeCells count="12">
    <mergeCell ref="I5:K5"/>
    <mergeCell ref="L5:N5"/>
    <mergeCell ref="O5:P5"/>
    <mergeCell ref="Q5:R5"/>
    <mergeCell ref="A4:A6"/>
    <mergeCell ref="B2:R2"/>
    <mergeCell ref="B4:B6"/>
    <mergeCell ref="C4:H4"/>
    <mergeCell ref="I4:N4"/>
    <mergeCell ref="O4:R4"/>
    <mergeCell ref="C5:E5"/>
    <mergeCell ref="F5:H5"/>
  </mergeCells>
  <printOptions/>
  <pageMargins left="0.7" right="0.7" top="0.75" bottom="0.75" header="0.3" footer="0.3"/>
  <pageSetup fitToHeight="1" fitToWidth="1" horizontalDpi="600" verticalDpi="600" orientation="landscape" paperSize="9" scale="68" r:id="rId1"/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2"/>
  <sheetViews>
    <sheetView view="pageBreakPreview" zoomScaleSheetLayoutView="100" zoomScalePageLayoutView="0" workbookViewId="0" topLeftCell="A1">
      <selection activeCell="T8" sqref="T8"/>
    </sheetView>
  </sheetViews>
  <sheetFormatPr defaultColWidth="0" defaultRowHeight="15"/>
  <cols>
    <col min="1" max="1" width="4.7109375" style="0" customWidth="1"/>
    <col min="2" max="2" width="22.8515625" style="0" customWidth="1"/>
    <col min="3" max="3" width="10.8515625" style="0" bestFit="1" customWidth="1"/>
    <col min="4" max="4" width="10.00390625" style="0" bestFit="1" customWidth="1"/>
    <col min="5" max="5" width="9.421875" style="0" customWidth="1"/>
    <col min="6" max="6" width="10.7109375" style="0" customWidth="1"/>
    <col min="7" max="7" width="12.421875" style="0" customWidth="1"/>
    <col min="8" max="8" width="9.00390625" style="0" bestFit="1" customWidth="1"/>
    <col min="9" max="9" width="10.7109375" style="75" customWidth="1"/>
    <col min="10" max="10" width="11.00390625" style="75" customWidth="1"/>
    <col min="11" max="14" width="9.28125" style="75" customWidth="1"/>
    <col min="15" max="105" width="9.140625" style="0" customWidth="1"/>
    <col min="106" max="106" width="4.7109375" style="0" customWidth="1"/>
    <col min="107" max="107" width="18.421875" style="0" customWidth="1"/>
    <col min="108" max="108" width="10.8515625" style="0" bestFit="1" customWidth="1"/>
    <col min="109" max="109" width="10.00390625" style="0" bestFit="1" customWidth="1"/>
    <col min="110" max="110" width="8.140625" style="0" customWidth="1"/>
    <col min="111" max="111" width="10.7109375" style="0" customWidth="1"/>
    <col min="112" max="112" width="12.421875" style="0" customWidth="1"/>
    <col min="113" max="113" width="9.57421875" style="0" customWidth="1"/>
    <col min="114" max="16384" width="0" style="0" hidden="1" customWidth="1"/>
  </cols>
  <sheetData>
    <row r="2" spans="2:20" ht="15.75">
      <c r="B2" s="257" t="s">
        <v>111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4" spans="1:20" ht="15" customHeight="1">
      <c r="A4" s="173" t="s">
        <v>2</v>
      </c>
      <c r="B4" s="249" t="s">
        <v>10</v>
      </c>
      <c r="C4" s="256" t="s">
        <v>48</v>
      </c>
      <c r="D4" s="256"/>
      <c r="E4" s="256"/>
      <c r="F4" s="256"/>
      <c r="G4" s="256"/>
      <c r="H4" s="256"/>
      <c r="I4" s="256" t="s">
        <v>49</v>
      </c>
      <c r="J4" s="256"/>
      <c r="K4" s="256"/>
      <c r="L4" s="256"/>
      <c r="M4" s="256"/>
      <c r="N4" s="256"/>
      <c r="O4" s="256" t="s">
        <v>50</v>
      </c>
      <c r="P4" s="256"/>
      <c r="Q4" s="256"/>
      <c r="R4" s="256"/>
      <c r="S4" s="256"/>
      <c r="T4" s="256"/>
    </row>
    <row r="5" spans="1:20" ht="16.5">
      <c r="A5" s="174"/>
      <c r="B5" s="250"/>
      <c r="C5" s="256" t="s">
        <v>51</v>
      </c>
      <c r="D5" s="256"/>
      <c r="E5" s="256"/>
      <c r="F5" s="256" t="s">
        <v>44</v>
      </c>
      <c r="G5" s="256"/>
      <c r="H5" s="256"/>
      <c r="I5" s="256" t="s">
        <v>51</v>
      </c>
      <c r="J5" s="256"/>
      <c r="K5" s="256"/>
      <c r="L5" s="256" t="s">
        <v>44</v>
      </c>
      <c r="M5" s="256"/>
      <c r="N5" s="256"/>
      <c r="O5" s="256" t="s">
        <v>43</v>
      </c>
      <c r="P5" s="256"/>
      <c r="Q5" s="256"/>
      <c r="R5" s="256" t="s">
        <v>44</v>
      </c>
      <c r="S5" s="256"/>
      <c r="T5" s="256"/>
    </row>
    <row r="6" spans="1:20" ht="15">
      <c r="A6" s="175"/>
      <c r="B6" s="251"/>
      <c r="C6" s="76">
        <v>2020</v>
      </c>
      <c r="D6" s="76">
        <v>2021</v>
      </c>
      <c r="E6" s="76" t="s">
        <v>45</v>
      </c>
      <c r="F6" s="76">
        <v>2020</v>
      </c>
      <c r="G6" s="76">
        <v>2021</v>
      </c>
      <c r="H6" s="76" t="s">
        <v>45</v>
      </c>
      <c r="I6" s="76">
        <v>2020</v>
      </c>
      <c r="J6" s="76">
        <v>2021</v>
      </c>
      <c r="K6" s="76" t="s">
        <v>45</v>
      </c>
      <c r="L6" s="76">
        <v>2020</v>
      </c>
      <c r="M6" s="76">
        <v>2021</v>
      </c>
      <c r="N6" s="76" t="s">
        <v>45</v>
      </c>
      <c r="O6" s="76">
        <v>2020</v>
      </c>
      <c r="P6" s="76">
        <v>2021</v>
      </c>
      <c r="Q6" s="74" t="s">
        <v>45</v>
      </c>
      <c r="R6" s="76">
        <v>2020</v>
      </c>
      <c r="S6" s="76">
        <v>2021</v>
      </c>
      <c r="T6" s="74" t="s">
        <v>45</v>
      </c>
    </row>
    <row r="7" spans="1:20" s="60" customFormat="1" ht="15">
      <c r="A7" s="4">
        <v>1</v>
      </c>
      <c r="B7" s="22" t="s">
        <v>84</v>
      </c>
      <c r="C7" s="77">
        <v>10</v>
      </c>
      <c r="D7" s="77">
        <v>4</v>
      </c>
      <c r="E7" s="78">
        <f>D7-C7</f>
        <v>-6</v>
      </c>
      <c r="F7" s="77"/>
      <c r="G7" s="77"/>
      <c r="H7" s="78">
        <f>G7-F7</f>
        <v>0</v>
      </c>
      <c r="I7" s="79"/>
      <c r="J7" s="79">
        <v>1</v>
      </c>
      <c r="K7" s="80">
        <f>J7-I7</f>
        <v>1</v>
      </c>
      <c r="L7" s="79"/>
      <c r="M7" s="79"/>
      <c r="N7" s="82">
        <f>M7-L7</f>
        <v>0</v>
      </c>
      <c r="O7" s="116"/>
      <c r="P7" s="116"/>
      <c r="Q7" s="79">
        <f>P7-O7</f>
        <v>0</v>
      </c>
      <c r="R7" s="116"/>
      <c r="S7" s="116"/>
      <c r="T7" s="79">
        <f>S7-R7</f>
        <v>0</v>
      </c>
    </row>
    <row r="8" spans="1:20" s="60" customFormat="1" ht="15">
      <c r="A8" s="9">
        <v>2</v>
      </c>
      <c r="B8" s="22" t="s">
        <v>85</v>
      </c>
      <c r="C8" s="77">
        <v>66</v>
      </c>
      <c r="D8" s="77">
        <v>59</v>
      </c>
      <c r="E8" s="78">
        <f aca="true" t="shared" si="0" ref="E8:E22">D8-C8</f>
        <v>-7</v>
      </c>
      <c r="F8" s="77"/>
      <c r="G8" s="77"/>
      <c r="H8" s="78">
        <f aca="true" t="shared" si="1" ref="H8:H22">G8-F8</f>
        <v>0</v>
      </c>
      <c r="I8" s="83"/>
      <c r="J8" s="79"/>
      <c r="K8" s="80">
        <f aca="true" t="shared" si="2" ref="K8:K17">J8-I8</f>
        <v>0</v>
      </c>
      <c r="L8" s="77">
        <v>146</v>
      </c>
      <c r="M8" s="79">
        <v>87</v>
      </c>
      <c r="N8" s="82">
        <f>M8-L8</f>
        <v>-59</v>
      </c>
      <c r="O8" s="116"/>
      <c r="P8" s="144">
        <v>1</v>
      </c>
      <c r="Q8" s="79">
        <f aca="true" t="shared" si="3" ref="Q8:Q22">P8-O8</f>
        <v>1</v>
      </c>
      <c r="R8" s="116"/>
      <c r="S8" s="116"/>
      <c r="T8" s="79">
        <f aca="true" t="shared" si="4" ref="T8:T22">S8-R8</f>
        <v>0</v>
      </c>
    </row>
    <row r="9" spans="1:20" s="21" customFormat="1" ht="15">
      <c r="A9" s="12">
        <v>3</v>
      </c>
      <c r="B9" s="22" t="s">
        <v>86</v>
      </c>
      <c r="C9" s="77"/>
      <c r="D9" s="77"/>
      <c r="E9" s="78">
        <f t="shared" si="0"/>
        <v>0</v>
      </c>
      <c r="F9" s="77"/>
      <c r="G9" s="77"/>
      <c r="H9" s="78">
        <f t="shared" si="1"/>
        <v>0</v>
      </c>
      <c r="I9" s="81"/>
      <c r="J9" s="84"/>
      <c r="K9" s="80">
        <f t="shared" si="2"/>
        <v>0</v>
      </c>
      <c r="L9" s="84"/>
      <c r="M9" s="84"/>
      <c r="N9" s="82">
        <f>M9-L9</f>
        <v>0</v>
      </c>
      <c r="O9" s="79">
        <v>1</v>
      </c>
      <c r="P9" s="33"/>
      <c r="Q9" s="79">
        <f t="shared" si="3"/>
        <v>-1</v>
      </c>
      <c r="R9" s="33"/>
      <c r="S9" s="33"/>
      <c r="T9" s="79">
        <f t="shared" si="4"/>
        <v>0</v>
      </c>
    </row>
    <row r="10" spans="1:20" s="21" customFormat="1" ht="15">
      <c r="A10" s="12">
        <v>4</v>
      </c>
      <c r="B10" s="22"/>
      <c r="C10" s="77"/>
      <c r="D10" s="77"/>
      <c r="E10" s="78">
        <f t="shared" si="0"/>
        <v>0</v>
      </c>
      <c r="F10" s="77"/>
      <c r="G10" s="77"/>
      <c r="H10" s="78">
        <f t="shared" si="1"/>
        <v>0</v>
      </c>
      <c r="I10" s="81"/>
      <c r="J10" s="84"/>
      <c r="K10" s="80">
        <f t="shared" si="2"/>
        <v>0</v>
      </c>
      <c r="L10" s="84"/>
      <c r="M10" s="84"/>
      <c r="N10" s="82">
        <f aca="true" t="shared" si="5" ref="N10:N22">M10-L10</f>
        <v>0</v>
      </c>
      <c r="O10" s="33"/>
      <c r="P10" s="33"/>
      <c r="Q10" s="79">
        <f t="shared" si="3"/>
        <v>0</v>
      </c>
      <c r="R10" s="33"/>
      <c r="S10" s="33"/>
      <c r="T10" s="79">
        <f t="shared" si="4"/>
        <v>0</v>
      </c>
    </row>
    <row r="11" spans="1:20" s="21" customFormat="1" ht="15">
      <c r="A11" s="12"/>
      <c r="B11" s="44" t="s">
        <v>7</v>
      </c>
      <c r="C11" s="109">
        <f>SUM(C7:C10)</f>
        <v>76</v>
      </c>
      <c r="D11" s="109">
        <f>SUM(D7:D10)</f>
        <v>63</v>
      </c>
      <c r="E11" s="78">
        <f t="shared" si="0"/>
        <v>-13</v>
      </c>
      <c r="F11" s="109">
        <f>SUM(F7:F10)</f>
        <v>0</v>
      </c>
      <c r="G11" s="109">
        <f>SUM(G7:G10)</f>
        <v>0</v>
      </c>
      <c r="H11" s="78">
        <f t="shared" si="1"/>
        <v>0</v>
      </c>
      <c r="I11" s="109">
        <f>SUM(I7:I10)</f>
        <v>0</v>
      </c>
      <c r="J11" s="109">
        <f>SUM(J7:J10)</f>
        <v>1</v>
      </c>
      <c r="K11" s="80">
        <f t="shared" si="2"/>
        <v>1</v>
      </c>
      <c r="L11" s="109">
        <f>SUM(L7:L10)</f>
        <v>146</v>
      </c>
      <c r="M11" s="109">
        <f>SUM(M7:M10)</f>
        <v>87</v>
      </c>
      <c r="N11" s="78">
        <f t="shared" si="5"/>
        <v>-59</v>
      </c>
      <c r="O11" s="109">
        <f>SUM(O7:O10)</f>
        <v>1</v>
      </c>
      <c r="P11" s="109">
        <f>SUM(P7:P10)</f>
        <v>1</v>
      </c>
      <c r="Q11" s="117">
        <f t="shared" si="3"/>
        <v>0</v>
      </c>
      <c r="R11" s="109">
        <f>SUM(R7:R10)</f>
        <v>0</v>
      </c>
      <c r="S11" s="109">
        <f>SUM(S7:S10)</f>
        <v>0</v>
      </c>
      <c r="T11" s="117">
        <f t="shared" si="4"/>
        <v>0</v>
      </c>
    </row>
    <row r="12" spans="1:20" s="21" customFormat="1" ht="15">
      <c r="A12" s="12">
        <v>1</v>
      </c>
      <c r="B12" s="32" t="s">
        <v>87</v>
      </c>
      <c r="C12" s="77"/>
      <c r="D12" s="77"/>
      <c r="E12" s="78">
        <f t="shared" si="0"/>
        <v>0</v>
      </c>
      <c r="F12" s="77"/>
      <c r="G12" s="77"/>
      <c r="H12" s="78">
        <f t="shared" si="1"/>
        <v>0</v>
      </c>
      <c r="I12" s="77"/>
      <c r="J12" s="77"/>
      <c r="K12" s="80">
        <f t="shared" si="2"/>
        <v>0</v>
      </c>
      <c r="L12" s="77">
        <v>94</v>
      </c>
      <c r="M12" s="77">
        <v>4</v>
      </c>
      <c r="N12" s="82">
        <f t="shared" si="5"/>
        <v>-90</v>
      </c>
      <c r="O12" s="77"/>
      <c r="P12" s="77"/>
      <c r="Q12" s="79">
        <f t="shared" si="3"/>
        <v>0</v>
      </c>
      <c r="R12" s="77"/>
      <c r="S12" s="77"/>
      <c r="T12" s="79">
        <f t="shared" si="4"/>
        <v>0</v>
      </c>
    </row>
    <row r="13" spans="1:20" s="21" customFormat="1" ht="15">
      <c r="A13" s="12">
        <v>2</v>
      </c>
      <c r="B13" s="37" t="s">
        <v>88</v>
      </c>
      <c r="C13" s="77"/>
      <c r="D13" s="77"/>
      <c r="E13" s="78">
        <f t="shared" si="0"/>
        <v>0</v>
      </c>
      <c r="F13" s="77"/>
      <c r="G13" s="77"/>
      <c r="H13" s="78">
        <f t="shared" si="1"/>
        <v>0</v>
      </c>
      <c r="I13" s="77">
        <v>7</v>
      </c>
      <c r="J13" s="77">
        <v>12</v>
      </c>
      <c r="K13" s="80">
        <f t="shared" si="2"/>
        <v>5</v>
      </c>
      <c r="L13" s="77"/>
      <c r="M13" s="77"/>
      <c r="N13" s="82">
        <f t="shared" si="5"/>
        <v>0</v>
      </c>
      <c r="O13" s="77"/>
      <c r="P13" s="77"/>
      <c r="Q13" s="79">
        <f t="shared" si="3"/>
        <v>0</v>
      </c>
      <c r="R13" s="77"/>
      <c r="S13" s="77"/>
      <c r="T13" s="79">
        <f t="shared" si="4"/>
        <v>0</v>
      </c>
    </row>
    <row r="14" spans="1:20" s="21" customFormat="1" ht="15">
      <c r="A14" s="12">
        <v>3</v>
      </c>
      <c r="B14" s="22" t="s">
        <v>89</v>
      </c>
      <c r="C14" s="77"/>
      <c r="D14" s="77"/>
      <c r="E14" s="78">
        <f t="shared" si="0"/>
        <v>0</v>
      </c>
      <c r="F14" s="77"/>
      <c r="G14" s="77"/>
      <c r="H14" s="78">
        <f t="shared" si="1"/>
        <v>0</v>
      </c>
      <c r="I14" s="77">
        <v>2</v>
      </c>
      <c r="J14" s="77">
        <v>2</v>
      </c>
      <c r="K14" s="80">
        <f t="shared" si="2"/>
        <v>0</v>
      </c>
      <c r="L14" s="77"/>
      <c r="M14" s="77"/>
      <c r="N14" s="82">
        <f t="shared" si="5"/>
        <v>0</v>
      </c>
      <c r="O14" s="77"/>
      <c r="P14" s="77"/>
      <c r="Q14" s="79">
        <f t="shared" si="3"/>
        <v>0</v>
      </c>
      <c r="R14" s="77"/>
      <c r="S14" s="77"/>
      <c r="T14" s="79">
        <f t="shared" si="4"/>
        <v>0</v>
      </c>
    </row>
    <row r="15" spans="1:20" s="21" customFormat="1" ht="15">
      <c r="A15" s="4">
        <v>4</v>
      </c>
      <c r="B15" s="22" t="s">
        <v>90</v>
      </c>
      <c r="C15" s="77"/>
      <c r="D15" s="77"/>
      <c r="E15" s="78">
        <f t="shared" si="0"/>
        <v>0</v>
      </c>
      <c r="F15" s="77"/>
      <c r="G15" s="77"/>
      <c r="H15" s="78">
        <f t="shared" si="1"/>
        <v>0</v>
      </c>
      <c r="I15" s="77">
        <v>2</v>
      </c>
      <c r="J15" s="77"/>
      <c r="K15" s="80">
        <f t="shared" si="2"/>
        <v>-2</v>
      </c>
      <c r="L15" s="77"/>
      <c r="M15" s="77"/>
      <c r="N15" s="82">
        <f t="shared" si="5"/>
        <v>0</v>
      </c>
      <c r="O15" s="77"/>
      <c r="P15" s="77"/>
      <c r="Q15" s="79">
        <f t="shared" si="3"/>
        <v>0</v>
      </c>
      <c r="R15" s="77"/>
      <c r="S15" s="77"/>
      <c r="T15" s="79">
        <f t="shared" si="4"/>
        <v>0</v>
      </c>
    </row>
    <row r="16" spans="1:20" s="21" customFormat="1" ht="15">
      <c r="A16" s="12">
        <v>5</v>
      </c>
      <c r="B16" s="22" t="s">
        <v>91</v>
      </c>
      <c r="C16" s="77"/>
      <c r="D16" s="77"/>
      <c r="E16" s="78">
        <f t="shared" si="0"/>
        <v>0</v>
      </c>
      <c r="F16" s="77"/>
      <c r="G16" s="77"/>
      <c r="H16" s="78">
        <f t="shared" si="1"/>
        <v>0</v>
      </c>
      <c r="I16" s="77">
        <v>3</v>
      </c>
      <c r="J16" s="77">
        <v>7</v>
      </c>
      <c r="K16" s="80">
        <f t="shared" si="2"/>
        <v>4</v>
      </c>
      <c r="L16" s="77"/>
      <c r="M16" s="77"/>
      <c r="N16" s="82">
        <f t="shared" si="5"/>
        <v>0</v>
      </c>
      <c r="O16" s="77"/>
      <c r="P16" s="77"/>
      <c r="Q16" s="79">
        <f t="shared" si="3"/>
        <v>0</v>
      </c>
      <c r="R16" s="77"/>
      <c r="S16" s="77"/>
      <c r="T16" s="79">
        <f t="shared" si="4"/>
        <v>0</v>
      </c>
    </row>
    <row r="17" spans="1:20" s="21" customFormat="1" ht="15">
      <c r="A17" s="12">
        <v>6</v>
      </c>
      <c r="B17" s="22" t="s">
        <v>92</v>
      </c>
      <c r="C17" s="77"/>
      <c r="D17" s="77"/>
      <c r="E17" s="78">
        <f t="shared" si="0"/>
        <v>0</v>
      </c>
      <c r="F17" s="77"/>
      <c r="G17" s="77"/>
      <c r="H17" s="78">
        <f t="shared" si="1"/>
        <v>0</v>
      </c>
      <c r="I17" s="77"/>
      <c r="J17" s="77"/>
      <c r="K17" s="80">
        <f t="shared" si="2"/>
        <v>0</v>
      </c>
      <c r="L17" s="77"/>
      <c r="M17" s="77"/>
      <c r="N17" s="82">
        <f t="shared" si="5"/>
        <v>0</v>
      </c>
      <c r="O17" s="77"/>
      <c r="P17" s="77"/>
      <c r="Q17" s="79">
        <f t="shared" si="3"/>
        <v>0</v>
      </c>
      <c r="R17" s="77"/>
      <c r="S17" s="77"/>
      <c r="T17" s="79">
        <f t="shared" si="4"/>
        <v>0</v>
      </c>
    </row>
    <row r="18" spans="1:20" s="87" customFormat="1" ht="15">
      <c r="A18" s="12">
        <v>7</v>
      </c>
      <c r="B18" s="22" t="s">
        <v>93</v>
      </c>
      <c r="C18" s="77">
        <v>8</v>
      </c>
      <c r="D18" s="77">
        <v>1</v>
      </c>
      <c r="E18" s="78">
        <f t="shared" si="0"/>
        <v>-7</v>
      </c>
      <c r="F18" s="77"/>
      <c r="G18" s="77"/>
      <c r="H18" s="78">
        <f t="shared" si="1"/>
        <v>0</v>
      </c>
      <c r="I18" s="77"/>
      <c r="J18" s="77"/>
      <c r="K18" s="80">
        <f>J18-I18</f>
        <v>0</v>
      </c>
      <c r="L18" s="77"/>
      <c r="M18" s="77"/>
      <c r="N18" s="82">
        <f t="shared" si="5"/>
        <v>0</v>
      </c>
      <c r="O18" s="77"/>
      <c r="P18" s="77"/>
      <c r="Q18" s="79">
        <f t="shared" si="3"/>
        <v>0</v>
      </c>
      <c r="R18" s="77"/>
      <c r="S18" s="77"/>
      <c r="T18" s="79">
        <f t="shared" si="4"/>
        <v>0</v>
      </c>
    </row>
    <row r="19" spans="1:20" ht="15">
      <c r="A19" s="12">
        <v>8</v>
      </c>
      <c r="B19" s="22" t="s">
        <v>94</v>
      </c>
      <c r="C19" s="77"/>
      <c r="D19" s="77"/>
      <c r="E19" s="78">
        <f t="shared" si="0"/>
        <v>0</v>
      </c>
      <c r="F19" s="77"/>
      <c r="G19" s="77"/>
      <c r="H19" s="78">
        <f t="shared" si="1"/>
        <v>0</v>
      </c>
      <c r="I19" s="77"/>
      <c r="J19" s="77">
        <v>7</v>
      </c>
      <c r="K19" s="80">
        <f>J19-I19</f>
        <v>7</v>
      </c>
      <c r="L19" s="77"/>
      <c r="M19" s="77"/>
      <c r="N19" s="82">
        <f t="shared" si="5"/>
        <v>0</v>
      </c>
      <c r="O19" s="77"/>
      <c r="P19" s="77"/>
      <c r="Q19" s="79">
        <f t="shared" si="3"/>
        <v>0</v>
      </c>
      <c r="R19" s="77"/>
      <c r="S19" s="77"/>
      <c r="T19" s="79">
        <f t="shared" si="4"/>
        <v>0</v>
      </c>
    </row>
    <row r="20" spans="1:20" ht="15">
      <c r="A20" s="12">
        <v>9</v>
      </c>
      <c r="B20" s="22"/>
      <c r="C20" s="77"/>
      <c r="D20" s="77"/>
      <c r="E20" s="78">
        <f t="shared" si="0"/>
        <v>0</v>
      </c>
      <c r="F20" s="77"/>
      <c r="G20" s="77"/>
      <c r="H20" s="78">
        <f t="shared" si="1"/>
        <v>0</v>
      </c>
      <c r="I20" s="77"/>
      <c r="J20" s="77"/>
      <c r="K20" s="80">
        <f>J20-I20</f>
        <v>0</v>
      </c>
      <c r="L20" s="77"/>
      <c r="M20" s="77"/>
      <c r="N20" s="82">
        <f t="shared" si="5"/>
        <v>0</v>
      </c>
      <c r="O20" s="77"/>
      <c r="P20" s="77"/>
      <c r="Q20" s="79">
        <f t="shared" si="3"/>
        <v>0</v>
      </c>
      <c r="R20" s="77"/>
      <c r="S20" s="77"/>
      <c r="T20" s="79">
        <f t="shared" si="4"/>
        <v>0</v>
      </c>
    </row>
    <row r="21" spans="1:20" ht="15">
      <c r="A21" s="45"/>
      <c r="B21" s="38" t="s">
        <v>8</v>
      </c>
      <c r="C21" s="109">
        <f>SUM(C12:C20)</f>
        <v>8</v>
      </c>
      <c r="D21" s="109">
        <f>SUM(D12:D20)</f>
        <v>1</v>
      </c>
      <c r="E21" s="78">
        <f t="shared" si="0"/>
        <v>-7</v>
      </c>
      <c r="F21" s="109">
        <f>SUM(F12:F20)</f>
        <v>0</v>
      </c>
      <c r="G21" s="109">
        <f>SUM(G12:G20)</f>
        <v>0</v>
      </c>
      <c r="H21" s="78">
        <f t="shared" si="1"/>
        <v>0</v>
      </c>
      <c r="I21" s="109">
        <f>SUM(I12:I20)</f>
        <v>14</v>
      </c>
      <c r="J21" s="109">
        <f>SUM(J12:J20)</f>
        <v>28</v>
      </c>
      <c r="K21" s="80">
        <f>J21-I21</f>
        <v>14</v>
      </c>
      <c r="L21" s="109">
        <f>SUM(L12:L20)</f>
        <v>94</v>
      </c>
      <c r="M21" s="109">
        <f>SUM(M12:M20)</f>
        <v>4</v>
      </c>
      <c r="N21" s="78">
        <f t="shared" si="5"/>
        <v>-90</v>
      </c>
      <c r="O21" s="109">
        <f>SUM(O12:O20)</f>
        <v>0</v>
      </c>
      <c r="P21" s="109">
        <f>SUM(P12:P20)</f>
        <v>0</v>
      </c>
      <c r="Q21" s="117">
        <f t="shared" si="3"/>
        <v>0</v>
      </c>
      <c r="R21" s="109">
        <f>SUM(R12:R20)</f>
        <v>0</v>
      </c>
      <c r="S21" s="109">
        <f>SUM(S12:S20)</f>
        <v>0</v>
      </c>
      <c r="T21" s="117">
        <f t="shared" si="4"/>
        <v>0</v>
      </c>
    </row>
    <row r="22" spans="1:20" ht="15.75">
      <c r="A22" s="45"/>
      <c r="B22" s="53" t="s">
        <v>9</v>
      </c>
      <c r="C22" s="109">
        <f>C11+C21</f>
        <v>84</v>
      </c>
      <c r="D22" s="109">
        <f>D11+D21</f>
        <v>64</v>
      </c>
      <c r="E22" s="78">
        <f t="shared" si="0"/>
        <v>-20</v>
      </c>
      <c r="F22" s="109">
        <f>F11+F21</f>
        <v>0</v>
      </c>
      <c r="G22" s="109">
        <f>G11+G21</f>
        <v>0</v>
      </c>
      <c r="H22" s="78">
        <f t="shared" si="1"/>
        <v>0</v>
      </c>
      <c r="I22" s="109">
        <f>I11+I21</f>
        <v>14</v>
      </c>
      <c r="J22" s="109">
        <f>J11+J21</f>
        <v>29</v>
      </c>
      <c r="K22" s="80">
        <f>J22-I22</f>
        <v>15</v>
      </c>
      <c r="L22" s="109">
        <f>L11+L21</f>
        <v>240</v>
      </c>
      <c r="M22" s="109">
        <f>M11+M21</f>
        <v>91</v>
      </c>
      <c r="N22" s="78">
        <f t="shared" si="5"/>
        <v>-149</v>
      </c>
      <c r="O22" s="109">
        <f>O11+O21</f>
        <v>1</v>
      </c>
      <c r="P22" s="109">
        <f>P11+P21</f>
        <v>1</v>
      </c>
      <c r="Q22" s="117">
        <f t="shared" si="3"/>
        <v>0</v>
      </c>
      <c r="R22" s="109">
        <f>R11+R21</f>
        <v>0</v>
      </c>
      <c r="S22" s="109">
        <f>S11+S21</f>
        <v>0</v>
      </c>
      <c r="T22" s="117">
        <f t="shared" si="4"/>
        <v>0</v>
      </c>
    </row>
  </sheetData>
  <sheetProtection/>
  <mergeCells count="12">
    <mergeCell ref="O5:Q5"/>
    <mergeCell ref="R5:T5"/>
    <mergeCell ref="A4:A6"/>
    <mergeCell ref="B4:B6"/>
    <mergeCell ref="C4:H4"/>
    <mergeCell ref="I4:N4"/>
    <mergeCell ref="O4:T4"/>
    <mergeCell ref="B2:T2"/>
    <mergeCell ref="C5:E5"/>
    <mergeCell ref="F5:H5"/>
    <mergeCell ref="I5:K5"/>
    <mergeCell ref="L5:N5"/>
  </mergeCells>
  <printOptions/>
  <pageMargins left="0.7086614173228347" right="0.7086614173228347" top="1.141732283464567" bottom="0.7480314960629921" header="0.31496062992125984" footer="0.31496062992125984"/>
  <pageSetup fitToHeight="1" fitToWidth="1" horizontalDpi="600" verticalDpi="600" orientation="landscape" paperSize="9" scale="64" r:id="rId1"/>
  <colBreaks count="1" manualBreakCount="1">
    <brk id="21" max="4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9"/>
  <sheetViews>
    <sheetView view="pageBreakPreview" zoomScale="90" zoomScaleSheetLayoutView="90" zoomScalePageLayoutView="0" workbookViewId="0" topLeftCell="A1">
      <selection activeCell="L27" sqref="L27"/>
    </sheetView>
  </sheetViews>
  <sheetFormatPr defaultColWidth="9.140625" defaultRowHeight="15"/>
  <cols>
    <col min="1" max="1" width="5.00390625" style="0" customWidth="1"/>
    <col min="2" max="2" width="24.00390625" style="0" customWidth="1"/>
    <col min="3" max="4" width="9.28125" style="0" bestFit="1" customWidth="1"/>
    <col min="5" max="5" width="10.140625" style="0" bestFit="1" customWidth="1"/>
    <col min="6" max="8" width="9.28125" style="0" bestFit="1" customWidth="1"/>
    <col min="9" max="9" width="10.28125" style="0" bestFit="1" customWidth="1"/>
    <col min="10" max="10" width="9.28125" style="0" bestFit="1" customWidth="1"/>
    <col min="11" max="11" width="10.28125" style="0" bestFit="1" customWidth="1"/>
    <col min="12" max="12" width="11.28125" style="0" customWidth="1"/>
    <col min="13" max="14" width="10.421875" style="0" customWidth="1"/>
    <col min="15" max="15" width="10.28125" style="0" bestFit="1" customWidth="1"/>
    <col min="16" max="16" width="11.8515625" style="0" customWidth="1"/>
    <col min="17" max="17" width="10.7109375" style="0" customWidth="1"/>
    <col min="18" max="18" width="11.140625" style="0" customWidth="1"/>
    <col min="19" max="19" width="12.421875" style="0" customWidth="1"/>
    <col min="20" max="20" width="12.57421875" style="0" customWidth="1"/>
  </cols>
  <sheetData>
    <row r="2" spans="2:20" ht="20.25" customHeight="1">
      <c r="B2" s="264" t="s">
        <v>112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</row>
    <row r="4" spans="1:20" ht="15" customHeight="1">
      <c r="A4" s="173" t="s">
        <v>2</v>
      </c>
      <c r="B4" s="249" t="s">
        <v>10</v>
      </c>
      <c r="C4" s="265" t="s">
        <v>52</v>
      </c>
      <c r="D4" s="266"/>
      <c r="E4" s="266"/>
      <c r="F4" s="267"/>
      <c r="G4" s="271" t="s">
        <v>53</v>
      </c>
      <c r="H4" s="272"/>
      <c r="I4" s="272"/>
      <c r="J4" s="273"/>
      <c r="K4" s="271" t="s">
        <v>54</v>
      </c>
      <c r="L4" s="272"/>
      <c r="M4" s="272"/>
      <c r="N4" s="273"/>
      <c r="O4" s="258" t="s">
        <v>55</v>
      </c>
      <c r="P4" s="259"/>
      <c r="Q4" s="259"/>
      <c r="R4" s="260"/>
      <c r="S4" s="229" t="s">
        <v>79</v>
      </c>
      <c r="T4" s="230"/>
    </row>
    <row r="5" spans="1:20" ht="15" customHeight="1">
      <c r="A5" s="174"/>
      <c r="B5" s="250"/>
      <c r="C5" s="268"/>
      <c r="D5" s="269"/>
      <c r="E5" s="269"/>
      <c r="F5" s="270"/>
      <c r="G5" s="274"/>
      <c r="H5" s="275"/>
      <c r="I5" s="275"/>
      <c r="J5" s="276"/>
      <c r="K5" s="274"/>
      <c r="L5" s="275"/>
      <c r="M5" s="275"/>
      <c r="N5" s="276"/>
      <c r="O5" s="261"/>
      <c r="P5" s="262"/>
      <c r="Q5" s="262"/>
      <c r="R5" s="263"/>
      <c r="S5" s="231"/>
      <c r="T5" s="232"/>
    </row>
    <row r="6" spans="1:20" ht="45">
      <c r="A6" s="175"/>
      <c r="B6" s="251"/>
      <c r="C6" s="41">
        <v>2020</v>
      </c>
      <c r="D6" s="40">
        <v>2021</v>
      </c>
      <c r="E6" s="73" t="s">
        <v>97</v>
      </c>
      <c r="F6" s="73" t="s">
        <v>98</v>
      </c>
      <c r="G6" s="43">
        <v>2020</v>
      </c>
      <c r="H6" s="43">
        <v>2021</v>
      </c>
      <c r="I6" s="42" t="s">
        <v>97</v>
      </c>
      <c r="J6" s="73" t="s">
        <v>98</v>
      </c>
      <c r="K6" s="42">
        <v>2020</v>
      </c>
      <c r="L6" s="42">
        <v>2021</v>
      </c>
      <c r="M6" s="42" t="s">
        <v>97</v>
      </c>
      <c r="N6" s="73" t="s">
        <v>98</v>
      </c>
      <c r="O6" s="42">
        <v>2020</v>
      </c>
      <c r="P6" s="42">
        <v>2021</v>
      </c>
      <c r="Q6" s="42" t="s">
        <v>97</v>
      </c>
      <c r="R6" s="88" t="s">
        <v>98</v>
      </c>
      <c r="S6" s="121">
        <v>2020</v>
      </c>
      <c r="T6" s="121">
        <v>2021</v>
      </c>
    </row>
    <row r="7" spans="1:20" ht="16.5">
      <c r="A7" s="4">
        <v>1</v>
      </c>
      <c r="B7" s="22" t="s">
        <v>84</v>
      </c>
      <c r="C7" s="56">
        <v>64</v>
      </c>
      <c r="D7" s="56">
        <v>52</v>
      </c>
      <c r="E7" s="28">
        <f aca="true" t="shared" si="0" ref="E7:E24">D7/C7*100</f>
        <v>81.25</v>
      </c>
      <c r="F7" s="28">
        <f aca="true" t="shared" si="1" ref="F7:F16">D7-C7</f>
        <v>-12</v>
      </c>
      <c r="G7" s="34">
        <v>54</v>
      </c>
      <c r="H7" s="34">
        <v>36</v>
      </c>
      <c r="I7" s="28">
        <f>H7/G7*100</f>
        <v>66.66666666666666</v>
      </c>
      <c r="J7" s="28">
        <f aca="true" t="shared" si="2" ref="J7:J16">H7-G7</f>
        <v>-18</v>
      </c>
      <c r="K7" s="28">
        <f>G7/S7*100</f>
        <v>58.69565217391305</v>
      </c>
      <c r="L7" s="28">
        <f>H7/T7*100</f>
        <v>39.130434782608695</v>
      </c>
      <c r="M7" s="28">
        <f>L7/K7*100</f>
        <v>66.66666666666666</v>
      </c>
      <c r="N7" s="28">
        <f aca="true" t="shared" si="3" ref="N7:N16">L7-K7</f>
        <v>-19.56521739130435</v>
      </c>
      <c r="O7" s="28">
        <f>(C7-G7)/S7*100</f>
        <v>10.869565217391305</v>
      </c>
      <c r="P7" s="28">
        <f>(D7-H7)/T7*100</f>
        <v>17.391304347826086</v>
      </c>
      <c r="Q7" s="28">
        <f>P7/O7*100</f>
        <v>160</v>
      </c>
      <c r="R7" s="28">
        <f aca="true" t="shared" si="4" ref="R7:R16">P7-O7</f>
        <v>6.521739130434781</v>
      </c>
      <c r="S7" s="45">
        <v>92</v>
      </c>
      <c r="T7" s="45">
        <v>92</v>
      </c>
    </row>
    <row r="8" spans="1:20" ht="16.5">
      <c r="A8" s="9">
        <v>2</v>
      </c>
      <c r="B8" s="22" t="s">
        <v>85</v>
      </c>
      <c r="C8" s="122">
        <v>308</v>
      </c>
      <c r="D8" s="122">
        <v>268</v>
      </c>
      <c r="E8" s="28">
        <f t="shared" si="0"/>
        <v>87.01298701298701</v>
      </c>
      <c r="F8" s="28">
        <f t="shared" si="1"/>
        <v>-40</v>
      </c>
      <c r="G8" s="119">
        <v>211</v>
      </c>
      <c r="H8" s="119">
        <v>193</v>
      </c>
      <c r="I8" s="28">
        <f aca="true" t="shared" si="5" ref="I8:I24">H8/G8*100</f>
        <v>91.4691943127962</v>
      </c>
      <c r="J8" s="28">
        <f t="shared" si="2"/>
        <v>-18</v>
      </c>
      <c r="K8" s="28">
        <f aca="true" t="shared" si="6" ref="K8:K24">G8/S8*100</f>
        <v>42.54032258064516</v>
      </c>
      <c r="L8" s="28">
        <f aca="true" t="shared" si="7" ref="L8:L24">H8/T8*100</f>
        <v>38.6</v>
      </c>
      <c r="M8" s="28">
        <f aca="true" t="shared" si="8" ref="M8:M24">L8/K8*100</f>
        <v>90.73744075829384</v>
      </c>
      <c r="N8" s="28">
        <f t="shared" si="3"/>
        <v>-3.9403225806451587</v>
      </c>
      <c r="O8" s="28">
        <f aca="true" t="shared" si="9" ref="O8:O24">(C8-G8)/S8*100</f>
        <v>19.556451612903224</v>
      </c>
      <c r="P8" s="28">
        <f aca="true" t="shared" si="10" ref="P8:P24">(D8-H8)/T8*100</f>
        <v>15</v>
      </c>
      <c r="Q8" s="28">
        <f aca="true" t="shared" si="11" ref="Q8:Q24">P8/O8*100</f>
        <v>76.70103092783506</v>
      </c>
      <c r="R8" s="28">
        <f t="shared" si="4"/>
        <v>-4.556451612903224</v>
      </c>
      <c r="S8" s="45">
        <v>496</v>
      </c>
      <c r="T8" s="45">
        <v>500</v>
      </c>
    </row>
    <row r="9" spans="1:20" ht="16.5">
      <c r="A9" s="12">
        <v>3</v>
      </c>
      <c r="B9" s="22" t="s">
        <v>86</v>
      </c>
      <c r="C9" s="122">
        <v>113</v>
      </c>
      <c r="D9" s="122">
        <v>96</v>
      </c>
      <c r="E9" s="28">
        <f t="shared" si="0"/>
        <v>84.95575221238938</v>
      </c>
      <c r="F9" s="28">
        <f t="shared" si="1"/>
        <v>-17</v>
      </c>
      <c r="G9" s="119">
        <v>75</v>
      </c>
      <c r="H9" s="119">
        <v>75</v>
      </c>
      <c r="I9" s="28">
        <f t="shared" si="5"/>
        <v>100</v>
      </c>
      <c r="J9" s="28">
        <f t="shared" si="2"/>
        <v>0</v>
      </c>
      <c r="K9" s="28">
        <f t="shared" si="6"/>
        <v>100</v>
      </c>
      <c r="L9" s="28">
        <f t="shared" si="7"/>
        <v>100</v>
      </c>
      <c r="M9" s="28">
        <f t="shared" si="8"/>
        <v>100</v>
      </c>
      <c r="N9" s="28">
        <f t="shared" si="3"/>
        <v>0</v>
      </c>
      <c r="O9" s="28">
        <f t="shared" si="9"/>
        <v>50.66666666666667</v>
      </c>
      <c r="P9" s="28">
        <f t="shared" si="10"/>
        <v>28.000000000000004</v>
      </c>
      <c r="Q9" s="28">
        <f t="shared" si="11"/>
        <v>55.26315789473685</v>
      </c>
      <c r="R9" s="28">
        <f t="shared" si="4"/>
        <v>-22.666666666666668</v>
      </c>
      <c r="S9" s="45">
        <v>75</v>
      </c>
      <c r="T9" s="45">
        <v>75</v>
      </c>
    </row>
    <row r="10" spans="1:20" ht="16.5">
      <c r="A10" s="12">
        <v>4</v>
      </c>
      <c r="B10" s="22"/>
      <c r="C10" s="56"/>
      <c r="D10" s="56"/>
      <c r="E10" s="28" t="e">
        <f t="shared" si="0"/>
        <v>#DIV/0!</v>
      </c>
      <c r="F10" s="28">
        <f t="shared" si="1"/>
        <v>0</v>
      </c>
      <c r="G10" s="27"/>
      <c r="H10" s="27"/>
      <c r="I10" s="28" t="e">
        <f t="shared" si="5"/>
        <v>#DIV/0!</v>
      </c>
      <c r="J10" s="28">
        <f t="shared" si="2"/>
        <v>0</v>
      </c>
      <c r="K10" s="28" t="e">
        <f t="shared" si="6"/>
        <v>#DIV/0!</v>
      </c>
      <c r="L10" s="28" t="e">
        <f t="shared" si="7"/>
        <v>#DIV/0!</v>
      </c>
      <c r="M10" s="28" t="e">
        <f t="shared" si="8"/>
        <v>#DIV/0!</v>
      </c>
      <c r="N10" s="28" t="e">
        <f t="shared" si="3"/>
        <v>#DIV/0!</v>
      </c>
      <c r="O10" s="28" t="e">
        <f t="shared" si="9"/>
        <v>#DIV/0!</v>
      </c>
      <c r="P10" s="28" t="e">
        <f t="shared" si="10"/>
        <v>#DIV/0!</v>
      </c>
      <c r="Q10" s="28" t="e">
        <f t="shared" si="11"/>
        <v>#DIV/0!</v>
      </c>
      <c r="R10" s="28" t="e">
        <f t="shared" si="4"/>
        <v>#DIV/0!</v>
      </c>
      <c r="S10" s="45"/>
      <c r="T10" s="45"/>
    </row>
    <row r="11" spans="1:20" ht="16.5">
      <c r="A11" s="12"/>
      <c r="B11" s="44" t="s">
        <v>7</v>
      </c>
      <c r="C11" s="113">
        <f>SUM(C7:C10)</f>
        <v>485</v>
      </c>
      <c r="D11" s="113">
        <f>SUM(D7:D10)</f>
        <v>416</v>
      </c>
      <c r="E11" s="39">
        <f t="shared" si="0"/>
        <v>85.77319587628865</v>
      </c>
      <c r="F11" s="39">
        <f t="shared" si="1"/>
        <v>-69</v>
      </c>
      <c r="G11" s="113">
        <f>SUM(G7:G10)</f>
        <v>340</v>
      </c>
      <c r="H11" s="113">
        <f>SUM(H7:H10)</f>
        <v>304</v>
      </c>
      <c r="I11" s="39">
        <f t="shared" si="5"/>
        <v>89.41176470588236</v>
      </c>
      <c r="J11" s="39">
        <f t="shared" si="2"/>
        <v>-36</v>
      </c>
      <c r="K11" s="39">
        <f>G11/S11*100</f>
        <v>51.28205128205128</v>
      </c>
      <c r="L11" s="39">
        <f t="shared" si="7"/>
        <v>45.57721139430285</v>
      </c>
      <c r="M11" s="39">
        <f t="shared" si="8"/>
        <v>88.87556221889056</v>
      </c>
      <c r="N11" s="39">
        <f t="shared" si="3"/>
        <v>-5.704839887748427</v>
      </c>
      <c r="O11" s="39">
        <f t="shared" si="9"/>
        <v>21.87028657616893</v>
      </c>
      <c r="P11" s="39">
        <f t="shared" si="10"/>
        <v>16.79160419790105</v>
      </c>
      <c r="Q11" s="39">
        <f t="shared" si="11"/>
        <v>76.77816264281653</v>
      </c>
      <c r="R11" s="39">
        <f t="shared" si="4"/>
        <v>-5.078682378267878</v>
      </c>
      <c r="S11" s="139">
        <f>SUM(S7:S10)</f>
        <v>663</v>
      </c>
      <c r="T11" s="139">
        <f>SUM(T7:T10)</f>
        <v>667</v>
      </c>
    </row>
    <row r="12" spans="1:20" ht="16.5">
      <c r="A12" s="12">
        <v>1</v>
      </c>
      <c r="B12" s="32" t="s">
        <v>87</v>
      </c>
      <c r="C12" s="63"/>
      <c r="D12" s="59"/>
      <c r="E12" s="28" t="e">
        <f t="shared" si="0"/>
        <v>#DIV/0!</v>
      </c>
      <c r="F12" s="28">
        <f t="shared" si="1"/>
        <v>0</v>
      </c>
      <c r="G12" s="28"/>
      <c r="H12" s="28"/>
      <c r="I12" s="28" t="e">
        <f t="shared" si="5"/>
        <v>#DIV/0!</v>
      </c>
      <c r="J12" s="28">
        <f t="shared" si="2"/>
        <v>0</v>
      </c>
      <c r="K12" s="28" t="e">
        <f t="shared" si="6"/>
        <v>#DIV/0!</v>
      </c>
      <c r="L12" s="28" t="e">
        <f t="shared" si="7"/>
        <v>#DIV/0!</v>
      </c>
      <c r="M12" s="28" t="e">
        <f t="shared" si="8"/>
        <v>#DIV/0!</v>
      </c>
      <c r="N12" s="28" t="e">
        <f t="shared" si="3"/>
        <v>#DIV/0!</v>
      </c>
      <c r="O12" s="28" t="e">
        <f t="shared" si="9"/>
        <v>#DIV/0!</v>
      </c>
      <c r="P12" s="28" t="e">
        <f t="shared" si="10"/>
        <v>#DIV/0!</v>
      </c>
      <c r="Q12" s="28" t="e">
        <f t="shared" si="11"/>
        <v>#DIV/0!</v>
      </c>
      <c r="R12" s="28" t="e">
        <f t="shared" si="4"/>
        <v>#DIV/0!</v>
      </c>
      <c r="S12" s="45"/>
      <c r="T12" s="45"/>
    </row>
    <row r="13" spans="1:20" ht="16.5">
      <c r="A13" s="12">
        <v>2</v>
      </c>
      <c r="B13" s="37" t="s">
        <v>88</v>
      </c>
      <c r="C13" s="56">
        <v>11</v>
      </c>
      <c r="D13" s="56">
        <v>15</v>
      </c>
      <c r="E13" s="28">
        <f t="shared" si="0"/>
        <v>136.36363636363635</v>
      </c>
      <c r="F13" s="28">
        <f t="shared" si="1"/>
        <v>4</v>
      </c>
      <c r="G13" s="27">
        <v>11</v>
      </c>
      <c r="H13" s="27">
        <v>15</v>
      </c>
      <c r="I13" s="28">
        <f t="shared" si="5"/>
        <v>136.36363636363635</v>
      </c>
      <c r="J13" s="28">
        <f t="shared" si="2"/>
        <v>4</v>
      </c>
      <c r="K13" s="28">
        <f t="shared" si="6"/>
        <v>64.70588235294117</v>
      </c>
      <c r="L13" s="28">
        <f t="shared" si="7"/>
        <v>88.23529411764706</v>
      </c>
      <c r="M13" s="28">
        <f t="shared" si="8"/>
        <v>136.36363636363637</v>
      </c>
      <c r="N13" s="28">
        <f t="shared" si="3"/>
        <v>23.529411764705884</v>
      </c>
      <c r="O13" s="28">
        <f t="shared" si="9"/>
        <v>0</v>
      </c>
      <c r="P13" s="28">
        <f t="shared" si="10"/>
        <v>0</v>
      </c>
      <c r="Q13" s="28" t="e">
        <f t="shared" si="11"/>
        <v>#DIV/0!</v>
      </c>
      <c r="R13" s="28">
        <f t="shared" si="4"/>
        <v>0</v>
      </c>
      <c r="S13" s="45">
        <v>17</v>
      </c>
      <c r="T13" s="45">
        <v>17</v>
      </c>
    </row>
    <row r="14" spans="1:20" ht="16.5">
      <c r="A14" s="12">
        <v>3</v>
      </c>
      <c r="B14" s="22" t="s">
        <v>89</v>
      </c>
      <c r="C14" s="63">
        <v>6</v>
      </c>
      <c r="D14" s="63">
        <v>4</v>
      </c>
      <c r="E14" s="28">
        <f t="shared" si="0"/>
        <v>66.66666666666666</v>
      </c>
      <c r="F14" s="28">
        <f t="shared" si="1"/>
        <v>-2</v>
      </c>
      <c r="G14" s="27">
        <v>6</v>
      </c>
      <c r="H14" s="27">
        <v>4</v>
      </c>
      <c r="I14" s="28">
        <f t="shared" si="5"/>
        <v>66.66666666666666</v>
      </c>
      <c r="J14" s="28">
        <f t="shared" si="2"/>
        <v>-2</v>
      </c>
      <c r="K14" s="28">
        <f t="shared" si="6"/>
        <v>60</v>
      </c>
      <c r="L14" s="28">
        <f t="shared" si="7"/>
        <v>40</v>
      </c>
      <c r="M14" s="28">
        <f t="shared" si="8"/>
        <v>66.66666666666666</v>
      </c>
      <c r="N14" s="28">
        <f t="shared" si="3"/>
        <v>-20</v>
      </c>
      <c r="O14" s="28">
        <f t="shared" si="9"/>
        <v>0</v>
      </c>
      <c r="P14" s="28">
        <f t="shared" si="10"/>
        <v>0</v>
      </c>
      <c r="Q14" s="28" t="e">
        <f t="shared" si="11"/>
        <v>#DIV/0!</v>
      </c>
      <c r="R14" s="28">
        <f t="shared" si="4"/>
        <v>0</v>
      </c>
      <c r="S14" s="45">
        <v>10</v>
      </c>
      <c r="T14" s="45">
        <v>10</v>
      </c>
    </row>
    <row r="15" spans="1:20" ht="16.5">
      <c r="A15" s="4">
        <v>4</v>
      </c>
      <c r="B15" s="22" t="s">
        <v>90</v>
      </c>
      <c r="C15" s="63">
        <v>2</v>
      </c>
      <c r="D15" s="63">
        <v>0</v>
      </c>
      <c r="E15" s="28">
        <f t="shared" si="0"/>
        <v>0</v>
      </c>
      <c r="F15" s="28">
        <f t="shared" si="1"/>
        <v>-2</v>
      </c>
      <c r="G15" s="27">
        <v>2</v>
      </c>
      <c r="H15" s="27"/>
      <c r="I15" s="28">
        <f t="shared" si="5"/>
        <v>0</v>
      </c>
      <c r="J15" s="28">
        <f t="shared" si="2"/>
        <v>-2</v>
      </c>
      <c r="K15" s="28">
        <f t="shared" si="6"/>
        <v>20</v>
      </c>
      <c r="L15" s="28" t="e">
        <f t="shared" si="7"/>
        <v>#DIV/0!</v>
      </c>
      <c r="M15" s="28" t="e">
        <f t="shared" si="8"/>
        <v>#DIV/0!</v>
      </c>
      <c r="N15" s="28" t="e">
        <f t="shared" si="3"/>
        <v>#DIV/0!</v>
      </c>
      <c r="O15" s="28">
        <f t="shared" si="9"/>
        <v>0</v>
      </c>
      <c r="P15" s="28" t="e">
        <f t="shared" si="10"/>
        <v>#DIV/0!</v>
      </c>
      <c r="Q15" s="28" t="e">
        <f t="shared" si="11"/>
        <v>#DIV/0!</v>
      </c>
      <c r="R15" s="28" t="e">
        <f t="shared" si="4"/>
        <v>#DIV/0!</v>
      </c>
      <c r="S15" s="45">
        <v>10</v>
      </c>
      <c r="T15" s="45">
        <v>0</v>
      </c>
    </row>
    <row r="16" spans="1:20" ht="16.5">
      <c r="A16" s="12">
        <v>5</v>
      </c>
      <c r="B16" s="22" t="s">
        <v>91</v>
      </c>
      <c r="C16" s="63">
        <v>13</v>
      </c>
      <c r="D16" s="63">
        <v>14</v>
      </c>
      <c r="E16" s="28">
        <f t="shared" si="0"/>
        <v>107.6923076923077</v>
      </c>
      <c r="F16" s="28">
        <f t="shared" si="1"/>
        <v>1</v>
      </c>
      <c r="G16" s="27">
        <v>13</v>
      </c>
      <c r="H16" s="27">
        <v>14</v>
      </c>
      <c r="I16" s="28">
        <f t="shared" si="5"/>
        <v>107.6923076923077</v>
      </c>
      <c r="J16" s="28">
        <f t="shared" si="2"/>
        <v>1</v>
      </c>
      <c r="K16" s="28">
        <f t="shared" si="6"/>
        <v>52</v>
      </c>
      <c r="L16" s="28">
        <f t="shared" si="7"/>
        <v>56.00000000000001</v>
      </c>
      <c r="M16" s="28">
        <f t="shared" si="8"/>
        <v>107.69230769230771</v>
      </c>
      <c r="N16" s="28">
        <f t="shared" si="3"/>
        <v>4.000000000000007</v>
      </c>
      <c r="O16" s="28">
        <f t="shared" si="9"/>
        <v>0</v>
      </c>
      <c r="P16" s="28">
        <f t="shared" si="10"/>
        <v>0</v>
      </c>
      <c r="Q16" s="28" t="e">
        <f t="shared" si="11"/>
        <v>#DIV/0!</v>
      </c>
      <c r="R16" s="28">
        <f t="shared" si="4"/>
        <v>0</v>
      </c>
      <c r="S16" s="45">
        <v>25</v>
      </c>
      <c r="T16" s="45">
        <v>25</v>
      </c>
    </row>
    <row r="17" spans="1:20" ht="16.5">
      <c r="A17" s="12">
        <v>6</v>
      </c>
      <c r="B17" s="22" t="s">
        <v>92</v>
      </c>
      <c r="C17" s="56"/>
      <c r="D17" s="56">
        <v>0</v>
      </c>
      <c r="E17" s="28" t="e">
        <f t="shared" si="0"/>
        <v>#DIV/0!</v>
      </c>
      <c r="F17" s="28">
        <f>D17-C17</f>
        <v>0</v>
      </c>
      <c r="G17" s="27"/>
      <c r="H17" s="27">
        <v>0</v>
      </c>
      <c r="I17" s="28" t="e">
        <f t="shared" si="5"/>
        <v>#DIV/0!</v>
      </c>
      <c r="J17" s="28">
        <f>H17-G17</f>
        <v>0</v>
      </c>
      <c r="K17" s="28">
        <f t="shared" si="6"/>
        <v>0</v>
      </c>
      <c r="L17" s="28">
        <f t="shared" si="7"/>
        <v>0</v>
      </c>
      <c r="M17" s="28" t="e">
        <f t="shared" si="8"/>
        <v>#DIV/0!</v>
      </c>
      <c r="N17" s="28">
        <f>L17-K17</f>
        <v>0</v>
      </c>
      <c r="O17" s="28">
        <f t="shared" si="9"/>
        <v>0</v>
      </c>
      <c r="P17" s="28">
        <f t="shared" si="10"/>
        <v>0</v>
      </c>
      <c r="Q17" s="28" t="e">
        <f t="shared" si="11"/>
        <v>#DIV/0!</v>
      </c>
      <c r="R17" s="28">
        <f>P17-O17</f>
        <v>0</v>
      </c>
      <c r="S17" s="127">
        <v>4</v>
      </c>
      <c r="T17" s="127">
        <v>4</v>
      </c>
    </row>
    <row r="18" spans="1:20" ht="16.5">
      <c r="A18" s="12">
        <v>7</v>
      </c>
      <c r="B18" s="22" t="s">
        <v>93</v>
      </c>
      <c r="C18" s="56">
        <v>8</v>
      </c>
      <c r="D18" s="56">
        <v>17</v>
      </c>
      <c r="E18" s="28">
        <f t="shared" si="0"/>
        <v>212.5</v>
      </c>
      <c r="F18" s="28">
        <f aca="true" t="shared" si="12" ref="F18:F24">D18-C18</f>
        <v>9</v>
      </c>
      <c r="G18" s="27">
        <v>6</v>
      </c>
      <c r="H18" s="27">
        <v>17</v>
      </c>
      <c r="I18" s="28">
        <f t="shared" si="5"/>
        <v>283.33333333333337</v>
      </c>
      <c r="J18" s="28">
        <f aca="true" t="shared" si="13" ref="J18:J24">H18-G18</f>
        <v>11</v>
      </c>
      <c r="K18" s="28">
        <f t="shared" si="6"/>
        <v>35.294117647058826</v>
      </c>
      <c r="L18" s="28">
        <f t="shared" si="7"/>
        <v>85</v>
      </c>
      <c r="M18" s="28">
        <f t="shared" si="8"/>
        <v>240.83333333333331</v>
      </c>
      <c r="N18" s="28">
        <f aca="true" t="shared" si="14" ref="N18:N24">L18-K18</f>
        <v>49.705882352941174</v>
      </c>
      <c r="O18" s="28">
        <f t="shared" si="9"/>
        <v>11.76470588235294</v>
      </c>
      <c r="P18" s="28">
        <f t="shared" si="10"/>
        <v>0</v>
      </c>
      <c r="Q18" s="28">
        <f t="shared" si="11"/>
        <v>0</v>
      </c>
      <c r="R18" s="28">
        <f aca="true" t="shared" si="15" ref="R18:R24">P18-O18</f>
        <v>-11.76470588235294</v>
      </c>
      <c r="S18" s="45">
        <v>17</v>
      </c>
      <c r="T18" s="45">
        <v>20</v>
      </c>
    </row>
    <row r="19" spans="1:20" ht="16.5">
      <c r="A19" s="12">
        <v>8</v>
      </c>
      <c r="B19" s="22" t="s">
        <v>94</v>
      </c>
      <c r="C19" s="56">
        <v>10</v>
      </c>
      <c r="D19" s="56">
        <v>12</v>
      </c>
      <c r="E19" s="28">
        <f t="shared" si="0"/>
        <v>120</v>
      </c>
      <c r="F19" s="28">
        <f t="shared" si="12"/>
        <v>2</v>
      </c>
      <c r="G19" s="27">
        <v>10</v>
      </c>
      <c r="H19" s="27">
        <v>12</v>
      </c>
      <c r="I19" s="28">
        <f t="shared" si="5"/>
        <v>120</v>
      </c>
      <c r="J19" s="28">
        <f t="shared" si="13"/>
        <v>2</v>
      </c>
      <c r="K19" s="28">
        <f t="shared" si="6"/>
        <v>66.66666666666666</v>
      </c>
      <c r="L19" s="28">
        <f t="shared" si="7"/>
        <v>80</v>
      </c>
      <c r="M19" s="28">
        <f t="shared" si="8"/>
        <v>120.00000000000001</v>
      </c>
      <c r="N19" s="28">
        <f t="shared" si="14"/>
        <v>13.333333333333343</v>
      </c>
      <c r="O19" s="28">
        <f t="shared" si="9"/>
        <v>0</v>
      </c>
      <c r="P19" s="28">
        <f t="shared" si="10"/>
        <v>0</v>
      </c>
      <c r="Q19" s="28" t="e">
        <f t="shared" si="11"/>
        <v>#DIV/0!</v>
      </c>
      <c r="R19" s="28">
        <f t="shared" si="15"/>
        <v>0</v>
      </c>
      <c r="S19" s="45">
        <v>15</v>
      </c>
      <c r="T19" s="45">
        <v>15</v>
      </c>
    </row>
    <row r="20" spans="1:20" ht="16.5">
      <c r="A20" s="12">
        <v>9</v>
      </c>
      <c r="B20" s="22" t="s">
        <v>99</v>
      </c>
      <c r="C20" s="56"/>
      <c r="D20" s="56">
        <v>4</v>
      </c>
      <c r="E20" s="28" t="e">
        <f t="shared" si="0"/>
        <v>#DIV/0!</v>
      </c>
      <c r="F20" s="28">
        <f t="shared" si="12"/>
        <v>4</v>
      </c>
      <c r="G20" s="27"/>
      <c r="H20" s="27">
        <v>4</v>
      </c>
      <c r="I20" s="28" t="e">
        <f t="shared" si="5"/>
        <v>#DIV/0!</v>
      </c>
      <c r="J20" s="28">
        <f t="shared" si="13"/>
        <v>4</v>
      </c>
      <c r="K20" s="28" t="e">
        <f t="shared" si="6"/>
        <v>#DIV/0!</v>
      </c>
      <c r="L20" s="28">
        <f t="shared" si="7"/>
        <v>40</v>
      </c>
      <c r="M20" s="28" t="e">
        <f t="shared" si="8"/>
        <v>#DIV/0!</v>
      </c>
      <c r="N20" s="28" t="e">
        <f t="shared" si="14"/>
        <v>#DIV/0!</v>
      </c>
      <c r="O20" s="28" t="e">
        <f t="shared" si="9"/>
        <v>#DIV/0!</v>
      </c>
      <c r="P20" s="28">
        <f t="shared" si="10"/>
        <v>0</v>
      </c>
      <c r="Q20" s="28" t="e">
        <f t="shared" si="11"/>
        <v>#DIV/0!</v>
      </c>
      <c r="R20" s="28" t="e">
        <f t="shared" si="15"/>
        <v>#DIV/0!</v>
      </c>
      <c r="S20" s="45">
        <v>0</v>
      </c>
      <c r="T20" s="45">
        <v>10</v>
      </c>
    </row>
    <row r="21" spans="1:20" ht="16.5">
      <c r="A21" s="12">
        <v>10</v>
      </c>
      <c r="B21" s="22" t="s">
        <v>100</v>
      </c>
      <c r="C21" s="56"/>
      <c r="D21" s="56">
        <v>4</v>
      </c>
      <c r="E21" s="28" t="e">
        <f t="shared" si="0"/>
        <v>#DIV/0!</v>
      </c>
      <c r="F21" s="28">
        <f t="shared" si="12"/>
        <v>4</v>
      </c>
      <c r="G21" s="27"/>
      <c r="H21" s="27">
        <v>3</v>
      </c>
      <c r="I21" s="28" t="e">
        <f t="shared" si="5"/>
        <v>#DIV/0!</v>
      </c>
      <c r="J21" s="28">
        <f t="shared" si="13"/>
        <v>3</v>
      </c>
      <c r="K21" s="28" t="e">
        <f t="shared" si="6"/>
        <v>#DIV/0!</v>
      </c>
      <c r="L21" s="28">
        <f t="shared" si="7"/>
        <v>30</v>
      </c>
      <c r="M21" s="28" t="e">
        <f t="shared" si="8"/>
        <v>#DIV/0!</v>
      </c>
      <c r="N21" s="28" t="e">
        <f t="shared" si="14"/>
        <v>#DIV/0!</v>
      </c>
      <c r="O21" s="28" t="e">
        <f t="shared" si="9"/>
        <v>#DIV/0!</v>
      </c>
      <c r="P21" s="28">
        <f t="shared" si="10"/>
        <v>10</v>
      </c>
      <c r="Q21" s="28" t="e">
        <f t="shared" si="11"/>
        <v>#DIV/0!</v>
      </c>
      <c r="R21" s="28" t="e">
        <f t="shared" si="15"/>
        <v>#DIV/0!</v>
      </c>
      <c r="S21" s="45">
        <v>0</v>
      </c>
      <c r="T21" s="45">
        <v>10</v>
      </c>
    </row>
    <row r="22" spans="1:20" ht="16.5">
      <c r="A22" s="12">
        <v>11</v>
      </c>
      <c r="B22" s="22" t="s">
        <v>96</v>
      </c>
      <c r="C22" s="56"/>
      <c r="D22" s="56">
        <v>22</v>
      </c>
      <c r="E22" s="28" t="e">
        <f t="shared" si="0"/>
        <v>#DIV/0!</v>
      </c>
      <c r="F22" s="28">
        <f t="shared" si="12"/>
        <v>22</v>
      </c>
      <c r="G22" s="27"/>
      <c r="H22" s="27">
        <v>21</v>
      </c>
      <c r="I22" s="28" t="e">
        <f t="shared" si="5"/>
        <v>#DIV/0!</v>
      </c>
      <c r="J22" s="28">
        <f t="shared" si="13"/>
        <v>21</v>
      </c>
      <c r="K22" s="28">
        <f t="shared" si="6"/>
        <v>0</v>
      </c>
      <c r="L22" s="28">
        <f t="shared" si="7"/>
        <v>36.84210526315789</v>
      </c>
      <c r="M22" s="28" t="e">
        <f t="shared" si="8"/>
        <v>#DIV/0!</v>
      </c>
      <c r="N22" s="28">
        <f t="shared" si="14"/>
        <v>36.84210526315789</v>
      </c>
      <c r="O22" s="28">
        <f t="shared" si="9"/>
        <v>0</v>
      </c>
      <c r="P22" s="28">
        <f t="shared" si="10"/>
        <v>1.7543859649122806</v>
      </c>
      <c r="Q22" s="28" t="e">
        <f t="shared" si="11"/>
        <v>#DIV/0!</v>
      </c>
      <c r="R22" s="28">
        <f t="shared" si="15"/>
        <v>1.7543859649122806</v>
      </c>
      <c r="S22" s="45">
        <v>33</v>
      </c>
      <c r="T22" s="45">
        <v>57</v>
      </c>
    </row>
    <row r="23" spans="1:20" ht="16.5">
      <c r="A23" s="45"/>
      <c r="B23" s="38" t="s">
        <v>8</v>
      </c>
      <c r="C23" s="115">
        <f>SUM(C12:C22)</f>
        <v>50</v>
      </c>
      <c r="D23" s="115">
        <f>SUM(D12:D22)</f>
        <v>92</v>
      </c>
      <c r="E23" s="39">
        <f t="shared" si="0"/>
        <v>184</v>
      </c>
      <c r="F23" s="39">
        <f t="shared" si="12"/>
        <v>42</v>
      </c>
      <c r="G23" s="115">
        <f>SUM(G12:G22)</f>
        <v>48</v>
      </c>
      <c r="H23" s="115">
        <f>SUM(H12:H22)</f>
        <v>90</v>
      </c>
      <c r="I23" s="39">
        <f t="shared" si="5"/>
        <v>187.5</v>
      </c>
      <c r="J23" s="39">
        <f t="shared" si="13"/>
        <v>42</v>
      </c>
      <c r="K23" s="39">
        <f t="shared" si="6"/>
        <v>36.6412213740458</v>
      </c>
      <c r="L23" s="39">
        <f t="shared" si="7"/>
        <v>53.57142857142857</v>
      </c>
      <c r="M23" s="39">
        <f t="shared" si="8"/>
        <v>146.20535714285714</v>
      </c>
      <c r="N23" s="39">
        <f t="shared" si="14"/>
        <v>16.93020719738277</v>
      </c>
      <c r="O23" s="39">
        <f t="shared" si="9"/>
        <v>1.5267175572519083</v>
      </c>
      <c r="P23" s="39">
        <f t="shared" si="10"/>
        <v>1.1904761904761905</v>
      </c>
      <c r="Q23" s="39">
        <f t="shared" si="11"/>
        <v>77.97619047619048</v>
      </c>
      <c r="R23" s="39">
        <f t="shared" si="15"/>
        <v>-0.3362413667757178</v>
      </c>
      <c r="S23" s="139">
        <f>SUM(S12:S22)</f>
        <v>131</v>
      </c>
      <c r="T23" s="139">
        <f>SUM(T12:T22)</f>
        <v>168</v>
      </c>
    </row>
    <row r="24" spans="1:20" ht="24.75" customHeight="1">
      <c r="A24" s="45"/>
      <c r="B24" s="53" t="s">
        <v>9</v>
      </c>
      <c r="C24" s="115">
        <f>C11+C23</f>
        <v>535</v>
      </c>
      <c r="D24" s="115">
        <f>D11+D23</f>
        <v>508</v>
      </c>
      <c r="E24" s="39">
        <f t="shared" si="0"/>
        <v>94.95327102803738</v>
      </c>
      <c r="F24" s="39">
        <f t="shared" si="12"/>
        <v>-27</v>
      </c>
      <c r="G24" s="115">
        <f>G11+G23</f>
        <v>388</v>
      </c>
      <c r="H24" s="115">
        <f>H11+H23</f>
        <v>394</v>
      </c>
      <c r="I24" s="28">
        <f t="shared" si="5"/>
        <v>101.5463917525773</v>
      </c>
      <c r="J24" s="39">
        <f t="shared" si="13"/>
        <v>6</v>
      </c>
      <c r="K24" s="39">
        <f t="shared" si="6"/>
        <v>48.86649874055416</v>
      </c>
      <c r="L24" s="39">
        <f t="shared" si="7"/>
        <v>47.185628742514965</v>
      </c>
      <c r="M24" s="28">
        <f t="shared" si="8"/>
        <v>96.56028149885795</v>
      </c>
      <c r="N24" s="39">
        <f t="shared" si="14"/>
        <v>-1.6808699980391921</v>
      </c>
      <c r="O24" s="39">
        <f t="shared" si="9"/>
        <v>18.513853904282115</v>
      </c>
      <c r="P24" s="39">
        <f t="shared" si="10"/>
        <v>13.652694610778443</v>
      </c>
      <c r="Q24" s="39">
        <f t="shared" si="11"/>
        <v>73.74312599291214</v>
      </c>
      <c r="R24" s="39">
        <f t="shared" si="15"/>
        <v>-4.861159293503672</v>
      </c>
      <c r="S24" s="139">
        <f>S11+S23</f>
        <v>794</v>
      </c>
      <c r="T24" s="139">
        <f>T11+T23</f>
        <v>835</v>
      </c>
    </row>
    <row r="27" ht="18.75">
      <c r="D27" s="89" t="s">
        <v>80</v>
      </c>
    </row>
    <row r="29" ht="18.75">
      <c r="D29" s="89" t="s">
        <v>81</v>
      </c>
    </row>
  </sheetData>
  <sheetProtection/>
  <mergeCells count="8">
    <mergeCell ref="O4:R5"/>
    <mergeCell ref="S4:T5"/>
    <mergeCell ref="B2:T2"/>
    <mergeCell ref="A4:A6"/>
    <mergeCell ref="B4:B6"/>
    <mergeCell ref="C4:F5"/>
    <mergeCell ref="G4:J5"/>
    <mergeCell ref="K4:N5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2021-03-03T05:06:52Z</cp:lastPrinted>
  <dcterms:created xsi:type="dcterms:W3CDTF">2006-09-16T00:00:00Z</dcterms:created>
  <dcterms:modified xsi:type="dcterms:W3CDTF">2021-07-05T07:39:09Z</dcterms:modified>
  <cp:category/>
  <cp:version/>
  <cp:contentType/>
  <cp:contentStatus/>
</cp:coreProperties>
</file>