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rchet-agro3\Desktop\"/>
    </mc:Choice>
  </mc:AlternateContent>
  <bookViews>
    <workbookView xWindow="0" yWindow="0" windowWidth="20730" windowHeight="913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оперативка!$A$2:$AH$115</definedName>
  </definedNames>
  <calcPr calcId="152511"/>
</workbook>
</file>

<file path=xl/calcChain.xml><?xml version="1.0" encoding="utf-8"?>
<calcChain xmlns="http://schemas.openxmlformats.org/spreadsheetml/2006/main">
  <c r="G44" i="1" l="1"/>
  <c r="C46" i="1"/>
  <c r="F34" i="1" l="1"/>
  <c r="E34" i="1" l="1"/>
  <c r="E23" i="1"/>
  <c r="E16" i="1"/>
  <c r="C22" i="1"/>
  <c r="C28" i="1"/>
  <c r="C34" i="1" l="1"/>
  <c r="C45" i="1"/>
  <c r="C44" i="1"/>
  <c r="R23" i="1" l="1"/>
  <c r="J16" i="1"/>
  <c r="S32" i="1" l="1"/>
  <c r="C43" i="1" l="1"/>
  <c r="D43" i="1" s="1"/>
  <c r="AF32" i="1" l="1"/>
  <c r="AC16" i="1"/>
  <c r="B42" i="1" l="1"/>
  <c r="B17" i="1"/>
  <c r="AC17" i="1" l="1"/>
  <c r="V17" i="1"/>
  <c r="AF42" i="1"/>
  <c r="AC42" i="1"/>
  <c r="V42" i="1"/>
  <c r="U42" i="1"/>
  <c r="S42" i="1"/>
  <c r="R42" i="1"/>
  <c r="Q42" i="1"/>
  <c r="P42" i="1"/>
  <c r="O42" i="1"/>
  <c r="N42" i="1"/>
  <c r="M42" i="1"/>
  <c r="L42" i="1"/>
  <c r="K42" i="1"/>
  <c r="J42" i="1"/>
  <c r="H42" i="1"/>
  <c r="G42" i="1"/>
  <c r="F42" i="1"/>
  <c r="E42" i="1"/>
  <c r="C39" i="1"/>
  <c r="D39" i="1" s="1"/>
  <c r="C35" i="1" l="1"/>
  <c r="B60" i="1" l="1"/>
  <c r="B33" i="1"/>
  <c r="B32" i="1"/>
  <c r="B31" i="1"/>
  <c r="B30" i="1"/>
  <c r="B29" i="1"/>
  <c r="B11" i="1"/>
  <c r="D15" i="1"/>
  <c r="C40" i="1" l="1"/>
  <c r="C42" i="1" s="1"/>
  <c r="AH16" i="1"/>
  <c r="AH17" i="1" s="1"/>
  <c r="AG16" i="1"/>
  <c r="AG17" i="1" s="1"/>
  <c r="AF16" i="1"/>
  <c r="AF17" i="1" s="1"/>
  <c r="AE16" i="1"/>
  <c r="AE17" i="1" s="1"/>
  <c r="AD16" i="1"/>
  <c r="AD17" i="1" s="1"/>
  <c r="AB16" i="1"/>
  <c r="AB17" i="1" s="1"/>
  <c r="AA16" i="1"/>
  <c r="AA17" i="1" s="1"/>
  <c r="Z16" i="1"/>
  <c r="Z17" i="1" s="1"/>
  <c r="Y16" i="1"/>
  <c r="Y17" i="1" s="1"/>
  <c r="X16" i="1"/>
  <c r="X17" i="1" s="1"/>
  <c r="U16" i="1"/>
  <c r="U17" i="1" s="1"/>
  <c r="T16" i="1"/>
  <c r="T17" i="1" s="1"/>
  <c r="S16" i="1"/>
  <c r="S17" i="1" s="1"/>
  <c r="R16" i="1"/>
  <c r="R17" i="1" s="1"/>
  <c r="Q16" i="1"/>
  <c r="Q17" i="1" s="1"/>
  <c r="P16" i="1"/>
  <c r="P17" i="1" s="1"/>
  <c r="O16" i="1"/>
  <c r="O17" i="1" s="1"/>
  <c r="N16" i="1"/>
  <c r="N17" i="1" s="1"/>
  <c r="M16" i="1"/>
  <c r="M17" i="1" s="1"/>
  <c r="L16" i="1"/>
  <c r="L17" i="1" s="1"/>
  <c r="K16" i="1"/>
  <c r="K17" i="1" s="1"/>
  <c r="J17" i="1"/>
  <c r="I16" i="1"/>
  <c r="I17" i="1" s="1"/>
  <c r="H16" i="1"/>
  <c r="H17" i="1" s="1"/>
  <c r="G16" i="1"/>
  <c r="G17" i="1" s="1"/>
  <c r="F16" i="1"/>
  <c r="F17" i="1" s="1"/>
  <c r="E17" i="1"/>
  <c r="AH23" i="1"/>
  <c r="AG23" i="1"/>
  <c r="AF23" i="1"/>
  <c r="AE23" i="1"/>
  <c r="AD23" i="1"/>
  <c r="AC23" i="1"/>
  <c r="AB23" i="1"/>
  <c r="AA23" i="1"/>
  <c r="Z23" i="1"/>
  <c r="Y23" i="1"/>
  <c r="X23" i="1"/>
  <c r="U23" i="1"/>
  <c r="T23" i="1"/>
  <c r="S23" i="1"/>
  <c r="Q23" i="1"/>
  <c r="P23" i="1"/>
  <c r="O23" i="1"/>
  <c r="N23" i="1"/>
  <c r="M23" i="1"/>
  <c r="L23" i="1"/>
  <c r="K23" i="1"/>
  <c r="J23" i="1"/>
  <c r="I23" i="1"/>
  <c r="H23" i="1"/>
  <c r="G23" i="1"/>
  <c r="F23" i="1"/>
  <c r="AH33" i="1"/>
  <c r="AG33" i="1"/>
  <c r="AF33" i="1"/>
  <c r="AE33" i="1"/>
  <c r="AD33" i="1"/>
  <c r="AC33" i="1"/>
  <c r="AB33" i="1"/>
  <c r="AA33" i="1"/>
  <c r="Z33" i="1"/>
  <c r="Y33" i="1"/>
  <c r="X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C27" i="1"/>
  <c r="D27" i="1" s="1"/>
  <c r="C21" i="1"/>
  <c r="D21" i="1" s="1"/>
  <c r="C33" i="1" l="1"/>
  <c r="AH10" i="1"/>
  <c r="AG10" i="1"/>
  <c r="AE10" i="1"/>
  <c r="AD10" i="1"/>
  <c r="AB10" i="1"/>
  <c r="AA10" i="1"/>
  <c r="Z10" i="1"/>
  <c r="Y10" i="1"/>
  <c r="X10" i="1"/>
  <c r="U10" i="1"/>
  <c r="T10" i="1"/>
  <c r="L10" i="1"/>
  <c r="K10" i="1"/>
  <c r="I10" i="1"/>
  <c r="C14" i="1"/>
  <c r="D14" i="1" s="1"/>
  <c r="C20" i="1"/>
  <c r="D20" i="1" s="1"/>
  <c r="C26" i="1"/>
  <c r="D26" i="1" s="1"/>
  <c r="O32" i="1"/>
  <c r="N32" i="1"/>
  <c r="M32" i="1"/>
  <c r="L32" i="1"/>
  <c r="K32" i="1"/>
  <c r="J32" i="1"/>
  <c r="I32" i="1"/>
  <c r="H32" i="1"/>
  <c r="G32" i="1"/>
  <c r="F32" i="1"/>
  <c r="E32" i="1"/>
  <c r="C32" i="1" l="1"/>
  <c r="M11" i="1"/>
  <c r="AH11" i="1"/>
  <c r="AG11" i="1"/>
  <c r="AF11" i="1"/>
  <c r="AE11" i="1"/>
  <c r="AD11" i="1"/>
  <c r="AC11" i="1"/>
  <c r="AB11" i="1"/>
  <c r="AA11" i="1"/>
  <c r="Z11" i="1"/>
  <c r="Y11" i="1"/>
  <c r="X11" i="1"/>
  <c r="U11" i="1"/>
  <c r="T11" i="1"/>
  <c r="S11" i="1"/>
  <c r="R11" i="1"/>
  <c r="Q11" i="1"/>
  <c r="P11" i="1"/>
  <c r="O11" i="1"/>
  <c r="N11" i="1"/>
  <c r="L11" i="1"/>
  <c r="K11" i="1"/>
  <c r="J11" i="1"/>
  <c r="I11" i="1"/>
  <c r="H11" i="1"/>
  <c r="G11" i="1"/>
  <c r="F11" i="1"/>
  <c r="E11" i="1"/>
  <c r="C13" i="1" l="1"/>
  <c r="D13" i="1" s="1"/>
  <c r="C19" i="1"/>
  <c r="D19" i="1" s="1"/>
  <c r="C25" i="1"/>
  <c r="D25" i="1" s="1"/>
  <c r="H31" i="1"/>
  <c r="C31" i="1" l="1"/>
  <c r="C9" i="1"/>
  <c r="D9" i="1" s="1"/>
  <c r="L38" i="1" l="1"/>
  <c r="C36" i="1"/>
  <c r="D36" i="1" s="1"/>
  <c r="C37" i="1"/>
  <c r="C38" i="1" l="1"/>
  <c r="D37" i="1"/>
  <c r="AH30" i="1"/>
  <c r="AG30" i="1"/>
  <c r="AF30" i="1"/>
  <c r="AE30" i="1"/>
  <c r="AD30" i="1"/>
  <c r="AC30" i="1"/>
  <c r="AB30" i="1"/>
  <c r="AA30" i="1"/>
  <c r="Z30" i="1"/>
  <c r="Y30" i="1"/>
  <c r="X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AH29" i="1"/>
  <c r="AG29" i="1"/>
  <c r="AF29" i="1"/>
  <c r="AE29" i="1"/>
  <c r="AD29" i="1"/>
  <c r="AC29" i="1"/>
  <c r="AB29" i="1"/>
  <c r="AA29" i="1"/>
  <c r="Z29" i="1"/>
  <c r="Y29" i="1"/>
  <c r="X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F30" i="1" l="1"/>
  <c r="E30" i="1"/>
  <c r="C24" i="1"/>
  <c r="D24" i="1" s="1"/>
  <c r="C23" i="1"/>
  <c r="D23" i="1" s="1"/>
  <c r="C18" i="1"/>
  <c r="D18" i="1" s="1"/>
  <c r="C16" i="1"/>
  <c r="C12" i="1"/>
  <c r="D12" i="1" s="1"/>
  <c r="C10" i="1"/>
  <c r="D16" i="1" l="1"/>
  <c r="C17" i="1"/>
  <c r="C11" i="1"/>
  <c r="D10" i="1"/>
  <c r="C30" i="1"/>
  <c r="C29" i="1"/>
  <c r="B55" i="1" l="1"/>
  <c r="D59" i="1" l="1"/>
  <c r="B54" i="1"/>
  <c r="B50" i="1"/>
  <c r="AH54" i="1" l="1"/>
  <c r="AG54" i="1"/>
  <c r="AF54" i="1"/>
  <c r="AE54" i="1"/>
  <c r="AD54" i="1"/>
  <c r="AC54" i="1"/>
  <c r="AB54" i="1"/>
  <c r="AA54" i="1"/>
  <c r="Z54" i="1"/>
  <c r="Y54" i="1"/>
  <c r="X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AH50" i="1"/>
  <c r="AH58" i="1" s="1"/>
  <c r="AG50" i="1"/>
  <c r="AG58" i="1" s="1"/>
  <c r="AF50" i="1"/>
  <c r="AF58" i="1" s="1"/>
  <c r="AE50" i="1"/>
  <c r="AE58" i="1" s="1"/>
  <c r="AD50" i="1"/>
  <c r="AD58" i="1" s="1"/>
  <c r="AC50" i="1"/>
  <c r="AC58" i="1" s="1"/>
  <c r="AB50" i="1"/>
  <c r="AB58" i="1" s="1"/>
  <c r="AA50" i="1"/>
  <c r="Z50" i="1"/>
  <c r="Z58" i="1" s="1"/>
  <c r="Y50" i="1"/>
  <c r="Y58" i="1" s="1"/>
  <c r="X50" i="1"/>
  <c r="X58" i="1" s="1"/>
  <c r="U50" i="1"/>
  <c r="U58" i="1" s="1"/>
  <c r="T50" i="1"/>
  <c r="T58" i="1" s="1"/>
  <c r="S50" i="1"/>
  <c r="S58" i="1" s="1"/>
  <c r="R50" i="1"/>
  <c r="R58" i="1" s="1"/>
  <c r="Q50" i="1"/>
  <c r="Q58" i="1" s="1"/>
  <c r="P50" i="1"/>
  <c r="P58" i="1" s="1"/>
  <c r="O50" i="1"/>
  <c r="O58" i="1" s="1"/>
  <c r="N50" i="1"/>
  <c r="N58" i="1" s="1"/>
  <c r="M50" i="1"/>
  <c r="M58" i="1" s="1"/>
  <c r="L50" i="1"/>
  <c r="L58" i="1" s="1"/>
  <c r="K50" i="1"/>
  <c r="K58" i="1" s="1"/>
  <c r="J50" i="1"/>
  <c r="J58" i="1" s="1"/>
  <c r="I50" i="1"/>
  <c r="I58" i="1" s="1"/>
  <c r="H50" i="1"/>
  <c r="H58" i="1" s="1"/>
  <c r="G50" i="1"/>
  <c r="G58" i="1" s="1"/>
  <c r="F50" i="1"/>
  <c r="E50" i="1"/>
  <c r="E58" i="1" l="1"/>
  <c r="AA58" i="1"/>
  <c r="F58" i="1"/>
  <c r="C61" i="1"/>
  <c r="D61" i="1" s="1"/>
  <c r="C48" i="1"/>
  <c r="AF41" i="1"/>
  <c r="AC41" i="1"/>
  <c r="U41" i="1"/>
  <c r="S41" i="1"/>
  <c r="R41" i="1"/>
  <c r="Q41" i="1"/>
  <c r="O41" i="1"/>
  <c r="N41" i="1"/>
  <c r="M41" i="1"/>
  <c r="K41" i="1"/>
  <c r="J41" i="1"/>
  <c r="H41" i="1"/>
  <c r="G41" i="1"/>
  <c r="F41" i="1"/>
  <c r="E41" i="1"/>
  <c r="C63" i="1"/>
  <c r="D63" i="1" s="1"/>
  <c r="C62" i="1"/>
  <c r="D62" i="1" s="1"/>
  <c r="D40" i="1"/>
  <c r="C52" i="1"/>
  <c r="C55" i="1" s="1"/>
  <c r="D48" i="1" l="1"/>
  <c r="C51" i="1"/>
  <c r="C50" i="1"/>
  <c r="D52" i="1"/>
  <c r="C54" i="1"/>
  <c r="D54" i="1" s="1"/>
  <c r="C41" i="1"/>
  <c r="D41" i="1" s="1"/>
  <c r="C58" i="1" l="1"/>
  <c r="C64" i="1"/>
  <c r="D64" i="1" s="1"/>
  <c r="C60" i="1" l="1"/>
  <c r="D60" i="1" s="1"/>
  <c r="D58" i="1"/>
  <c r="B68" i="1"/>
  <c r="B79" i="1"/>
  <c r="F107" i="1" l="1"/>
  <c r="G107" i="1"/>
  <c r="H107" i="1"/>
  <c r="I107" i="1"/>
  <c r="J107" i="1"/>
  <c r="L107" i="1"/>
  <c r="M107" i="1"/>
  <c r="N107" i="1"/>
  <c r="O107" i="1"/>
  <c r="P107" i="1"/>
  <c r="Q107" i="1"/>
  <c r="T107" i="1"/>
  <c r="U107" i="1"/>
  <c r="X107" i="1"/>
  <c r="Y107" i="1"/>
  <c r="Z107" i="1"/>
  <c r="AA107" i="1"/>
  <c r="AB107" i="1"/>
  <c r="AD107" i="1"/>
  <c r="AH107" i="1"/>
  <c r="E107" i="1"/>
  <c r="C108" i="1" l="1"/>
  <c r="D109" i="1"/>
  <c r="C111" i="1"/>
  <c r="D111" i="1" s="1"/>
  <c r="D112" i="1"/>
  <c r="D113" i="1"/>
  <c r="C114" i="1"/>
  <c r="D114" i="1" s="1"/>
  <c r="D116" i="1"/>
  <c r="D123" i="1"/>
  <c r="B124" i="1"/>
  <c r="C124" i="1"/>
  <c r="E124" i="1"/>
  <c r="F124" i="1"/>
  <c r="G124" i="1"/>
  <c r="H124" i="1"/>
  <c r="I124" i="1"/>
  <c r="J124" i="1"/>
  <c r="L124" i="1"/>
  <c r="M124" i="1"/>
  <c r="N124" i="1"/>
  <c r="O124" i="1"/>
  <c r="P124" i="1"/>
  <c r="Q124" i="1"/>
  <c r="T124" i="1"/>
  <c r="U124" i="1"/>
  <c r="X124" i="1"/>
  <c r="Y124" i="1"/>
  <c r="Z124" i="1"/>
  <c r="AA124" i="1"/>
  <c r="AB124" i="1"/>
  <c r="AD124" i="1"/>
  <c r="AH124" i="1"/>
  <c r="B125" i="1"/>
  <c r="C125" i="1"/>
  <c r="E125" i="1"/>
  <c r="F125" i="1"/>
  <c r="G125" i="1"/>
  <c r="H125" i="1"/>
  <c r="I125" i="1"/>
  <c r="J125" i="1"/>
  <c r="L125" i="1"/>
  <c r="M125" i="1"/>
  <c r="N125" i="1"/>
  <c r="O125" i="1"/>
  <c r="P125" i="1"/>
  <c r="Q125" i="1"/>
  <c r="T125" i="1"/>
  <c r="U125" i="1"/>
  <c r="X125" i="1"/>
  <c r="Y125" i="1"/>
  <c r="Z125" i="1"/>
  <c r="AA125" i="1"/>
  <c r="AB125" i="1"/>
  <c r="AD125" i="1"/>
  <c r="AH125" i="1"/>
  <c r="C126" i="1"/>
  <c r="D126" i="1" s="1"/>
  <c r="C127" i="1"/>
  <c r="D127" i="1" s="1"/>
  <c r="C128" i="1"/>
  <c r="D128" i="1" s="1"/>
  <c r="C129" i="1"/>
  <c r="D129" i="1" s="1"/>
  <c r="C130" i="1"/>
  <c r="C131" i="1" s="1"/>
  <c r="B131" i="1"/>
  <c r="E131" i="1"/>
  <c r="F131" i="1"/>
  <c r="G131" i="1"/>
  <c r="H131" i="1"/>
  <c r="I131" i="1"/>
  <c r="J131" i="1"/>
  <c r="L131" i="1"/>
  <c r="M131" i="1"/>
  <c r="N131" i="1"/>
  <c r="O131" i="1"/>
  <c r="P131" i="1"/>
  <c r="Q131" i="1"/>
  <c r="T131" i="1"/>
  <c r="U131" i="1"/>
  <c r="X131" i="1"/>
  <c r="Y131" i="1"/>
  <c r="Z131" i="1"/>
  <c r="AA131" i="1"/>
  <c r="AB131" i="1"/>
  <c r="AD131" i="1"/>
  <c r="AH131" i="1"/>
  <c r="C132" i="1"/>
  <c r="D132" i="1" s="1"/>
  <c r="C133" i="1"/>
  <c r="D133" i="1" s="1"/>
  <c r="C134" i="1"/>
  <c r="D134" i="1" s="1"/>
  <c r="C135" i="1"/>
  <c r="D135" i="1" s="1"/>
  <c r="D136" i="1"/>
  <c r="C137" i="1"/>
  <c r="D137" i="1" s="1"/>
  <c r="B138" i="1"/>
  <c r="E138" i="1"/>
  <c r="F138" i="1"/>
  <c r="G138" i="1"/>
  <c r="H138" i="1"/>
  <c r="I138" i="1"/>
  <c r="J138" i="1"/>
  <c r="L138" i="1"/>
  <c r="M138" i="1"/>
  <c r="N138" i="1"/>
  <c r="O138" i="1"/>
  <c r="P138" i="1"/>
  <c r="Q138" i="1"/>
  <c r="T138" i="1"/>
  <c r="U138" i="1"/>
  <c r="X138" i="1"/>
  <c r="Y138" i="1"/>
  <c r="Z138" i="1"/>
  <c r="AA138" i="1"/>
  <c r="AB138" i="1"/>
  <c r="AD138" i="1"/>
  <c r="AH138" i="1"/>
  <c r="C139" i="1"/>
  <c r="D139" i="1" s="1"/>
  <c r="C140" i="1"/>
  <c r="D140" i="1" s="1"/>
  <c r="C141" i="1"/>
  <c r="D141" i="1" s="1"/>
  <c r="C142" i="1"/>
  <c r="D142" i="1" s="1"/>
  <c r="B143" i="1"/>
  <c r="E143" i="1"/>
  <c r="F143" i="1"/>
  <c r="G143" i="1"/>
  <c r="H143" i="1"/>
  <c r="I143" i="1"/>
  <c r="J143" i="1"/>
  <c r="L143" i="1"/>
  <c r="M143" i="1"/>
  <c r="N143" i="1"/>
  <c r="O143" i="1"/>
  <c r="P143" i="1"/>
  <c r="Q143" i="1"/>
  <c r="T143" i="1"/>
  <c r="U143" i="1"/>
  <c r="X143" i="1"/>
  <c r="Y143" i="1"/>
  <c r="Z143" i="1"/>
  <c r="AA143" i="1"/>
  <c r="AB143" i="1"/>
  <c r="AD143" i="1"/>
  <c r="AH143" i="1"/>
  <c r="B144" i="1"/>
  <c r="E144" i="1"/>
  <c r="F144" i="1"/>
  <c r="G144" i="1"/>
  <c r="H144" i="1"/>
  <c r="I144" i="1"/>
  <c r="J144" i="1"/>
  <c r="L144" i="1"/>
  <c r="M144" i="1"/>
  <c r="N144" i="1"/>
  <c r="O144" i="1"/>
  <c r="P144" i="1"/>
  <c r="Q144" i="1"/>
  <c r="T144" i="1"/>
  <c r="U144" i="1"/>
  <c r="X144" i="1"/>
  <c r="Y144" i="1"/>
  <c r="Z144" i="1"/>
  <c r="AA144" i="1"/>
  <c r="AB144" i="1"/>
  <c r="AD144" i="1"/>
  <c r="AH144" i="1"/>
  <c r="B145" i="1"/>
  <c r="F145" i="1"/>
  <c r="G145" i="1"/>
  <c r="H145" i="1"/>
  <c r="I145" i="1"/>
  <c r="J145" i="1"/>
  <c r="L145" i="1"/>
  <c r="M145" i="1"/>
  <c r="N145" i="1"/>
  <c r="P145" i="1"/>
  <c r="Q145" i="1"/>
  <c r="U145" i="1"/>
  <c r="X145" i="1"/>
  <c r="Y145" i="1"/>
  <c r="Z145" i="1"/>
  <c r="AD145" i="1"/>
  <c r="AH145" i="1"/>
  <c r="B146" i="1"/>
  <c r="E146" i="1"/>
  <c r="F146" i="1"/>
  <c r="G146" i="1"/>
  <c r="H146" i="1"/>
  <c r="I146" i="1"/>
  <c r="J146" i="1"/>
  <c r="L146" i="1"/>
  <c r="M146" i="1"/>
  <c r="N146" i="1"/>
  <c r="O146" i="1"/>
  <c r="P146" i="1"/>
  <c r="Q146" i="1"/>
  <c r="T146" i="1"/>
  <c r="U146" i="1"/>
  <c r="X146" i="1"/>
  <c r="Y146" i="1"/>
  <c r="Z146" i="1"/>
  <c r="AA146" i="1"/>
  <c r="AB146" i="1"/>
  <c r="AD146" i="1"/>
  <c r="AH146" i="1"/>
  <c r="B147" i="1"/>
  <c r="E147" i="1"/>
  <c r="I147" i="1"/>
  <c r="T147" i="1"/>
  <c r="U147" i="1"/>
  <c r="Z147" i="1"/>
  <c r="AB147" i="1"/>
  <c r="C148" i="1"/>
  <c r="C149" i="1"/>
  <c r="H150" i="1"/>
  <c r="N150" i="1"/>
  <c r="Q150" i="1"/>
  <c r="U150" i="1"/>
  <c r="Y150" i="1"/>
  <c r="AD150" i="1"/>
  <c r="C151" i="1"/>
  <c r="D151" i="1" s="1"/>
  <c r="C152" i="1"/>
  <c r="D152" i="1" s="1"/>
  <c r="C155" i="1"/>
  <c r="C157" i="1"/>
  <c r="C158" i="1" s="1"/>
  <c r="B158" i="1"/>
  <c r="E158" i="1"/>
  <c r="F158" i="1"/>
  <c r="G158" i="1"/>
  <c r="H158" i="1"/>
  <c r="I158" i="1"/>
  <c r="J158" i="1"/>
  <c r="L158" i="1"/>
  <c r="M158" i="1"/>
  <c r="N158" i="1"/>
  <c r="O158" i="1"/>
  <c r="P158" i="1"/>
  <c r="Q158" i="1"/>
  <c r="T158" i="1"/>
  <c r="U158" i="1"/>
  <c r="X158" i="1"/>
  <c r="Y158" i="1"/>
  <c r="Z158" i="1"/>
  <c r="AA158" i="1"/>
  <c r="AB158" i="1"/>
  <c r="AD158" i="1"/>
  <c r="AH158" i="1"/>
  <c r="B159" i="1"/>
  <c r="E159" i="1"/>
  <c r="F159" i="1"/>
  <c r="G159" i="1"/>
  <c r="H159" i="1"/>
  <c r="I159" i="1"/>
  <c r="J159" i="1"/>
  <c r="L159" i="1"/>
  <c r="M159" i="1"/>
  <c r="N159" i="1"/>
  <c r="O159" i="1"/>
  <c r="P159" i="1"/>
  <c r="Q159" i="1"/>
  <c r="T159" i="1"/>
  <c r="U159" i="1"/>
  <c r="X159" i="1"/>
  <c r="Y159" i="1"/>
  <c r="Z159" i="1"/>
  <c r="AA159" i="1"/>
  <c r="AB159" i="1"/>
  <c r="AD159" i="1"/>
  <c r="AH159" i="1"/>
  <c r="D160" i="1"/>
  <c r="C161" i="1"/>
  <c r="B162" i="1"/>
  <c r="E162" i="1"/>
  <c r="F162" i="1"/>
  <c r="G162" i="1"/>
  <c r="H162" i="1"/>
  <c r="I162" i="1"/>
  <c r="J162" i="1"/>
  <c r="L162" i="1"/>
  <c r="M162" i="1"/>
  <c r="N162" i="1"/>
  <c r="O162" i="1"/>
  <c r="P162" i="1"/>
  <c r="Q162" i="1"/>
  <c r="T162" i="1"/>
  <c r="U162" i="1"/>
  <c r="X162" i="1"/>
  <c r="Y162" i="1"/>
  <c r="Z162" i="1"/>
  <c r="AA162" i="1"/>
  <c r="AB162" i="1"/>
  <c r="AD162" i="1"/>
  <c r="AH162" i="1"/>
  <c r="B163" i="1"/>
  <c r="E163" i="1"/>
  <c r="F163" i="1"/>
  <c r="G163" i="1"/>
  <c r="H163" i="1"/>
  <c r="I163" i="1"/>
  <c r="J163" i="1"/>
  <c r="L163" i="1"/>
  <c r="M163" i="1"/>
  <c r="N163" i="1"/>
  <c r="O163" i="1"/>
  <c r="P163" i="1"/>
  <c r="Q163" i="1"/>
  <c r="T163" i="1"/>
  <c r="U163" i="1"/>
  <c r="X163" i="1"/>
  <c r="Y163" i="1"/>
  <c r="Z163" i="1"/>
  <c r="AA163" i="1"/>
  <c r="AB163" i="1"/>
  <c r="AD163" i="1"/>
  <c r="AH163" i="1"/>
  <c r="C164" i="1"/>
  <c r="C165" i="1"/>
  <c r="C167" i="1"/>
  <c r="B168" i="1"/>
  <c r="E168" i="1"/>
  <c r="F168" i="1"/>
  <c r="G168" i="1"/>
  <c r="H168" i="1"/>
  <c r="I168" i="1"/>
  <c r="J168" i="1"/>
  <c r="L168" i="1"/>
  <c r="M168" i="1"/>
  <c r="N168" i="1"/>
  <c r="O168" i="1"/>
  <c r="P168" i="1"/>
  <c r="Q168" i="1"/>
  <c r="U168" i="1"/>
  <c r="X168" i="1"/>
  <c r="Y168" i="1"/>
  <c r="Z168" i="1"/>
  <c r="AA168" i="1"/>
  <c r="AB168" i="1"/>
  <c r="AD168" i="1"/>
  <c r="AH168" i="1"/>
  <c r="D169" i="1"/>
  <c r="C170" i="1"/>
  <c r="D170" i="1" s="1"/>
  <c r="B171" i="1"/>
  <c r="E171" i="1"/>
  <c r="F171" i="1"/>
  <c r="G171" i="1"/>
  <c r="H171" i="1"/>
  <c r="I171" i="1"/>
  <c r="J171" i="1"/>
  <c r="L171" i="1"/>
  <c r="M171" i="1"/>
  <c r="N171" i="1"/>
  <c r="P171" i="1"/>
  <c r="Q171" i="1"/>
  <c r="U171" i="1"/>
  <c r="X171" i="1"/>
  <c r="Y171" i="1"/>
  <c r="Z171" i="1"/>
  <c r="AB171" i="1"/>
  <c r="AD171" i="1"/>
  <c r="AH171" i="1"/>
  <c r="B172" i="1"/>
  <c r="E172" i="1"/>
  <c r="F172" i="1"/>
  <c r="G172" i="1"/>
  <c r="H172" i="1"/>
  <c r="I172" i="1"/>
  <c r="J172" i="1"/>
  <c r="L172" i="1"/>
  <c r="M172" i="1"/>
  <c r="N172" i="1"/>
  <c r="O172" i="1"/>
  <c r="P172" i="1"/>
  <c r="Q172" i="1"/>
  <c r="U172" i="1"/>
  <c r="X172" i="1"/>
  <c r="Y172" i="1"/>
  <c r="Z172" i="1"/>
  <c r="AA172" i="1"/>
  <c r="AB172" i="1"/>
  <c r="AD172" i="1"/>
  <c r="AH172" i="1"/>
  <c r="C173" i="1"/>
  <c r="D173" i="1" s="1"/>
  <c r="C174" i="1"/>
  <c r="D174" i="1" s="1"/>
  <c r="B175" i="1"/>
  <c r="G175" i="1"/>
  <c r="M175" i="1"/>
  <c r="AH175" i="1"/>
  <c r="C176" i="1"/>
  <c r="D176" i="1" s="1"/>
  <c r="C177" i="1"/>
  <c r="D177" i="1" s="1"/>
  <c r="B178" i="1"/>
  <c r="H178" i="1"/>
  <c r="O178" i="1"/>
  <c r="U178" i="1"/>
  <c r="X178" i="1"/>
  <c r="AB178" i="1"/>
  <c r="C179" i="1"/>
  <c r="D179" i="1" s="1"/>
  <c r="C180" i="1"/>
  <c r="B181" i="1"/>
  <c r="N181" i="1"/>
  <c r="Y181" i="1"/>
  <c r="Z181" i="1"/>
  <c r="C182" i="1"/>
  <c r="D182" i="1" s="1"/>
  <c r="C183" i="1"/>
  <c r="D183" i="1" s="1"/>
  <c r="B184" i="1"/>
  <c r="E184" i="1"/>
  <c r="H184" i="1"/>
  <c r="I184" i="1"/>
  <c r="J184" i="1"/>
  <c r="L184" i="1"/>
  <c r="M184" i="1"/>
  <c r="N184" i="1"/>
  <c r="Q184" i="1"/>
  <c r="T184" i="1"/>
  <c r="X184" i="1"/>
  <c r="Y184" i="1"/>
  <c r="Z184" i="1"/>
  <c r="AA184" i="1"/>
  <c r="AB184" i="1"/>
  <c r="AD184" i="1"/>
  <c r="C185" i="1"/>
  <c r="C186" i="1"/>
  <c r="H187" i="1"/>
  <c r="I187" i="1"/>
  <c r="J187" i="1"/>
  <c r="L187" i="1"/>
  <c r="N187" i="1"/>
  <c r="T187" i="1"/>
  <c r="U187" i="1"/>
  <c r="AA187" i="1"/>
  <c r="AD187" i="1"/>
  <c r="C188" i="1"/>
  <c r="D188" i="1" s="1"/>
  <c r="C189" i="1"/>
  <c r="B190" i="1"/>
  <c r="T190" i="1"/>
  <c r="Y190" i="1"/>
  <c r="C191" i="1"/>
  <c r="D191" i="1" s="1"/>
  <c r="C192" i="1"/>
  <c r="D192" i="1" s="1"/>
  <c r="B193" i="1"/>
  <c r="G193" i="1"/>
  <c r="M193" i="1"/>
  <c r="Z193" i="1"/>
  <c r="C194" i="1"/>
  <c r="C195" i="1"/>
  <c r="B196" i="1"/>
  <c r="G196" i="1"/>
  <c r="J196" i="1"/>
  <c r="L196" i="1"/>
  <c r="M196" i="1"/>
  <c r="U196" i="1"/>
  <c r="Z196" i="1"/>
  <c r="AD196" i="1"/>
  <c r="C197" i="1"/>
  <c r="D197" i="1" s="1"/>
  <c r="D198" i="1"/>
  <c r="D199" i="1"/>
  <c r="C200" i="1"/>
  <c r="C201" i="1" s="1"/>
  <c r="C202" i="1"/>
  <c r="D202" i="1" s="1"/>
  <c r="C204" i="1"/>
  <c r="C205" i="1" s="1"/>
  <c r="B205" i="1"/>
  <c r="E205" i="1"/>
  <c r="F205" i="1"/>
  <c r="G205" i="1"/>
  <c r="H205" i="1"/>
  <c r="I205" i="1"/>
  <c r="J205" i="1"/>
  <c r="L205" i="1"/>
  <c r="M205" i="1"/>
  <c r="N205" i="1"/>
  <c r="O205" i="1"/>
  <c r="P205" i="1"/>
  <c r="Q205" i="1"/>
  <c r="T205" i="1"/>
  <c r="U205" i="1"/>
  <c r="X205" i="1"/>
  <c r="Y205" i="1"/>
  <c r="Z205" i="1"/>
  <c r="AA205" i="1"/>
  <c r="AB205" i="1"/>
  <c r="AD205" i="1"/>
  <c r="AH205" i="1"/>
  <c r="C206" i="1"/>
  <c r="D206" i="1" s="1"/>
  <c r="C207" i="1"/>
  <c r="D207" i="1" s="1"/>
  <c r="C208" i="1"/>
  <c r="D208" i="1" s="1"/>
  <c r="C209" i="1"/>
  <c r="D209" i="1" s="1"/>
  <c r="C210" i="1"/>
  <c r="D210" i="1" s="1"/>
  <c r="E211" i="1"/>
  <c r="F211" i="1"/>
  <c r="G211" i="1"/>
  <c r="H211" i="1"/>
  <c r="I211" i="1"/>
  <c r="J211" i="1"/>
  <c r="L211" i="1"/>
  <c r="M211" i="1"/>
  <c r="N211" i="1"/>
  <c r="O211" i="1"/>
  <c r="P211" i="1"/>
  <c r="Q211" i="1"/>
  <c r="T211" i="1"/>
  <c r="U211" i="1"/>
  <c r="X211" i="1"/>
  <c r="Y211" i="1"/>
  <c r="Z211" i="1"/>
  <c r="AA211" i="1"/>
  <c r="AB211" i="1"/>
  <c r="AD211" i="1"/>
  <c r="AH211" i="1"/>
  <c r="C212" i="1"/>
  <c r="D212" i="1" s="1"/>
  <c r="C213" i="1"/>
  <c r="C216" i="1"/>
  <c r="D216" i="1" s="1"/>
  <c r="C217" i="1"/>
  <c r="D217" i="1" s="1"/>
  <c r="B218" i="1"/>
  <c r="B219" i="1"/>
  <c r="E219" i="1"/>
  <c r="F219" i="1"/>
  <c r="G219" i="1"/>
  <c r="H219" i="1"/>
  <c r="I219" i="1"/>
  <c r="J219" i="1"/>
  <c r="L219" i="1"/>
  <c r="M219" i="1"/>
  <c r="N219" i="1"/>
  <c r="O219" i="1"/>
  <c r="P219" i="1"/>
  <c r="Q219" i="1"/>
  <c r="T219" i="1"/>
  <c r="U219" i="1"/>
  <c r="X219" i="1"/>
  <c r="Y219" i="1"/>
  <c r="Z219" i="1"/>
  <c r="AA219" i="1"/>
  <c r="AB219" i="1"/>
  <c r="AD219" i="1"/>
  <c r="AH219" i="1"/>
  <c r="C220" i="1"/>
  <c r="D220" i="1" s="1"/>
  <c r="C221" i="1"/>
  <c r="D221" i="1" s="1"/>
  <c r="B222" i="1"/>
  <c r="B223" i="1"/>
  <c r="E223" i="1"/>
  <c r="F223" i="1"/>
  <c r="G223" i="1"/>
  <c r="H223" i="1"/>
  <c r="I223" i="1"/>
  <c r="J223" i="1"/>
  <c r="L223" i="1"/>
  <c r="M223" i="1"/>
  <c r="N223" i="1"/>
  <c r="O223" i="1"/>
  <c r="P223" i="1"/>
  <c r="Q223" i="1"/>
  <c r="T223" i="1"/>
  <c r="U223" i="1"/>
  <c r="X223" i="1"/>
  <c r="Y223" i="1"/>
  <c r="Z223" i="1"/>
  <c r="AA223" i="1"/>
  <c r="AB223" i="1"/>
  <c r="AD223" i="1"/>
  <c r="AH223" i="1"/>
  <c r="C224" i="1"/>
  <c r="D224" i="1" s="1"/>
  <c r="C225" i="1"/>
  <c r="D225" i="1" s="1"/>
  <c r="B226" i="1"/>
  <c r="B227" i="1"/>
  <c r="E227" i="1"/>
  <c r="F227" i="1"/>
  <c r="G227" i="1"/>
  <c r="H227" i="1"/>
  <c r="I227" i="1"/>
  <c r="J227" i="1"/>
  <c r="L227" i="1"/>
  <c r="M227" i="1"/>
  <c r="N227" i="1"/>
  <c r="O227" i="1"/>
  <c r="P227" i="1"/>
  <c r="Q227" i="1"/>
  <c r="T227" i="1"/>
  <c r="U227" i="1"/>
  <c r="X227" i="1"/>
  <c r="Y227" i="1"/>
  <c r="Z227" i="1"/>
  <c r="AA227" i="1"/>
  <c r="AB227" i="1"/>
  <c r="AD227" i="1"/>
  <c r="AH227" i="1"/>
  <c r="C228" i="1"/>
  <c r="C229" i="1" s="1"/>
  <c r="D229" i="1" s="1"/>
  <c r="C230" i="1"/>
  <c r="D230" i="1" s="1"/>
  <c r="B231" i="1"/>
  <c r="C232" i="1"/>
  <c r="E233" i="1"/>
  <c r="E235" i="1" s="1"/>
  <c r="F233" i="1"/>
  <c r="F235" i="1" s="1"/>
  <c r="G233" i="1"/>
  <c r="G235" i="1" s="1"/>
  <c r="H233" i="1"/>
  <c r="H235" i="1" s="1"/>
  <c r="I233" i="1"/>
  <c r="I235" i="1" s="1"/>
  <c r="J233" i="1"/>
  <c r="J235" i="1" s="1"/>
  <c r="L233" i="1"/>
  <c r="L235" i="1" s="1"/>
  <c r="M233" i="1"/>
  <c r="M235" i="1" s="1"/>
  <c r="N233" i="1"/>
  <c r="N235" i="1" s="1"/>
  <c r="O233" i="1"/>
  <c r="O235" i="1" s="1"/>
  <c r="P233" i="1"/>
  <c r="P235" i="1" s="1"/>
  <c r="Q233" i="1"/>
  <c r="Q235" i="1" s="1"/>
  <c r="T233" i="1"/>
  <c r="T235" i="1" s="1"/>
  <c r="U233" i="1"/>
  <c r="U235" i="1" s="1"/>
  <c r="X233" i="1"/>
  <c r="X235" i="1" s="1"/>
  <c r="Y233" i="1"/>
  <c r="Y235" i="1" s="1"/>
  <c r="Z233" i="1"/>
  <c r="Z235" i="1" s="1"/>
  <c r="AA233" i="1"/>
  <c r="AA235" i="1" s="1"/>
  <c r="AB233" i="1"/>
  <c r="AB235" i="1" s="1"/>
  <c r="AD233" i="1"/>
  <c r="AD235" i="1" s="1"/>
  <c r="AH233" i="1"/>
  <c r="AH235" i="1" s="1"/>
  <c r="C234" i="1"/>
  <c r="D234" i="1" s="1"/>
  <c r="C237" i="1"/>
  <c r="C238" i="1"/>
  <c r="C239" i="1"/>
  <c r="C240" i="1"/>
  <c r="C241" i="1"/>
  <c r="D228" i="1" l="1"/>
  <c r="C181" i="1"/>
  <c r="D181" i="1" s="1"/>
  <c r="D204" i="1"/>
  <c r="D200" i="1"/>
  <c r="D130" i="1"/>
  <c r="C218" i="1"/>
  <c r="D218" i="1" s="1"/>
  <c r="C214" i="1"/>
  <c r="D214" i="1" s="1"/>
  <c r="C143" i="1"/>
  <c r="D143" i="1" s="1"/>
  <c r="C222" i="1"/>
  <c r="D222" i="1" s="1"/>
  <c r="C163" i="1"/>
  <c r="D163" i="1" s="1"/>
  <c r="C231" i="1"/>
  <c r="D231" i="1" s="1"/>
  <c r="C190" i="1"/>
  <c r="D190" i="1" s="1"/>
  <c r="D180" i="1"/>
  <c r="C153" i="1"/>
  <c r="D153" i="1" s="1"/>
  <c r="C150" i="1"/>
  <c r="C138" i="1"/>
  <c r="B233" i="1"/>
  <c r="B235" i="1" s="1"/>
  <c r="C184" i="1"/>
  <c r="D184" i="1" s="1"/>
  <c r="C196" i="1"/>
  <c r="D196" i="1" s="1"/>
  <c r="D189" i="1"/>
  <c r="C187" i="1"/>
  <c r="C178" i="1"/>
  <c r="D178" i="1" s="1"/>
  <c r="C175" i="1"/>
  <c r="D175" i="1" s="1"/>
  <c r="C166" i="1"/>
  <c r="C168" i="1" s="1"/>
  <c r="C227" i="1"/>
  <c r="C226" i="1"/>
  <c r="D226" i="1" s="1"/>
  <c r="C223" i="1"/>
  <c r="C219" i="1"/>
  <c r="D213" i="1"/>
  <c r="C193" i="1"/>
  <c r="D193" i="1" s="1"/>
  <c r="D167" i="1"/>
  <c r="D161" i="1"/>
  <c r="C159" i="1"/>
  <c r="D157" i="1"/>
  <c r="C107" i="1"/>
  <c r="C172" i="1"/>
  <c r="D172" i="1" s="1"/>
  <c r="C171" i="1"/>
  <c r="C145" i="1"/>
  <c r="D145" i="1" s="1"/>
  <c r="C144" i="1"/>
  <c r="D144" i="1" s="1"/>
  <c r="C211" i="1"/>
  <c r="D211" i="1" s="1"/>
  <c r="C162" i="1"/>
  <c r="C147" i="1"/>
  <c r="D147" i="1" s="1"/>
  <c r="C146" i="1"/>
  <c r="D146" i="1" s="1"/>
  <c r="C84" i="1"/>
  <c r="C85" i="1"/>
  <c r="C233" i="1" l="1"/>
  <c r="D233" i="1" l="1"/>
  <c r="C235" i="1"/>
  <c r="D235" i="1" s="1"/>
  <c r="C83" i="1" l="1"/>
  <c r="C74" i="1" l="1"/>
  <c r="C75" i="1"/>
  <c r="C76" i="1"/>
  <c r="C77" i="1"/>
  <c r="C78" i="1"/>
  <c r="C80" i="1"/>
  <c r="C81" i="1"/>
  <c r="C82" i="1"/>
  <c r="C263" i="1" l="1"/>
  <c r="D103" i="1" l="1"/>
  <c r="D105" i="1"/>
  <c r="C257" i="1" l="1"/>
  <c r="E68" i="1" l="1"/>
  <c r="C255" i="1" l="1"/>
  <c r="C253" i="1"/>
  <c r="C252" i="1"/>
  <c r="C251" i="1"/>
  <c r="C250" i="1"/>
  <c r="C249" i="1"/>
  <c r="C104" i="1"/>
  <c r="D104" i="1" s="1"/>
  <c r="C102" i="1"/>
  <c r="D102" i="1" s="1"/>
  <c r="C101" i="1"/>
  <c r="D101" i="1" s="1"/>
  <c r="C100" i="1"/>
  <c r="D100" i="1" s="1"/>
  <c r="C99" i="1"/>
  <c r="D99" i="1" s="1"/>
  <c r="C98" i="1"/>
  <c r="C97" i="1"/>
  <c r="D97" i="1" s="1"/>
  <c r="C96" i="1"/>
  <c r="C95" i="1"/>
  <c r="C94" i="1"/>
  <c r="C93" i="1"/>
  <c r="C92" i="1"/>
  <c r="C91" i="1"/>
  <c r="C90" i="1"/>
  <c r="C89" i="1"/>
  <c r="C88" i="1"/>
  <c r="C87" i="1"/>
  <c r="C86" i="1"/>
  <c r="AH79" i="1"/>
  <c r="AD79" i="1"/>
  <c r="AB79" i="1"/>
  <c r="AA79" i="1"/>
  <c r="Z79" i="1"/>
  <c r="Y79" i="1"/>
  <c r="X79" i="1"/>
  <c r="U79" i="1"/>
  <c r="T79" i="1"/>
  <c r="Q79" i="1"/>
  <c r="P79" i="1"/>
  <c r="O79" i="1"/>
  <c r="N79" i="1"/>
  <c r="M79" i="1"/>
  <c r="L79" i="1"/>
  <c r="J79" i="1"/>
  <c r="I79" i="1"/>
  <c r="H79" i="1"/>
  <c r="G79" i="1"/>
  <c r="F79" i="1"/>
  <c r="E79" i="1"/>
  <c r="C79" i="1" s="1"/>
  <c r="C73" i="1"/>
  <c r="C72" i="1"/>
  <c r="C71" i="1"/>
  <c r="C70" i="1"/>
  <c r="C69" i="1"/>
  <c r="AH68" i="1"/>
  <c r="AD68" i="1"/>
  <c r="AA68" i="1"/>
  <c r="Z68" i="1"/>
  <c r="Y68" i="1"/>
  <c r="X68" i="1"/>
  <c r="U68" i="1"/>
  <c r="T68" i="1"/>
  <c r="Q68" i="1"/>
  <c r="P68" i="1"/>
  <c r="O68" i="1"/>
  <c r="N68" i="1"/>
  <c r="M68" i="1"/>
  <c r="L68" i="1"/>
  <c r="J68" i="1"/>
  <c r="I68" i="1"/>
  <c r="H68" i="1"/>
  <c r="G68" i="1"/>
  <c r="F68" i="1"/>
  <c r="C67" i="1"/>
  <c r="C66" i="1"/>
  <c r="C65" i="1"/>
  <c r="C68" i="1" l="1"/>
  <c r="D84" i="1"/>
  <c r="D87" i="1"/>
  <c r="D86" i="1"/>
  <c r="D90" i="1"/>
</calcChain>
</file>

<file path=xl/sharedStrings.xml><?xml version="1.0" encoding="utf-8"?>
<sst xmlns="http://schemas.openxmlformats.org/spreadsheetml/2006/main" count="281" uniqueCount="208">
  <si>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</si>
  <si>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</si>
  <si>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</si>
  <si>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</si>
  <si>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</si>
  <si>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% к плану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</si>
  <si>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</si>
  <si>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</si>
  <si>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</si>
  <si>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</si>
  <si>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</si>
  <si>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</si>
  <si>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</si>
  <si>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</si>
  <si>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</si>
  <si>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</si>
  <si>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</si>
  <si>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</si>
  <si>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</si>
  <si>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</si>
  <si>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</si>
  <si>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</si>
  <si>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</si>
  <si>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</si>
  <si>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</si>
  <si>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</si>
  <si>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</si>
  <si>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</si>
  <si>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</si>
  <si>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</si>
  <si>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</si>
  <si>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</si>
  <si>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</si>
  <si>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</si>
  <si>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</si>
  <si>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</si>
  <si>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</si>
  <si>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</si>
  <si>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</si>
  <si>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</si>
  <si>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</si>
  <si>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</si>
  <si>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</si>
  <si>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</si>
  <si>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</si>
  <si>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</si>
  <si>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</si>
  <si>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</si>
  <si>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</si>
  <si>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</si>
  <si>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</si>
  <si>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</si>
  <si>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</si>
  <si>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</si>
  <si>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</si>
  <si>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</si>
  <si>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</si>
  <si>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</si>
  <si>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</si>
  <si>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</si>
  <si>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</si>
  <si>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</si>
  <si>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</si>
  <si>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</si>
  <si>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</si>
  <si>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</si>
  <si>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</si>
  <si>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</si>
  <si>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</si>
  <si>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</si>
  <si>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</si>
  <si>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</si>
  <si>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</si>
  <si>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</si>
  <si>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</si>
  <si>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</si>
  <si>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</si>
  <si>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</si>
  <si>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</si>
  <si>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</si>
  <si>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</si>
  <si>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</si>
  <si>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</si>
  <si>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</si>
  <si>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</si>
  <si>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</si>
  <si>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</si>
  <si>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</si>
  <si>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</si>
  <si>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</si>
  <si>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</si>
  <si>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</si>
  <si>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</si>
  <si>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</si>
  <si>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</si>
  <si>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</si>
  <si>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</si>
  <si>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</si>
  <si>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</si>
  <si>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</si>
  <si>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</si>
  <si>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</si>
  <si>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</si>
  <si>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</si>
  <si>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</si>
  <si>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</si>
  <si>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</si>
  <si>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</si>
  <si>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</si>
  <si>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</si>
  <si>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</si>
  <si>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</si>
  <si>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</si>
  <si>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</si>
  <si>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</si>
  <si>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</si>
  <si>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</si>
  <si>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</si>
  <si>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</si>
  <si>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</si>
  <si>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</si>
  <si>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</si>
  <si>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</si>
  <si>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</si>
  <si>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</si>
  <si>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</si>
  <si>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</si>
  <si>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</si>
  <si>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</si>
  <si>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</si>
  <si>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</si>
  <si>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</si>
  <si>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</si>
  <si>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</si>
  <si>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</si>
  <si>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</si>
  <si>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</si>
  <si>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</si>
  <si>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</si>
  <si>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</si>
  <si>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</si>
  <si>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</si>
  <si>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</si>
  <si>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</si>
  <si>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</si>
  <si>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</si>
  <si>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</si>
  <si>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Посеяно лука-чернушки, га</t>
  </si>
  <si>
    <t>На соответ. период 2020 г.</t>
  </si>
  <si>
    <t>2021 г. к 2020 г., %</t>
  </si>
  <si>
    <t>Всего период 2021 г.</t>
  </si>
  <si>
    <t>СХПК "Коминтерн"</t>
  </si>
  <si>
    <t>СХПК "Нива"</t>
  </si>
  <si>
    <t>колхоз "Свобода"</t>
  </si>
  <si>
    <t>ООО "СТК 21"</t>
  </si>
  <si>
    <t>ООО "ТрансЭн"</t>
  </si>
  <si>
    <t>ООО "Заря"</t>
  </si>
  <si>
    <t>ИП Глава КФХ Тибогайкин Ю.Е.</t>
  </si>
  <si>
    <t>ИП Кузнецов Д.Г.</t>
  </si>
  <si>
    <t>ИП Никитин В.А.</t>
  </si>
  <si>
    <t>ИП Глава КФХ Лаптев Ю.С.</t>
  </si>
  <si>
    <t>ИП Глава КФХАндреев А.Н.</t>
  </si>
  <si>
    <t>ИП Глава КФХ Жерженова М.В.</t>
  </si>
  <si>
    <t>ИП Глава КФХ Михайлова Э.Е.</t>
  </si>
  <si>
    <t>ИП глава КФХ Ермаков А.И.</t>
  </si>
  <si>
    <t>ИП Глава КФХ Мурайкин А.В.</t>
  </si>
  <si>
    <t>ИП глава КФХ Музяков В.В.</t>
  </si>
  <si>
    <t>ИП глава КФХ Устинов В.А.</t>
  </si>
  <si>
    <t>ИП глава КФХ Ежеев Н.Г.</t>
  </si>
  <si>
    <t>ИП Глава КФХ Якимов А.В.</t>
  </si>
  <si>
    <t>ИП Глава КФХ Романов С.Ф.</t>
  </si>
  <si>
    <t>ИП глава КФХ Медведева О.Г.</t>
  </si>
  <si>
    <t>ИП Глава КФХ Соловьев В.Ю.</t>
  </si>
  <si>
    <t>ИП Фролов С.Р.</t>
  </si>
  <si>
    <t>ИП Адволоткин А.И.</t>
  </si>
  <si>
    <t>Заготовка, тонн</t>
  </si>
  <si>
    <t>Всего кормов факт, тонн к.ед.</t>
  </si>
  <si>
    <t>ИП глава КФХ Хохлов Н П</t>
  </si>
  <si>
    <t xml:space="preserve">прочие </t>
  </si>
  <si>
    <t>План сева озимых зерновых культур, га</t>
  </si>
  <si>
    <t>ООО Агрокон"</t>
  </si>
  <si>
    <t>СПОК "Пелагея"</t>
  </si>
  <si>
    <t>Наличие комбайнов , шт</t>
  </si>
  <si>
    <t>в том числе новые</t>
  </si>
  <si>
    <t xml:space="preserve">купленные в текущем году </t>
  </si>
  <si>
    <t>аренда</t>
  </si>
  <si>
    <t>план заготовки</t>
  </si>
  <si>
    <t xml:space="preserve">           план заготовки</t>
  </si>
  <si>
    <t xml:space="preserve">            факт.к.ед.</t>
  </si>
  <si>
    <t xml:space="preserve">           в % к плану</t>
  </si>
  <si>
    <t xml:space="preserve">            план заготовки</t>
  </si>
  <si>
    <t xml:space="preserve">           факт.к.ед.</t>
  </si>
  <si>
    <t>Поголовье скота (без свиней и птицы), ц.к.ед.</t>
  </si>
  <si>
    <t>на 1 усл.голову к.р.с. (без свиней и птицы), ц.к.ед.</t>
  </si>
  <si>
    <t>Подготовка почвы под сев озимых,га</t>
  </si>
  <si>
    <t xml:space="preserve">Скошено зерновых и зернобобовых культур, га </t>
  </si>
  <si>
    <t>в т.ч.пшеницы</t>
  </si>
  <si>
    <t>ржи</t>
  </si>
  <si>
    <t>в % к уборочной площади</t>
  </si>
  <si>
    <t>овса</t>
  </si>
  <si>
    <t>ячменя</t>
  </si>
  <si>
    <t>КФХ Йель Андрей Анатольевич</t>
  </si>
  <si>
    <t>Работало комбайнов, ед</t>
  </si>
  <si>
    <t xml:space="preserve">                  пшеница</t>
  </si>
  <si>
    <t>горох</t>
  </si>
  <si>
    <t>ИП Михопаров С.Н.</t>
  </si>
  <si>
    <t>Информация о сельскохозяйственных работах по состоянию на 20 августа 2021 г. (сельскохозяйственные организации и крупные К(Ф)Х) по Красночетайскому району</t>
  </si>
  <si>
    <t xml:space="preserve">                    рожь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</si>
</sst>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32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 wrapText="1"/>
    </xf>
    <xf numFmtId="164" fontId="10" fillId="0" borderId="1" xfId="2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1" xfId="0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" fontId="11" fillId="0" borderId="2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2" xfId="2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 wrapText="1"/>
    </xf>
    <xf numFmtId="166" fontId="10" fillId="0" borderId="2" xfId="0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2" xfId="0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6" xfId="0" applyFont="1" applyFill="1" applyBorder="1" applyAlignment="1">
      <alignment vertical="top" wrapText="1"/>
    </xf>
    <xf numFmtId="0" fontId="8" fillId="0" borderId="7" xfId="0" applyFont="1" applyFill="1" applyBorder="1" applyAlignment="1">
      <alignment vertical="top" wrapText="1"/>
    </xf>
    <xf numFmtId="0" fontId="3" fillId="0" borderId="2" xfId="0" applyFont="1" applyFill="1" applyBorder="1"/>
    <xf numFmtId="164" fontId="11" fillId="0" borderId="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5" xfId="0" applyFont="1" applyFill="1" applyBorder="1"/>
    <xf numFmtId="0" fontId="2" fillId="0" borderId="2" xfId="0" applyFont="1" applyFill="1" applyBorder="1" applyAlignment="1">
      <alignment horizontal="center" vertical="center"/>
    </xf>
    <xf numFmtId="3" fontId="11" fillId="0" borderId="1" xfId="2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3" fontId="11" fillId="0" borderId="2" xfId="2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left" vertical="center" wrapText="1"/>
    </xf>
    <xf numFmtId="1" fontId="8" fillId="0" borderId="3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/>
    </xf>
    <xf numFmtId="1" fontId="11" fillId="0" borderId="3" xfId="0" applyNumberFormat="1" applyFont="1" applyFill="1" applyBorder="1" applyAlignment="1">
      <alignment horizontal="left" vertical="center" wrapText="1"/>
    </xf>
    <xf numFmtId="1" fontId="10" fillId="0" borderId="3" xfId="0" applyNumberFormat="1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9" fontId="10" fillId="0" borderId="1" xfId="2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textRotation="90" wrapText="1"/>
    </xf>
    <xf numFmtId="0" fontId="7" fillId="2" borderId="9" xfId="0" applyFont="1" applyFill="1" applyBorder="1" applyAlignment="1">
      <alignment horizontal="center" textRotation="90" wrapText="1"/>
    </xf>
    <xf numFmtId="0" fontId="12" fillId="0" borderId="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R263"/>
  <sheetViews>
    <sheetView tabSelected="1" view="pageBreakPreview" topLeftCell="A2" zoomScale="77" zoomScaleNormal="70" zoomScaleSheetLayoutView="77" zoomScalePageLayoutView="82" workbookViewId="0">
      <pane xSplit="3" ySplit="7" topLeftCell="D9" activePane="bottomRight" state="frozen"/>
      <selection activeCell="A2" sqref="A2"/>
      <selection pane="topRight" activeCell="F2" sqref="F2"/>
      <selection pane="bottomLeft" activeCell="A7" sqref="A7"/>
      <selection pane="bottomRight" activeCell="I24" sqref="I24"/>
    </sheetView>
  </sheetViews>
  <sheetFormatPr defaultColWidth="9.140625" defaultRowHeight="16.5" outlineLevelRow="1" x14ac:dyDescent="0.25"/>
  <cols>
    <col min="1" max="1" width="97.140625" style="72" customWidth="1"/>
    <col min="2" max="2" width="13.28515625" style="2" customWidth="1"/>
    <col min="3" max="3" width="13.140625" style="2" customWidth="1"/>
    <col min="4" max="4" width="12.28515625" style="2" customWidth="1"/>
    <col min="5" max="8" width="13.7109375" style="1" customWidth="1"/>
    <col min="9" max="9" width="14" style="1" customWidth="1"/>
    <col min="10" max="19" width="13.7109375" style="1" customWidth="1"/>
    <col min="20" max="20" width="13.5703125" style="1" customWidth="1"/>
    <col min="21" max="34" width="13.7109375" style="1" customWidth="1"/>
    <col min="35" max="37" width="9.140625" style="1"/>
    <col min="38" max="38" width="9.140625" style="1" customWidth="1"/>
    <col min="39" max="16384" width="9.140625" style="1"/>
  </cols>
  <sheetData>
    <row r="1" spans="1:34" ht="26.25" hidden="1" x14ac:dyDescent="0.4">
      <c r="A1" s="1"/>
      <c r="AH1" s="3"/>
    </row>
    <row r="2" spans="1:34" s="4" customFormat="1" ht="29.45" customHeight="1" thickBot="1" x14ac:dyDescent="0.3">
      <c r="A2" s="108" t="s">
        <v>206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</row>
    <row r="3" spans="1:34" s="4" customFormat="1" ht="0.6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6" t="s">
        <v>2</v>
      </c>
      <c r="AE3" s="6"/>
      <c r="AF3" s="6"/>
      <c r="AG3" s="6"/>
      <c r="AH3" s="6"/>
    </row>
    <row r="4" spans="1:34" s="2" customFormat="1" ht="12" customHeight="1" x14ac:dyDescent="0.25">
      <c r="A4" s="109" t="s">
        <v>3</v>
      </c>
      <c r="B4" s="112" t="s">
        <v>148</v>
      </c>
      <c r="C4" s="115" t="s">
        <v>150</v>
      </c>
      <c r="D4" s="115" t="s">
        <v>149</v>
      </c>
      <c r="E4" s="123" t="s">
        <v>4</v>
      </c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5"/>
    </row>
    <row r="5" spans="1:34" s="2" customFormat="1" ht="17.25" hidden="1" customHeight="1" x14ac:dyDescent="0.25">
      <c r="A5" s="110"/>
      <c r="B5" s="113"/>
      <c r="C5" s="116"/>
      <c r="D5" s="116"/>
      <c r="E5" s="126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8"/>
    </row>
    <row r="6" spans="1:34" s="2" customFormat="1" ht="17.45" customHeight="1" thickBot="1" x14ac:dyDescent="0.3">
      <c r="A6" s="110"/>
      <c r="B6" s="113"/>
      <c r="C6" s="116"/>
      <c r="D6" s="116"/>
      <c r="E6" s="129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1"/>
    </row>
    <row r="7" spans="1:34" s="2" customFormat="1" ht="123" customHeight="1" x14ac:dyDescent="0.25">
      <c r="A7" s="110"/>
      <c r="B7" s="113"/>
      <c r="C7" s="116"/>
      <c r="D7" s="116"/>
      <c r="E7" s="118" t="s">
        <v>151</v>
      </c>
      <c r="F7" s="118" t="s">
        <v>152</v>
      </c>
      <c r="G7" s="118" t="s">
        <v>153</v>
      </c>
      <c r="H7" s="118" t="s">
        <v>154</v>
      </c>
      <c r="I7" s="118" t="s">
        <v>155</v>
      </c>
      <c r="J7" s="118" t="s">
        <v>156</v>
      </c>
      <c r="K7" s="118" t="s">
        <v>181</v>
      </c>
      <c r="L7" s="118" t="s">
        <v>180</v>
      </c>
      <c r="M7" s="118" t="s">
        <v>157</v>
      </c>
      <c r="N7" s="118" t="s">
        <v>158</v>
      </c>
      <c r="O7" s="118" t="s">
        <v>159</v>
      </c>
      <c r="P7" s="118" t="s">
        <v>160</v>
      </c>
      <c r="Q7" s="118" t="s">
        <v>161</v>
      </c>
      <c r="R7" s="118" t="s">
        <v>173</v>
      </c>
      <c r="S7" s="118" t="s">
        <v>174</v>
      </c>
      <c r="T7" s="118" t="s">
        <v>162</v>
      </c>
      <c r="U7" s="118" t="s">
        <v>163</v>
      </c>
      <c r="V7" s="118" t="s">
        <v>201</v>
      </c>
      <c r="W7" s="118" t="s">
        <v>205</v>
      </c>
      <c r="X7" s="118" t="s">
        <v>164</v>
      </c>
      <c r="Y7" s="118" t="s">
        <v>165</v>
      </c>
      <c r="Z7" s="118" t="s">
        <v>166</v>
      </c>
      <c r="AA7" s="118" t="s">
        <v>167</v>
      </c>
      <c r="AB7" s="118" t="s">
        <v>168</v>
      </c>
      <c r="AC7" s="118" t="s">
        <v>170</v>
      </c>
      <c r="AD7" s="118" t="s">
        <v>169</v>
      </c>
      <c r="AE7" s="118" t="s">
        <v>172</v>
      </c>
      <c r="AF7" s="118" t="s">
        <v>177</v>
      </c>
      <c r="AG7" s="118" t="s">
        <v>171</v>
      </c>
      <c r="AH7" s="118" t="s">
        <v>178</v>
      </c>
    </row>
    <row r="8" spans="1:34" s="2" customFormat="1" ht="24.75" customHeight="1" thickBot="1" x14ac:dyDescent="0.3">
      <c r="A8" s="111"/>
      <c r="B8" s="114"/>
      <c r="C8" s="117"/>
      <c r="D8" s="117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</row>
    <row r="9" spans="1:34" s="11" customFormat="1" ht="41.25" customHeight="1" x14ac:dyDescent="0.2">
      <c r="A9" s="94" t="s">
        <v>42</v>
      </c>
      <c r="B9" s="20">
        <v>4358</v>
      </c>
      <c r="C9" s="17">
        <f t="shared" ref="C9:C28" si="0">E9+F9+G9+H9+I9+J9+L9+M9+N9+O9+P9+Q9+R9+S9+T9+U9+X9+Y9+Z9+AA9+AB9+AC9+AD9+AE9+AF9+AH9</f>
        <v>5290.5999999999995</v>
      </c>
      <c r="D9" s="13">
        <f t="shared" ref="D9:D43" si="1">C9/B9</f>
        <v>1.2139972464433224</v>
      </c>
      <c r="E9" s="23">
        <v>1630</v>
      </c>
      <c r="F9" s="23">
        <v>1126</v>
      </c>
      <c r="G9" s="23">
        <v>506</v>
      </c>
      <c r="H9" s="23">
        <v>709</v>
      </c>
      <c r="I9" s="103"/>
      <c r="J9" s="23">
        <v>70</v>
      </c>
      <c r="K9" s="23"/>
      <c r="L9" s="23">
        <v>90</v>
      </c>
      <c r="M9" s="48">
        <v>300</v>
      </c>
      <c r="N9" s="48">
        <v>188.9</v>
      </c>
      <c r="O9" s="48">
        <v>65</v>
      </c>
      <c r="P9" s="48">
        <v>57</v>
      </c>
      <c r="Q9" s="101">
        <v>55</v>
      </c>
      <c r="R9" s="48">
        <v>230</v>
      </c>
      <c r="S9" s="101">
        <v>200</v>
      </c>
      <c r="T9" s="48"/>
      <c r="U9" s="48">
        <v>51</v>
      </c>
      <c r="V9" s="48"/>
      <c r="W9" s="48"/>
      <c r="X9" s="49"/>
      <c r="Y9" s="49"/>
      <c r="Z9" s="49"/>
      <c r="AA9" s="49"/>
      <c r="AB9" s="49"/>
      <c r="AC9" s="49">
        <v>10</v>
      </c>
      <c r="AD9" s="49"/>
      <c r="AE9" s="49"/>
      <c r="AF9" s="49">
        <v>2.7</v>
      </c>
      <c r="AG9" s="49"/>
      <c r="AH9" s="49"/>
    </row>
    <row r="10" spans="1:34" s="11" customFormat="1" ht="30.75" customHeight="1" x14ac:dyDescent="0.2">
      <c r="A10" s="94" t="s">
        <v>195</v>
      </c>
      <c r="B10" s="20">
        <v>1246</v>
      </c>
      <c r="C10" s="17">
        <f t="shared" si="0"/>
        <v>4934.7</v>
      </c>
      <c r="D10" s="13">
        <f t="shared" si="1"/>
        <v>3.9604333868378809</v>
      </c>
      <c r="E10" s="23">
        <v>1630</v>
      </c>
      <c r="F10" s="23">
        <v>1126</v>
      </c>
      <c r="G10" s="23">
        <v>506</v>
      </c>
      <c r="H10" s="23">
        <v>577</v>
      </c>
      <c r="I10" s="23">
        <f t="shared" ref="I10:AH10" si="2">I12+I13+I14</f>
        <v>0</v>
      </c>
      <c r="J10" s="23">
        <v>70</v>
      </c>
      <c r="K10" s="23">
        <f t="shared" si="2"/>
        <v>0</v>
      </c>
      <c r="L10" s="23">
        <f t="shared" si="2"/>
        <v>0</v>
      </c>
      <c r="M10" s="23">
        <v>300</v>
      </c>
      <c r="N10" s="23">
        <v>162</v>
      </c>
      <c r="O10" s="23">
        <v>65</v>
      </c>
      <c r="P10" s="23">
        <v>57</v>
      </c>
      <c r="Q10" s="23">
        <v>55</v>
      </c>
      <c r="R10" s="23">
        <v>160</v>
      </c>
      <c r="S10" s="23">
        <v>163</v>
      </c>
      <c r="T10" s="23">
        <f t="shared" si="2"/>
        <v>0</v>
      </c>
      <c r="U10" s="23">
        <f t="shared" si="2"/>
        <v>51</v>
      </c>
      <c r="V10" s="23"/>
      <c r="W10" s="23"/>
      <c r="X10" s="23">
        <f t="shared" si="2"/>
        <v>0</v>
      </c>
      <c r="Y10" s="23">
        <f t="shared" si="2"/>
        <v>0</v>
      </c>
      <c r="Z10" s="23">
        <f t="shared" si="2"/>
        <v>0</v>
      </c>
      <c r="AA10" s="23">
        <f t="shared" si="2"/>
        <v>0</v>
      </c>
      <c r="AB10" s="23">
        <f t="shared" si="2"/>
        <v>0</v>
      </c>
      <c r="AC10" s="23">
        <v>10</v>
      </c>
      <c r="AD10" s="23">
        <f t="shared" si="2"/>
        <v>0</v>
      </c>
      <c r="AE10" s="23">
        <f t="shared" si="2"/>
        <v>0</v>
      </c>
      <c r="AF10" s="48">
        <v>2.7</v>
      </c>
      <c r="AG10" s="23">
        <f t="shared" si="2"/>
        <v>0</v>
      </c>
      <c r="AH10" s="23">
        <f t="shared" si="2"/>
        <v>0</v>
      </c>
    </row>
    <row r="11" spans="1:34" s="11" customFormat="1" ht="41.25" customHeight="1" x14ac:dyDescent="0.2">
      <c r="A11" s="95" t="s">
        <v>198</v>
      </c>
      <c r="B11" s="100">
        <f>B10/B9</f>
        <v>0.28591096833409824</v>
      </c>
      <c r="C11" s="100">
        <f>C10/C9</f>
        <v>0.93272974709862777</v>
      </c>
      <c r="D11" s="13"/>
      <c r="E11" s="100">
        <f t="shared" ref="E11:AH11" si="3">E10/E9</f>
        <v>1</v>
      </c>
      <c r="F11" s="100">
        <f t="shared" si="3"/>
        <v>1</v>
      </c>
      <c r="G11" s="100">
        <f t="shared" si="3"/>
        <v>1</v>
      </c>
      <c r="H11" s="100">
        <f t="shared" si="3"/>
        <v>0.81382228490832154</v>
      </c>
      <c r="I11" s="100" t="e">
        <f t="shared" si="3"/>
        <v>#DIV/0!</v>
      </c>
      <c r="J11" s="100">
        <f t="shared" si="3"/>
        <v>1</v>
      </c>
      <c r="K11" s="100" t="e">
        <f t="shared" si="3"/>
        <v>#DIV/0!</v>
      </c>
      <c r="L11" s="100">
        <f t="shared" si="3"/>
        <v>0</v>
      </c>
      <c r="M11" s="100">
        <f t="shared" si="3"/>
        <v>1</v>
      </c>
      <c r="N11" s="100">
        <f t="shared" si="3"/>
        <v>0.85759661196400205</v>
      </c>
      <c r="O11" s="100">
        <f t="shared" si="3"/>
        <v>1</v>
      </c>
      <c r="P11" s="100">
        <f t="shared" si="3"/>
        <v>1</v>
      </c>
      <c r="Q11" s="100">
        <f t="shared" si="3"/>
        <v>1</v>
      </c>
      <c r="R11" s="100">
        <f t="shared" si="3"/>
        <v>0.69565217391304346</v>
      </c>
      <c r="S11" s="100">
        <f t="shared" si="3"/>
        <v>0.81499999999999995</v>
      </c>
      <c r="T11" s="100" t="e">
        <f t="shared" si="3"/>
        <v>#DIV/0!</v>
      </c>
      <c r="U11" s="100">
        <f t="shared" si="3"/>
        <v>1</v>
      </c>
      <c r="V11" s="100"/>
      <c r="W11" s="100"/>
      <c r="X11" s="100" t="e">
        <f t="shared" si="3"/>
        <v>#DIV/0!</v>
      </c>
      <c r="Y11" s="100" t="e">
        <f t="shared" si="3"/>
        <v>#DIV/0!</v>
      </c>
      <c r="Z11" s="100" t="e">
        <f t="shared" si="3"/>
        <v>#DIV/0!</v>
      </c>
      <c r="AA11" s="100" t="e">
        <f t="shared" si="3"/>
        <v>#DIV/0!</v>
      </c>
      <c r="AB11" s="100" t="e">
        <f t="shared" si="3"/>
        <v>#DIV/0!</v>
      </c>
      <c r="AC11" s="100">
        <f t="shared" si="3"/>
        <v>1</v>
      </c>
      <c r="AD11" s="100" t="e">
        <f t="shared" si="3"/>
        <v>#DIV/0!</v>
      </c>
      <c r="AE11" s="100" t="e">
        <f t="shared" si="3"/>
        <v>#DIV/0!</v>
      </c>
      <c r="AF11" s="100">
        <f t="shared" si="3"/>
        <v>1</v>
      </c>
      <c r="AG11" s="100" t="e">
        <f t="shared" si="3"/>
        <v>#DIV/0!</v>
      </c>
      <c r="AH11" s="100" t="e">
        <f t="shared" si="3"/>
        <v>#DIV/0!</v>
      </c>
    </row>
    <row r="12" spans="1:34" s="11" customFormat="1" ht="33" hidden="1" customHeight="1" x14ac:dyDescent="0.2">
      <c r="A12" s="95" t="s">
        <v>196</v>
      </c>
      <c r="B12" s="20">
        <v>245</v>
      </c>
      <c r="C12" s="17">
        <f t="shared" si="0"/>
        <v>1332</v>
      </c>
      <c r="D12" s="13">
        <f t="shared" si="1"/>
        <v>5.4367346938775514</v>
      </c>
      <c r="E12" s="23">
        <v>739</v>
      </c>
      <c r="F12" s="23">
        <v>245</v>
      </c>
      <c r="G12" s="23">
        <v>110</v>
      </c>
      <c r="H12" s="23">
        <v>35</v>
      </c>
      <c r="I12" s="102"/>
      <c r="J12" s="23"/>
      <c r="K12" s="23"/>
      <c r="L12" s="23"/>
      <c r="M12" s="48">
        <v>40</v>
      </c>
      <c r="N12" s="48">
        <v>55</v>
      </c>
      <c r="O12" s="48">
        <v>35</v>
      </c>
      <c r="P12" s="48">
        <v>7</v>
      </c>
      <c r="Q12" s="101">
        <v>15</v>
      </c>
      <c r="R12" s="48"/>
      <c r="S12" s="101"/>
      <c r="T12" s="48"/>
      <c r="U12" s="48">
        <v>51</v>
      </c>
      <c r="V12" s="48"/>
      <c r="W12" s="48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</row>
    <row r="13" spans="1:34" s="11" customFormat="1" ht="33" hidden="1" customHeight="1" x14ac:dyDescent="0.2">
      <c r="A13" s="95" t="s">
        <v>197</v>
      </c>
      <c r="B13" s="20"/>
      <c r="C13" s="17">
        <f t="shared" si="0"/>
        <v>77</v>
      </c>
      <c r="D13" s="13" t="e">
        <f t="shared" si="1"/>
        <v>#DIV/0!</v>
      </c>
      <c r="E13" s="23"/>
      <c r="F13" s="23"/>
      <c r="G13" s="23"/>
      <c r="H13" s="23">
        <v>77</v>
      </c>
      <c r="I13" s="102"/>
      <c r="J13" s="23"/>
      <c r="K13" s="23"/>
      <c r="L13" s="23"/>
      <c r="M13" s="48"/>
      <c r="N13" s="48"/>
      <c r="O13" s="48"/>
      <c r="P13" s="48"/>
      <c r="Q13" s="101"/>
      <c r="R13" s="48"/>
      <c r="S13" s="101"/>
      <c r="T13" s="48"/>
      <c r="U13" s="48"/>
      <c r="V13" s="48"/>
      <c r="W13" s="48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</row>
    <row r="14" spans="1:34" s="11" customFormat="1" ht="32.25" hidden="1" customHeight="1" x14ac:dyDescent="0.2">
      <c r="A14" s="95" t="s">
        <v>199</v>
      </c>
      <c r="B14" s="20"/>
      <c r="C14" s="17">
        <f t="shared" si="0"/>
        <v>90</v>
      </c>
      <c r="D14" s="13" t="e">
        <f t="shared" si="1"/>
        <v>#DIV/0!</v>
      </c>
      <c r="E14" s="23">
        <v>25</v>
      </c>
      <c r="F14" s="23">
        <v>65</v>
      </c>
      <c r="G14" s="23"/>
      <c r="H14" s="23"/>
      <c r="I14" s="102"/>
      <c r="J14" s="23"/>
      <c r="K14" s="23"/>
      <c r="L14" s="23"/>
      <c r="M14" s="48"/>
      <c r="N14" s="48"/>
      <c r="O14" s="48"/>
      <c r="P14" s="48"/>
      <c r="Q14" s="101"/>
      <c r="R14" s="48"/>
      <c r="S14" s="101"/>
      <c r="T14" s="48"/>
      <c r="U14" s="48"/>
      <c r="V14" s="48"/>
      <c r="W14" s="48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</row>
    <row r="15" spans="1:34" s="11" customFormat="1" ht="32.25" hidden="1" customHeight="1" x14ac:dyDescent="0.2">
      <c r="A15" s="95" t="s">
        <v>200</v>
      </c>
      <c r="B15" s="20"/>
      <c r="C15" s="17"/>
      <c r="D15" s="13" t="e">
        <f t="shared" si="1"/>
        <v>#DIV/0!</v>
      </c>
      <c r="E15" s="23">
        <v>210</v>
      </c>
      <c r="F15" s="23"/>
      <c r="G15" s="23"/>
      <c r="H15" s="23"/>
      <c r="I15" s="102"/>
      <c r="J15" s="23"/>
      <c r="K15" s="23"/>
      <c r="L15" s="23"/>
      <c r="M15" s="48"/>
      <c r="N15" s="48"/>
      <c r="O15" s="48"/>
      <c r="P15" s="48"/>
      <c r="Q15" s="101"/>
      <c r="R15" s="48"/>
      <c r="S15" s="101"/>
      <c r="T15" s="48"/>
      <c r="U15" s="48"/>
      <c r="V15" s="48"/>
      <c r="W15" s="48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</row>
    <row r="16" spans="1:34" s="11" customFormat="1" ht="30.75" customHeight="1" x14ac:dyDescent="0.2">
      <c r="A16" s="94" t="s">
        <v>49</v>
      </c>
      <c r="B16" s="20">
        <v>1246</v>
      </c>
      <c r="C16" s="17">
        <f t="shared" si="0"/>
        <v>4934.7</v>
      </c>
      <c r="D16" s="13">
        <f t="shared" si="1"/>
        <v>3.9604333868378809</v>
      </c>
      <c r="E16" s="23">
        <f>E18+E19+E20+E21+E22</f>
        <v>1630</v>
      </c>
      <c r="F16" s="23">
        <f t="shared" ref="F16:AH16" si="4">F18+F19+F20+F21</f>
        <v>1126</v>
      </c>
      <c r="G16" s="23">
        <f t="shared" si="4"/>
        <v>506</v>
      </c>
      <c r="H16" s="23">
        <f t="shared" si="4"/>
        <v>577</v>
      </c>
      <c r="I16" s="23">
        <f t="shared" si="4"/>
        <v>0</v>
      </c>
      <c r="J16" s="23">
        <f t="shared" si="4"/>
        <v>70</v>
      </c>
      <c r="K16" s="23">
        <f t="shared" si="4"/>
        <v>0</v>
      </c>
      <c r="L16" s="23">
        <f t="shared" si="4"/>
        <v>0</v>
      </c>
      <c r="M16" s="23">
        <f t="shared" si="4"/>
        <v>300</v>
      </c>
      <c r="N16" s="23">
        <f t="shared" si="4"/>
        <v>162</v>
      </c>
      <c r="O16" s="23">
        <f t="shared" si="4"/>
        <v>65</v>
      </c>
      <c r="P16" s="23">
        <f t="shared" si="4"/>
        <v>57</v>
      </c>
      <c r="Q16" s="23">
        <f t="shared" si="4"/>
        <v>55</v>
      </c>
      <c r="R16" s="23">
        <f t="shared" si="4"/>
        <v>160</v>
      </c>
      <c r="S16" s="23">
        <f t="shared" si="4"/>
        <v>163</v>
      </c>
      <c r="T16" s="23">
        <f t="shared" si="4"/>
        <v>0</v>
      </c>
      <c r="U16" s="23">
        <f t="shared" si="4"/>
        <v>51</v>
      </c>
      <c r="V16" s="23"/>
      <c r="W16" s="23"/>
      <c r="X16" s="23">
        <f t="shared" si="4"/>
        <v>0</v>
      </c>
      <c r="Y16" s="23">
        <f t="shared" si="4"/>
        <v>0</v>
      </c>
      <c r="Z16" s="23">
        <f t="shared" si="4"/>
        <v>0</v>
      </c>
      <c r="AA16" s="23">
        <f t="shared" si="4"/>
        <v>0</v>
      </c>
      <c r="AB16" s="23">
        <f t="shared" si="4"/>
        <v>0</v>
      </c>
      <c r="AC16" s="23">
        <f>AC18+AC19+AC20+AC21</f>
        <v>10</v>
      </c>
      <c r="AD16" s="23">
        <f t="shared" si="4"/>
        <v>0</v>
      </c>
      <c r="AE16" s="23">
        <f t="shared" si="4"/>
        <v>0</v>
      </c>
      <c r="AF16" s="48">
        <f t="shared" si="4"/>
        <v>2.7</v>
      </c>
      <c r="AG16" s="23">
        <f t="shared" si="4"/>
        <v>0</v>
      </c>
      <c r="AH16" s="23">
        <f t="shared" si="4"/>
        <v>0</v>
      </c>
    </row>
    <row r="17" spans="1:34" s="11" customFormat="1" ht="30.75" customHeight="1" x14ac:dyDescent="0.2">
      <c r="A17" s="95" t="s">
        <v>198</v>
      </c>
      <c r="B17" s="100">
        <f>B16/B9</f>
        <v>0.28591096833409824</v>
      </c>
      <c r="C17" s="100">
        <f>C16/C9</f>
        <v>0.93272974709862777</v>
      </c>
      <c r="D17" s="13"/>
      <c r="E17" s="100">
        <f t="shared" ref="E17:AH17" si="5">E16/E9</f>
        <v>1</v>
      </c>
      <c r="F17" s="100">
        <f t="shared" si="5"/>
        <v>1</v>
      </c>
      <c r="G17" s="100">
        <f t="shared" si="5"/>
        <v>1</v>
      </c>
      <c r="H17" s="100">
        <f t="shared" si="5"/>
        <v>0.81382228490832154</v>
      </c>
      <c r="I17" s="100" t="e">
        <f t="shared" si="5"/>
        <v>#DIV/0!</v>
      </c>
      <c r="J17" s="100">
        <f t="shared" si="5"/>
        <v>1</v>
      </c>
      <c r="K17" s="100" t="e">
        <f t="shared" si="5"/>
        <v>#DIV/0!</v>
      </c>
      <c r="L17" s="100">
        <f t="shared" si="5"/>
        <v>0</v>
      </c>
      <c r="M17" s="100">
        <f t="shared" si="5"/>
        <v>1</v>
      </c>
      <c r="N17" s="100">
        <f t="shared" si="5"/>
        <v>0.85759661196400205</v>
      </c>
      <c r="O17" s="100">
        <f t="shared" si="5"/>
        <v>1</v>
      </c>
      <c r="P17" s="100">
        <f t="shared" si="5"/>
        <v>1</v>
      </c>
      <c r="Q17" s="100">
        <f t="shared" si="5"/>
        <v>1</v>
      </c>
      <c r="R17" s="100">
        <f t="shared" si="5"/>
        <v>0.69565217391304346</v>
      </c>
      <c r="S17" s="100">
        <f t="shared" si="5"/>
        <v>0.81499999999999995</v>
      </c>
      <c r="T17" s="100" t="e">
        <f t="shared" si="5"/>
        <v>#DIV/0!</v>
      </c>
      <c r="U17" s="100">
        <f t="shared" si="5"/>
        <v>1</v>
      </c>
      <c r="V17" s="100" t="e">
        <f t="shared" si="5"/>
        <v>#DIV/0!</v>
      </c>
      <c r="W17" s="100"/>
      <c r="X17" s="100" t="e">
        <f t="shared" si="5"/>
        <v>#DIV/0!</v>
      </c>
      <c r="Y17" s="100" t="e">
        <f t="shared" si="5"/>
        <v>#DIV/0!</v>
      </c>
      <c r="Z17" s="100" t="e">
        <f t="shared" si="5"/>
        <v>#DIV/0!</v>
      </c>
      <c r="AA17" s="100" t="e">
        <f t="shared" si="5"/>
        <v>#DIV/0!</v>
      </c>
      <c r="AB17" s="100" t="e">
        <f t="shared" si="5"/>
        <v>#DIV/0!</v>
      </c>
      <c r="AC17" s="100">
        <f t="shared" si="5"/>
        <v>1</v>
      </c>
      <c r="AD17" s="100" t="e">
        <f t="shared" si="5"/>
        <v>#DIV/0!</v>
      </c>
      <c r="AE17" s="100" t="e">
        <f t="shared" si="5"/>
        <v>#DIV/0!</v>
      </c>
      <c r="AF17" s="100">
        <f t="shared" si="5"/>
        <v>1</v>
      </c>
      <c r="AG17" s="100" t="e">
        <f t="shared" si="5"/>
        <v>#DIV/0!</v>
      </c>
      <c r="AH17" s="100" t="e">
        <f t="shared" si="5"/>
        <v>#DIV/0!</v>
      </c>
    </row>
    <row r="18" spans="1:34" s="11" customFormat="1" ht="30.75" customHeight="1" x14ac:dyDescent="0.2">
      <c r="A18" s="95" t="s">
        <v>196</v>
      </c>
      <c r="B18" s="20">
        <v>1106</v>
      </c>
      <c r="C18" s="17">
        <f t="shared" si="0"/>
        <v>2485</v>
      </c>
      <c r="D18" s="13">
        <f t="shared" si="1"/>
        <v>2.2468354430379747</v>
      </c>
      <c r="E18" s="23">
        <v>854</v>
      </c>
      <c r="F18" s="23">
        <v>592</v>
      </c>
      <c r="G18" s="23">
        <v>304</v>
      </c>
      <c r="H18" s="23">
        <v>150</v>
      </c>
      <c r="I18" s="102"/>
      <c r="J18" s="23">
        <v>40</v>
      </c>
      <c r="K18" s="23"/>
      <c r="L18" s="23"/>
      <c r="M18" s="48">
        <v>150</v>
      </c>
      <c r="N18" s="48">
        <v>95</v>
      </c>
      <c r="O18" s="48">
        <v>30</v>
      </c>
      <c r="P18" s="48">
        <v>14</v>
      </c>
      <c r="Q18" s="101">
        <v>15</v>
      </c>
      <c r="R18" s="48">
        <v>160</v>
      </c>
      <c r="S18" s="101">
        <v>20</v>
      </c>
      <c r="T18" s="48"/>
      <c r="U18" s="48">
        <v>51</v>
      </c>
      <c r="V18" s="48"/>
      <c r="W18" s="48"/>
      <c r="X18" s="49"/>
      <c r="Y18" s="49"/>
      <c r="Z18" s="49"/>
      <c r="AA18" s="49"/>
      <c r="AB18" s="49"/>
      <c r="AC18" s="49">
        <v>10</v>
      </c>
      <c r="AD18" s="49"/>
      <c r="AE18" s="49"/>
      <c r="AF18" s="49"/>
      <c r="AG18" s="49"/>
      <c r="AH18" s="49"/>
    </row>
    <row r="19" spans="1:34" s="11" customFormat="1" ht="30.75" customHeight="1" x14ac:dyDescent="0.2">
      <c r="A19" s="95" t="s">
        <v>197</v>
      </c>
      <c r="B19" s="20"/>
      <c r="C19" s="17">
        <f t="shared" si="0"/>
        <v>77</v>
      </c>
      <c r="D19" s="106" t="e">
        <f t="shared" si="1"/>
        <v>#DIV/0!</v>
      </c>
      <c r="E19" s="23"/>
      <c r="F19" s="23"/>
      <c r="G19" s="23"/>
      <c r="H19" s="23">
        <v>77</v>
      </c>
      <c r="I19" s="102"/>
      <c r="J19" s="23"/>
      <c r="K19" s="23"/>
      <c r="L19" s="23"/>
      <c r="M19" s="48"/>
      <c r="N19" s="48"/>
      <c r="O19" s="48"/>
      <c r="P19" s="48"/>
      <c r="Q19" s="101"/>
      <c r="R19" s="48"/>
      <c r="S19" s="101"/>
      <c r="T19" s="48"/>
      <c r="U19" s="48"/>
      <c r="V19" s="48"/>
      <c r="W19" s="48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</row>
    <row r="20" spans="1:34" s="11" customFormat="1" ht="30.75" customHeight="1" x14ac:dyDescent="0.2">
      <c r="A20" s="95" t="s">
        <v>199</v>
      </c>
      <c r="B20" s="20">
        <v>35</v>
      </c>
      <c r="C20" s="17">
        <f t="shared" si="0"/>
        <v>628.70000000000005</v>
      </c>
      <c r="D20" s="106">
        <f t="shared" si="1"/>
        <v>17.962857142857143</v>
      </c>
      <c r="E20" s="23">
        <v>130</v>
      </c>
      <c r="F20" s="23">
        <v>214</v>
      </c>
      <c r="G20" s="23"/>
      <c r="H20" s="23">
        <v>200</v>
      </c>
      <c r="I20" s="102"/>
      <c r="J20" s="23">
        <v>30</v>
      </c>
      <c r="K20" s="23"/>
      <c r="L20" s="23"/>
      <c r="M20" s="48"/>
      <c r="N20" s="48">
        <v>4</v>
      </c>
      <c r="O20" s="48"/>
      <c r="P20" s="48">
        <v>20</v>
      </c>
      <c r="Q20" s="101"/>
      <c r="R20" s="48"/>
      <c r="S20" s="101">
        <v>30</v>
      </c>
      <c r="T20" s="48"/>
      <c r="U20" s="48"/>
      <c r="V20" s="48"/>
      <c r="W20" s="48"/>
      <c r="X20" s="49"/>
      <c r="Y20" s="49"/>
      <c r="Z20" s="49"/>
      <c r="AA20" s="49"/>
      <c r="AB20" s="49"/>
      <c r="AC20" s="49"/>
      <c r="AD20" s="49"/>
      <c r="AE20" s="49"/>
      <c r="AF20" s="49">
        <v>0.7</v>
      </c>
      <c r="AG20" s="49"/>
      <c r="AH20" s="49"/>
    </row>
    <row r="21" spans="1:34" s="11" customFormat="1" ht="30.75" customHeight="1" x14ac:dyDescent="0.2">
      <c r="A21" s="95" t="s">
        <v>200</v>
      </c>
      <c r="B21" s="20">
        <v>105</v>
      </c>
      <c r="C21" s="17">
        <f t="shared" si="0"/>
        <v>1665</v>
      </c>
      <c r="D21" s="106">
        <f t="shared" si="1"/>
        <v>15.857142857142858</v>
      </c>
      <c r="E21" s="23">
        <v>567</v>
      </c>
      <c r="F21" s="23">
        <v>320</v>
      </c>
      <c r="G21" s="23">
        <v>202</v>
      </c>
      <c r="H21" s="23">
        <v>150</v>
      </c>
      <c r="I21" s="102"/>
      <c r="J21" s="23"/>
      <c r="K21" s="23"/>
      <c r="L21" s="23"/>
      <c r="M21" s="48">
        <v>150</v>
      </c>
      <c r="N21" s="48">
        <v>63</v>
      </c>
      <c r="O21" s="48">
        <v>35</v>
      </c>
      <c r="P21" s="48">
        <v>23</v>
      </c>
      <c r="Q21" s="101">
        <v>40</v>
      </c>
      <c r="R21" s="48"/>
      <c r="S21" s="101">
        <v>113</v>
      </c>
      <c r="T21" s="48"/>
      <c r="U21" s="48"/>
      <c r="V21" s="48"/>
      <c r="W21" s="48"/>
      <c r="X21" s="49"/>
      <c r="Y21" s="49"/>
      <c r="Z21" s="49"/>
      <c r="AA21" s="49"/>
      <c r="AB21" s="49"/>
      <c r="AC21" s="49"/>
      <c r="AD21" s="49"/>
      <c r="AE21" s="49"/>
      <c r="AF21" s="49">
        <v>2</v>
      </c>
      <c r="AG21" s="49"/>
      <c r="AH21" s="49"/>
    </row>
    <row r="22" spans="1:34" s="11" customFormat="1" ht="30.75" customHeight="1" x14ac:dyDescent="0.2">
      <c r="A22" s="95" t="s">
        <v>204</v>
      </c>
      <c r="B22" s="20"/>
      <c r="C22" s="17">
        <f t="shared" si="0"/>
        <v>79</v>
      </c>
      <c r="D22" s="106"/>
      <c r="E22" s="23">
        <v>79</v>
      </c>
      <c r="F22" s="23"/>
      <c r="G22" s="23"/>
      <c r="H22" s="23"/>
      <c r="I22" s="102"/>
      <c r="J22" s="23"/>
      <c r="K22" s="23"/>
      <c r="L22" s="23"/>
      <c r="M22" s="48"/>
      <c r="N22" s="48"/>
      <c r="O22" s="48"/>
      <c r="P22" s="48"/>
      <c r="Q22" s="101"/>
      <c r="R22" s="48"/>
      <c r="S22" s="101"/>
      <c r="T22" s="48"/>
      <c r="U22" s="48"/>
      <c r="V22" s="48"/>
      <c r="W22" s="48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</row>
    <row r="23" spans="1:34" s="11" customFormat="1" ht="36.75" customHeight="1" x14ac:dyDescent="0.2">
      <c r="A23" s="94" t="s">
        <v>145</v>
      </c>
      <c r="B23" s="20">
        <v>4162</v>
      </c>
      <c r="C23" s="17">
        <f t="shared" si="0"/>
        <v>10040</v>
      </c>
      <c r="D23" s="13">
        <f t="shared" si="1"/>
        <v>2.4123017779913503</v>
      </c>
      <c r="E23" s="23">
        <f>E24+E25+E26+E27+E28</f>
        <v>3815</v>
      </c>
      <c r="F23" s="23">
        <f t="shared" ref="F23:AH23" si="6">F24+F25+F26+F27</f>
        <v>1800</v>
      </c>
      <c r="G23" s="23">
        <f t="shared" si="6"/>
        <v>1100</v>
      </c>
      <c r="H23" s="23">
        <f t="shared" si="6"/>
        <v>1230</v>
      </c>
      <c r="I23" s="23">
        <f t="shared" si="6"/>
        <v>0</v>
      </c>
      <c r="J23" s="23">
        <f t="shared" si="6"/>
        <v>132</v>
      </c>
      <c r="K23" s="23">
        <f t="shared" si="6"/>
        <v>0</v>
      </c>
      <c r="L23" s="23">
        <f t="shared" si="6"/>
        <v>0</v>
      </c>
      <c r="M23" s="23">
        <f t="shared" si="6"/>
        <v>500</v>
      </c>
      <c r="N23" s="23">
        <f t="shared" si="6"/>
        <v>348</v>
      </c>
      <c r="O23" s="23">
        <f t="shared" si="6"/>
        <v>150</v>
      </c>
      <c r="P23" s="23">
        <f t="shared" si="6"/>
        <v>119</v>
      </c>
      <c r="Q23" s="23">
        <f t="shared" si="6"/>
        <v>120</v>
      </c>
      <c r="R23" s="23">
        <f t="shared" si="6"/>
        <v>300</v>
      </c>
      <c r="S23" s="23">
        <f t="shared" si="6"/>
        <v>300</v>
      </c>
      <c r="T23" s="23">
        <f t="shared" si="6"/>
        <v>0</v>
      </c>
      <c r="U23" s="23">
        <f t="shared" si="6"/>
        <v>100</v>
      </c>
      <c r="V23" s="23"/>
      <c r="W23" s="23"/>
      <c r="X23" s="23">
        <f t="shared" si="6"/>
        <v>0</v>
      </c>
      <c r="Y23" s="23">
        <f t="shared" si="6"/>
        <v>0</v>
      </c>
      <c r="Z23" s="23">
        <f t="shared" si="6"/>
        <v>0</v>
      </c>
      <c r="AA23" s="23">
        <f t="shared" si="6"/>
        <v>0</v>
      </c>
      <c r="AB23" s="23">
        <f t="shared" si="6"/>
        <v>0</v>
      </c>
      <c r="AC23" s="23">
        <f t="shared" si="6"/>
        <v>20</v>
      </c>
      <c r="AD23" s="23">
        <f t="shared" si="6"/>
        <v>0</v>
      </c>
      <c r="AE23" s="23">
        <f t="shared" si="6"/>
        <v>0</v>
      </c>
      <c r="AF23" s="23">
        <f t="shared" si="6"/>
        <v>6</v>
      </c>
      <c r="AG23" s="23">
        <f t="shared" si="6"/>
        <v>0</v>
      </c>
      <c r="AH23" s="23">
        <f t="shared" si="6"/>
        <v>0</v>
      </c>
    </row>
    <row r="24" spans="1:34" s="11" customFormat="1" ht="30.75" customHeight="1" x14ac:dyDescent="0.2">
      <c r="A24" s="95" t="s">
        <v>196</v>
      </c>
      <c r="B24" s="20">
        <v>3847</v>
      </c>
      <c r="C24" s="17">
        <f t="shared" si="0"/>
        <v>4614</v>
      </c>
      <c r="D24" s="13">
        <f t="shared" si="1"/>
        <v>1.1993761372498051</v>
      </c>
      <c r="E24" s="23">
        <v>1950</v>
      </c>
      <c r="F24" s="23">
        <v>800</v>
      </c>
      <c r="G24" s="23">
        <v>600</v>
      </c>
      <c r="H24" s="23">
        <v>280</v>
      </c>
      <c r="I24" s="102"/>
      <c r="J24" s="23">
        <v>60</v>
      </c>
      <c r="K24" s="23"/>
      <c r="L24" s="23"/>
      <c r="M24" s="48">
        <v>180</v>
      </c>
      <c r="N24" s="48">
        <v>190</v>
      </c>
      <c r="O24" s="48">
        <v>80</v>
      </c>
      <c r="P24" s="48">
        <v>24</v>
      </c>
      <c r="Q24" s="101">
        <v>30</v>
      </c>
      <c r="R24" s="48">
        <v>300</v>
      </c>
      <c r="S24" s="101"/>
      <c r="T24" s="48"/>
      <c r="U24" s="48">
        <v>100</v>
      </c>
      <c r="V24" s="48"/>
      <c r="W24" s="48"/>
      <c r="X24" s="49"/>
      <c r="Y24" s="49"/>
      <c r="Z24" s="49"/>
      <c r="AA24" s="49"/>
      <c r="AB24" s="49"/>
      <c r="AC24" s="49">
        <v>20</v>
      </c>
      <c r="AD24" s="49"/>
      <c r="AE24" s="49"/>
      <c r="AF24" s="49"/>
      <c r="AG24" s="49"/>
      <c r="AH24" s="49"/>
    </row>
    <row r="25" spans="1:34" s="11" customFormat="1" ht="30.75" customHeight="1" x14ac:dyDescent="0.2">
      <c r="A25" s="95" t="s">
        <v>197</v>
      </c>
      <c r="B25" s="20"/>
      <c r="C25" s="17">
        <f t="shared" si="0"/>
        <v>150</v>
      </c>
      <c r="D25" s="106" t="e">
        <f t="shared" si="1"/>
        <v>#DIV/0!</v>
      </c>
      <c r="E25" s="20"/>
      <c r="F25" s="20"/>
      <c r="G25" s="20"/>
      <c r="H25" s="20">
        <v>150</v>
      </c>
      <c r="I25" s="104"/>
      <c r="J25" s="20"/>
      <c r="K25" s="20"/>
      <c r="L25" s="20"/>
      <c r="M25" s="17"/>
      <c r="N25" s="17"/>
      <c r="O25" s="17"/>
      <c r="P25" s="17"/>
      <c r="Q25" s="105"/>
      <c r="R25" s="17"/>
      <c r="S25" s="105"/>
      <c r="T25" s="17"/>
      <c r="U25" s="17"/>
      <c r="V25" s="17"/>
      <c r="W25" s="17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</row>
    <row r="26" spans="1:34" s="11" customFormat="1" ht="30.75" customHeight="1" x14ac:dyDescent="0.2">
      <c r="A26" s="95" t="s">
        <v>199</v>
      </c>
      <c r="B26" s="20">
        <v>55</v>
      </c>
      <c r="C26" s="17">
        <f t="shared" si="0"/>
        <v>1407</v>
      </c>
      <c r="D26" s="106">
        <f t="shared" si="1"/>
        <v>25.581818181818182</v>
      </c>
      <c r="E26" s="20">
        <v>350</v>
      </c>
      <c r="F26" s="20">
        <v>400</v>
      </c>
      <c r="G26" s="20"/>
      <c r="H26" s="20">
        <v>450</v>
      </c>
      <c r="I26" s="104"/>
      <c r="J26" s="20">
        <v>72</v>
      </c>
      <c r="K26" s="20"/>
      <c r="L26" s="20"/>
      <c r="M26" s="17"/>
      <c r="N26" s="17">
        <v>8</v>
      </c>
      <c r="O26" s="17"/>
      <c r="P26" s="17">
        <v>45</v>
      </c>
      <c r="Q26" s="105"/>
      <c r="R26" s="17"/>
      <c r="S26" s="105">
        <v>80</v>
      </c>
      <c r="T26" s="17"/>
      <c r="U26" s="17"/>
      <c r="V26" s="17"/>
      <c r="W26" s="17"/>
      <c r="X26" s="99"/>
      <c r="Y26" s="99"/>
      <c r="Z26" s="99"/>
      <c r="AA26" s="99"/>
      <c r="AB26" s="99"/>
      <c r="AC26" s="99"/>
      <c r="AD26" s="99"/>
      <c r="AE26" s="99"/>
      <c r="AF26" s="99">
        <v>2</v>
      </c>
      <c r="AG26" s="99"/>
      <c r="AH26" s="99"/>
    </row>
    <row r="27" spans="1:34" s="11" customFormat="1" ht="30.75" customHeight="1" x14ac:dyDescent="0.2">
      <c r="A27" s="95" t="s">
        <v>200</v>
      </c>
      <c r="B27" s="20">
        <v>260</v>
      </c>
      <c r="C27" s="17">
        <f t="shared" si="0"/>
        <v>3754</v>
      </c>
      <c r="D27" s="106">
        <f t="shared" si="1"/>
        <v>14.438461538461539</v>
      </c>
      <c r="E27" s="20">
        <v>1400</v>
      </c>
      <c r="F27" s="20">
        <v>600</v>
      </c>
      <c r="G27" s="20">
        <v>500</v>
      </c>
      <c r="H27" s="20">
        <v>350</v>
      </c>
      <c r="I27" s="104"/>
      <c r="J27" s="20"/>
      <c r="K27" s="20"/>
      <c r="L27" s="20"/>
      <c r="M27" s="17">
        <v>320</v>
      </c>
      <c r="N27" s="17">
        <v>150</v>
      </c>
      <c r="O27" s="17">
        <v>70</v>
      </c>
      <c r="P27" s="17">
        <v>50</v>
      </c>
      <c r="Q27" s="105">
        <v>90</v>
      </c>
      <c r="R27" s="17"/>
      <c r="S27" s="105">
        <v>220</v>
      </c>
      <c r="T27" s="17"/>
      <c r="U27" s="17"/>
      <c r="V27" s="17"/>
      <c r="W27" s="17"/>
      <c r="X27" s="99"/>
      <c r="Y27" s="99"/>
      <c r="Z27" s="99"/>
      <c r="AA27" s="99"/>
      <c r="AB27" s="99"/>
      <c r="AC27" s="99"/>
      <c r="AD27" s="99"/>
      <c r="AE27" s="99"/>
      <c r="AF27" s="99">
        <v>4</v>
      </c>
      <c r="AG27" s="99"/>
      <c r="AH27" s="99"/>
    </row>
    <row r="28" spans="1:34" s="11" customFormat="1" ht="30.75" customHeight="1" x14ac:dyDescent="0.2">
      <c r="A28" s="95" t="s">
        <v>204</v>
      </c>
      <c r="B28" s="20"/>
      <c r="C28" s="17">
        <f t="shared" si="0"/>
        <v>115</v>
      </c>
      <c r="D28" s="106"/>
      <c r="E28" s="20">
        <v>115</v>
      </c>
      <c r="F28" s="20"/>
      <c r="G28" s="20"/>
      <c r="H28" s="20"/>
      <c r="I28" s="104"/>
      <c r="J28" s="20"/>
      <c r="K28" s="20"/>
      <c r="L28" s="20"/>
      <c r="M28" s="17"/>
      <c r="N28" s="17"/>
      <c r="O28" s="17"/>
      <c r="P28" s="17"/>
      <c r="Q28" s="105"/>
      <c r="R28" s="17"/>
      <c r="S28" s="105"/>
      <c r="T28" s="17"/>
      <c r="U28" s="17"/>
      <c r="V28" s="17"/>
      <c r="W28" s="17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</row>
    <row r="29" spans="1:34" s="11" customFormat="1" ht="30.75" customHeight="1" x14ac:dyDescent="0.2">
      <c r="A29" s="94" t="s">
        <v>50</v>
      </c>
      <c r="B29" s="17">
        <f>B23/B16*10</f>
        <v>33.402889245585875</v>
      </c>
      <c r="C29" s="17">
        <f>C23/C16*10</f>
        <v>20.345715038401522</v>
      </c>
      <c r="D29" s="13"/>
      <c r="E29" s="17">
        <f t="shared" ref="E29:AH29" si="7">E23/E16*10</f>
        <v>23.404907975460123</v>
      </c>
      <c r="F29" s="17">
        <f t="shared" si="7"/>
        <v>15.985790408525755</v>
      </c>
      <c r="G29" s="17">
        <f t="shared" si="7"/>
        <v>21.739130434782609</v>
      </c>
      <c r="H29" s="17">
        <f t="shared" si="7"/>
        <v>21.317157712305029</v>
      </c>
      <c r="I29" s="17" t="e">
        <f t="shared" si="7"/>
        <v>#DIV/0!</v>
      </c>
      <c r="J29" s="17">
        <f t="shared" si="7"/>
        <v>18.857142857142858</v>
      </c>
      <c r="K29" s="17" t="e">
        <f t="shared" si="7"/>
        <v>#DIV/0!</v>
      </c>
      <c r="L29" s="17" t="e">
        <f t="shared" si="7"/>
        <v>#DIV/0!</v>
      </c>
      <c r="M29" s="17">
        <f t="shared" si="7"/>
        <v>16.666666666666668</v>
      </c>
      <c r="N29" s="17">
        <f t="shared" si="7"/>
        <v>21.481481481481485</v>
      </c>
      <c r="O29" s="17">
        <f t="shared" si="7"/>
        <v>23.076923076923073</v>
      </c>
      <c r="P29" s="17">
        <f t="shared" si="7"/>
        <v>20.877192982456137</v>
      </c>
      <c r="Q29" s="17">
        <f t="shared" si="7"/>
        <v>21.818181818181817</v>
      </c>
      <c r="R29" s="17">
        <f t="shared" si="7"/>
        <v>18.75</v>
      </c>
      <c r="S29" s="17">
        <f t="shared" si="7"/>
        <v>18.404907975460123</v>
      </c>
      <c r="T29" s="17" t="e">
        <f t="shared" si="7"/>
        <v>#DIV/0!</v>
      </c>
      <c r="U29" s="17">
        <f t="shared" si="7"/>
        <v>19.6078431372549</v>
      </c>
      <c r="V29" s="17"/>
      <c r="W29" s="17"/>
      <c r="X29" s="17" t="e">
        <f t="shared" si="7"/>
        <v>#DIV/0!</v>
      </c>
      <c r="Y29" s="17" t="e">
        <f t="shared" si="7"/>
        <v>#DIV/0!</v>
      </c>
      <c r="Z29" s="17" t="e">
        <f t="shared" si="7"/>
        <v>#DIV/0!</v>
      </c>
      <c r="AA29" s="17" t="e">
        <f t="shared" si="7"/>
        <v>#DIV/0!</v>
      </c>
      <c r="AB29" s="17" t="e">
        <f t="shared" si="7"/>
        <v>#DIV/0!</v>
      </c>
      <c r="AC29" s="17">
        <f t="shared" si="7"/>
        <v>20</v>
      </c>
      <c r="AD29" s="17" t="e">
        <f t="shared" si="7"/>
        <v>#DIV/0!</v>
      </c>
      <c r="AE29" s="17" t="e">
        <f t="shared" si="7"/>
        <v>#DIV/0!</v>
      </c>
      <c r="AF29" s="17">
        <f t="shared" si="7"/>
        <v>22.222222222222218</v>
      </c>
      <c r="AG29" s="17" t="e">
        <f t="shared" si="7"/>
        <v>#DIV/0!</v>
      </c>
      <c r="AH29" s="17" t="e">
        <f t="shared" si="7"/>
        <v>#DIV/0!</v>
      </c>
    </row>
    <row r="30" spans="1:34" s="11" customFormat="1" ht="30.75" customHeight="1" x14ac:dyDescent="0.2">
      <c r="A30" s="95" t="s">
        <v>44</v>
      </c>
      <c r="B30" s="17">
        <f t="shared" ref="B30:C33" si="8">B24/B18*10</f>
        <v>34.783001808318261</v>
      </c>
      <c r="C30" s="17">
        <f t="shared" si="8"/>
        <v>18.567404426559357</v>
      </c>
      <c r="D30" s="13"/>
      <c r="E30" s="17">
        <f>E24/E18*10</f>
        <v>22.833723653395786</v>
      </c>
      <c r="F30" s="17">
        <f>F24/F18*10</f>
        <v>13.513513513513512</v>
      </c>
      <c r="G30" s="17">
        <f t="shared" ref="G30:AH30" si="9">G24/G18*10</f>
        <v>19.736842105263158</v>
      </c>
      <c r="H30" s="17">
        <f t="shared" si="9"/>
        <v>18.666666666666668</v>
      </c>
      <c r="I30" s="17" t="e">
        <f t="shared" si="9"/>
        <v>#DIV/0!</v>
      </c>
      <c r="J30" s="17">
        <f t="shared" si="9"/>
        <v>15</v>
      </c>
      <c r="K30" s="17" t="e">
        <f t="shared" si="9"/>
        <v>#DIV/0!</v>
      </c>
      <c r="L30" s="17" t="e">
        <f t="shared" si="9"/>
        <v>#DIV/0!</v>
      </c>
      <c r="M30" s="17">
        <f t="shared" si="9"/>
        <v>12</v>
      </c>
      <c r="N30" s="17">
        <f t="shared" si="9"/>
        <v>20</v>
      </c>
      <c r="O30" s="17">
        <f t="shared" si="9"/>
        <v>26.666666666666664</v>
      </c>
      <c r="P30" s="17">
        <f t="shared" si="9"/>
        <v>17.142857142857142</v>
      </c>
      <c r="Q30" s="17">
        <f t="shared" si="9"/>
        <v>20</v>
      </c>
      <c r="R30" s="17">
        <f t="shared" si="9"/>
        <v>18.75</v>
      </c>
      <c r="S30" s="17">
        <f t="shared" si="9"/>
        <v>0</v>
      </c>
      <c r="T30" s="17" t="e">
        <f t="shared" si="9"/>
        <v>#DIV/0!</v>
      </c>
      <c r="U30" s="17">
        <f t="shared" si="9"/>
        <v>19.6078431372549</v>
      </c>
      <c r="V30" s="17"/>
      <c r="W30" s="17"/>
      <c r="X30" s="17" t="e">
        <f t="shared" si="9"/>
        <v>#DIV/0!</v>
      </c>
      <c r="Y30" s="17" t="e">
        <f t="shared" si="9"/>
        <v>#DIV/0!</v>
      </c>
      <c r="Z30" s="17" t="e">
        <f t="shared" si="9"/>
        <v>#DIV/0!</v>
      </c>
      <c r="AA30" s="17" t="e">
        <f t="shared" si="9"/>
        <v>#DIV/0!</v>
      </c>
      <c r="AB30" s="17" t="e">
        <f t="shared" si="9"/>
        <v>#DIV/0!</v>
      </c>
      <c r="AC30" s="17">
        <f t="shared" si="9"/>
        <v>20</v>
      </c>
      <c r="AD30" s="17" t="e">
        <f t="shared" si="9"/>
        <v>#DIV/0!</v>
      </c>
      <c r="AE30" s="17" t="e">
        <f t="shared" si="9"/>
        <v>#DIV/0!</v>
      </c>
      <c r="AF30" s="17" t="e">
        <f t="shared" si="9"/>
        <v>#DIV/0!</v>
      </c>
      <c r="AG30" s="17" t="e">
        <f t="shared" si="9"/>
        <v>#DIV/0!</v>
      </c>
      <c r="AH30" s="17" t="e">
        <f t="shared" si="9"/>
        <v>#DIV/0!</v>
      </c>
    </row>
    <row r="31" spans="1:34" s="11" customFormat="1" ht="30.75" customHeight="1" x14ac:dyDescent="0.2">
      <c r="A31" s="95" t="s">
        <v>197</v>
      </c>
      <c r="B31" s="17" t="e">
        <f t="shared" si="8"/>
        <v>#DIV/0!</v>
      </c>
      <c r="C31" s="17">
        <f t="shared" si="8"/>
        <v>19.480519480519479</v>
      </c>
      <c r="D31" s="13"/>
      <c r="E31" s="17"/>
      <c r="F31" s="17"/>
      <c r="G31" s="17"/>
      <c r="H31" s="17">
        <f>H25/H19*10</f>
        <v>19.480519480519479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</row>
    <row r="32" spans="1:34" s="11" customFormat="1" ht="30.75" customHeight="1" x14ac:dyDescent="0.2">
      <c r="A32" s="95" t="s">
        <v>199</v>
      </c>
      <c r="B32" s="17">
        <f t="shared" si="8"/>
        <v>15.714285714285714</v>
      </c>
      <c r="C32" s="17">
        <f t="shared" si="8"/>
        <v>22.379513281374265</v>
      </c>
      <c r="D32" s="13"/>
      <c r="E32" s="17">
        <f t="shared" ref="E32:O32" si="10">E26/E20*10</f>
        <v>26.923076923076927</v>
      </c>
      <c r="F32" s="17">
        <f t="shared" si="10"/>
        <v>18.691588785046729</v>
      </c>
      <c r="G32" s="17" t="e">
        <f t="shared" si="10"/>
        <v>#DIV/0!</v>
      </c>
      <c r="H32" s="17">
        <f t="shared" si="10"/>
        <v>22.5</v>
      </c>
      <c r="I32" s="17" t="e">
        <f t="shared" si="10"/>
        <v>#DIV/0!</v>
      </c>
      <c r="J32" s="17">
        <f t="shared" si="10"/>
        <v>24</v>
      </c>
      <c r="K32" s="17" t="e">
        <f t="shared" si="10"/>
        <v>#DIV/0!</v>
      </c>
      <c r="L32" s="17" t="e">
        <f t="shared" si="10"/>
        <v>#DIV/0!</v>
      </c>
      <c r="M32" s="17" t="e">
        <f t="shared" si="10"/>
        <v>#DIV/0!</v>
      </c>
      <c r="N32" s="17">
        <f t="shared" si="10"/>
        <v>20</v>
      </c>
      <c r="O32" s="17" t="e">
        <f t="shared" si="10"/>
        <v>#DIV/0!</v>
      </c>
      <c r="P32" s="17"/>
      <c r="Q32" s="17"/>
      <c r="R32" s="17"/>
      <c r="S32" s="17">
        <f>S26/S20*10</f>
        <v>26.666666666666664</v>
      </c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>
        <f>AF26/AF20*10</f>
        <v>28.571428571428573</v>
      </c>
      <c r="AG32" s="17"/>
      <c r="AH32" s="17"/>
    </row>
    <row r="33" spans="1:34" s="11" customFormat="1" ht="30.75" customHeight="1" x14ac:dyDescent="0.2">
      <c r="A33" s="95" t="s">
        <v>200</v>
      </c>
      <c r="B33" s="17">
        <f t="shared" si="8"/>
        <v>24.761904761904763</v>
      </c>
      <c r="C33" s="17">
        <f t="shared" si="8"/>
        <v>22.546546546546548</v>
      </c>
      <c r="D33" s="13"/>
      <c r="E33" s="17">
        <f t="shared" ref="E33:R34" si="11">E27/E21*10</f>
        <v>24.691358024691358</v>
      </c>
      <c r="F33" s="17">
        <f t="shared" si="11"/>
        <v>18.75</v>
      </c>
      <c r="G33" s="17">
        <f t="shared" si="11"/>
        <v>24.752475247524753</v>
      </c>
      <c r="H33" s="17">
        <f t="shared" si="11"/>
        <v>23.333333333333336</v>
      </c>
      <c r="I33" s="17" t="e">
        <f t="shared" si="11"/>
        <v>#DIV/0!</v>
      </c>
      <c r="J33" s="17" t="e">
        <f t="shared" si="11"/>
        <v>#DIV/0!</v>
      </c>
      <c r="K33" s="17" t="e">
        <f t="shared" si="11"/>
        <v>#DIV/0!</v>
      </c>
      <c r="L33" s="17" t="e">
        <f t="shared" si="11"/>
        <v>#DIV/0!</v>
      </c>
      <c r="M33" s="17">
        <f t="shared" si="11"/>
        <v>21.333333333333332</v>
      </c>
      <c r="N33" s="17">
        <f t="shared" si="11"/>
        <v>23.80952380952381</v>
      </c>
      <c r="O33" s="17">
        <f t="shared" si="11"/>
        <v>20</v>
      </c>
      <c r="P33" s="17">
        <f t="shared" si="11"/>
        <v>21.739130434782609</v>
      </c>
      <c r="Q33" s="17">
        <f t="shared" si="11"/>
        <v>22.5</v>
      </c>
      <c r="R33" s="17" t="e">
        <f t="shared" si="11"/>
        <v>#DIV/0!</v>
      </c>
      <c r="S33" s="17">
        <f>S27/S21*10</f>
        <v>19.469026548672566</v>
      </c>
      <c r="T33" s="17" t="e">
        <f>T27/T21*10</f>
        <v>#DIV/0!</v>
      </c>
      <c r="U33" s="17" t="e">
        <f>U27/U21*10</f>
        <v>#DIV/0!</v>
      </c>
      <c r="V33" s="17"/>
      <c r="W33" s="17"/>
      <c r="X33" s="17" t="e">
        <f t="shared" ref="X33:AE33" si="12">X27/X21*10</f>
        <v>#DIV/0!</v>
      </c>
      <c r="Y33" s="17" t="e">
        <f t="shared" si="12"/>
        <v>#DIV/0!</v>
      </c>
      <c r="Z33" s="17" t="e">
        <f t="shared" si="12"/>
        <v>#DIV/0!</v>
      </c>
      <c r="AA33" s="17" t="e">
        <f t="shared" si="12"/>
        <v>#DIV/0!</v>
      </c>
      <c r="AB33" s="17" t="e">
        <f t="shared" si="12"/>
        <v>#DIV/0!</v>
      </c>
      <c r="AC33" s="17" t="e">
        <f t="shared" si="12"/>
        <v>#DIV/0!</v>
      </c>
      <c r="AD33" s="17" t="e">
        <f t="shared" si="12"/>
        <v>#DIV/0!</v>
      </c>
      <c r="AE33" s="17" t="e">
        <f t="shared" si="12"/>
        <v>#DIV/0!</v>
      </c>
      <c r="AF33" s="17">
        <f>AF27/AF21*10</f>
        <v>20</v>
      </c>
      <c r="AG33" s="17" t="e">
        <f>AG27/AG21*10</f>
        <v>#DIV/0!</v>
      </c>
      <c r="AH33" s="17" t="e">
        <f>AH27/AH21*10</f>
        <v>#DIV/0!</v>
      </c>
    </row>
    <row r="34" spans="1:34" s="11" customFormat="1" ht="30.75" customHeight="1" x14ac:dyDescent="0.2">
      <c r="A34" s="95" t="s">
        <v>204</v>
      </c>
      <c r="B34" s="17"/>
      <c r="C34" s="17">
        <f>C28/C22*10</f>
        <v>14.556962025316455</v>
      </c>
      <c r="D34" s="13"/>
      <c r="E34" s="17">
        <f>E28/E22*10</f>
        <v>14.556962025316455</v>
      </c>
      <c r="F34" s="17" t="e">
        <f t="shared" si="11"/>
        <v>#DIV/0!</v>
      </c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</row>
    <row r="35" spans="1:34" s="11" customFormat="1" ht="30.75" customHeight="1" x14ac:dyDescent="0.2">
      <c r="A35" s="95" t="s">
        <v>202</v>
      </c>
      <c r="B35" s="17">
        <v>11</v>
      </c>
      <c r="C35" s="17">
        <f t="shared" ref="C35:C36" si="13">E35+F35+G35+H35+I35+J35+L35+M35+N35+O35+P35+Q35+R35+S35+T35+U35+X35+Y35+Z35+AA35+AB35+AC35+AD35+AE35+AF35+AH35</f>
        <v>16</v>
      </c>
      <c r="D35" s="13"/>
      <c r="E35" s="17">
        <v>4</v>
      </c>
      <c r="F35" s="17">
        <v>3</v>
      </c>
      <c r="G35" s="17">
        <v>2</v>
      </c>
      <c r="H35" s="17">
        <v>2</v>
      </c>
      <c r="I35" s="17"/>
      <c r="J35" s="17"/>
      <c r="K35" s="17"/>
      <c r="L35" s="17"/>
      <c r="M35" s="17"/>
      <c r="N35" s="17">
        <v>1</v>
      </c>
      <c r="O35" s="17">
        <v>1</v>
      </c>
      <c r="P35" s="17">
        <v>1</v>
      </c>
      <c r="Q35" s="17">
        <v>1</v>
      </c>
      <c r="R35" s="17"/>
      <c r="S35" s="17"/>
      <c r="T35" s="17"/>
      <c r="U35" s="17">
        <v>1</v>
      </c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</row>
    <row r="36" spans="1:34" s="11" customFormat="1" ht="30.75" customHeight="1" x14ac:dyDescent="0.2">
      <c r="A36" s="97" t="s">
        <v>131</v>
      </c>
      <c r="B36" s="20"/>
      <c r="C36" s="17">
        <f t="shared" si="13"/>
        <v>2.5</v>
      </c>
      <c r="D36" s="13" t="e">
        <f t="shared" si="1"/>
        <v>#DIV/0!</v>
      </c>
      <c r="E36" s="17"/>
      <c r="F36" s="17"/>
      <c r="G36" s="17"/>
      <c r="H36" s="17"/>
      <c r="I36" s="17"/>
      <c r="J36" s="17"/>
      <c r="K36" s="17"/>
      <c r="L36" s="17">
        <v>2.5</v>
      </c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</row>
    <row r="37" spans="1:34" s="11" customFormat="1" ht="30.75" customHeight="1" x14ac:dyDescent="0.2">
      <c r="A37" s="94" t="s">
        <v>62</v>
      </c>
      <c r="B37" s="20"/>
      <c r="C37" s="17">
        <f t="shared" ref="C37" si="14">E37+F37+G37+H37+I37+J37+L37+M37+N37+O37+P37+Q37+R37+S37+T37+U37+X37+Y37+Z37+AA37+AB37+AC37+AD37+AE37+AF37+AH37</f>
        <v>5</v>
      </c>
      <c r="D37" s="13" t="e">
        <f t="shared" si="1"/>
        <v>#DIV/0!</v>
      </c>
      <c r="E37" s="17"/>
      <c r="F37" s="17"/>
      <c r="G37" s="17"/>
      <c r="H37" s="17"/>
      <c r="I37" s="17"/>
      <c r="J37" s="17"/>
      <c r="K37" s="17"/>
      <c r="L37" s="17">
        <v>5</v>
      </c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</row>
    <row r="38" spans="1:34" s="11" customFormat="1" ht="30.75" customHeight="1" x14ac:dyDescent="0.2">
      <c r="A38" s="94" t="s">
        <v>50</v>
      </c>
      <c r="B38" s="20"/>
      <c r="C38" s="17">
        <f>C37/C36*10</f>
        <v>20</v>
      </c>
      <c r="D38" s="13"/>
      <c r="E38" s="17"/>
      <c r="F38" s="17"/>
      <c r="G38" s="17"/>
      <c r="H38" s="17"/>
      <c r="I38" s="17"/>
      <c r="J38" s="17"/>
      <c r="K38" s="17"/>
      <c r="L38" s="17">
        <f>L37/L36*10</f>
        <v>20</v>
      </c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</row>
    <row r="39" spans="1:34" s="11" customFormat="1" ht="30.75" customHeight="1" x14ac:dyDescent="0.2">
      <c r="A39" s="94" t="s">
        <v>179</v>
      </c>
      <c r="B39" s="20">
        <v>2229</v>
      </c>
      <c r="C39" s="17">
        <f>E39+F39+G39+H39+I39+J39+L39+M39+N39+O39+P39+Q39+R39+S39+T39+U39+X39+Y39+Z39+AA39+AB39+AC39+AD39+AE39+AF39+AH39+K39</f>
        <v>2229</v>
      </c>
      <c r="D39" s="13">
        <f t="shared" ref="D39" si="15">C39/B39</f>
        <v>1</v>
      </c>
      <c r="E39" s="23">
        <v>736</v>
      </c>
      <c r="F39" s="23">
        <v>360</v>
      </c>
      <c r="G39" s="23">
        <v>200</v>
      </c>
      <c r="H39" s="23">
        <v>200</v>
      </c>
      <c r="I39" s="103">
        <v>0</v>
      </c>
      <c r="J39" s="23">
        <v>20</v>
      </c>
      <c r="K39" s="23">
        <v>70</v>
      </c>
      <c r="L39" s="23">
        <v>0</v>
      </c>
      <c r="M39" s="48">
        <v>50</v>
      </c>
      <c r="N39" s="48">
        <v>130</v>
      </c>
      <c r="O39" s="48">
        <v>40</v>
      </c>
      <c r="P39" s="48">
        <v>10</v>
      </c>
      <c r="Q39" s="101">
        <v>15</v>
      </c>
      <c r="R39" s="48">
        <v>200</v>
      </c>
      <c r="S39" s="101">
        <v>130</v>
      </c>
      <c r="T39" s="48">
        <v>0</v>
      </c>
      <c r="U39" s="48">
        <v>51</v>
      </c>
      <c r="V39" s="48"/>
      <c r="W39" s="48"/>
      <c r="X39" s="49">
        <v>0</v>
      </c>
      <c r="Y39" s="49">
        <v>0</v>
      </c>
      <c r="Z39" s="49">
        <v>0</v>
      </c>
      <c r="AA39" s="49">
        <v>0</v>
      </c>
      <c r="AB39" s="49">
        <v>0</v>
      </c>
      <c r="AC39" s="49">
        <v>10</v>
      </c>
      <c r="AD39" s="49">
        <v>0</v>
      </c>
      <c r="AE39" s="49">
        <v>0</v>
      </c>
      <c r="AF39" s="49">
        <v>7</v>
      </c>
      <c r="AG39" s="49"/>
      <c r="AH39" s="49"/>
    </row>
    <row r="40" spans="1:34" s="11" customFormat="1" ht="28.5" customHeight="1" x14ac:dyDescent="0.2">
      <c r="A40" s="94" t="s">
        <v>194</v>
      </c>
      <c r="B40" s="20">
        <v>1080</v>
      </c>
      <c r="C40" s="17">
        <f>E40+F40+G40+H40+I40+J40+L40+M40+N40+O40+P40+Q40+R40+S40+T40+U40+V40+X40+Y40+Z40+AA40+AB40+AC40+AD40+AE40+AF40+AH40</f>
        <v>2012</v>
      </c>
      <c r="D40" s="13">
        <f t="shared" si="1"/>
        <v>1.8629629629629629</v>
      </c>
      <c r="E40" s="22">
        <v>700</v>
      </c>
      <c r="F40" s="22">
        <v>400</v>
      </c>
      <c r="G40" s="22">
        <v>200</v>
      </c>
      <c r="H40" s="22">
        <v>200</v>
      </c>
      <c r="I40" s="22">
        <v>0</v>
      </c>
      <c r="J40" s="22">
        <v>20</v>
      </c>
      <c r="K40" s="22">
        <v>0</v>
      </c>
      <c r="L40" s="22">
        <v>20</v>
      </c>
      <c r="M40" s="49">
        <v>50</v>
      </c>
      <c r="N40" s="49">
        <v>100</v>
      </c>
      <c r="O40" s="49">
        <v>32</v>
      </c>
      <c r="P40" s="49">
        <v>5</v>
      </c>
      <c r="Q40" s="49">
        <v>10</v>
      </c>
      <c r="R40" s="49">
        <v>30</v>
      </c>
      <c r="S40" s="49">
        <v>100</v>
      </c>
      <c r="T40" s="49"/>
      <c r="U40" s="49">
        <v>30</v>
      </c>
      <c r="V40" s="49">
        <v>100</v>
      </c>
      <c r="W40" s="49"/>
      <c r="X40" s="49"/>
      <c r="Y40" s="49"/>
      <c r="Z40" s="49"/>
      <c r="AA40" s="49"/>
      <c r="AB40" s="49"/>
      <c r="AC40" s="49">
        <v>10</v>
      </c>
      <c r="AD40" s="49"/>
      <c r="AE40" s="49"/>
      <c r="AF40" s="49">
        <v>5</v>
      </c>
      <c r="AG40" s="49"/>
      <c r="AH40" s="49"/>
    </row>
    <row r="41" spans="1:34" s="11" customFormat="1" ht="30" hidden="1" customHeight="1" x14ac:dyDescent="0.2">
      <c r="A41" s="95" t="s">
        <v>5</v>
      </c>
      <c r="B41" s="20">
        <v>0</v>
      </c>
      <c r="C41" s="17" t="e">
        <f>C40/#REF!*100</f>
        <v>#REF!</v>
      </c>
      <c r="D41" s="13" t="e">
        <f t="shared" si="1"/>
        <v>#REF!</v>
      </c>
      <c r="E41" s="17" t="e">
        <f>E40/#REF!*100</f>
        <v>#REF!</v>
      </c>
      <c r="F41" s="17" t="e">
        <f>F40/#REF!*100</f>
        <v>#REF!</v>
      </c>
      <c r="G41" s="17" t="e">
        <f>G40/#REF!*100</f>
        <v>#REF!</v>
      </c>
      <c r="H41" s="17" t="e">
        <f>H40/#REF!*100</f>
        <v>#REF!</v>
      </c>
      <c r="I41" s="22"/>
      <c r="J41" s="17" t="e">
        <f>J40/#REF!*100</f>
        <v>#REF!</v>
      </c>
      <c r="K41" s="17" t="e">
        <f>K40/#REF!*100</f>
        <v>#REF!</v>
      </c>
      <c r="L41" s="22"/>
      <c r="M41" s="17" t="e">
        <f>M40/#REF!*100</f>
        <v>#REF!</v>
      </c>
      <c r="N41" s="17" t="e">
        <f>N40/#REF!*100</f>
        <v>#REF!</v>
      </c>
      <c r="O41" s="17" t="e">
        <f>O40/#REF!*100</f>
        <v>#REF!</v>
      </c>
      <c r="P41" s="17"/>
      <c r="Q41" s="17" t="e">
        <f>Q40/#REF!*100</f>
        <v>#REF!</v>
      </c>
      <c r="R41" s="17" t="e">
        <f>R40/#REF!*100</f>
        <v>#REF!</v>
      </c>
      <c r="S41" s="17" t="e">
        <f>S40/#REF!*100</f>
        <v>#REF!</v>
      </c>
      <c r="T41" s="17"/>
      <c r="U41" s="17" t="e">
        <f>U40/#REF!*100</f>
        <v>#REF!</v>
      </c>
      <c r="V41" s="17"/>
      <c r="W41" s="17"/>
      <c r="X41" s="17"/>
      <c r="Y41" s="17"/>
      <c r="Z41" s="17"/>
      <c r="AA41" s="17"/>
      <c r="AB41" s="17"/>
      <c r="AC41" s="17" t="e">
        <f>AC40/#REF!*100</f>
        <v>#REF!</v>
      </c>
      <c r="AD41" s="17"/>
      <c r="AE41" s="17"/>
      <c r="AF41" s="17" t="e">
        <f>AF40/#REF!*100</f>
        <v>#REF!</v>
      </c>
      <c r="AG41" s="17"/>
      <c r="AH41" s="17"/>
    </row>
    <row r="42" spans="1:34" s="11" customFormat="1" ht="30" customHeight="1" x14ac:dyDescent="0.2">
      <c r="A42" s="97" t="s">
        <v>75</v>
      </c>
      <c r="B42" s="100">
        <f>B40/B39</f>
        <v>0.48452220726783313</v>
      </c>
      <c r="C42" s="100">
        <f>C40/C39</f>
        <v>0.90264692687303727</v>
      </c>
      <c r="D42" s="13"/>
      <c r="E42" s="100">
        <f t="shared" ref="E42:AF42" si="16">E40/E39</f>
        <v>0.95108695652173914</v>
      </c>
      <c r="F42" s="100">
        <f t="shared" si="16"/>
        <v>1.1111111111111112</v>
      </c>
      <c r="G42" s="100">
        <f t="shared" si="16"/>
        <v>1</v>
      </c>
      <c r="H42" s="100">
        <f t="shared" si="16"/>
        <v>1</v>
      </c>
      <c r="I42" s="100"/>
      <c r="J42" s="100">
        <f t="shared" si="16"/>
        <v>1</v>
      </c>
      <c r="K42" s="100">
        <f t="shared" si="16"/>
        <v>0</v>
      </c>
      <c r="L42" s="100" t="e">
        <f t="shared" si="16"/>
        <v>#DIV/0!</v>
      </c>
      <c r="M42" s="100">
        <f t="shared" si="16"/>
        <v>1</v>
      </c>
      <c r="N42" s="100">
        <f t="shared" si="16"/>
        <v>0.76923076923076927</v>
      </c>
      <c r="O42" s="100">
        <f t="shared" si="16"/>
        <v>0.8</v>
      </c>
      <c r="P42" s="100">
        <f t="shared" si="16"/>
        <v>0.5</v>
      </c>
      <c r="Q42" s="100">
        <f t="shared" si="16"/>
        <v>0.66666666666666663</v>
      </c>
      <c r="R42" s="100">
        <f t="shared" si="16"/>
        <v>0.15</v>
      </c>
      <c r="S42" s="100">
        <f t="shared" si="16"/>
        <v>0.76923076923076927</v>
      </c>
      <c r="T42" s="100"/>
      <c r="U42" s="100">
        <f t="shared" si="16"/>
        <v>0.58823529411764708</v>
      </c>
      <c r="V42" s="100" t="e">
        <f t="shared" si="16"/>
        <v>#DIV/0!</v>
      </c>
      <c r="W42" s="100"/>
      <c r="X42" s="100"/>
      <c r="Y42" s="100"/>
      <c r="Z42" s="100"/>
      <c r="AA42" s="100"/>
      <c r="AB42" s="100"/>
      <c r="AC42" s="100">
        <f t="shared" si="16"/>
        <v>1</v>
      </c>
      <c r="AD42" s="100"/>
      <c r="AE42" s="100"/>
      <c r="AF42" s="100">
        <f t="shared" si="16"/>
        <v>0.7142857142857143</v>
      </c>
      <c r="AG42" s="100"/>
      <c r="AH42" s="100"/>
    </row>
    <row r="43" spans="1:34" s="11" customFormat="1" ht="30" customHeight="1" x14ac:dyDescent="0.2">
      <c r="A43" s="98" t="s">
        <v>76</v>
      </c>
      <c r="B43" s="107">
        <v>100</v>
      </c>
      <c r="C43" s="17">
        <f>E43+F43+G43+H43+I43+J43+L43+M43+N43+O43+P43+Q43+R43+S43+T43+U43+V43+X43+Y43+Z43+AA43+AB43+AC43+AD43+AE43+AF43+AH43</f>
        <v>900</v>
      </c>
      <c r="D43" s="13">
        <f t="shared" si="1"/>
        <v>9</v>
      </c>
      <c r="E43" s="107">
        <v>350</v>
      </c>
      <c r="F43" s="107">
        <v>200</v>
      </c>
      <c r="G43" s="107">
        <v>100</v>
      </c>
      <c r="H43" s="107">
        <v>150</v>
      </c>
      <c r="I43" s="107"/>
      <c r="J43" s="107"/>
      <c r="K43" s="107"/>
      <c r="L43" s="107"/>
      <c r="M43" s="107"/>
      <c r="N43" s="107">
        <v>100</v>
      </c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</row>
    <row r="44" spans="1:34" s="11" customFormat="1" ht="30" customHeight="1" x14ac:dyDescent="0.2">
      <c r="A44" s="94" t="s">
        <v>78</v>
      </c>
      <c r="B44" s="107"/>
      <c r="C44" s="17">
        <f>E44+F44+G44+H44+I44+J44+L44+M44+N44+O44+P44+Q44+R44+S44+T44+U44+V44+X44+Y44+Z44+AA44+AB44+AC44+AD44+AE44+AF44+AH44</f>
        <v>310</v>
      </c>
      <c r="D44" s="13"/>
      <c r="E44" s="107"/>
      <c r="F44" s="107">
        <v>250</v>
      </c>
      <c r="G44" s="107">
        <f>G45+G46</f>
        <v>60</v>
      </c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</row>
    <row r="45" spans="1:34" s="11" customFormat="1" ht="30" customHeight="1" x14ac:dyDescent="0.2">
      <c r="A45" s="95" t="s">
        <v>203</v>
      </c>
      <c r="B45" s="107"/>
      <c r="C45" s="17">
        <f>E45+F45+G45+H45+I45+J45+L45+M45+N45+O45+P45+Q45+R45+S45+T45+U45+V45+X45+Y45+Z45+AA45+AB45+AC45+AD45+AE45+AF45+AH45</f>
        <v>270</v>
      </c>
      <c r="D45" s="13"/>
      <c r="E45" s="107"/>
      <c r="F45" s="107">
        <v>250</v>
      </c>
      <c r="G45" s="107">
        <v>20</v>
      </c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</row>
    <row r="46" spans="1:34" s="11" customFormat="1" ht="30" customHeight="1" x14ac:dyDescent="0.2">
      <c r="A46" s="95" t="s">
        <v>207</v>
      </c>
      <c r="B46" s="107"/>
      <c r="C46" s="17">
        <f>E46+F46+G46+H46+I46+J46+L46+M46+N46+O46+P46+Q46+R46+S46+T46+U46+V46+X46+Y46+Z46+AA46+AB46+AC46+AD46+AE46+AF46+AH46</f>
        <v>40</v>
      </c>
      <c r="D46" s="13"/>
      <c r="E46" s="107"/>
      <c r="F46" s="107"/>
      <c r="G46" s="107">
        <v>40</v>
      </c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</row>
    <row r="47" spans="1:34" s="11" customFormat="1" ht="30" customHeight="1" x14ac:dyDescent="0.2">
      <c r="A47" s="95" t="s">
        <v>175</v>
      </c>
      <c r="B47" s="20"/>
      <c r="C47" s="20"/>
      <c r="D47" s="13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 t="s">
        <v>0</v>
      </c>
      <c r="T47" s="22"/>
      <c r="U47" s="22"/>
      <c r="V47" s="22"/>
      <c r="W47" s="22"/>
      <c r="X47" s="49"/>
      <c r="Y47" s="49"/>
      <c r="Z47" s="49"/>
      <c r="AA47" s="49"/>
      <c r="AB47" s="49"/>
      <c r="AC47" s="49"/>
      <c r="AD47" s="49"/>
      <c r="AE47" s="49"/>
      <c r="AF47" s="22"/>
      <c r="AG47" s="49"/>
      <c r="AH47" s="49"/>
    </row>
    <row r="48" spans="1:34" s="11" customFormat="1" ht="30" customHeight="1" x14ac:dyDescent="0.2">
      <c r="A48" s="94" t="s">
        <v>87</v>
      </c>
      <c r="B48" s="20">
        <v>3200</v>
      </c>
      <c r="C48" s="17">
        <f>E48+F48+G48+H48+I48+J48+L48+M48+N48+O48+P48+Q48+R48+S48+T48+U48+X48+Y48+Z48+AA48+AB48+AC48+AD48+AE48+AF48+AH48</f>
        <v>3411</v>
      </c>
      <c r="D48" s="13">
        <f>C48/B48</f>
        <v>1.0659375</v>
      </c>
      <c r="E48" s="22">
        <v>210</v>
      </c>
      <c r="F48" s="22">
        <v>700</v>
      </c>
      <c r="G48" s="22">
        <v>150</v>
      </c>
      <c r="H48" s="22">
        <v>0</v>
      </c>
      <c r="I48" s="22">
        <v>70</v>
      </c>
      <c r="J48" s="22">
        <v>45</v>
      </c>
      <c r="K48" s="22">
        <v>0</v>
      </c>
      <c r="L48" s="22">
        <v>0</v>
      </c>
      <c r="M48" s="22">
        <v>120</v>
      </c>
      <c r="N48" s="22">
        <v>50</v>
      </c>
      <c r="O48" s="22">
        <v>15</v>
      </c>
      <c r="P48" s="22">
        <v>600</v>
      </c>
      <c r="Q48" s="22">
        <v>550</v>
      </c>
      <c r="R48" s="22"/>
      <c r="S48" s="22">
        <v>35</v>
      </c>
      <c r="T48" s="22">
        <v>115</v>
      </c>
      <c r="U48" s="22"/>
      <c r="V48" s="22"/>
      <c r="W48" s="22"/>
      <c r="X48" s="49">
        <v>100</v>
      </c>
      <c r="Y48" s="49">
        <v>150</v>
      </c>
      <c r="Z48" s="49">
        <v>70</v>
      </c>
      <c r="AA48" s="49">
        <v>150</v>
      </c>
      <c r="AB48" s="49">
        <v>150</v>
      </c>
      <c r="AC48" s="49">
        <v>40</v>
      </c>
      <c r="AD48" s="49">
        <v>10</v>
      </c>
      <c r="AE48" s="49">
        <v>6</v>
      </c>
      <c r="AF48" s="22">
        <v>55</v>
      </c>
      <c r="AG48" s="49">
        <v>1</v>
      </c>
      <c r="AH48" s="49">
        <v>20</v>
      </c>
    </row>
    <row r="49" spans="1:38" s="11" customFormat="1" ht="0.75" customHeight="1" x14ac:dyDescent="0.2">
      <c r="A49" s="97" t="s">
        <v>187</v>
      </c>
      <c r="B49" s="20">
        <v>3149</v>
      </c>
      <c r="C49" s="99">
        <v>3368</v>
      </c>
      <c r="D49" s="13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49"/>
      <c r="Y49" s="49"/>
      <c r="Z49" s="49"/>
      <c r="AA49" s="49"/>
      <c r="AB49" s="49"/>
      <c r="AC49" s="49"/>
      <c r="AD49" s="49"/>
      <c r="AE49" s="49"/>
      <c r="AF49" s="22"/>
      <c r="AG49" s="49"/>
      <c r="AH49" s="49"/>
    </row>
    <row r="50" spans="1:38" s="11" customFormat="1" ht="30" hidden="1" customHeight="1" x14ac:dyDescent="0.2">
      <c r="A50" s="97" t="s">
        <v>188</v>
      </c>
      <c r="B50" s="17">
        <f>B48*0.45</f>
        <v>1440</v>
      </c>
      <c r="C50" s="17">
        <f>C48*0.45</f>
        <v>1534.95</v>
      </c>
      <c r="D50" s="13"/>
      <c r="E50" s="17">
        <f t="shared" ref="E50:AH50" si="17">E48*0.45</f>
        <v>94.5</v>
      </c>
      <c r="F50" s="17">
        <f t="shared" si="17"/>
        <v>315</v>
      </c>
      <c r="G50" s="17">
        <f t="shared" si="17"/>
        <v>67.5</v>
      </c>
      <c r="H50" s="17">
        <f t="shared" si="17"/>
        <v>0</v>
      </c>
      <c r="I50" s="17">
        <f t="shared" si="17"/>
        <v>31.5</v>
      </c>
      <c r="J50" s="17">
        <f t="shared" si="17"/>
        <v>20.25</v>
      </c>
      <c r="K50" s="17">
        <f t="shared" si="17"/>
        <v>0</v>
      </c>
      <c r="L50" s="17">
        <f t="shared" si="17"/>
        <v>0</v>
      </c>
      <c r="M50" s="17">
        <f t="shared" si="17"/>
        <v>54</v>
      </c>
      <c r="N50" s="17">
        <f t="shared" si="17"/>
        <v>22.5</v>
      </c>
      <c r="O50" s="17">
        <f t="shared" si="17"/>
        <v>6.75</v>
      </c>
      <c r="P50" s="17">
        <f t="shared" si="17"/>
        <v>270</v>
      </c>
      <c r="Q50" s="17">
        <f t="shared" si="17"/>
        <v>247.5</v>
      </c>
      <c r="R50" s="17">
        <f t="shared" si="17"/>
        <v>0</v>
      </c>
      <c r="S50" s="17">
        <f t="shared" si="17"/>
        <v>15.75</v>
      </c>
      <c r="T50" s="17">
        <f t="shared" si="17"/>
        <v>51.75</v>
      </c>
      <c r="U50" s="17">
        <f t="shared" si="17"/>
        <v>0</v>
      </c>
      <c r="V50" s="17"/>
      <c r="W50" s="17"/>
      <c r="X50" s="17">
        <f t="shared" si="17"/>
        <v>45</v>
      </c>
      <c r="Y50" s="17">
        <f t="shared" si="17"/>
        <v>67.5</v>
      </c>
      <c r="Z50" s="17">
        <f t="shared" si="17"/>
        <v>31.5</v>
      </c>
      <c r="AA50" s="17">
        <f t="shared" si="17"/>
        <v>67.5</v>
      </c>
      <c r="AB50" s="17">
        <f t="shared" si="17"/>
        <v>67.5</v>
      </c>
      <c r="AC50" s="17">
        <f t="shared" si="17"/>
        <v>18</v>
      </c>
      <c r="AD50" s="17">
        <f t="shared" si="17"/>
        <v>4.5</v>
      </c>
      <c r="AE50" s="17">
        <f t="shared" si="17"/>
        <v>2.7</v>
      </c>
      <c r="AF50" s="17">
        <f t="shared" si="17"/>
        <v>24.75</v>
      </c>
      <c r="AG50" s="17">
        <f t="shared" si="17"/>
        <v>0.45</v>
      </c>
      <c r="AH50" s="17">
        <f t="shared" si="17"/>
        <v>9</v>
      </c>
    </row>
    <row r="51" spans="1:38" s="11" customFormat="1" ht="30" customHeight="1" x14ac:dyDescent="0.2">
      <c r="A51" s="97" t="s">
        <v>189</v>
      </c>
      <c r="B51" s="20"/>
      <c r="C51" s="100">
        <f>C48/C49</f>
        <v>1.0127672209026128</v>
      </c>
      <c r="D51" s="13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49"/>
      <c r="Y51" s="49"/>
      <c r="Z51" s="49"/>
      <c r="AA51" s="49"/>
      <c r="AB51" s="49"/>
      <c r="AC51" s="49"/>
      <c r="AD51" s="49"/>
      <c r="AE51" s="49"/>
      <c r="AF51" s="22"/>
      <c r="AG51" s="49"/>
      <c r="AH51" s="49"/>
    </row>
    <row r="52" spans="1:38" s="11" customFormat="1" ht="29.25" customHeight="1" x14ac:dyDescent="0.2">
      <c r="A52" s="94" t="s">
        <v>91</v>
      </c>
      <c r="B52" s="20">
        <v>12200</v>
      </c>
      <c r="C52" s="20">
        <f t="shared" ref="C52:C63" si="18">SUM(E52:AH52)</f>
        <v>11850</v>
      </c>
      <c r="D52" s="13">
        <f>C52/B52</f>
        <v>0.97131147540983609</v>
      </c>
      <c r="E52" s="22">
        <v>5800</v>
      </c>
      <c r="F52" s="22">
        <v>4100</v>
      </c>
      <c r="G52" s="22">
        <v>1800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/>
      <c r="Q52" s="22"/>
      <c r="R52" s="22"/>
      <c r="S52" s="22"/>
      <c r="T52" s="22"/>
      <c r="U52" s="22"/>
      <c r="V52" s="22"/>
      <c r="W52" s="22"/>
      <c r="X52" s="49"/>
      <c r="Y52" s="49"/>
      <c r="Z52" s="49"/>
      <c r="AA52" s="49">
        <v>150</v>
      </c>
      <c r="AB52" s="49"/>
      <c r="AC52" s="49"/>
      <c r="AD52" s="49"/>
      <c r="AE52" s="49"/>
      <c r="AF52" s="22"/>
      <c r="AG52" s="49"/>
      <c r="AH52" s="49"/>
    </row>
    <row r="53" spans="1:38" s="11" customFormat="1" ht="39" hidden="1" customHeight="1" x14ac:dyDescent="0.2">
      <c r="A53" s="97" t="s">
        <v>190</v>
      </c>
      <c r="B53" s="20">
        <v>11021</v>
      </c>
      <c r="C53" s="93">
        <v>11786</v>
      </c>
      <c r="D53" s="13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49"/>
      <c r="Y53" s="49"/>
      <c r="Z53" s="49"/>
      <c r="AA53" s="49"/>
      <c r="AB53" s="49"/>
      <c r="AC53" s="49"/>
      <c r="AD53" s="49"/>
      <c r="AE53" s="49"/>
      <c r="AF53" s="22"/>
      <c r="AG53" s="49"/>
      <c r="AH53" s="49"/>
    </row>
    <row r="54" spans="1:38" s="11" customFormat="1" ht="36.75" hidden="1" customHeight="1" x14ac:dyDescent="0.2">
      <c r="A54" s="97" t="s">
        <v>191</v>
      </c>
      <c r="B54" s="20">
        <f>B52*0.3</f>
        <v>3660</v>
      </c>
      <c r="C54" s="20">
        <f>C52*0.3</f>
        <v>3555</v>
      </c>
      <c r="D54" s="13">
        <f>C54/B54</f>
        <v>0.97131147540983609</v>
      </c>
      <c r="E54" s="20">
        <f t="shared" ref="E54:AH54" si="19">E52*0.3</f>
        <v>1740</v>
      </c>
      <c r="F54" s="20">
        <f t="shared" si="19"/>
        <v>1230</v>
      </c>
      <c r="G54" s="20">
        <f t="shared" si="19"/>
        <v>540</v>
      </c>
      <c r="H54" s="20">
        <f t="shared" si="19"/>
        <v>0</v>
      </c>
      <c r="I54" s="20">
        <f t="shared" si="19"/>
        <v>0</v>
      </c>
      <c r="J54" s="20">
        <f t="shared" si="19"/>
        <v>0</v>
      </c>
      <c r="K54" s="20">
        <f t="shared" si="19"/>
        <v>0</v>
      </c>
      <c r="L54" s="20">
        <f t="shared" si="19"/>
        <v>0</v>
      </c>
      <c r="M54" s="20">
        <f t="shared" si="19"/>
        <v>0</v>
      </c>
      <c r="N54" s="20">
        <f t="shared" si="19"/>
        <v>0</v>
      </c>
      <c r="O54" s="20">
        <f t="shared" si="19"/>
        <v>0</v>
      </c>
      <c r="P54" s="20">
        <f t="shared" si="19"/>
        <v>0</v>
      </c>
      <c r="Q54" s="20">
        <f t="shared" si="19"/>
        <v>0</v>
      </c>
      <c r="R54" s="20">
        <f t="shared" si="19"/>
        <v>0</v>
      </c>
      <c r="S54" s="20">
        <f t="shared" si="19"/>
        <v>0</v>
      </c>
      <c r="T54" s="20">
        <f t="shared" si="19"/>
        <v>0</v>
      </c>
      <c r="U54" s="20">
        <f t="shared" si="19"/>
        <v>0</v>
      </c>
      <c r="V54" s="20"/>
      <c r="W54" s="20"/>
      <c r="X54" s="20">
        <f t="shared" si="19"/>
        <v>0</v>
      </c>
      <c r="Y54" s="20">
        <f t="shared" si="19"/>
        <v>0</v>
      </c>
      <c r="Z54" s="20">
        <f t="shared" si="19"/>
        <v>0</v>
      </c>
      <c r="AA54" s="20">
        <f t="shared" si="19"/>
        <v>45</v>
      </c>
      <c r="AB54" s="20">
        <f t="shared" si="19"/>
        <v>0</v>
      </c>
      <c r="AC54" s="20">
        <f t="shared" si="19"/>
        <v>0</v>
      </c>
      <c r="AD54" s="20">
        <f t="shared" si="19"/>
        <v>0</v>
      </c>
      <c r="AE54" s="20">
        <f t="shared" si="19"/>
        <v>0</v>
      </c>
      <c r="AF54" s="20">
        <f t="shared" si="19"/>
        <v>0</v>
      </c>
      <c r="AG54" s="20">
        <f t="shared" si="19"/>
        <v>0</v>
      </c>
      <c r="AH54" s="20">
        <f t="shared" si="19"/>
        <v>0</v>
      </c>
    </row>
    <row r="55" spans="1:38" s="11" customFormat="1" ht="30" customHeight="1" x14ac:dyDescent="0.2">
      <c r="A55" s="97" t="s">
        <v>189</v>
      </c>
      <c r="B55" s="100">
        <f>B52/B53</f>
        <v>1.1069775882406314</v>
      </c>
      <c r="C55" s="100">
        <f>C52/C53</f>
        <v>1.0054301713897844</v>
      </c>
      <c r="D55" s="13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49"/>
      <c r="Y55" s="49"/>
      <c r="Z55" s="49"/>
      <c r="AA55" s="49"/>
      <c r="AB55" s="49"/>
      <c r="AC55" s="49"/>
      <c r="AD55" s="49"/>
      <c r="AE55" s="49"/>
      <c r="AF55" s="22"/>
      <c r="AG55" s="49"/>
      <c r="AH55" s="49"/>
    </row>
    <row r="56" spans="1:38" s="11" customFormat="1" ht="30" customHeight="1" x14ac:dyDescent="0.2">
      <c r="A56" s="94" t="s">
        <v>92</v>
      </c>
      <c r="B56" s="20">
        <v>4000</v>
      </c>
      <c r="C56" s="20"/>
      <c r="D56" s="13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49"/>
      <c r="Y56" s="49"/>
      <c r="Z56" s="49"/>
      <c r="AA56" s="49"/>
      <c r="AB56" s="49"/>
      <c r="AC56" s="49"/>
      <c r="AD56" s="49"/>
      <c r="AE56" s="49"/>
      <c r="AF56" s="22"/>
      <c r="AG56" s="49"/>
      <c r="AH56" s="49"/>
    </row>
    <row r="57" spans="1:38" s="11" customFormat="1" ht="30" customHeight="1" x14ac:dyDescent="0.2">
      <c r="A57" s="97" t="s">
        <v>186</v>
      </c>
      <c r="B57" s="20">
        <v>13797</v>
      </c>
      <c r="C57" s="20">
        <v>12628</v>
      </c>
      <c r="D57" s="13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49"/>
      <c r="Y57" s="49"/>
      <c r="Z57" s="49"/>
      <c r="AA57" s="49"/>
      <c r="AB57" s="49"/>
      <c r="AC57" s="49"/>
      <c r="AD57" s="49"/>
      <c r="AE57" s="49"/>
      <c r="AF57" s="22"/>
      <c r="AG57" s="49"/>
      <c r="AH57" s="49"/>
    </row>
    <row r="58" spans="1:38" s="11" customFormat="1" ht="29.25" customHeight="1" x14ac:dyDescent="0.2">
      <c r="A58" s="94" t="s">
        <v>176</v>
      </c>
      <c r="B58" s="20">
        <v>5860</v>
      </c>
      <c r="C58" s="20">
        <f>C50+C54</f>
        <v>5089.95</v>
      </c>
      <c r="D58" s="13">
        <f>C58/B58</f>
        <v>0.86859215017064839</v>
      </c>
      <c r="E58" s="20">
        <f t="shared" ref="E58:AH58" si="20">E50+E54</f>
        <v>1834.5</v>
      </c>
      <c r="F58" s="20">
        <f t="shared" si="20"/>
        <v>1545</v>
      </c>
      <c r="G58" s="20">
        <f t="shared" si="20"/>
        <v>607.5</v>
      </c>
      <c r="H58" s="20">
        <f t="shared" si="20"/>
        <v>0</v>
      </c>
      <c r="I58" s="20">
        <f t="shared" si="20"/>
        <v>31.5</v>
      </c>
      <c r="J58" s="20">
        <f t="shared" si="20"/>
        <v>20.25</v>
      </c>
      <c r="K58" s="20">
        <f t="shared" si="20"/>
        <v>0</v>
      </c>
      <c r="L58" s="20">
        <f t="shared" si="20"/>
        <v>0</v>
      </c>
      <c r="M58" s="20">
        <f t="shared" si="20"/>
        <v>54</v>
      </c>
      <c r="N58" s="20">
        <f t="shared" si="20"/>
        <v>22.5</v>
      </c>
      <c r="O58" s="20">
        <f t="shared" si="20"/>
        <v>6.75</v>
      </c>
      <c r="P58" s="20">
        <f t="shared" si="20"/>
        <v>270</v>
      </c>
      <c r="Q58" s="20">
        <f t="shared" si="20"/>
        <v>247.5</v>
      </c>
      <c r="R58" s="20">
        <f t="shared" si="20"/>
        <v>0</v>
      </c>
      <c r="S58" s="20">
        <f t="shared" si="20"/>
        <v>15.75</v>
      </c>
      <c r="T58" s="20">
        <f t="shared" si="20"/>
        <v>51.75</v>
      </c>
      <c r="U58" s="20">
        <f t="shared" si="20"/>
        <v>0</v>
      </c>
      <c r="V58" s="20"/>
      <c r="W58" s="20"/>
      <c r="X58" s="20">
        <f t="shared" si="20"/>
        <v>45</v>
      </c>
      <c r="Y58" s="20">
        <f t="shared" si="20"/>
        <v>67.5</v>
      </c>
      <c r="Z58" s="20">
        <f t="shared" si="20"/>
        <v>31.5</v>
      </c>
      <c r="AA58" s="20">
        <f t="shared" si="20"/>
        <v>112.5</v>
      </c>
      <c r="AB58" s="20">
        <f t="shared" si="20"/>
        <v>67.5</v>
      </c>
      <c r="AC58" s="20">
        <f t="shared" si="20"/>
        <v>18</v>
      </c>
      <c r="AD58" s="20">
        <f t="shared" si="20"/>
        <v>4.5</v>
      </c>
      <c r="AE58" s="20">
        <f t="shared" si="20"/>
        <v>2.7</v>
      </c>
      <c r="AF58" s="20">
        <f t="shared" si="20"/>
        <v>24.75</v>
      </c>
      <c r="AG58" s="20">
        <f t="shared" si="20"/>
        <v>0.45</v>
      </c>
      <c r="AH58" s="20">
        <f t="shared" si="20"/>
        <v>9</v>
      </c>
      <c r="AI58" s="20"/>
      <c r="AJ58" s="20"/>
      <c r="AK58" s="20"/>
      <c r="AL58" s="20"/>
    </row>
    <row r="59" spans="1:38" s="11" customFormat="1" ht="1.5" hidden="1" customHeight="1" x14ac:dyDescent="0.2">
      <c r="A59" s="95" t="s">
        <v>192</v>
      </c>
      <c r="B59" s="20">
        <v>2362</v>
      </c>
      <c r="C59" s="20">
        <v>2526</v>
      </c>
      <c r="D59" s="13">
        <f t="shared" ref="D59:D60" si="21">C59/B59</f>
        <v>1.0694326841659612</v>
      </c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49"/>
      <c r="Y59" s="49"/>
      <c r="Z59" s="49"/>
      <c r="AA59" s="49"/>
      <c r="AB59" s="49"/>
      <c r="AC59" s="49"/>
      <c r="AD59" s="49"/>
      <c r="AE59" s="49"/>
      <c r="AF59" s="22"/>
      <c r="AG59" s="49"/>
      <c r="AH59" s="49"/>
    </row>
    <row r="60" spans="1:38" s="11" customFormat="1" ht="26.25" customHeight="1" x14ac:dyDescent="0.2">
      <c r="A60" s="98" t="s">
        <v>193</v>
      </c>
      <c r="B60" s="17">
        <f>B58/B59*10</f>
        <v>24.809483488569008</v>
      </c>
      <c r="C60" s="17">
        <f>C58/C59*10</f>
        <v>20.150237529691211</v>
      </c>
      <c r="D60" s="13">
        <f t="shared" si="21"/>
        <v>0.81219899394420891</v>
      </c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49"/>
      <c r="Y60" s="49"/>
      <c r="Z60" s="49"/>
      <c r="AA60" s="49"/>
      <c r="AB60" s="49"/>
      <c r="AC60" s="49"/>
      <c r="AD60" s="49"/>
      <c r="AE60" s="49"/>
      <c r="AF60" s="22"/>
      <c r="AG60" s="49"/>
      <c r="AH60" s="49"/>
    </row>
    <row r="61" spans="1:38" s="11" customFormat="1" ht="30" hidden="1" customHeight="1" x14ac:dyDescent="0.2">
      <c r="A61" s="94" t="s">
        <v>182</v>
      </c>
      <c r="B61" s="20"/>
      <c r="C61" s="17">
        <f>E61+F61+G61+H61+I61+J61+L61+M61+N61+O61+P61+Q61+R61+S61+T61+U61+X61+Y61+Z61+AA61+AB61+AC61+AD61+AE61+AF61+AH61</f>
        <v>16</v>
      </c>
      <c r="D61" s="13" t="e">
        <f t="shared" ref="D61:D64" si="22">C61/B61</f>
        <v>#DIV/0!</v>
      </c>
      <c r="E61" s="22">
        <v>4</v>
      </c>
      <c r="F61" s="22">
        <v>3</v>
      </c>
      <c r="G61" s="22">
        <v>2</v>
      </c>
      <c r="H61" s="22">
        <v>3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1</v>
      </c>
      <c r="O61" s="22">
        <v>1</v>
      </c>
      <c r="P61" s="22">
        <v>1</v>
      </c>
      <c r="Q61" s="22">
        <v>1</v>
      </c>
      <c r="R61" s="22">
        <v>0</v>
      </c>
      <c r="S61" s="22">
        <v>0</v>
      </c>
      <c r="T61" s="22">
        <v>0</v>
      </c>
      <c r="U61" s="22">
        <v>0</v>
      </c>
      <c r="V61" s="22"/>
      <c r="W61" s="22"/>
      <c r="X61" s="49">
        <v>0</v>
      </c>
      <c r="Y61" s="49">
        <v>0</v>
      </c>
      <c r="Z61" s="49">
        <v>0</v>
      </c>
      <c r="AA61" s="49">
        <v>0</v>
      </c>
      <c r="AB61" s="49">
        <v>0</v>
      </c>
      <c r="AC61" s="49">
        <v>0</v>
      </c>
      <c r="AD61" s="49">
        <v>0</v>
      </c>
      <c r="AE61" s="49">
        <v>0</v>
      </c>
      <c r="AF61" s="22">
        <v>0</v>
      </c>
      <c r="AG61" s="49">
        <v>0</v>
      </c>
      <c r="AH61" s="49"/>
    </row>
    <row r="62" spans="1:38" s="11" customFormat="1" ht="3" hidden="1" customHeight="1" x14ac:dyDescent="0.2">
      <c r="A62" s="94" t="s">
        <v>183</v>
      </c>
      <c r="B62" s="20"/>
      <c r="C62" s="20">
        <f t="shared" si="18"/>
        <v>5</v>
      </c>
      <c r="D62" s="13" t="e">
        <f t="shared" si="22"/>
        <v>#DIV/0!</v>
      </c>
      <c r="E62" s="22">
        <v>2</v>
      </c>
      <c r="F62" s="22">
        <v>1</v>
      </c>
      <c r="G62" s="22">
        <v>0</v>
      </c>
      <c r="H62" s="22">
        <v>2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  <c r="V62" s="22"/>
      <c r="W62" s="22"/>
      <c r="X62" s="49">
        <v>0</v>
      </c>
      <c r="Y62" s="49">
        <v>0</v>
      </c>
      <c r="Z62" s="49">
        <v>0</v>
      </c>
      <c r="AA62" s="49">
        <v>0</v>
      </c>
      <c r="AB62" s="49">
        <v>0</v>
      </c>
      <c r="AC62" s="49">
        <v>0</v>
      </c>
      <c r="AD62" s="49">
        <v>0</v>
      </c>
      <c r="AE62" s="49">
        <v>0</v>
      </c>
      <c r="AF62" s="22">
        <v>0</v>
      </c>
      <c r="AG62" s="49">
        <v>0</v>
      </c>
      <c r="AH62" s="49"/>
    </row>
    <row r="63" spans="1:38" s="11" customFormat="1" ht="30" hidden="1" customHeight="1" x14ac:dyDescent="0.2">
      <c r="A63" s="94" t="s">
        <v>184</v>
      </c>
      <c r="B63" s="20"/>
      <c r="C63" s="20">
        <f t="shared" si="18"/>
        <v>3</v>
      </c>
      <c r="D63" s="13" t="e">
        <f t="shared" si="22"/>
        <v>#DIV/0!</v>
      </c>
      <c r="E63" s="22">
        <v>1</v>
      </c>
      <c r="F63" s="22">
        <v>1</v>
      </c>
      <c r="G63" s="22">
        <v>0</v>
      </c>
      <c r="H63" s="22">
        <v>1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/>
      <c r="W63" s="22"/>
      <c r="X63" s="49">
        <v>0</v>
      </c>
      <c r="Y63" s="49">
        <v>0</v>
      </c>
      <c r="Z63" s="49">
        <v>0</v>
      </c>
      <c r="AA63" s="49">
        <v>0</v>
      </c>
      <c r="AB63" s="49">
        <v>0</v>
      </c>
      <c r="AC63" s="49">
        <v>0</v>
      </c>
      <c r="AD63" s="49">
        <v>0</v>
      </c>
      <c r="AE63" s="49">
        <v>0</v>
      </c>
      <c r="AF63" s="22">
        <v>0</v>
      </c>
      <c r="AG63" s="49">
        <v>0</v>
      </c>
      <c r="AH63" s="49"/>
    </row>
    <row r="64" spans="1:38" s="11" customFormat="1" ht="30" hidden="1" customHeight="1" x14ac:dyDescent="0.2">
      <c r="A64" s="95" t="s">
        <v>185</v>
      </c>
      <c r="B64" s="20">
        <v>0</v>
      </c>
      <c r="C64" s="20">
        <f>SUM(E64:AH64)</f>
        <v>8</v>
      </c>
      <c r="D64" s="13" t="e">
        <f t="shared" si="22"/>
        <v>#DIV/0!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1</v>
      </c>
      <c r="K64" s="22">
        <v>1</v>
      </c>
      <c r="L64" s="22">
        <v>1</v>
      </c>
      <c r="M64" s="22">
        <v>1</v>
      </c>
      <c r="N64" s="22">
        <v>0</v>
      </c>
      <c r="O64" s="22">
        <v>0</v>
      </c>
      <c r="P64" s="22">
        <v>0</v>
      </c>
      <c r="Q64" s="22">
        <v>0</v>
      </c>
      <c r="R64" s="22">
        <v>1</v>
      </c>
      <c r="S64" s="22">
        <v>1</v>
      </c>
      <c r="T64" s="22">
        <v>0</v>
      </c>
      <c r="U64" s="22">
        <v>1</v>
      </c>
      <c r="V64" s="22"/>
      <c r="W64" s="22"/>
      <c r="X64" s="49">
        <v>0</v>
      </c>
      <c r="Y64" s="49">
        <v>0</v>
      </c>
      <c r="Z64" s="49">
        <v>0</v>
      </c>
      <c r="AA64" s="49">
        <v>0</v>
      </c>
      <c r="AB64" s="49">
        <v>0</v>
      </c>
      <c r="AC64" s="49">
        <v>1</v>
      </c>
      <c r="AD64" s="49"/>
      <c r="AE64" s="49"/>
      <c r="AF64" s="22"/>
      <c r="AG64" s="49"/>
      <c r="AH64" s="49"/>
    </row>
    <row r="65" spans="1:35" s="2" customFormat="1" ht="30" hidden="1" customHeight="1" x14ac:dyDescent="0.25">
      <c r="A65" s="10" t="s">
        <v>120</v>
      </c>
      <c r="B65" s="20">
        <v>214447</v>
      </c>
      <c r="C65" s="20">
        <f>SUM(E65:AH65)</f>
        <v>185988.6</v>
      </c>
      <c r="D65" s="13"/>
      <c r="E65" s="9">
        <v>8532</v>
      </c>
      <c r="F65" s="9">
        <v>6006</v>
      </c>
      <c r="G65" s="9">
        <v>13990</v>
      </c>
      <c r="H65" s="9">
        <v>11277.6</v>
      </c>
      <c r="I65" s="90">
        <v>5725</v>
      </c>
      <c r="J65" s="9">
        <v>11939</v>
      </c>
      <c r="K65" s="9"/>
      <c r="L65" s="9">
        <v>8497</v>
      </c>
      <c r="M65" s="9">
        <v>10048</v>
      </c>
      <c r="N65" s="9">
        <v>10249</v>
      </c>
      <c r="O65" s="9">
        <v>3000</v>
      </c>
      <c r="P65" s="9">
        <v>6210</v>
      </c>
      <c r="Q65" s="9">
        <v>7930</v>
      </c>
      <c r="R65" s="9"/>
      <c r="S65" s="9"/>
      <c r="T65" s="9">
        <v>9997</v>
      </c>
      <c r="U65" s="9">
        <v>10907</v>
      </c>
      <c r="V65" s="9"/>
      <c r="W65" s="9"/>
      <c r="X65" s="90">
        <v>12107</v>
      </c>
      <c r="Y65" s="9">
        <v>9823</v>
      </c>
      <c r="Z65" s="9">
        <v>7715</v>
      </c>
      <c r="AA65" s="9">
        <v>2158</v>
      </c>
      <c r="AB65" s="90">
        <v>6364</v>
      </c>
      <c r="AC65" s="90"/>
      <c r="AD65" s="9">
        <v>13864</v>
      </c>
      <c r="AE65" s="9"/>
      <c r="AF65" s="9"/>
      <c r="AG65" s="9"/>
      <c r="AH65" s="9">
        <v>9650</v>
      </c>
      <c r="AI65" s="18"/>
    </row>
    <row r="66" spans="1:35" s="2" customFormat="1" ht="30" hidden="1" customHeight="1" x14ac:dyDescent="0.25">
      <c r="A66" s="27" t="s">
        <v>118</v>
      </c>
      <c r="B66" s="20">
        <v>94</v>
      </c>
      <c r="C66" s="20">
        <f>SUM(E66:AH66)</f>
        <v>0</v>
      </c>
      <c r="D66" s="13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18"/>
    </row>
    <row r="67" spans="1:35" s="2" customFormat="1" ht="30" hidden="1" customHeight="1" x14ac:dyDescent="0.25">
      <c r="A67" s="15" t="s">
        <v>146</v>
      </c>
      <c r="B67" s="20"/>
      <c r="C67" s="20">
        <f>SUM(E67:AH67)</f>
        <v>6024</v>
      </c>
      <c r="D67" s="13"/>
      <c r="E67" s="9"/>
      <c r="F67" s="9">
        <v>720</v>
      </c>
      <c r="G67" s="9"/>
      <c r="H67" s="9"/>
      <c r="I67" s="9"/>
      <c r="J67" s="9"/>
      <c r="K67" s="9"/>
      <c r="L67" s="9">
        <v>525</v>
      </c>
      <c r="M67" s="9">
        <v>568</v>
      </c>
      <c r="N67" s="9"/>
      <c r="O67" s="9">
        <v>20</v>
      </c>
      <c r="P67" s="9"/>
      <c r="Q67" s="9"/>
      <c r="R67" s="9"/>
      <c r="S67" s="9"/>
      <c r="T67" s="9">
        <v>747</v>
      </c>
      <c r="U67" s="9"/>
      <c r="V67" s="9"/>
      <c r="W67" s="9"/>
      <c r="X67" s="9"/>
      <c r="Y67" s="9"/>
      <c r="Z67" s="9">
        <v>250</v>
      </c>
      <c r="AA67" s="9">
        <v>612</v>
      </c>
      <c r="AB67" s="9"/>
      <c r="AC67" s="9"/>
      <c r="AD67" s="9">
        <v>2392</v>
      </c>
      <c r="AE67" s="9"/>
      <c r="AF67" s="9"/>
      <c r="AG67" s="9"/>
      <c r="AH67" s="9">
        <v>190</v>
      </c>
      <c r="AI67" s="18"/>
    </row>
    <row r="68" spans="1:35" s="2" customFormat="1" ht="30" hidden="1" customHeight="1" x14ac:dyDescent="0.25">
      <c r="A68" s="16" t="s">
        <v>5</v>
      </c>
      <c r="B68" s="28">
        <f>B66/B65</f>
        <v>4.3833674520977209E-4</v>
      </c>
      <c r="C68" s="28">
        <f>C66/C65</f>
        <v>0</v>
      </c>
      <c r="D68" s="13"/>
      <c r="E68" s="30">
        <f>E66/E65</f>
        <v>0</v>
      </c>
      <c r="F68" s="30">
        <f t="shared" ref="F68:AH68" si="23">F66/F65</f>
        <v>0</v>
      </c>
      <c r="G68" s="30">
        <f t="shared" si="23"/>
        <v>0</v>
      </c>
      <c r="H68" s="30">
        <f t="shared" si="23"/>
        <v>0</v>
      </c>
      <c r="I68" s="30">
        <f t="shared" si="23"/>
        <v>0</v>
      </c>
      <c r="J68" s="30">
        <f t="shared" si="23"/>
        <v>0</v>
      </c>
      <c r="K68" s="30"/>
      <c r="L68" s="30">
        <f t="shared" si="23"/>
        <v>0</v>
      </c>
      <c r="M68" s="30">
        <f t="shared" si="23"/>
        <v>0</v>
      </c>
      <c r="N68" s="30">
        <f t="shared" si="23"/>
        <v>0</v>
      </c>
      <c r="O68" s="30">
        <f t="shared" si="23"/>
        <v>0</v>
      </c>
      <c r="P68" s="30">
        <f t="shared" si="23"/>
        <v>0</v>
      </c>
      <c r="Q68" s="30">
        <f t="shared" si="23"/>
        <v>0</v>
      </c>
      <c r="R68" s="30"/>
      <c r="S68" s="30"/>
      <c r="T68" s="30">
        <f t="shared" si="23"/>
        <v>0</v>
      </c>
      <c r="U68" s="30">
        <f t="shared" si="23"/>
        <v>0</v>
      </c>
      <c r="V68" s="30"/>
      <c r="W68" s="30"/>
      <c r="X68" s="30">
        <f t="shared" si="23"/>
        <v>0</v>
      </c>
      <c r="Y68" s="30">
        <f t="shared" si="23"/>
        <v>0</v>
      </c>
      <c r="Z68" s="30">
        <f t="shared" si="23"/>
        <v>0</v>
      </c>
      <c r="AA68" s="30">
        <f t="shared" si="23"/>
        <v>0</v>
      </c>
      <c r="AB68" s="30"/>
      <c r="AC68" s="30"/>
      <c r="AD68" s="30">
        <f t="shared" si="23"/>
        <v>0</v>
      </c>
      <c r="AE68" s="30"/>
      <c r="AF68" s="30"/>
      <c r="AG68" s="30"/>
      <c r="AH68" s="30">
        <f t="shared" si="23"/>
        <v>0</v>
      </c>
      <c r="AI68" s="19"/>
    </row>
    <row r="69" spans="1:35" s="2" customFormat="1" ht="30" hidden="1" customHeight="1" x14ac:dyDescent="0.25">
      <c r="A69" s="16" t="s">
        <v>119</v>
      </c>
      <c r="B69" s="20">
        <v>60</v>
      </c>
      <c r="C69" s="20">
        <f>SUM(E69:AH69)</f>
        <v>0</v>
      </c>
      <c r="D69" s="13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19"/>
    </row>
    <row r="70" spans="1:35" s="2" customFormat="1" ht="30" hidden="1" customHeight="1" x14ac:dyDescent="0.25">
      <c r="A70" s="16" t="s">
        <v>6</v>
      </c>
      <c r="B70" s="20">
        <v>30</v>
      </c>
      <c r="C70" s="20">
        <f>SUM(E70:AH70)</f>
        <v>0</v>
      </c>
      <c r="D70" s="13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19"/>
    </row>
    <row r="71" spans="1:35" s="2" customFormat="1" ht="30" hidden="1" customHeight="1" x14ac:dyDescent="0.25">
      <c r="A71" s="16" t="s">
        <v>7</v>
      </c>
      <c r="B71" s="20"/>
      <c r="C71" s="20">
        <f>SUM(E71:AH71)</f>
        <v>0</v>
      </c>
      <c r="D71" s="13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19"/>
    </row>
    <row r="72" spans="1:35" s="2" customFormat="1" ht="30" hidden="1" customHeight="1" x14ac:dyDescent="0.25">
      <c r="A72" s="16" t="s">
        <v>8</v>
      </c>
      <c r="B72" s="20"/>
      <c r="C72" s="20">
        <f>SUM(E72:AH72)</f>
        <v>0</v>
      </c>
      <c r="D72" s="13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19"/>
    </row>
    <row r="73" spans="1:35" s="2" customFormat="1" ht="30" hidden="1" customHeight="1" x14ac:dyDescent="0.25">
      <c r="A73" s="16" t="s">
        <v>9</v>
      </c>
      <c r="B73" s="20"/>
      <c r="C73" s="20">
        <f>SUM(E73:AH73)</f>
        <v>1762</v>
      </c>
      <c r="D73" s="13"/>
      <c r="E73" s="22">
        <v>15</v>
      </c>
      <c r="F73" s="22"/>
      <c r="G73" s="22">
        <v>205</v>
      </c>
      <c r="H73" s="22">
        <v>73</v>
      </c>
      <c r="I73" s="22">
        <v>55</v>
      </c>
      <c r="J73" s="22">
        <v>220</v>
      </c>
      <c r="K73" s="22"/>
      <c r="L73" s="22">
        <v>40</v>
      </c>
      <c r="M73" s="22">
        <v>97</v>
      </c>
      <c r="N73" s="22"/>
      <c r="O73" s="22"/>
      <c r="P73" s="22"/>
      <c r="Q73" s="22">
        <v>85</v>
      </c>
      <c r="R73" s="22"/>
      <c r="S73" s="22"/>
      <c r="T73" s="22">
        <v>200</v>
      </c>
      <c r="U73" s="22"/>
      <c r="V73" s="22"/>
      <c r="W73" s="22"/>
      <c r="X73" s="22">
        <v>12</v>
      </c>
      <c r="Y73" s="22">
        <v>100</v>
      </c>
      <c r="Z73" s="22">
        <v>30</v>
      </c>
      <c r="AA73" s="22"/>
      <c r="AB73" s="22"/>
      <c r="AC73" s="22"/>
      <c r="AD73" s="22">
        <v>630</v>
      </c>
      <c r="AE73" s="22"/>
      <c r="AF73" s="22"/>
      <c r="AG73" s="22"/>
      <c r="AH73" s="22"/>
      <c r="AI73" s="19"/>
    </row>
    <row r="74" spans="1:35" s="2" customFormat="1" ht="30" hidden="1" customHeight="1" x14ac:dyDescent="0.25">
      <c r="A74" s="15" t="s">
        <v>10</v>
      </c>
      <c r="B74" s="20"/>
      <c r="C74" s="20">
        <f t="shared" ref="C74:C85" si="24">SUM(E74:AH74)</f>
        <v>0</v>
      </c>
      <c r="D74" s="13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19"/>
    </row>
    <row r="75" spans="1:35" s="2" customFormat="1" ht="30" hidden="1" customHeight="1" outlineLevel="1" x14ac:dyDescent="0.25">
      <c r="A75" s="15" t="s">
        <v>121</v>
      </c>
      <c r="B75" s="20"/>
      <c r="C75" s="20">
        <f t="shared" si="24"/>
        <v>0</v>
      </c>
      <c r="D75" s="13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19"/>
    </row>
    <row r="76" spans="1:35" s="2" customFormat="1" ht="30" hidden="1" customHeight="1" outlineLevel="1" x14ac:dyDescent="0.25">
      <c r="A76" s="15" t="s">
        <v>122</v>
      </c>
      <c r="B76" s="20"/>
      <c r="C76" s="20">
        <f t="shared" si="24"/>
        <v>0</v>
      </c>
      <c r="D76" s="13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19"/>
    </row>
    <row r="77" spans="1:35" s="2" customFormat="1" ht="30" hidden="1" customHeight="1" x14ac:dyDescent="0.25">
      <c r="A77" s="10" t="s">
        <v>11</v>
      </c>
      <c r="B77" s="20"/>
      <c r="C77" s="20">
        <f t="shared" si="24"/>
        <v>0</v>
      </c>
      <c r="D77" s="13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18"/>
    </row>
    <row r="78" spans="1:35" s="2" customFormat="1" ht="30" hidden="1" customHeight="1" x14ac:dyDescent="0.25">
      <c r="A78" s="27" t="s">
        <v>12</v>
      </c>
      <c r="B78" s="20"/>
      <c r="C78" s="20">
        <f t="shared" si="24"/>
        <v>158</v>
      </c>
      <c r="D78" s="13"/>
      <c r="E78" s="29"/>
      <c r="F78" s="29"/>
      <c r="G78" s="29">
        <v>96</v>
      </c>
      <c r="H78" s="29">
        <v>13</v>
      </c>
      <c r="I78" s="29"/>
      <c r="J78" s="29"/>
      <c r="K78" s="29"/>
      <c r="L78" s="29">
        <v>2</v>
      </c>
      <c r="M78" s="29">
        <v>43</v>
      </c>
      <c r="N78" s="29"/>
      <c r="O78" s="29">
        <v>1</v>
      </c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>
        <v>3</v>
      </c>
      <c r="AA78" s="29"/>
      <c r="AB78" s="29"/>
      <c r="AC78" s="29"/>
      <c r="AD78" s="29"/>
      <c r="AE78" s="29"/>
      <c r="AF78" s="29"/>
      <c r="AG78" s="29"/>
      <c r="AH78" s="29"/>
      <c r="AI78" s="18"/>
    </row>
    <row r="79" spans="1:35" s="2" customFormat="1" ht="30" hidden="1" customHeight="1" x14ac:dyDescent="0.25">
      <c r="A79" s="16" t="s">
        <v>5</v>
      </c>
      <c r="B79" s="28" t="e">
        <f>B78/B77</f>
        <v>#DIV/0!</v>
      </c>
      <c r="C79" s="20" t="e">
        <f t="shared" si="24"/>
        <v>#DIV/0!</v>
      </c>
      <c r="D79" s="13"/>
      <c r="E79" s="30" t="e">
        <f t="shared" ref="E79:AH79" si="25">E78/E77</f>
        <v>#DIV/0!</v>
      </c>
      <c r="F79" s="30" t="e">
        <f t="shared" si="25"/>
        <v>#DIV/0!</v>
      </c>
      <c r="G79" s="30" t="e">
        <f t="shared" si="25"/>
        <v>#DIV/0!</v>
      </c>
      <c r="H79" s="30" t="e">
        <f t="shared" si="25"/>
        <v>#DIV/0!</v>
      </c>
      <c r="I79" s="30" t="e">
        <f t="shared" si="25"/>
        <v>#DIV/0!</v>
      </c>
      <c r="J79" s="30" t="e">
        <f t="shared" si="25"/>
        <v>#DIV/0!</v>
      </c>
      <c r="K79" s="30"/>
      <c r="L79" s="30" t="e">
        <f t="shared" si="25"/>
        <v>#DIV/0!</v>
      </c>
      <c r="M79" s="30" t="e">
        <f t="shared" si="25"/>
        <v>#DIV/0!</v>
      </c>
      <c r="N79" s="30" t="e">
        <f t="shared" si="25"/>
        <v>#DIV/0!</v>
      </c>
      <c r="O79" s="30" t="e">
        <f t="shared" si="25"/>
        <v>#DIV/0!</v>
      </c>
      <c r="P79" s="30" t="e">
        <f t="shared" si="25"/>
        <v>#DIV/0!</v>
      </c>
      <c r="Q79" s="30" t="e">
        <f t="shared" si="25"/>
        <v>#DIV/0!</v>
      </c>
      <c r="R79" s="30"/>
      <c r="S79" s="30"/>
      <c r="T79" s="30" t="e">
        <f t="shared" si="25"/>
        <v>#DIV/0!</v>
      </c>
      <c r="U79" s="30" t="e">
        <f t="shared" si="25"/>
        <v>#DIV/0!</v>
      </c>
      <c r="V79" s="30"/>
      <c r="W79" s="30"/>
      <c r="X79" s="30" t="e">
        <f t="shared" si="25"/>
        <v>#DIV/0!</v>
      </c>
      <c r="Y79" s="30" t="e">
        <f t="shared" si="25"/>
        <v>#DIV/0!</v>
      </c>
      <c r="Z79" s="30" t="e">
        <f t="shared" si="25"/>
        <v>#DIV/0!</v>
      </c>
      <c r="AA79" s="30" t="e">
        <f t="shared" si="25"/>
        <v>#DIV/0!</v>
      </c>
      <c r="AB79" s="30" t="e">
        <f t="shared" si="25"/>
        <v>#DIV/0!</v>
      </c>
      <c r="AC79" s="30"/>
      <c r="AD79" s="30" t="e">
        <f t="shared" si="25"/>
        <v>#DIV/0!</v>
      </c>
      <c r="AE79" s="30"/>
      <c r="AF79" s="30"/>
      <c r="AG79" s="30"/>
      <c r="AH79" s="30" t="e">
        <f t="shared" si="25"/>
        <v>#DIV/0!</v>
      </c>
      <c r="AI79" s="19"/>
    </row>
    <row r="80" spans="1:35" s="2" customFormat="1" ht="30" hidden="1" customHeight="1" outlineLevel="1" x14ac:dyDescent="0.25">
      <c r="A80" s="15" t="s">
        <v>13</v>
      </c>
      <c r="B80" s="20"/>
      <c r="C80" s="20">
        <f t="shared" si="24"/>
        <v>0</v>
      </c>
      <c r="D80" s="13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19"/>
    </row>
    <row r="81" spans="1:35" s="2" customFormat="1" ht="30" hidden="1" customHeight="1" x14ac:dyDescent="0.25">
      <c r="A81" s="10" t="s">
        <v>113</v>
      </c>
      <c r="B81" s="20"/>
      <c r="C81" s="20">
        <f t="shared" si="24"/>
        <v>0</v>
      </c>
      <c r="D81" s="13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18"/>
    </row>
    <row r="82" spans="1:35" s="2" customFormat="1" ht="26.45" hidden="1" customHeight="1" x14ac:dyDescent="0.25">
      <c r="A82" s="27" t="s">
        <v>114</v>
      </c>
      <c r="B82" s="23"/>
      <c r="C82" s="23">
        <f t="shared" si="24"/>
        <v>140.5</v>
      </c>
      <c r="D82" s="8"/>
      <c r="E82" s="22">
        <v>8</v>
      </c>
      <c r="F82" s="22"/>
      <c r="G82" s="22"/>
      <c r="H82" s="22"/>
      <c r="I82" s="22"/>
      <c r="J82" s="22"/>
      <c r="K82" s="22"/>
      <c r="L82" s="22">
        <v>13.5</v>
      </c>
      <c r="M82" s="22">
        <v>55</v>
      </c>
      <c r="N82" s="22"/>
      <c r="O82" s="49"/>
      <c r="P82" s="22"/>
      <c r="Q82" s="22"/>
      <c r="R82" s="22"/>
      <c r="S82" s="22"/>
      <c r="T82" s="22"/>
      <c r="U82" s="22"/>
      <c r="V82" s="22"/>
      <c r="W82" s="22"/>
      <c r="X82" s="22"/>
      <c r="Y82" s="22">
        <v>12</v>
      </c>
      <c r="Z82" s="22"/>
      <c r="AA82" s="22"/>
      <c r="AB82" s="22"/>
      <c r="AC82" s="22"/>
      <c r="AD82" s="22">
        <v>52</v>
      </c>
      <c r="AE82" s="22"/>
      <c r="AF82" s="22"/>
      <c r="AG82" s="22"/>
      <c r="AH82" s="22"/>
      <c r="AI82" s="18"/>
    </row>
    <row r="83" spans="1:35" s="2" customFormat="1" ht="30" hidden="1" customHeight="1" x14ac:dyDescent="0.25">
      <c r="A83" s="12" t="s">
        <v>147</v>
      </c>
      <c r="B83" s="23"/>
      <c r="C83" s="23">
        <f t="shared" si="24"/>
        <v>0</v>
      </c>
      <c r="D83" s="8"/>
      <c r="E83" s="22"/>
      <c r="F83" s="22"/>
      <c r="G83" s="22"/>
      <c r="H83" s="49"/>
      <c r="I83" s="22"/>
      <c r="J83" s="22"/>
      <c r="K83" s="22"/>
      <c r="L83" s="22"/>
      <c r="M83" s="22"/>
      <c r="N83" s="49"/>
      <c r="O83" s="49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8"/>
    </row>
    <row r="84" spans="1:35" s="2" customFormat="1" ht="30" hidden="1" customHeight="1" x14ac:dyDescent="0.25">
      <c r="A84" s="12" t="s">
        <v>5</v>
      </c>
      <c r="B84" s="28"/>
      <c r="C84" s="23">
        <f t="shared" si="24"/>
        <v>0</v>
      </c>
      <c r="D84" s="8" t="e">
        <f t="shared" ref="D84:D114" si="26">C84/B84</f>
        <v>#DIV/0!</v>
      </c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19"/>
    </row>
    <row r="85" spans="1:35" s="2" customFormat="1" ht="30" hidden="1" customHeight="1" x14ac:dyDescent="0.25">
      <c r="A85" s="16" t="s">
        <v>14</v>
      </c>
      <c r="B85" s="20"/>
      <c r="C85" s="23">
        <f t="shared" si="24"/>
        <v>255</v>
      </c>
      <c r="D85" s="13"/>
      <c r="E85" s="29"/>
      <c r="F85" s="29"/>
      <c r="G85" s="29">
        <v>170</v>
      </c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>
        <v>85</v>
      </c>
      <c r="AA85" s="29"/>
      <c r="AB85" s="29"/>
      <c r="AC85" s="29"/>
      <c r="AD85" s="29"/>
      <c r="AE85" s="29"/>
      <c r="AF85" s="29"/>
      <c r="AG85" s="29"/>
      <c r="AH85" s="29"/>
      <c r="AI85" s="18"/>
    </row>
    <row r="86" spans="1:35" s="2" customFormat="1" ht="30" hidden="1" customHeight="1" outlineLevel="1" x14ac:dyDescent="0.25">
      <c r="A86" s="15" t="s">
        <v>15</v>
      </c>
      <c r="B86" s="20"/>
      <c r="C86" s="20">
        <f t="shared" ref="C86:C99" si="27">SUM(E86:AH86)</f>
        <v>0</v>
      </c>
      <c r="D86" s="13" t="e">
        <f t="shared" si="26"/>
        <v>#DIV/0!</v>
      </c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19"/>
    </row>
    <row r="87" spans="1:35" s="2" customFormat="1" ht="30" hidden="1" customHeight="1" outlineLevel="1" x14ac:dyDescent="0.25">
      <c r="A87" s="15" t="s">
        <v>16</v>
      </c>
      <c r="B87" s="20"/>
      <c r="C87" s="20">
        <f t="shared" si="27"/>
        <v>0</v>
      </c>
      <c r="D87" s="13" t="e">
        <f t="shared" si="26"/>
        <v>#DIV/0!</v>
      </c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19"/>
    </row>
    <row r="88" spans="1:35" s="2" customFormat="1" ht="30" hidden="1" customHeight="1" x14ac:dyDescent="0.25">
      <c r="A88" s="16" t="s">
        <v>17</v>
      </c>
      <c r="B88" s="20"/>
      <c r="C88" s="20">
        <f t="shared" si="27"/>
        <v>4011</v>
      </c>
      <c r="D88" s="13"/>
      <c r="E88" s="32">
        <v>2010</v>
      </c>
      <c r="F88" s="32"/>
      <c r="G88" s="32"/>
      <c r="H88" s="32"/>
      <c r="I88" s="32"/>
      <c r="J88" s="32">
        <v>107</v>
      </c>
      <c r="K88" s="32"/>
      <c r="L88" s="32"/>
      <c r="M88" s="32">
        <v>70</v>
      </c>
      <c r="N88" s="32">
        <v>50</v>
      </c>
      <c r="O88" s="32"/>
      <c r="P88" s="32"/>
      <c r="Q88" s="32">
        <v>10</v>
      </c>
      <c r="R88" s="32"/>
      <c r="S88" s="32"/>
      <c r="T88" s="32">
        <v>1135</v>
      </c>
      <c r="U88" s="32"/>
      <c r="V88" s="32"/>
      <c r="W88" s="32"/>
      <c r="X88" s="32"/>
      <c r="Y88" s="32">
        <v>250</v>
      </c>
      <c r="Z88" s="32"/>
      <c r="AA88" s="32"/>
      <c r="AB88" s="32"/>
      <c r="AC88" s="32"/>
      <c r="AD88" s="32">
        <v>329</v>
      </c>
      <c r="AE88" s="32"/>
      <c r="AF88" s="32"/>
      <c r="AG88" s="32"/>
      <c r="AH88" s="32">
        <v>50</v>
      </c>
      <c r="AI88" s="19"/>
    </row>
    <row r="89" spans="1:35" s="2" customFormat="1" ht="30" hidden="1" customHeight="1" x14ac:dyDescent="0.25">
      <c r="A89" s="16" t="s">
        <v>18</v>
      </c>
      <c r="B89" s="20"/>
      <c r="C89" s="20">
        <f t="shared" si="27"/>
        <v>2084</v>
      </c>
      <c r="D89" s="13"/>
      <c r="E89" s="32"/>
      <c r="F89" s="32">
        <v>6</v>
      </c>
      <c r="G89" s="32"/>
      <c r="H89" s="32">
        <v>668</v>
      </c>
      <c r="I89" s="32"/>
      <c r="J89" s="32">
        <v>730</v>
      </c>
      <c r="K89" s="32"/>
      <c r="L89" s="32">
        <v>80</v>
      </c>
      <c r="M89" s="32">
        <v>180</v>
      </c>
      <c r="N89" s="32"/>
      <c r="O89" s="32"/>
      <c r="P89" s="32"/>
      <c r="Q89" s="32"/>
      <c r="R89" s="32"/>
      <c r="S89" s="32"/>
      <c r="T89" s="32">
        <v>120</v>
      </c>
      <c r="U89" s="32"/>
      <c r="V89" s="32"/>
      <c r="W89" s="32"/>
      <c r="X89" s="32"/>
      <c r="Y89" s="32"/>
      <c r="Z89" s="32"/>
      <c r="AA89" s="32"/>
      <c r="AB89" s="32"/>
      <c r="AC89" s="32"/>
      <c r="AD89" s="32">
        <v>300</v>
      </c>
      <c r="AE89" s="32"/>
      <c r="AF89" s="32"/>
      <c r="AG89" s="32"/>
      <c r="AH89" s="32"/>
      <c r="AI89" s="19"/>
    </row>
    <row r="90" spans="1:35" s="2" customFormat="1" ht="30" hidden="1" customHeight="1" x14ac:dyDescent="0.25">
      <c r="A90" s="16" t="s">
        <v>19</v>
      </c>
      <c r="B90" s="20"/>
      <c r="C90" s="20">
        <f t="shared" si="27"/>
        <v>0</v>
      </c>
      <c r="D90" s="13" t="e">
        <f t="shared" si="26"/>
        <v>#DIV/0!</v>
      </c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19"/>
    </row>
    <row r="91" spans="1:35" s="2" customFormat="1" ht="30" hidden="1" customHeight="1" x14ac:dyDescent="0.25">
      <c r="A91" s="16" t="s">
        <v>20</v>
      </c>
      <c r="B91" s="20"/>
      <c r="C91" s="20">
        <f t="shared" si="27"/>
        <v>180</v>
      </c>
      <c r="D91" s="13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>
        <v>180</v>
      </c>
      <c r="AA91" s="32"/>
      <c r="AB91" s="32"/>
      <c r="AC91" s="32"/>
      <c r="AD91" s="32"/>
      <c r="AE91" s="32"/>
      <c r="AF91" s="32"/>
      <c r="AG91" s="32"/>
      <c r="AH91" s="32"/>
      <c r="AI91" s="19"/>
    </row>
    <row r="92" spans="1:35" s="2" customFormat="1" ht="30" hidden="1" customHeight="1" x14ac:dyDescent="0.25">
      <c r="A92" s="16" t="s">
        <v>21</v>
      </c>
      <c r="B92" s="20"/>
      <c r="C92" s="20">
        <f t="shared" si="27"/>
        <v>3763</v>
      </c>
      <c r="D92" s="13"/>
      <c r="E92" s="32"/>
      <c r="F92" s="32"/>
      <c r="G92" s="32">
        <v>572</v>
      </c>
      <c r="H92" s="32">
        <v>79</v>
      </c>
      <c r="I92" s="32">
        <v>91</v>
      </c>
      <c r="J92" s="32">
        <v>100</v>
      </c>
      <c r="K92" s="32"/>
      <c r="L92" s="32"/>
      <c r="M92" s="32">
        <v>437</v>
      </c>
      <c r="N92" s="32"/>
      <c r="O92" s="32">
        <v>26</v>
      </c>
      <c r="P92" s="32">
        <v>15</v>
      </c>
      <c r="Q92" s="32">
        <v>10</v>
      </c>
      <c r="R92" s="32"/>
      <c r="S92" s="32"/>
      <c r="T92" s="32">
        <v>80</v>
      </c>
      <c r="U92" s="32"/>
      <c r="V92" s="32"/>
      <c r="W92" s="32"/>
      <c r="X92" s="32">
        <v>15</v>
      </c>
      <c r="Y92" s="32">
        <v>90</v>
      </c>
      <c r="Z92" s="32">
        <v>153</v>
      </c>
      <c r="AA92" s="32"/>
      <c r="AB92" s="32">
        <v>296</v>
      </c>
      <c r="AC92" s="32"/>
      <c r="AD92" s="32">
        <v>1699</v>
      </c>
      <c r="AE92" s="32"/>
      <c r="AF92" s="32"/>
      <c r="AG92" s="32"/>
      <c r="AH92" s="32">
        <v>100</v>
      </c>
      <c r="AI92" s="19"/>
    </row>
    <row r="93" spans="1:35" s="2" customFormat="1" ht="30" hidden="1" customHeight="1" x14ac:dyDescent="0.25">
      <c r="A93" s="16" t="s">
        <v>22</v>
      </c>
      <c r="B93" s="20"/>
      <c r="C93" s="20">
        <f t="shared" si="27"/>
        <v>0</v>
      </c>
      <c r="D93" s="13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19"/>
    </row>
    <row r="94" spans="1:35" s="2" customFormat="1" ht="30" hidden="1" customHeight="1" x14ac:dyDescent="0.25">
      <c r="A94" s="16" t="s">
        <v>23</v>
      </c>
      <c r="B94" s="20"/>
      <c r="C94" s="20">
        <f t="shared" si="27"/>
        <v>0</v>
      </c>
      <c r="D94" s="13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19"/>
    </row>
    <row r="95" spans="1:35" s="2" customFormat="1" ht="30" hidden="1" customHeight="1" x14ac:dyDescent="0.25">
      <c r="A95" s="16" t="s">
        <v>24</v>
      </c>
      <c r="B95" s="20"/>
      <c r="C95" s="20">
        <f t="shared" si="27"/>
        <v>70</v>
      </c>
      <c r="D95" s="13"/>
      <c r="E95" s="20"/>
      <c r="F95" s="20"/>
      <c r="G95" s="20"/>
      <c r="H95" s="34"/>
      <c r="I95" s="20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>
        <v>70</v>
      </c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19"/>
    </row>
    <row r="96" spans="1:35" s="2" customFormat="1" ht="30" hidden="1" customHeight="1" x14ac:dyDescent="0.25">
      <c r="A96" s="16" t="s">
        <v>25</v>
      </c>
      <c r="B96" s="20"/>
      <c r="C96" s="20">
        <f t="shared" si="27"/>
        <v>292</v>
      </c>
      <c r="D96" s="13"/>
      <c r="E96" s="32"/>
      <c r="F96" s="32"/>
      <c r="G96" s="32"/>
      <c r="H96" s="32">
        <v>90</v>
      </c>
      <c r="I96" s="32">
        <v>202</v>
      </c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19"/>
    </row>
    <row r="97" spans="1:35" s="2" customFormat="1" ht="30" hidden="1" customHeight="1" x14ac:dyDescent="0.25">
      <c r="A97" s="16" t="s">
        <v>26</v>
      </c>
      <c r="B97" s="20"/>
      <c r="C97" s="20">
        <f t="shared" si="27"/>
        <v>0</v>
      </c>
      <c r="D97" s="13" t="e">
        <f t="shared" si="26"/>
        <v>#DIV/0!</v>
      </c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19"/>
    </row>
    <row r="98" spans="1:35" s="2" customFormat="1" ht="30" hidden="1" customHeight="1" x14ac:dyDescent="0.25">
      <c r="A98" s="16" t="s">
        <v>27</v>
      </c>
      <c r="B98" s="20"/>
      <c r="C98" s="17">
        <f t="shared" si="27"/>
        <v>20</v>
      </c>
      <c r="D98" s="13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>
        <v>10</v>
      </c>
      <c r="V98" s="32"/>
      <c r="W98" s="32"/>
      <c r="X98" s="32">
        <v>10</v>
      </c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19"/>
    </row>
    <row r="99" spans="1:35" ht="30" hidden="1" customHeight="1" x14ac:dyDescent="0.25">
      <c r="A99" s="10" t="s">
        <v>28</v>
      </c>
      <c r="B99" s="20"/>
      <c r="C99" s="20">
        <f t="shared" si="27"/>
        <v>0</v>
      </c>
      <c r="D99" s="13" t="e">
        <f t="shared" si="26"/>
        <v>#DIV/0!</v>
      </c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</row>
    <row r="100" spans="1:35" ht="30" hidden="1" customHeight="1" x14ac:dyDescent="0.25">
      <c r="A100" s="27" t="s">
        <v>29</v>
      </c>
      <c r="B100" s="20"/>
      <c r="C100" s="20">
        <f>SUM(E100:AH100)</f>
        <v>0</v>
      </c>
      <c r="D100" s="13" t="e">
        <f t="shared" si="26"/>
        <v>#DIV/0!</v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</row>
    <row r="101" spans="1:35" ht="30" hidden="1" customHeight="1" x14ac:dyDescent="0.25">
      <c r="A101" s="12" t="s">
        <v>5</v>
      </c>
      <c r="B101" s="28"/>
      <c r="C101" s="20">
        <f>SUM(E101:AH101)</f>
        <v>0</v>
      </c>
      <c r="D101" s="13" t="e">
        <f t="shared" si="26"/>
        <v>#DIV/0!</v>
      </c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</row>
    <row r="102" spans="1:35" ht="30" hidden="1" customHeight="1" x14ac:dyDescent="0.25">
      <c r="A102" s="12" t="s">
        <v>30</v>
      </c>
      <c r="B102" s="28"/>
      <c r="C102" s="20">
        <f>SUM(E102:AH102)</f>
        <v>0</v>
      </c>
      <c r="D102" s="13" t="e">
        <f t="shared" si="26"/>
        <v>#DIV/0!</v>
      </c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</row>
    <row r="103" spans="1:35" ht="30" hidden="1" customHeight="1" x14ac:dyDescent="0.25">
      <c r="A103" s="12"/>
      <c r="B103" s="28"/>
      <c r="C103" s="34"/>
      <c r="D103" s="13" t="e">
        <f t="shared" si="26"/>
        <v>#DIV/0!</v>
      </c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</row>
    <row r="104" spans="1:35" s="4" customFormat="1" ht="30" hidden="1" customHeight="1" x14ac:dyDescent="0.25">
      <c r="A104" s="71" t="s">
        <v>31</v>
      </c>
      <c r="B104" s="35"/>
      <c r="C104" s="35">
        <f>SUM(E104:AH104)</f>
        <v>0</v>
      </c>
      <c r="D104" s="13" t="e">
        <f t="shared" si="26"/>
        <v>#DIV/0!</v>
      </c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</row>
    <row r="105" spans="1:35" ht="30" hidden="1" customHeight="1" x14ac:dyDescent="0.25">
      <c r="A105" s="12"/>
      <c r="B105" s="28"/>
      <c r="C105" s="34"/>
      <c r="D105" s="13" t="e">
        <f t="shared" si="26"/>
        <v>#DIV/0!</v>
      </c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</row>
    <row r="106" spans="1:35" ht="7.9" hidden="1" customHeight="1" x14ac:dyDescent="0.25">
      <c r="A106" s="12"/>
      <c r="B106" s="28"/>
      <c r="C106" s="17"/>
      <c r="D106" s="13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</row>
    <row r="107" spans="1:35" s="38" customFormat="1" ht="30" hidden="1" customHeight="1" x14ac:dyDescent="0.25">
      <c r="A107" s="12" t="s">
        <v>32</v>
      </c>
      <c r="B107" s="37"/>
      <c r="C107" s="37">
        <f>SUM(E107:AH107)</f>
        <v>-61929</v>
      </c>
      <c r="D107" s="13"/>
      <c r="E107" s="91">
        <f>(E66-E108)</f>
        <v>-2925</v>
      </c>
      <c r="F107" s="91">
        <f t="shared" ref="F107:AH107" si="28">(F66-F108)</f>
        <v>-2253</v>
      </c>
      <c r="G107" s="91">
        <f t="shared" si="28"/>
        <v>-8550</v>
      </c>
      <c r="H107" s="91">
        <f t="shared" si="28"/>
        <v>-3688</v>
      </c>
      <c r="I107" s="91">
        <f t="shared" si="28"/>
        <v>-2300</v>
      </c>
      <c r="J107" s="91">
        <f t="shared" si="28"/>
        <v>-3800</v>
      </c>
      <c r="K107" s="91"/>
      <c r="L107" s="91">
        <f t="shared" si="28"/>
        <v>-2592</v>
      </c>
      <c r="M107" s="91">
        <f t="shared" si="28"/>
        <v>-5121</v>
      </c>
      <c r="N107" s="91">
        <f t="shared" si="28"/>
        <v>-2780</v>
      </c>
      <c r="O107" s="91">
        <f t="shared" si="28"/>
        <v>-1095</v>
      </c>
      <c r="P107" s="91">
        <f t="shared" si="28"/>
        <v>-660</v>
      </c>
      <c r="Q107" s="91">
        <f t="shared" si="28"/>
        <v>-708</v>
      </c>
      <c r="R107" s="91"/>
      <c r="S107" s="91"/>
      <c r="T107" s="91">
        <f t="shared" si="28"/>
        <v>-3875</v>
      </c>
      <c r="U107" s="91">
        <f t="shared" si="28"/>
        <v>-2330</v>
      </c>
      <c r="V107" s="91"/>
      <c r="W107" s="91"/>
      <c r="X107" s="91">
        <f t="shared" si="28"/>
        <v>-3205</v>
      </c>
      <c r="Y107" s="91">
        <f t="shared" si="28"/>
        <v>-1074</v>
      </c>
      <c r="Z107" s="91">
        <f t="shared" si="28"/>
        <v>-2210</v>
      </c>
      <c r="AA107" s="91">
        <f t="shared" si="28"/>
        <v>-798</v>
      </c>
      <c r="AB107" s="91">
        <f t="shared" si="28"/>
        <v>-1755</v>
      </c>
      <c r="AC107" s="91"/>
      <c r="AD107" s="91">
        <f t="shared" si="28"/>
        <v>-9000</v>
      </c>
      <c r="AE107" s="91"/>
      <c r="AF107" s="91"/>
      <c r="AG107" s="91"/>
      <c r="AH107" s="91">
        <f t="shared" si="28"/>
        <v>-1210</v>
      </c>
    </row>
    <row r="108" spans="1:35" ht="30.6" hidden="1" customHeight="1" x14ac:dyDescent="0.25">
      <c r="A108" s="12" t="s">
        <v>33</v>
      </c>
      <c r="B108" s="20"/>
      <c r="C108" s="20">
        <f>SUM(E108:AH108)</f>
        <v>61929</v>
      </c>
      <c r="D108" s="13"/>
      <c r="E108" s="9">
        <v>2925</v>
      </c>
      <c r="F108" s="9">
        <v>2253</v>
      </c>
      <c r="G108" s="9">
        <v>8550</v>
      </c>
      <c r="H108" s="9">
        <v>3688</v>
      </c>
      <c r="I108" s="9">
        <v>2300</v>
      </c>
      <c r="J108" s="9">
        <v>3800</v>
      </c>
      <c r="K108" s="9"/>
      <c r="L108" s="9">
        <v>2592</v>
      </c>
      <c r="M108" s="9">
        <v>5121</v>
      </c>
      <c r="N108" s="9">
        <v>2780</v>
      </c>
      <c r="O108" s="9">
        <v>1095</v>
      </c>
      <c r="P108" s="9">
        <v>660</v>
      </c>
      <c r="Q108" s="9">
        <v>708</v>
      </c>
      <c r="R108" s="9"/>
      <c r="S108" s="9"/>
      <c r="T108" s="9">
        <v>3875</v>
      </c>
      <c r="U108" s="9">
        <v>2330</v>
      </c>
      <c r="V108" s="9"/>
      <c r="W108" s="9"/>
      <c r="X108" s="9">
        <v>3205</v>
      </c>
      <c r="Y108" s="9">
        <v>1074</v>
      </c>
      <c r="Z108" s="9">
        <v>2210</v>
      </c>
      <c r="AA108" s="9">
        <v>798</v>
      </c>
      <c r="AB108" s="9">
        <v>1755</v>
      </c>
      <c r="AC108" s="9"/>
      <c r="AD108" s="9">
        <v>9000</v>
      </c>
      <c r="AE108" s="9"/>
      <c r="AF108" s="9"/>
      <c r="AG108" s="9"/>
      <c r="AH108" s="9">
        <v>1210</v>
      </c>
      <c r="AI108" s="18"/>
    </row>
    <row r="109" spans="1:35" ht="30" hidden="1" customHeight="1" x14ac:dyDescent="0.25">
      <c r="A109" s="12"/>
      <c r="B109" s="28"/>
      <c r="C109" s="20"/>
      <c r="D109" s="13" t="e">
        <f t="shared" si="26"/>
        <v>#DIV/0!</v>
      </c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</row>
    <row r="110" spans="1:35" s="38" customFormat="1" ht="30" hidden="1" customHeight="1" x14ac:dyDescent="0.25">
      <c r="A110" s="12" t="s">
        <v>34</v>
      </c>
      <c r="B110" s="37"/>
      <c r="C110" s="37"/>
      <c r="D110" s="13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</row>
    <row r="111" spans="1:35" ht="30" hidden="1" customHeight="1" x14ac:dyDescent="0.25">
      <c r="A111" s="12" t="s">
        <v>35</v>
      </c>
      <c r="B111" s="29"/>
      <c r="C111" s="23">
        <f>SUM(E111:AH111)</f>
        <v>0</v>
      </c>
      <c r="D111" s="13" t="e">
        <f t="shared" si="26"/>
        <v>#DIV/0!</v>
      </c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31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</row>
    <row r="112" spans="1:35" ht="30" hidden="1" customHeight="1" x14ac:dyDescent="0.25">
      <c r="A112" s="39" t="s">
        <v>36</v>
      </c>
      <c r="B112" s="40"/>
      <c r="C112" s="40"/>
      <c r="D112" s="13" t="e">
        <f t="shared" si="26"/>
        <v>#DIV/0!</v>
      </c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</row>
    <row r="113" spans="1:34" ht="30" hidden="1" customHeight="1" x14ac:dyDescent="0.25">
      <c r="A113" s="12" t="s">
        <v>37</v>
      </c>
      <c r="B113" s="36"/>
      <c r="C113" s="36"/>
      <c r="D113" s="13" t="e">
        <f t="shared" si="26"/>
        <v>#DIV/0!</v>
      </c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</row>
    <row r="114" spans="1:34" ht="30" hidden="1" customHeight="1" x14ac:dyDescent="0.25">
      <c r="A114" s="12" t="s">
        <v>38</v>
      </c>
      <c r="B114" s="24"/>
      <c r="C114" s="24" t="e">
        <f>C113/C112</f>
        <v>#DIV/0!</v>
      </c>
      <c r="D114" s="13" t="e">
        <f t="shared" si="26"/>
        <v>#DIV/0!</v>
      </c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</row>
    <row r="115" spans="1:34" ht="30" hidden="1" customHeight="1" x14ac:dyDescent="0.25">
      <c r="A115" s="39" t="s">
        <v>130</v>
      </c>
      <c r="B115" s="74"/>
      <c r="C115" s="74"/>
      <c r="D115" s="42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</row>
    <row r="116" spans="1:34" s="11" customFormat="1" ht="30" hidden="1" customHeight="1" outlineLevel="1" x14ac:dyDescent="0.2">
      <c r="A116" s="43" t="s">
        <v>39</v>
      </c>
      <c r="B116" s="20"/>
      <c r="C116" s="23"/>
      <c r="D116" s="13" t="e">
        <f t="shared" ref="D116:D153" si="29">C116/B116</f>
        <v>#DIV/0!</v>
      </c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</row>
    <row r="117" spans="1:34" s="11" customFormat="1" ht="30" hidden="1" customHeight="1" outlineLevel="1" x14ac:dyDescent="0.2">
      <c r="A117" s="43" t="s">
        <v>44</v>
      </c>
      <c r="B117" s="34"/>
      <c r="C117" s="22"/>
      <c r="D117" s="13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</row>
    <row r="118" spans="1:34" s="11" customFormat="1" ht="30" hidden="1" customHeight="1" outlineLevel="1" x14ac:dyDescent="0.2">
      <c r="A118" s="43" t="s">
        <v>106</v>
      </c>
      <c r="B118" s="34"/>
      <c r="C118" s="22"/>
      <c r="D118" s="13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</row>
    <row r="119" spans="1:34" s="11" customFormat="1" ht="30" hidden="1" customHeight="1" outlineLevel="1" x14ac:dyDescent="0.2">
      <c r="A119" s="43" t="s">
        <v>107</v>
      </c>
      <c r="B119" s="34"/>
      <c r="C119" s="22"/>
      <c r="D119" s="13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</row>
    <row r="120" spans="1:34" s="45" customFormat="1" ht="34.9" hidden="1" customHeight="1" outlineLevel="1" x14ac:dyDescent="0.2">
      <c r="A120" s="12" t="s">
        <v>40</v>
      </c>
      <c r="B120" s="34"/>
      <c r="C120" s="22"/>
      <c r="D120" s="13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</row>
    <row r="121" spans="1:34" s="45" customFormat="1" ht="33" hidden="1" customHeight="1" outlineLevel="1" x14ac:dyDescent="0.2">
      <c r="A121" s="12" t="s">
        <v>41</v>
      </c>
      <c r="B121" s="34"/>
      <c r="C121" s="22"/>
      <c r="D121" s="13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</row>
    <row r="122" spans="1:34" s="11" customFormat="1" ht="34.15" hidden="1" customHeight="1" outlineLevel="1" x14ac:dyDescent="0.2">
      <c r="A122" s="10" t="s">
        <v>42</v>
      </c>
      <c r="B122" s="23"/>
      <c r="C122" s="23"/>
      <c r="D122" s="13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</row>
    <row r="123" spans="1:34" s="11" customFormat="1" ht="30" hidden="1" customHeight="1" x14ac:dyDescent="0.2">
      <c r="A123" s="27" t="s">
        <v>43</v>
      </c>
      <c r="B123" s="20"/>
      <c r="C123" s="23"/>
      <c r="D123" s="13" t="e">
        <f t="shared" si="29"/>
        <v>#DIV/0!</v>
      </c>
      <c r="E123" s="34"/>
      <c r="F123" s="34"/>
      <c r="G123" s="34"/>
      <c r="H123" s="34"/>
      <c r="I123" s="34"/>
      <c r="J123" s="34"/>
      <c r="K123" s="93"/>
      <c r="L123" s="34"/>
      <c r="M123" s="34"/>
      <c r="N123" s="34"/>
      <c r="O123" s="34"/>
      <c r="P123" s="34"/>
      <c r="Q123" s="34"/>
      <c r="R123" s="93"/>
      <c r="S123" s="93"/>
      <c r="T123" s="34"/>
      <c r="U123" s="34"/>
      <c r="V123" s="93"/>
      <c r="W123" s="93"/>
      <c r="X123" s="34"/>
      <c r="Y123" s="34"/>
      <c r="Z123" s="34"/>
      <c r="AA123" s="34"/>
      <c r="AB123" s="34"/>
      <c r="AC123" s="93"/>
      <c r="AD123" s="34"/>
      <c r="AE123" s="93"/>
      <c r="AF123" s="93"/>
      <c r="AG123" s="93"/>
      <c r="AH123" s="34"/>
    </row>
    <row r="124" spans="1:34" s="11" customFormat="1" ht="30" hidden="1" customHeight="1" x14ac:dyDescent="0.2">
      <c r="A124" s="12" t="s">
        <v>136</v>
      </c>
      <c r="B124" s="24" t="e">
        <f>B123/B122</f>
        <v>#DIV/0!</v>
      </c>
      <c r="C124" s="24" t="e">
        <f>C123/C122</f>
        <v>#DIV/0!</v>
      </c>
      <c r="D124" s="13"/>
      <c r="E124" s="24" t="e">
        <f>E123/E122</f>
        <v>#DIV/0!</v>
      </c>
      <c r="F124" s="24" t="e">
        <f>F123/F122</f>
        <v>#DIV/0!</v>
      </c>
      <c r="G124" s="24" t="e">
        <f t="shared" ref="G124:AH124" si="30">G123/G122</f>
        <v>#DIV/0!</v>
      </c>
      <c r="H124" s="24" t="e">
        <f t="shared" si="30"/>
        <v>#DIV/0!</v>
      </c>
      <c r="I124" s="24" t="e">
        <f t="shared" si="30"/>
        <v>#DIV/0!</v>
      </c>
      <c r="J124" s="24" t="e">
        <f t="shared" si="30"/>
        <v>#DIV/0!</v>
      </c>
      <c r="K124" s="24"/>
      <c r="L124" s="24" t="e">
        <f t="shared" si="30"/>
        <v>#DIV/0!</v>
      </c>
      <c r="M124" s="24" t="e">
        <f t="shared" si="30"/>
        <v>#DIV/0!</v>
      </c>
      <c r="N124" s="24" t="e">
        <f t="shared" si="30"/>
        <v>#DIV/0!</v>
      </c>
      <c r="O124" s="24" t="e">
        <f t="shared" si="30"/>
        <v>#DIV/0!</v>
      </c>
      <c r="P124" s="24" t="e">
        <f t="shared" si="30"/>
        <v>#DIV/0!</v>
      </c>
      <c r="Q124" s="24" t="e">
        <f t="shared" si="30"/>
        <v>#DIV/0!</v>
      </c>
      <c r="R124" s="24"/>
      <c r="S124" s="24"/>
      <c r="T124" s="24" t="e">
        <f t="shared" si="30"/>
        <v>#DIV/0!</v>
      </c>
      <c r="U124" s="24" t="e">
        <f t="shared" si="30"/>
        <v>#DIV/0!</v>
      </c>
      <c r="V124" s="24"/>
      <c r="W124" s="24"/>
      <c r="X124" s="24" t="e">
        <f t="shared" si="30"/>
        <v>#DIV/0!</v>
      </c>
      <c r="Y124" s="24" t="e">
        <f t="shared" si="30"/>
        <v>#DIV/0!</v>
      </c>
      <c r="Z124" s="24" t="e">
        <f t="shared" si="30"/>
        <v>#DIV/0!</v>
      </c>
      <c r="AA124" s="24" t="e">
        <f t="shared" si="30"/>
        <v>#DIV/0!</v>
      </c>
      <c r="AB124" s="24" t="e">
        <f t="shared" si="30"/>
        <v>#DIV/0!</v>
      </c>
      <c r="AC124" s="24"/>
      <c r="AD124" s="24" t="e">
        <f t="shared" si="30"/>
        <v>#DIV/0!</v>
      </c>
      <c r="AE124" s="24"/>
      <c r="AF124" s="24"/>
      <c r="AG124" s="24"/>
      <c r="AH124" s="24" t="e">
        <f t="shared" si="30"/>
        <v>#DIV/0!</v>
      </c>
    </row>
    <row r="125" spans="1:34" s="87" customFormat="1" ht="31.9" hidden="1" customHeight="1" x14ac:dyDescent="0.2">
      <c r="A125" s="85" t="s">
        <v>48</v>
      </c>
      <c r="B125" s="88">
        <f>B122-B123</f>
        <v>0</v>
      </c>
      <c r="C125" s="88">
        <f>C122-C123</f>
        <v>0</v>
      </c>
      <c r="D125" s="88"/>
      <c r="E125" s="88">
        <f t="shared" ref="E125:AH125" si="31">E122-E123</f>
        <v>0</v>
      </c>
      <c r="F125" s="88">
        <f t="shared" si="31"/>
        <v>0</v>
      </c>
      <c r="G125" s="88">
        <f t="shared" si="31"/>
        <v>0</v>
      </c>
      <c r="H125" s="88">
        <f t="shared" si="31"/>
        <v>0</v>
      </c>
      <c r="I125" s="88">
        <f t="shared" si="31"/>
        <v>0</v>
      </c>
      <c r="J125" s="88">
        <f t="shared" si="31"/>
        <v>0</v>
      </c>
      <c r="K125" s="88"/>
      <c r="L125" s="88">
        <f t="shared" si="31"/>
        <v>0</v>
      </c>
      <c r="M125" s="88">
        <f t="shared" si="31"/>
        <v>0</v>
      </c>
      <c r="N125" s="88">
        <f t="shared" si="31"/>
        <v>0</v>
      </c>
      <c r="O125" s="88">
        <f t="shared" si="31"/>
        <v>0</v>
      </c>
      <c r="P125" s="88">
        <f t="shared" si="31"/>
        <v>0</v>
      </c>
      <c r="Q125" s="88">
        <f t="shared" si="31"/>
        <v>0</v>
      </c>
      <c r="R125" s="88"/>
      <c r="S125" s="88"/>
      <c r="T125" s="88">
        <f t="shared" si="31"/>
        <v>0</v>
      </c>
      <c r="U125" s="88">
        <f t="shared" si="31"/>
        <v>0</v>
      </c>
      <c r="V125" s="88"/>
      <c r="W125" s="88"/>
      <c r="X125" s="88">
        <f t="shared" si="31"/>
        <v>0</v>
      </c>
      <c r="Y125" s="88">
        <f t="shared" si="31"/>
        <v>0</v>
      </c>
      <c r="Z125" s="88">
        <f t="shared" si="31"/>
        <v>0</v>
      </c>
      <c r="AA125" s="88">
        <f t="shared" si="31"/>
        <v>0</v>
      </c>
      <c r="AB125" s="88">
        <f t="shared" si="31"/>
        <v>0</v>
      </c>
      <c r="AC125" s="88"/>
      <c r="AD125" s="88">
        <f t="shared" si="31"/>
        <v>0</v>
      </c>
      <c r="AE125" s="88"/>
      <c r="AF125" s="88"/>
      <c r="AG125" s="88"/>
      <c r="AH125" s="88">
        <f t="shared" si="31"/>
        <v>0</v>
      </c>
    </row>
    <row r="126" spans="1:34" s="11" customFormat="1" ht="30" hidden="1" customHeight="1" x14ac:dyDescent="0.2">
      <c r="A126" s="10" t="s">
        <v>44</v>
      </c>
      <c r="B126" s="34"/>
      <c r="C126" s="22">
        <f t="shared" ref="C126:C129" si="32">SUM(E126:AH126)</f>
        <v>0</v>
      </c>
      <c r="D126" s="13" t="e">
        <f t="shared" si="29"/>
        <v>#DIV/0!</v>
      </c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</row>
    <row r="127" spans="1:34" s="11" customFormat="1" ht="30" hidden="1" customHeight="1" x14ac:dyDescent="0.2">
      <c r="A127" s="10" t="s">
        <v>45</v>
      </c>
      <c r="B127" s="34"/>
      <c r="C127" s="22">
        <f t="shared" si="32"/>
        <v>0</v>
      </c>
      <c r="D127" s="13" t="e">
        <f t="shared" si="29"/>
        <v>#DIV/0!</v>
      </c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</row>
    <row r="128" spans="1:34" s="11" customFormat="1" ht="30" hidden="1" customHeight="1" x14ac:dyDescent="0.2">
      <c r="A128" s="10" t="s">
        <v>46</v>
      </c>
      <c r="B128" s="34"/>
      <c r="C128" s="22">
        <f t="shared" si="32"/>
        <v>0</v>
      </c>
      <c r="D128" s="13" t="e">
        <f t="shared" si="29"/>
        <v>#DIV/0!</v>
      </c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</row>
    <row r="129" spans="1:34" s="11" customFormat="1" ht="30" hidden="1" customHeight="1" x14ac:dyDescent="0.2">
      <c r="A129" s="10" t="s">
        <v>47</v>
      </c>
      <c r="B129" s="34"/>
      <c r="C129" s="22">
        <f t="shared" si="32"/>
        <v>0</v>
      </c>
      <c r="D129" s="13" t="e">
        <f t="shared" si="29"/>
        <v>#DIV/0!</v>
      </c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</row>
    <row r="130" spans="1:34" s="11" customFormat="1" ht="30" hidden="1" customHeight="1" x14ac:dyDescent="0.2">
      <c r="A130" s="27" t="s">
        <v>49</v>
      </c>
      <c r="B130" s="23"/>
      <c r="C130" s="23">
        <f>SUM(E130:AH130)</f>
        <v>0</v>
      </c>
      <c r="D130" s="13" t="e">
        <f t="shared" si="29"/>
        <v>#DIV/0!</v>
      </c>
      <c r="E130" s="34"/>
      <c r="F130" s="34"/>
      <c r="G130" s="34"/>
      <c r="H130" s="34"/>
      <c r="I130" s="34"/>
      <c r="J130" s="34"/>
      <c r="K130" s="93"/>
      <c r="L130" s="34"/>
      <c r="M130" s="34"/>
      <c r="N130" s="34"/>
      <c r="O130" s="34"/>
      <c r="P130" s="34"/>
      <c r="Q130" s="34"/>
      <c r="R130" s="93"/>
      <c r="S130" s="93"/>
      <c r="T130" s="34"/>
      <c r="U130" s="34"/>
      <c r="V130" s="93"/>
      <c r="W130" s="93"/>
      <c r="X130" s="34"/>
      <c r="Y130" s="34"/>
      <c r="Z130" s="34"/>
      <c r="AA130" s="34"/>
      <c r="AB130" s="34"/>
      <c r="AC130" s="93"/>
      <c r="AD130" s="34"/>
      <c r="AE130" s="93"/>
      <c r="AF130" s="93"/>
      <c r="AG130" s="93"/>
      <c r="AH130" s="34"/>
    </row>
    <row r="131" spans="1:34" s="11" customFormat="1" ht="31.15" hidden="1" customHeight="1" x14ac:dyDescent="0.2">
      <c r="A131" s="12" t="s">
        <v>136</v>
      </c>
      <c r="B131" s="24" t="e">
        <f>B130/B122</f>
        <v>#DIV/0!</v>
      </c>
      <c r="C131" s="24" t="e">
        <f>C130/C122</f>
        <v>#DIV/0!</v>
      </c>
      <c r="D131" s="24"/>
      <c r="E131" s="24" t="e">
        <f t="shared" ref="E131:AH131" si="33">E130/E122</f>
        <v>#DIV/0!</v>
      </c>
      <c r="F131" s="24" t="e">
        <f t="shared" si="33"/>
        <v>#DIV/0!</v>
      </c>
      <c r="G131" s="24" t="e">
        <f t="shared" si="33"/>
        <v>#DIV/0!</v>
      </c>
      <c r="H131" s="24" t="e">
        <f t="shared" si="33"/>
        <v>#DIV/0!</v>
      </c>
      <c r="I131" s="24" t="e">
        <f t="shared" si="33"/>
        <v>#DIV/0!</v>
      </c>
      <c r="J131" s="24" t="e">
        <f t="shared" si="33"/>
        <v>#DIV/0!</v>
      </c>
      <c r="K131" s="24"/>
      <c r="L131" s="24" t="e">
        <f t="shared" si="33"/>
        <v>#DIV/0!</v>
      </c>
      <c r="M131" s="24" t="e">
        <f t="shared" si="33"/>
        <v>#DIV/0!</v>
      </c>
      <c r="N131" s="24" t="e">
        <f t="shared" si="33"/>
        <v>#DIV/0!</v>
      </c>
      <c r="O131" s="24" t="e">
        <f t="shared" si="33"/>
        <v>#DIV/0!</v>
      </c>
      <c r="P131" s="24" t="e">
        <f t="shared" si="33"/>
        <v>#DIV/0!</v>
      </c>
      <c r="Q131" s="24" t="e">
        <f t="shared" si="33"/>
        <v>#DIV/0!</v>
      </c>
      <c r="R131" s="24"/>
      <c r="S131" s="24"/>
      <c r="T131" s="24" t="e">
        <f t="shared" si="33"/>
        <v>#DIV/0!</v>
      </c>
      <c r="U131" s="24" t="e">
        <f t="shared" si="33"/>
        <v>#DIV/0!</v>
      </c>
      <c r="V131" s="24"/>
      <c r="W131" s="24"/>
      <c r="X131" s="24" t="e">
        <f t="shared" si="33"/>
        <v>#DIV/0!</v>
      </c>
      <c r="Y131" s="24" t="e">
        <f t="shared" si="33"/>
        <v>#DIV/0!</v>
      </c>
      <c r="Z131" s="24" t="e">
        <f t="shared" si="33"/>
        <v>#DIV/0!</v>
      </c>
      <c r="AA131" s="24" t="e">
        <f t="shared" si="33"/>
        <v>#DIV/0!</v>
      </c>
      <c r="AB131" s="24" t="e">
        <f t="shared" si="33"/>
        <v>#DIV/0!</v>
      </c>
      <c r="AC131" s="24"/>
      <c r="AD131" s="24" t="e">
        <f t="shared" si="33"/>
        <v>#DIV/0!</v>
      </c>
      <c r="AE131" s="24"/>
      <c r="AF131" s="24"/>
      <c r="AG131" s="24"/>
      <c r="AH131" s="24" t="e">
        <f t="shared" si="33"/>
        <v>#DIV/0!</v>
      </c>
    </row>
    <row r="132" spans="1:34" s="11" customFormat="1" ht="30" hidden="1" customHeight="1" x14ac:dyDescent="0.2">
      <c r="A132" s="10" t="s">
        <v>44</v>
      </c>
      <c r="B132" s="34"/>
      <c r="C132" s="22">
        <f t="shared" ref="C132:C142" si="34">SUM(E132:AH132)</f>
        <v>0</v>
      </c>
      <c r="D132" s="13" t="e">
        <f t="shared" si="29"/>
        <v>#DIV/0!</v>
      </c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</row>
    <row r="133" spans="1:34" s="11" customFormat="1" ht="30" hidden="1" customHeight="1" x14ac:dyDescent="0.2">
      <c r="A133" s="10" t="s">
        <v>45</v>
      </c>
      <c r="B133" s="34"/>
      <c r="C133" s="22">
        <f t="shared" si="34"/>
        <v>0</v>
      </c>
      <c r="D133" s="13" t="e">
        <f t="shared" si="29"/>
        <v>#DIV/0!</v>
      </c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</row>
    <row r="134" spans="1:34" s="11" customFormat="1" ht="30" hidden="1" customHeight="1" x14ac:dyDescent="0.2">
      <c r="A134" s="10" t="s">
        <v>46</v>
      </c>
      <c r="B134" s="34"/>
      <c r="C134" s="22">
        <f t="shared" si="34"/>
        <v>0</v>
      </c>
      <c r="D134" s="13" t="e">
        <f t="shared" si="29"/>
        <v>#DIV/0!</v>
      </c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</row>
    <row r="135" spans="1:34" s="11" customFormat="1" ht="30" hidden="1" customHeight="1" x14ac:dyDescent="0.2">
      <c r="A135" s="10" t="s">
        <v>47</v>
      </c>
      <c r="B135" s="34"/>
      <c r="C135" s="22">
        <f t="shared" si="34"/>
        <v>0</v>
      </c>
      <c r="D135" s="13" t="e">
        <f t="shared" si="29"/>
        <v>#DIV/0!</v>
      </c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75"/>
      <c r="Z135" s="21"/>
      <c r="AA135" s="21"/>
      <c r="AB135" s="21"/>
      <c r="AC135" s="21"/>
      <c r="AD135" s="21"/>
      <c r="AE135" s="21"/>
      <c r="AF135" s="21"/>
      <c r="AG135" s="21"/>
      <c r="AH135" s="21"/>
    </row>
    <row r="136" spans="1:34" s="45" customFormat="1" ht="48" hidden="1" customHeight="1" x14ac:dyDescent="0.2">
      <c r="A136" s="12" t="s">
        <v>144</v>
      </c>
      <c r="B136" s="34"/>
      <c r="C136" s="22">
        <v>595200</v>
      </c>
      <c r="D136" s="14" t="e">
        <f t="shared" si="29"/>
        <v>#DIV/0!</v>
      </c>
      <c r="E136" s="34"/>
      <c r="F136" s="34"/>
      <c r="G136" s="34"/>
      <c r="H136" s="34"/>
      <c r="I136" s="34"/>
      <c r="J136" s="34"/>
      <c r="K136" s="93"/>
      <c r="L136" s="34"/>
      <c r="M136" s="34"/>
      <c r="N136" s="34"/>
      <c r="O136" s="34"/>
      <c r="P136" s="34"/>
      <c r="Q136" s="34"/>
      <c r="R136" s="93"/>
      <c r="S136" s="93"/>
      <c r="T136" s="34"/>
      <c r="U136" s="34"/>
      <c r="V136" s="93"/>
      <c r="W136" s="93"/>
      <c r="X136" s="34"/>
      <c r="Y136" s="34"/>
      <c r="Z136" s="34"/>
      <c r="AA136" s="34"/>
      <c r="AB136" s="34"/>
      <c r="AC136" s="93"/>
      <c r="AD136" s="34"/>
      <c r="AE136" s="93"/>
      <c r="AF136" s="93"/>
      <c r="AG136" s="93"/>
      <c r="AH136" s="34"/>
    </row>
    <row r="137" spans="1:34" s="11" customFormat="1" ht="30" hidden="1" customHeight="1" x14ac:dyDescent="0.2">
      <c r="A137" s="27" t="s">
        <v>145</v>
      </c>
      <c r="B137" s="23"/>
      <c r="C137" s="23">
        <f t="shared" si="34"/>
        <v>0</v>
      </c>
      <c r="D137" s="13" t="e">
        <f t="shared" si="29"/>
        <v>#DIV/0!</v>
      </c>
      <c r="E137" s="34"/>
      <c r="F137" s="34"/>
      <c r="G137" s="34"/>
      <c r="H137" s="34"/>
      <c r="I137" s="34"/>
      <c r="J137" s="34"/>
      <c r="K137" s="93"/>
      <c r="L137" s="34"/>
      <c r="M137" s="34"/>
      <c r="N137" s="34"/>
      <c r="O137" s="34"/>
      <c r="P137" s="34"/>
      <c r="Q137" s="34"/>
      <c r="R137" s="93"/>
      <c r="S137" s="93"/>
      <c r="T137" s="34"/>
      <c r="U137" s="34"/>
      <c r="V137" s="93"/>
      <c r="W137" s="93"/>
      <c r="X137" s="34"/>
      <c r="Y137" s="34"/>
      <c r="Z137" s="34"/>
      <c r="AA137" s="34"/>
      <c r="AB137" s="34"/>
      <c r="AC137" s="93"/>
      <c r="AD137" s="34"/>
      <c r="AE137" s="93"/>
      <c r="AF137" s="93"/>
      <c r="AG137" s="93"/>
      <c r="AH137" s="34"/>
    </row>
    <row r="138" spans="1:34" s="11" customFormat="1" ht="27" hidden="1" customHeight="1" x14ac:dyDescent="0.2">
      <c r="A138" s="12" t="s">
        <v>5</v>
      </c>
      <c r="B138" s="25" t="e">
        <f>B137/B136</f>
        <v>#DIV/0!</v>
      </c>
      <c r="C138" s="25">
        <f>C137/C136</f>
        <v>0</v>
      </c>
      <c r="D138" s="8"/>
      <c r="E138" s="25" t="e">
        <f t="shared" ref="E138:AH138" si="35">E137/E136</f>
        <v>#DIV/0!</v>
      </c>
      <c r="F138" s="25" t="e">
        <f t="shared" si="35"/>
        <v>#DIV/0!</v>
      </c>
      <c r="G138" s="25" t="e">
        <f t="shared" si="35"/>
        <v>#DIV/0!</v>
      </c>
      <c r="H138" s="25" t="e">
        <f t="shared" si="35"/>
        <v>#DIV/0!</v>
      </c>
      <c r="I138" s="25" t="e">
        <f t="shared" si="35"/>
        <v>#DIV/0!</v>
      </c>
      <c r="J138" s="25" t="e">
        <f t="shared" si="35"/>
        <v>#DIV/0!</v>
      </c>
      <c r="K138" s="92"/>
      <c r="L138" s="25" t="e">
        <f t="shared" si="35"/>
        <v>#DIV/0!</v>
      </c>
      <c r="M138" s="25" t="e">
        <f t="shared" si="35"/>
        <v>#DIV/0!</v>
      </c>
      <c r="N138" s="25" t="e">
        <f t="shared" si="35"/>
        <v>#DIV/0!</v>
      </c>
      <c r="O138" s="25" t="e">
        <f t="shared" si="35"/>
        <v>#DIV/0!</v>
      </c>
      <c r="P138" s="25" t="e">
        <f t="shared" si="35"/>
        <v>#DIV/0!</v>
      </c>
      <c r="Q138" s="25" t="e">
        <f t="shared" si="35"/>
        <v>#DIV/0!</v>
      </c>
      <c r="R138" s="92"/>
      <c r="S138" s="92"/>
      <c r="T138" s="25" t="e">
        <f t="shared" si="35"/>
        <v>#DIV/0!</v>
      </c>
      <c r="U138" s="25" t="e">
        <f t="shared" si="35"/>
        <v>#DIV/0!</v>
      </c>
      <c r="V138" s="92"/>
      <c r="W138" s="92"/>
      <c r="X138" s="25" t="e">
        <f t="shared" si="35"/>
        <v>#DIV/0!</v>
      </c>
      <c r="Y138" s="25" t="e">
        <f t="shared" si="35"/>
        <v>#DIV/0!</v>
      </c>
      <c r="Z138" s="25" t="e">
        <f t="shared" si="35"/>
        <v>#DIV/0!</v>
      </c>
      <c r="AA138" s="25" t="e">
        <f t="shared" si="35"/>
        <v>#DIV/0!</v>
      </c>
      <c r="AB138" s="25" t="e">
        <f t="shared" si="35"/>
        <v>#DIV/0!</v>
      </c>
      <c r="AC138" s="92"/>
      <c r="AD138" s="25" t="e">
        <f t="shared" si="35"/>
        <v>#DIV/0!</v>
      </c>
      <c r="AE138" s="92"/>
      <c r="AF138" s="92"/>
      <c r="AG138" s="92"/>
      <c r="AH138" s="25" t="e">
        <f t="shared" si="35"/>
        <v>#DIV/0!</v>
      </c>
    </row>
    <row r="139" spans="1:34" s="11" customFormat="1" ht="30" hidden="1" customHeight="1" x14ac:dyDescent="0.2">
      <c r="A139" s="10" t="s">
        <v>44</v>
      </c>
      <c r="B139" s="22"/>
      <c r="C139" s="22">
        <f t="shared" si="34"/>
        <v>0</v>
      </c>
      <c r="D139" s="13" t="e">
        <f t="shared" si="29"/>
        <v>#DIV/0!</v>
      </c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</row>
    <row r="140" spans="1:34" s="11" customFormat="1" ht="30" hidden="1" customHeight="1" x14ac:dyDescent="0.2">
      <c r="A140" s="10" t="s">
        <v>45</v>
      </c>
      <c r="B140" s="22"/>
      <c r="C140" s="22">
        <f t="shared" si="34"/>
        <v>0</v>
      </c>
      <c r="D140" s="13" t="e">
        <f t="shared" si="29"/>
        <v>#DIV/0!</v>
      </c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</row>
    <row r="141" spans="1:34" s="11" customFormat="1" ht="31.15" hidden="1" customHeight="1" x14ac:dyDescent="0.2">
      <c r="A141" s="10" t="s">
        <v>46</v>
      </c>
      <c r="B141" s="22"/>
      <c r="C141" s="22">
        <f t="shared" si="34"/>
        <v>0</v>
      </c>
      <c r="D141" s="13" t="e">
        <f t="shared" si="29"/>
        <v>#DIV/0!</v>
      </c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</row>
    <row r="142" spans="1:34" s="11" customFormat="1" ht="31.15" hidden="1" customHeight="1" x14ac:dyDescent="0.2">
      <c r="A142" s="10" t="s">
        <v>47</v>
      </c>
      <c r="B142" s="34"/>
      <c r="C142" s="22">
        <f t="shared" si="34"/>
        <v>0</v>
      </c>
      <c r="D142" s="13" t="e">
        <f t="shared" si="29"/>
        <v>#DIV/0!</v>
      </c>
      <c r="E142" s="21"/>
      <c r="F142" s="21"/>
      <c r="G142" s="46"/>
      <c r="H142" s="46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75"/>
      <c r="Z142" s="21"/>
      <c r="AA142" s="21"/>
      <c r="AB142" s="21"/>
      <c r="AC142" s="21"/>
      <c r="AD142" s="21"/>
      <c r="AE142" s="21"/>
      <c r="AF142" s="21"/>
      <c r="AG142" s="21"/>
      <c r="AH142" s="21"/>
    </row>
    <row r="143" spans="1:34" s="11" customFormat="1" ht="31.15" hidden="1" customHeight="1" x14ac:dyDescent="0.2">
      <c r="A143" s="27" t="s">
        <v>50</v>
      </c>
      <c r="B143" s="48" t="e">
        <f>B137/B130*10</f>
        <v>#DIV/0!</v>
      </c>
      <c r="C143" s="48" t="e">
        <f>C137/C130*10</f>
        <v>#DIV/0!</v>
      </c>
      <c r="D143" s="13" t="e">
        <f t="shared" si="29"/>
        <v>#DIV/0!</v>
      </c>
      <c r="E143" s="49" t="e">
        <f t="shared" ref="E143:AH143" si="36">E137/E130*10</f>
        <v>#DIV/0!</v>
      </c>
      <c r="F143" s="49" t="e">
        <f t="shared" si="36"/>
        <v>#DIV/0!</v>
      </c>
      <c r="G143" s="49" t="e">
        <f t="shared" si="36"/>
        <v>#DIV/0!</v>
      </c>
      <c r="H143" s="49" t="e">
        <f t="shared" si="36"/>
        <v>#DIV/0!</v>
      </c>
      <c r="I143" s="49" t="e">
        <f t="shared" si="36"/>
        <v>#DIV/0!</v>
      </c>
      <c r="J143" s="49" t="e">
        <f t="shared" si="36"/>
        <v>#DIV/0!</v>
      </c>
      <c r="K143" s="49"/>
      <c r="L143" s="49" t="e">
        <f t="shared" si="36"/>
        <v>#DIV/0!</v>
      </c>
      <c r="M143" s="49" t="e">
        <f t="shared" si="36"/>
        <v>#DIV/0!</v>
      </c>
      <c r="N143" s="49" t="e">
        <f t="shared" si="36"/>
        <v>#DIV/0!</v>
      </c>
      <c r="O143" s="49" t="e">
        <f t="shared" si="36"/>
        <v>#DIV/0!</v>
      </c>
      <c r="P143" s="49" t="e">
        <f t="shared" si="36"/>
        <v>#DIV/0!</v>
      </c>
      <c r="Q143" s="49" t="e">
        <f t="shared" si="36"/>
        <v>#DIV/0!</v>
      </c>
      <c r="R143" s="49"/>
      <c r="S143" s="49"/>
      <c r="T143" s="49" t="e">
        <f t="shared" si="36"/>
        <v>#DIV/0!</v>
      </c>
      <c r="U143" s="49" t="e">
        <f t="shared" si="36"/>
        <v>#DIV/0!</v>
      </c>
      <c r="V143" s="49"/>
      <c r="W143" s="49"/>
      <c r="X143" s="49" t="e">
        <f t="shared" si="36"/>
        <v>#DIV/0!</v>
      </c>
      <c r="Y143" s="49" t="e">
        <f t="shared" si="36"/>
        <v>#DIV/0!</v>
      </c>
      <c r="Z143" s="49" t="e">
        <f t="shared" si="36"/>
        <v>#DIV/0!</v>
      </c>
      <c r="AA143" s="49" t="e">
        <f t="shared" si="36"/>
        <v>#DIV/0!</v>
      </c>
      <c r="AB143" s="49" t="e">
        <f t="shared" si="36"/>
        <v>#DIV/0!</v>
      </c>
      <c r="AC143" s="49"/>
      <c r="AD143" s="49" t="e">
        <f t="shared" si="36"/>
        <v>#DIV/0!</v>
      </c>
      <c r="AE143" s="49"/>
      <c r="AF143" s="49"/>
      <c r="AG143" s="49"/>
      <c r="AH143" s="49" t="e">
        <f t="shared" si="36"/>
        <v>#DIV/0!</v>
      </c>
    </row>
    <row r="144" spans="1:34" s="11" customFormat="1" ht="30" hidden="1" customHeight="1" x14ac:dyDescent="0.2">
      <c r="A144" s="10" t="s">
        <v>44</v>
      </c>
      <c r="B144" s="49" t="e">
        <f t="shared" ref="B144:E147" si="37">B139/B132*10</f>
        <v>#DIV/0!</v>
      </c>
      <c r="C144" s="49" t="e">
        <f t="shared" si="37"/>
        <v>#DIV/0!</v>
      </c>
      <c r="D144" s="13" t="e">
        <f t="shared" si="29"/>
        <v>#DIV/0!</v>
      </c>
      <c r="E144" s="49" t="e">
        <f t="shared" ref="E144:AH144" si="38">E139/E132*10</f>
        <v>#DIV/0!</v>
      </c>
      <c r="F144" s="49" t="e">
        <f t="shared" si="38"/>
        <v>#DIV/0!</v>
      </c>
      <c r="G144" s="49" t="e">
        <f t="shared" si="38"/>
        <v>#DIV/0!</v>
      </c>
      <c r="H144" s="49" t="e">
        <f t="shared" si="38"/>
        <v>#DIV/0!</v>
      </c>
      <c r="I144" s="49" t="e">
        <f t="shared" si="38"/>
        <v>#DIV/0!</v>
      </c>
      <c r="J144" s="49" t="e">
        <f t="shared" si="38"/>
        <v>#DIV/0!</v>
      </c>
      <c r="K144" s="49"/>
      <c r="L144" s="49" t="e">
        <f t="shared" si="38"/>
        <v>#DIV/0!</v>
      </c>
      <c r="M144" s="49" t="e">
        <f t="shared" si="38"/>
        <v>#DIV/0!</v>
      </c>
      <c r="N144" s="49" t="e">
        <f t="shared" si="38"/>
        <v>#DIV/0!</v>
      </c>
      <c r="O144" s="49" t="e">
        <f t="shared" si="38"/>
        <v>#DIV/0!</v>
      </c>
      <c r="P144" s="49" t="e">
        <f t="shared" si="38"/>
        <v>#DIV/0!</v>
      </c>
      <c r="Q144" s="49" t="e">
        <f t="shared" si="38"/>
        <v>#DIV/0!</v>
      </c>
      <c r="R144" s="49"/>
      <c r="S144" s="49"/>
      <c r="T144" s="49" t="e">
        <f t="shared" si="38"/>
        <v>#DIV/0!</v>
      </c>
      <c r="U144" s="49" t="e">
        <f t="shared" si="38"/>
        <v>#DIV/0!</v>
      </c>
      <c r="V144" s="49"/>
      <c r="W144" s="49"/>
      <c r="X144" s="49" t="e">
        <f t="shared" si="38"/>
        <v>#DIV/0!</v>
      </c>
      <c r="Y144" s="49" t="e">
        <f t="shared" si="38"/>
        <v>#DIV/0!</v>
      </c>
      <c r="Z144" s="49" t="e">
        <f t="shared" si="38"/>
        <v>#DIV/0!</v>
      </c>
      <c r="AA144" s="49" t="e">
        <f t="shared" si="38"/>
        <v>#DIV/0!</v>
      </c>
      <c r="AB144" s="49" t="e">
        <f t="shared" si="38"/>
        <v>#DIV/0!</v>
      </c>
      <c r="AC144" s="49"/>
      <c r="AD144" s="49" t="e">
        <f t="shared" si="38"/>
        <v>#DIV/0!</v>
      </c>
      <c r="AE144" s="49"/>
      <c r="AF144" s="49"/>
      <c r="AG144" s="49"/>
      <c r="AH144" s="49" t="e">
        <f t="shared" si="38"/>
        <v>#DIV/0!</v>
      </c>
    </row>
    <row r="145" spans="1:35" s="11" customFormat="1" ht="30" hidden="1" customHeight="1" x14ac:dyDescent="0.2">
      <c r="A145" s="10" t="s">
        <v>45</v>
      </c>
      <c r="B145" s="49" t="e">
        <f t="shared" si="37"/>
        <v>#DIV/0!</v>
      </c>
      <c r="C145" s="49" t="e">
        <f t="shared" si="37"/>
        <v>#DIV/0!</v>
      </c>
      <c r="D145" s="13" t="e">
        <f t="shared" si="29"/>
        <v>#DIV/0!</v>
      </c>
      <c r="E145" s="49"/>
      <c r="F145" s="49" t="e">
        <f t="shared" ref="F145:N146" si="39">F140/F133*10</f>
        <v>#DIV/0!</v>
      </c>
      <c r="G145" s="49" t="e">
        <f t="shared" si="39"/>
        <v>#DIV/0!</v>
      </c>
      <c r="H145" s="49" t="e">
        <f t="shared" si="39"/>
        <v>#DIV/0!</v>
      </c>
      <c r="I145" s="49" t="e">
        <f t="shared" si="39"/>
        <v>#DIV/0!</v>
      </c>
      <c r="J145" s="49" t="e">
        <f t="shared" si="39"/>
        <v>#DIV/0!</v>
      </c>
      <c r="K145" s="49"/>
      <c r="L145" s="49" t="e">
        <f t="shared" si="39"/>
        <v>#DIV/0!</v>
      </c>
      <c r="M145" s="49" t="e">
        <f t="shared" si="39"/>
        <v>#DIV/0!</v>
      </c>
      <c r="N145" s="49" t="e">
        <f t="shared" si="39"/>
        <v>#DIV/0!</v>
      </c>
      <c r="O145" s="49"/>
      <c r="P145" s="49" t="e">
        <f>P140/P133*10</f>
        <v>#DIV/0!</v>
      </c>
      <c r="Q145" s="49" t="e">
        <f>Q140/Q133*10</f>
        <v>#DIV/0!</v>
      </c>
      <c r="R145" s="49"/>
      <c r="S145" s="49"/>
      <c r="T145" s="49"/>
      <c r="U145" s="49" t="e">
        <f t="shared" ref="U145:Z146" si="40">U140/U133*10</f>
        <v>#DIV/0!</v>
      </c>
      <c r="V145" s="49"/>
      <c r="W145" s="49"/>
      <c r="X145" s="49" t="e">
        <f t="shared" si="40"/>
        <v>#DIV/0!</v>
      </c>
      <c r="Y145" s="49" t="e">
        <f t="shared" si="40"/>
        <v>#DIV/0!</v>
      </c>
      <c r="Z145" s="49" t="e">
        <f t="shared" si="40"/>
        <v>#DIV/0!</v>
      </c>
      <c r="AA145" s="49"/>
      <c r="AB145" s="49"/>
      <c r="AC145" s="49"/>
      <c r="AD145" s="49" t="e">
        <f>AD140/AD133*10</f>
        <v>#DIV/0!</v>
      </c>
      <c r="AE145" s="49"/>
      <c r="AF145" s="49"/>
      <c r="AG145" s="49"/>
      <c r="AH145" s="49" t="e">
        <f>AH140/AH133*10</f>
        <v>#DIV/0!</v>
      </c>
    </row>
    <row r="146" spans="1:35" s="11" customFormat="1" ht="30" hidden="1" customHeight="1" x14ac:dyDescent="0.2">
      <c r="A146" s="10" t="s">
        <v>46</v>
      </c>
      <c r="B146" s="49" t="e">
        <f t="shared" si="37"/>
        <v>#DIV/0!</v>
      </c>
      <c r="C146" s="49" t="e">
        <f t="shared" si="37"/>
        <v>#DIV/0!</v>
      </c>
      <c r="D146" s="13" t="e">
        <f t="shared" si="29"/>
        <v>#DIV/0!</v>
      </c>
      <c r="E146" s="49" t="e">
        <f>E141/E134*10</f>
        <v>#DIV/0!</v>
      </c>
      <c r="F146" s="49" t="e">
        <f t="shared" si="39"/>
        <v>#DIV/0!</v>
      </c>
      <c r="G146" s="49" t="e">
        <f t="shared" si="39"/>
        <v>#DIV/0!</v>
      </c>
      <c r="H146" s="49" t="e">
        <f t="shared" si="39"/>
        <v>#DIV/0!</v>
      </c>
      <c r="I146" s="49" t="e">
        <f t="shared" si="39"/>
        <v>#DIV/0!</v>
      </c>
      <c r="J146" s="49" t="e">
        <f t="shared" si="39"/>
        <v>#DIV/0!</v>
      </c>
      <c r="K146" s="49"/>
      <c r="L146" s="49" t="e">
        <f t="shared" si="39"/>
        <v>#DIV/0!</v>
      </c>
      <c r="M146" s="49" t="e">
        <f t="shared" si="39"/>
        <v>#DIV/0!</v>
      </c>
      <c r="N146" s="49" t="e">
        <f t="shared" si="39"/>
        <v>#DIV/0!</v>
      </c>
      <c r="O146" s="49" t="e">
        <f>O141/O134*10</f>
        <v>#DIV/0!</v>
      </c>
      <c r="P146" s="49" t="e">
        <f>P141/P134*10</f>
        <v>#DIV/0!</v>
      </c>
      <c r="Q146" s="49" t="e">
        <f>Q141/Q134*10</f>
        <v>#DIV/0!</v>
      </c>
      <c r="R146" s="49"/>
      <c r="S146" s="49"/>
      <c r="T146" s="49" t="e">
        <f>T141/T134*10</f>
        <v>#DIV/0!</v>
      </c>
      <c r="U146" s="49" t="e">
        <f t="shared" si="40"/>
        <v>#DIV/0!</v>
      </c>
      <c r="V146" s="49"/>
      <c r="W146" s="49"/>
      <c r="X146" s="49" t="e">
        <f t="shared" si="40"/>
        <v>#DIV/0!</v>
      </c>
      <c r="Y146" s="49" t="e">
        <f t="shared" si="40"/>
        <v>#DIV/0!</v>
      </c>
      <c r="Z146" s="49" t="e">
        <f t="shared" si="40"/>
        <v>#DIV/0!</v>
      </c>
      <c r="AA146" s="49" t="e">
        <f>AA141/AA134*10</f>
        <v>#DIV/0!</v>
      </c>
      <c r="AB146" s="49" t="e">
        <f>AB141/AB134*10</f>
        <v>#DIV/0!</v>
      </c>
      <c r="AC146" s="49"/>
      <c r="AD146" s="49" t="e">
        <f>AD141/AD134*10</f>
        <v>#DIV/0!</v>
      </c>
      <c r="AE146" s="49"/>
      <c r="AF146" s="49"/>
      <c r="AG146" s="49"/>
      <c r="AH146" s="49" t="e">
        <f>AH141/AH134*10</f>
        <v>#DIV/0!</v>
      </c>
    </row>
    <row r="147" spans="1:35" s="11" customFormat="1" ht="30" hidden="1" customHeight="1" x14ac:dyDescent="0.2">
      <c r="A147" s="10" t="s">
        <v>47</v>
      </c>
      <c r="B147" s="49" t="e">
        <f t="shared" si="37"/>
        <v>#DIV/0!</v>
      </c>
      <c r="C147" s="49" t="e">
        <f t="shared" si="37"/>
        <v>#DIV/0!</v>
      </c>
      <c r="D147" s="13" t="e">
        <f t="shared" si="29"/>
        <v>#DIV/0!</v>
      </c>
      <c r="E147" s="49" t="e">
        <f t="shared" si="37"/>
        <v>#DIV/0!</v>
      </c>
      <c r="F147" s="49"/>
      <c r="G147" s="49">
        <v>10</v>
      </c>
      <c r="H147" s="49"/>
      <c r="I147" s="49" t="e">
        <f>I142/I135*10</f>
        <v>#DIV/0!</v>
      </c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 t="e">
        <f>T142/T135*10</f>
        <v>#DIV/0!</v>
      </c>
      <c r="U147" s="49" t="e">
        <f>U142/U135*10</f>
        <v>#DIV/0!</v>
      </c>
      <c r="V147" s="49"/>
      <c r="W147" s="49"/>
      <c r="X147" s="49"/>
      <c r="Y147" s="49"/>
      <c r="Z147" s="49" t="e">
        <f>Z142/Z135*10</f>
        <v>#DIV/0!</v>
      </c>
      <c r="AA147" s="49"/>
      <c r="AB147" s="49" t="e">
        <f>AB142/AB135*10</f>
        <v>#DIV/0!</v>
      </c>
      <c r="AC147" s="49"/>
      <c r="AD147" s="49"/>
      <c r="AE147" s="49"/>
      <c r="AF147" s="49"/>
      <c r="AG147" s="49"/>
      <c r="AH147" s="49"/>
    </row>
    <row r="148" spans="1:35" s="11" customFormat="1" ht="30" hidden="1" customHeight="1" outlineLevel="1" x14ac:dyDescent="0.2">
      <c r="A148" s="50" t="s">
        <v>110</v>
      </c>
      <c r="B148" s="20"/>
      <c r="C148" s="22">
        <f>SUM(E148:AH148)</f>
        <v>0</v>
      </c>
      <c r="D148" s="13"/>
      <c r="E148" s="33"/>
      <c r="F148" s="32"/>
      <c r="G148" s="53"/>
      <c r="H148" s="32"/>
      <c r="I148" s="32"/>
      <c r="J148" s="32"/>
      <c r="K148" s="32"/>
      <c r="L148" s="32"/>
      <c r="M148" s="49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49"/>
      <c r="Y148" s="22"/>
      <c r="Z148" s="89"/>
      <c r="AA148" s="89"/>
      <c r="AB148" s="89"/>
      <c r="AC148" s="89"/>
      <c r="AD148" s="22"/>
      <c r="AE148" s="22"/>
      <c r="AF148" s="22"/>
      <c r="AG148" s="22"/>
      <c r="AH148" s="32"/>
    </row>
    <row r="149" spans="1:35" s="11" customFormat="1" ht="30" hidden="1" customHeight="1" x14ac:dyDescent="0.2">
      <c r="A149" s="27" t="s">
        <v>111</v>
      </c>
      <c r="B149" s="20"/>
      <c r="C149" s="22">
        <f>SUM(E149:AH149)</f>
        <v>0</v>
      </c>
      <c r="D149" s="13"/>
      <c r="E149" s="33"/>
      <c r="F149" s="32"/>
      <c r="G149" s="32"/>
      <c r="H149" s="32"/>
      <c r="I149" s="32"/>
      <c r="J149" s="32"/>
      <c r="K149" s="32"/>
      <c r="L149" s="32"/>
      <c r="M149" s="49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49"/>
      <c r="Y149" s="22"/>
      <c r="Z149" s="89"/>
      <c r="AA149" s="89"/>
      <c r="AB149" s="89"/>
      <c r="AC149" s="89"/>
      <c r="AD149" s="22"/>
      <c r="AE149" s="22"/>
      <c r="AF149" s="22"/>
      <c r="AG149" s="22"/>
      <c r="AH149" s="32"/>
    </row>
    <row r="150" spans="1:35" s="11" customFormat="1" ht="30" hidden="1" customHeight="1" x14ac:dyDescent="0.2">
      <c r="A150" s="27" t="s">
        <v>50</v>
      </c>
      <c r="B150" s="55"/>
      <c r="C150" s="55" t="e">
        <f>C149/C148*10</f>
        <v>#DIV/0!</v>
      </c>
      <c r="D150" s="53"/>
      <c r="E150" s="53"/>
      <c r="F150" s="53"/>
      <c r="G150" s="53"/>
      <c r="H150" s="53" t="e">
        <f>H149/H148*10</f>
        <v>#DIV/0!</v>
      </c>
      <c r="I150" s="53"/>
      <c r="J150" s="53"/>
      <c r="K150" s="53"/>
      <c r="L150" s="53"/>
      <c r="M150" s="53"/>
      <c r="N150" s="53" t="e">
        <f>N149/N148*10</f>
        <v>#DIV/0!</v>
      </c>
      <c r="O150" s="53"/>
      <c r="P150" s="53"/>
      <c r="Q150" s="53" t="e">
        <f>Q149/Q148*10</f>
        <v>#DIV/0!</v>
      </c>
      <c r="R150" s="53"/>
      <c r="S150" s="53"/>
      <c r="T150" s="53"/>
      <c r="U150" s="49" t="e">
        <f>U149/U148*10</f>
        <v>#DIV/0!</v>
      </c>
      <c r="V150" s="49"/>
      <c r="W150" s="49"/>
      <c r="X150" s="49"/>
      <c r="Y150" s="49" t="e">
        <f>Y149/Y148*10</f>
        <v>#DIV/0!</v>
      </c>
      <c r="Z150" s="53"/>
      <c r="AA150" s="53"/>
      <c r="AB150" s="53"/>
      <c r="AC150" s="53"/>
      <c r="AD150" s="49" t="e">
        <f>AD149/AD148*10</f>
        <v>#DIV/0!</v>
      </c>
      <c r="AE150" s="49"/>
      <c r="AF150" s="49"/>
      <c r="AG150" s="49"/>
      <c r="AH150" s="33"/>
    </row>
    <row r="151" spans="1:35" s="11" customFormat="1" ht="30" hidden="1" customHeight="1" x14ac:dyDescent="0.2">
      <c r="A151" s="50" t="s">
        <v>51</v>
      </c>
      <c r="B151" s="51"/>
      <c r="C151" s="51">
        <f>SUM(E151:AH151)</f>
        <v>0</v>
      </c>
      <c r="D151" s="13" t="e">
        <f t="shared" si="29"/>
        <v>#DIV/0!</v>
      </c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</row>
    <row r="152" spans="1:35" s="11" customFormat="1" ht="30" hidden="1" customHeight="1" x14ac:dyDescent="0.2">
      <c r="A152" s="27" t="s">
        <v>52</v>
      </c>
      <c r="B152" s="23"/>
      <c r="C152" s="23">
        <f>SUM(E152:AH152)</f>
        <v>0</v>
      </c>
      <c r="D152" s="13" t="e">
        <f t="shared" si="29"/>
        <v>#DIV/0!</v>
      </c>
      <c r="E152" s="21"/>
      <c r="F152" s="21"/>
      <c r="G152" s="21"/>
      <c r="H152" s="21"/>
      <c r="I152" s="21"/>
      <c r="J152" s="21"/>
      <c r="K152" s="21"/>
      <c r="L152" s="22"/>
      <c r="M152" s="22"/>
      <c r="N152" s="22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</row>
    <row r="153" spans="1:35" s="11" customFormat="1" ht="30" hidden="1" customHeight="1" x14ac:dyDescent="0.2">
      <c r="A153" s="27" t="s">
        <v>53</v>
      </c>
      <c r="B153" s="49"/>
      <c r="C153" s="49" t="e">
        <f>C151/C152</f>
        <v>#DIV/0!</v>
      </c>
      <c r="D153" s="13" t="e">
        <f t="shared" si="29"/>
        <v>#DIV/0!</v>
      </c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</row>
    <row r="154" spans="1:35" s="11" customFormat="1" ht="30" hidden="1" customHeight="1" x14ac:dyDescent="0.2">
      <c r="A154" s="10" t="s">
        <v>54</v>
      </c>
      <c r="B154" s="23"/>
      <c r="C154" s="23"/>
      <c r="D154" s="13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  <c r="AA154" s="84"/>
      <c r="AB154" s="84"/>
      <c r="AC154" s="84"/>
      <c r="AD154" s="84"/>
      <c r="AE154" s="84"/>
      <c r="AF154" s="84"/>
      <c r="AG154" s="84"/>
      <c r="AH154" s="84"/>
    </row>
    <row r="155" spans="1:35" s="11" customFormat="1" ht="27" hidden="1" customHeight="1" x14ac:dyDescent="0.2">
      <c r="A155" s="12" t="s">
        <v>55</v>
      </c>
      <c r="B155" s="20"/>
      <c r="C155" s="23">
        <f>SUM(E155:AH155)</f>
        <v>0</v>
      </c>
      <c r="D155" s="13"/>
      <c r="E155" s="46"/>
      <c r="F155" s="46"/>
      <c r="G155" s="46"/>
      <c r="H155" s="46"/>
      <c r="I155" s="46"/>
      <c r="J155" s="46"/>
      <c r="K155" s="46"/>
      <c r="L155" s="46"/>
      <c r="M155" s="22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9"/>
      <c r="Z155" s="46"/>
      <c r="AA155" s="46"/>
      <c r="AB155" s="46"/>
      <c r="AC155" s="46"/>
      <c r="AD155" s="46"/>
      <c r="AE155" s="46"/>
      <c r="AF155" s="46"/>
      <c r="AG155" s="46"/>
      <c r="AH155" s="46"/>
    </row>
    <row r="156" spans="1:35" s="11" customFormat="1" ht="31.9" hidden="1" customHeight="1" outlineLevel="1" x14ac:dyDescent="0.2">
      <c r="A156" s="12" t="s">
        <v>56</v>
      </c>
      <c r="B156" s="23"/>
      <c r="C156" s="23"/>
      <c r="D156" s="13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69"/>
    </row>
    <row r="157" spans="1:35" s="11" customFormat="1" ht="30" hidden="1" customHeight="1" outlineLevel="1" x14ac:dyDescent="0.2">
      <c r="A157" s="50" t="s">
        <v>57</v>
      </c>
      <c r="B157" s="20"/>
      <c r="C157" s="23">
        <f>SUM(E157:AH157)</f>
        <v>0</v>
      </c>
      <c r="D157" s="13" t="e">
        <f t="shared" ref="D157:D197" si="41">C157/B157</f>
        <v>#DIV/0!</v>
      </c>
      <c r="E157" s="34"/>
      <c r="F157" s="34"/>
      <c r="G157" s="34"/>
      <c r="H157" s="34"/>
      <c r="I157" s="34"/>
      <c r="J157" s="34"/>
      <c r="K157" s="93"/>
      <c r="L157" s="34"/>
      <c r="M157" s="34"/>
      <c r="N157" s="34"/>
      <c r="O157" s="34"/>
      <c r="P157" s="34"/>
      <c r="Q157" s="34"/>
      <c r="R157" s="93"/>
      <c r="S157" s="93"/>
      <c r="T157" s="34"/>
      <c r="U157" s="34"/>
      <c r="V157" s="93"/>
      <c r="W157" s="93"/>
      <c r="X157" s="34"/>
      <c r="Y157" s="34"/>
      <c r="Z157" s="34"/>
      <c r="AA157" s="34"/>
      <c r="AB157" s="34"/>
      <c r="AC157" s="93"/>
      <c r="AD157" s="34"/>
      <c r="AE157" s="93"/>
      <c r="AF157" s="93"/>
      <c r="AG157" s="93"/>
      <c r="AH157" s="34"/>
    </row>
    <row r="158" spans="1:35" s="11" customFormat="1" ht="19.149999999999999" hidden="1" customHeight="1" x14ac:dyDescent="0.2">
      <c r="A158" s="12" t="s">
        <v>140</v>
      </c>
      <c r="B158" s="28" t="e">
        <f>B157/B156</f>
        <v>#DIV/0!</v>
      </c>
      <c r="C158" s="28" t="e">
        <f>C157/C156</f>
        <v>#DIV/0!</v>
      </c>
      <c r="D158" s="13"/>
      <c r="E158" s="30" t="e">
        <f t="shared" ref="E158:AH158" si="42">E157/E156</f>
        <v>#DIV/0!</v>
      </c>
      <c r="F158" s="30" t="e">
        <f t="shared" si="42"/>
        <v>#DIV/0!</v>
      </c>
      <c r="G158" s="30" t="e">
        <f t="shared" si="42"/>
        <v>#DIV/0!</v>
      </c>
      <c r="H158" s="30" t="e">
        <f t="shared" si="42"/>
        <v>#DIV/0!</v>
      </c>
      <c r="I158" s="30" t="e">
        <f t="shared" si="42"/>
        <v>#DIV/0!</v>
      </c>
      <c r="J158" s="30" t="e">
        <f t="shared" si="42"/>
        <v>#DIV/0!</v>
      </c>
      <c r="K158" s="30"/>
      <c r="L158" s="30" t="e">
        <f t="shared" si="42"/>
        <v>#DIV/0!</v>
      </c>
      <c r="M158" s="30" t="e">
        <f t="shared" si="42"/>
        <v>#DIV/0!</v>
      </c>
      <c r="N158" s="30" t="e">
        <f t="shared" si="42"/>
        <v>#DIV/0!</v>
      </c>
      <c r="O158" s="30" t="e">
        <f t="shared" si="42"/>
        <v>#DIV/0!</v>
      </c>
      <c r="P158" s="30" t="e">
        <f t="shared" si="42"/>
        <v>#DIV/0!</v>
      </c>
      <c r="Q158" s="30" t="e">
        <f t="shared" si="42"/>
        <v>#DIV/0!</v>
      </c>
      <c r="R158" s="30"/>
      <c r="S158" s="30"/>
      <c r="T158" s="30" t="e">
        <f t="shared" si="42"/>
        <v>#DIV/0!</v>
      </c>
      <c r="U158" s="30" t="e">
        <f t="shared" si="42"/>
        <v>#DIV/0!</v>
      </c>
      <c r="V158" s="30"/>
      <c r="W158" s="30"/>
      <c r="X158" s="30" t="e">
        <f t="shared" si="42"/>
        <v>#DIV/0!</v>
      </c>
      <c r="Y158" s="30" t="e">
        <f t="shared" si="42"/>
        <v>#DIV/0!</v>
      </c>
      <c r="Z158" s="30" t="e">
        <f t="shared" si="42"/>
        <v>#DIV/0!</v>
      </c>
      <c r="AA158" s="30" t="e">
        <f t="shared" si="42"/>
        <v>#DIV/0!</v>
      </c>
      <c r="AB158" s="30" t="e">
        <f t="shared" si="42"/>
        <v>#DIV/0!</v>
      </c>
      <c r="AC158" s="30"/>
      <c r="AD158" s="30" t="e">
        <f t="shared" si="42"/>
        <v>#DIV/0!</v>
      </c>
      <c r="AE158" s="30"/>
      <c r="AF158" s="30"/>
      <c r="AG158" s="30"/>
      <c r="AH158" s="30" t="e">
        <f t="shared" si="42"/>
        <v>#DIV/0!</v>
      </c>
    </row>
    <row r="159" spans="1:35" s="87" customFormat="1" ht="21" hidden="1" customHeight="1" x14ac:dyDescent="0.2">
      <c r="A159" s="85" t="s">
        <v>48</v>
      </c>
      <c r="B159" s="86">
        <f>B156-B157</f>
        <v>0</v>
      </c>
      <c r="C159" s="86">
        <f>C156-C157</f>
        <v>0</v>
      </c>
      <c r="D159" s="86"/>
      <c r="E159" s="86">
        <f t="shared" ref="E159:AH159" si="43">E156-E157</f>
        <v>0</v>
      </c>
      <c r="F159" s="86">
        <f t="shared" si="43"/>
        <v>0</v>
      </c>
      <c r="G159" s="86">
        <f t="shared" si="43"/>
        <v>0</v>
      </c>
      <c r="H159" s="86">
        <f t="shared" si="43"/>
        <v>0</v>
      </c>
      <c r="I159" s="86">
        <f t="shared" si="43"/>
        <v>0</v>
      </c>
      <c r="J159" s="86">
        <f t="shared" si="43"/>
        <v>0</v>
      </c>
      <c r="K159" s="86"/>
      <c r="L159" s="86">
        <f t="shared" si="43"/>
        <v>0</v>
      </c>
      <c r="M159" s="86">
        <f t="shared" si="43"/>
        <v>0</v>
      </c>
      <c r="N159" s="86">
        <f t="shared" si="43"/>
        <v>0</v>
      </c>
      <c r="O159" s="86">
        <f t="shared" si="43"/>
        <v>0</v>
      </c>
      <c r="P159" s="86">
        <f t="shared" si="43"/>
        <v>0</v>
      </c>
      <c r="Q159" s="86">
        <f t="shared" si="43"/>
        <v>0</v>
      </c>
      <c r="R159" s="86"/>
      <c r="S159" s="86"/>
      <c r="T159" s="86">
        <f t="shared" si="43"/>
        <v>0</v>
      </c>
      <c r="U159" s="86">
        <f t="shared" si="43"/>
        <v>0</v>
      </c>
      <c r="V159" s="86"/>
      <c r="W159" s="86"/>
      <c r="X159" s="86">
        <f t="shared" si="43"/>
        <v>0</v>
      </c>
      <c r="Y159" s="86">
        <f t="shared" si="43"/>
        <v>0</v>
      </c>
      <c r="Z159" s="86">
        <f t="shared" si="43"/>
        <v>0</v>
      </c>
      <c r="AA159" s="86">
        <f t="shared" si="43"/>
        <v>0</v>
      </c>
      <c r="AB159" s="86">
        <f t="shared" si="43"/>
        <v>0</v>
      </c>
      <c r="AC159" s="86"/>
      <c r="AD159" s="86">
        <f t="shared" si="43"/>
        <v>0</v>
      </c>
      <c r="AE159" s="86"/>
      <c r="AF159" s="86"/>
      <c r="AG159" s="86"/>
      <c r="AH159" s="86">
        <f t="shared" si="43"/>
        <v>0</v>
      </c>
    </row>
    <row r="160" spans="1:35" s="11" customFormat="1" ht="22.9" hidden="1" customHeight="1" x14ac:dyDescent="0.2">
      <c r="A160" s="12" t="s">
        <v>142</v>
      </c>
      <c r="B160" s="34"/>
      <c r="C160" s="22"/>
      <c r="D160" s="14" t="e">
        <f t="shared" si="41"/>
        <v>#DIV/0!</v>
      </c>
      <c r="E160" s="34"/>
      <c r="F160" s="34"/>
      <c r="G160" s="34"/>
      <c r="H160" s="34"/>
      <c r="I160" s="34"/>
      <c r="J160" s="34"/>
      <c r="K160" s="93"/>
      <c r="L160" s="34"/>
      <c r="M160" s="34"/>
      <c r="N160" s="34"/>
      <c r="O160" s="34"/>
      <c r="P160" s="34"/>
      <c r="Q160" s="34"/>
      <c r="R160" s="93"/>
      <c r="S160" s="93"/>
      <c r="T160" s="34"/>
      <c r="U160" s="34"/>
      <c r="V160" s="93"/>
      <c r="W160" s="93"/>
      <c r="X160" s="34"/>
      <c r="Y160" s="34"/>
      <c r="Z160" s="34"/>
      <c r="AA160" s="34"/>
      <c r="AB160" s="34"/>
      <c r="AC160" s="93"/>
      <c r="AD160" s="34"/>
      <c r="AE160" s="93"/>
      <c r="AF160" s="93"/>
      <c r="AG160" s="93"/>
      <c r="AH160" s="34"/>
    </row>
    <row r="161" spans="1:34" s="11" customFormat="1" ht="30" hidden="1" customHeight="1" x14ac:dyDescent="0.2">
      <c r="A161" s="27" t="s">
        <v>58</v>
      </c>
      <c r="B161" s="20"/>
      <c r="C161" s="23">
        <f>SUM(E161:AH161)</f>
        <v>0</v>
      </c>
      <c r="D161" s="13" t="e">
        <f t="shared" si="41"/>
        <v>#DIV/0!</v>
      </c>
      <c r="E161" s="34"/>
      <c r="F161" s="34"/>
      <c r="G161" s="34"/>
      <c r="H161" s="34"/>
      <c r="I161" s="34"/>
      <c r="J161" s="34"/>
      <c r="K161" s="93"/>
      <c r="L161" s="34"/>
      <c r="M161" s="34"/>
      <c r="N161" s="34"/>
      <c r="O161" s="34"/>
      <c r="P161" s="34"/>
      <c r="Q161" s="34"/>
      <c r="R161" s="93"/>
      <c r="S161" s="93"/>
      <c r="T161" s="34"/>
      <c r="U161" s="34"/>
      <c r="V161" s="93"/>
      <c r="W161" s="93"/>
      <c r="X161" s="34"/>
      <c r="Y161" s="34"/>
      <c r="Z161" s="34"/>
      <c r="AA161" s="34"/>
      <c r="AB161" s="34"/>
      <c r="AC161" s="93"/>
      <c r="AD161" s="34"/>
      <c r="AE161" s="93"/>
      <c r="AF161" s="93"/>
      <c r="AG161" s="93"/>
      <c r="AH161" s="34"/>
    </row>
    <row r="162" spans="1:34" s="11" customFormat="1" ht="31.15" hidden="1" customHeight="1" x14ac:dyDescent="0.2">
      <c r="A162" s="12" t="s">
        <v>5</v>
      </c>
      <c r="B162" s="13" t="e">
        <f>B161/B160</f>
        <v>#DIV/0!</v>
      </c>
      <c r="C162" s="8" t="e">
        <f>C161/C160</f>
        <v>#DIV/0!</v>
      </c>
      <c r="D162" s="13"/>
      <c r="E162" s="24" t="e">
        <f t="shared" ref="E162:AH162" si="44">E161/E160</f>
        <v>#DIV/0!</v>
      </c>
      <c r="F162" s="24" t="e">
        <f t="shared" si="44"/>
        <v>#DIV/0!</v>
      </c>
      <c r="G162" s="24" t="e">
        <f t="shared" si="44"/>
        <v>#DIV/0!</v>
      </c>
      <c r="H162" s="24" t="e">
        <f t="shared" si="44"/>
        <v>#DIV/0!</v>
      </c>
      <c r="I162" s="24" t="e">
        <f t="shared" si="44"/>
        <v>#DIV/0!</v>
      </c>
      <c r="J162" s="24" t="e">
        <f t="shared" si="44"/>
        <v>#DIV/0!</v>
      </c>
      <c r="K162" s="24"/>
      <c r="L162" s="24" t="e">
        <f t="shared" si="44"/>
        <v>#DIV/0!</v>
      </c>
      <c r="M162" s="24" t="e">
        <f t="shared" si="44"/>
        <v>#DIV/0!</v>
      </c>
      <c r="N162" s="24" t="e">
        <f t="shared" si="44"/>
        <v>#DIV/0!</v>
      </c>
      <c r="O162" s="24" t="e">
        <f t="shared" si="44"/>
        <v>#DIV/0!</v>
      </c>
      <c r="P162" s="24" t="e">
        <f t="shared" si="44"/>
        <v>#DIV/0!</v>
      </c>
      <c r="Q162" s="24" t="e">
        <f t="shared" si="44"/>
        <v>#DIV/0!</v>
      </c>
      <c r="R162" s="24"/>
      <c r="S162" s="24"/>
      <c r="T162" s="24" t="e">
        <f t="shared" si="44"/>
        <v>#DIV/0!</v>
      </c>
      <c r="U162" s="24" t="e">
        <f t="shared" si="44"/>
        <v>#DIV/0!</v>
      </c>
      <c r="V162" s="24"/>
      <c r="W162" s="24"/>
      <c r="X162" s="24" t="e">
        <f t="shared" si="44"/>
        <v>#DIV/0!</v>
      </c>
      <c r="Y162" s="24" t="e">
        <f t="shared" si="44"/>
        <v>#DIV/0!</v>
      </c>
      <c r="Z162" s="24" t="e">
        <f t="shared" si="44"/>
        <v>#DIV/0!</v>
      </c>
      <c r="AA162" s="24" t="e">
        <f t="shared" si="44"/>
        <v>#DIV/0!</v>
      </c>
      <c r="AB162" s="24" t="e">
        <f t="shared" si="44"/>
        <v>#DIV/0!</v>
      </c>
      <c r="AC162" s="24"/>
      <c r="AD162" s="24" t="e">
        <f t="shared" si="44"/>
        <v>#DIV/0!</v>
      </c>
      <c r="AE162" s="24"/>
      <c r="AF162" s="24"/>
      <c r="AG162" s="24"/>
      <c r="AH162" s="24" t="e">
        <f t="shared" si="44"/>
        <v>#DIV/0!</v>
      </c>
    </row>
    <row r="163" spans="1:34" s="11" customFormat="1" ht="30" hidden="1" customHeight="1" x14ac:dyDescent="0.2">
      <c r="A163" s="27" t="s">
        <v>50</v>
      </c>
      <c r="B163" s="55" t="e">
        <f>B161/B157*10</f>
        <v>#DIV/0!</v>
      </c>
      <c r="C163" s="55" t="e">
        <f>C161/C157*10</f>
        <v>#DIV/0!</v>
      </c>
      <c r="D163" s="13" t="e">
        <f t="shared" si="41"/>
        <v>#DIV/0!</v>
      </c>
      <c r="E163" s="53" t="e">
        <f t="shared" ref="E163:Q163" si="45">E161/E157*10</f>
        <v>#DIV/0!</v>
      </c>
      <c r="F163" s="53" t="e">
        <f t="shared" si="45"/>
        <v>#DIV/0!</v>
      </c>
      <c r="G163" s="53" t="e">
        <f t="shared" si="45"/>
        <v>#DIV/0!</v>
      </c>
      <c r="H163" s="53" t="e">
        <f t="shared" si="45"/>
        <v>#DIV/0!</v>
      </c>
      <c r="I163" s="53" t="e">
        <f t="shared" si="45"/>
        <v>#DIV/0!</v>
      </c>
      <c r="J163" s="53" t="e">
        <f t="shared" si="45"/>
        <v>#DIV/0!</v>
      </c>
      <c r="K163" s="53"/>
      <c r="L163" s="53" t="e">
        <f t="shared" si="45"/>
        <v>#DIV/0!</v>
      </c>
      <c r="M163" s="53" t="e">
        <f t="shared" si="45"/>
        <v>#DIV/0!</v>
      </c>
      <c r="N163" s="53" t="e">
        <f t="shared" si="45"/>
        <v>#DIV/0!</v>
      </c>
      <c r="O163" s="53" t="e">
        <f t="shared" si="45"/>
        <v>#DIV/0!</v>
      </c>
      <c r="P163" s="53" t="e">
        <f t="shared" si="45"/>
        <v>#DIV/0!</v>
      </c>
      <c r="Q163" s="53" t="e">
        <f t="shared" si="45"/>
        <v>#DIV/0!</v>
      </c>
      <c r="R163" s="53"/>
      <c r="S163" s="53"/>
      <c r="T163" s="53" t="e">
        <f t="shared" ref="T163:AA163" si="46">T161/T157*10</f>
        <v>#DIV/0!</v>
      </c>
      <c r="U163" s="53" t="e">
        <f t="shared" si="46"/>
        <v>#DIV/0!</v>
      </c>
      <c r="V163" s="53"/>
      <c r="W163" s="53"/>
      <c r="X163" s="53" t="e">
        <f t="shared" si="46"/>
        <v>#DIV/0!</v>
      </c>
      <c r="Y163" s="53" t="e">
        <f t="shared" si="46"/>
        <v>#DIV/0!</v>
      </c>
      <c r="Z163" s="53" t="e">
        <f t="shared" si="46"/>
        <v>#DIV/0!</v>
      </c>
      <c r="AA163" s="53" t="e">
        <f t="shared" si="46"/>
        <v>#DIV/0!</v>
      </c>
      <c r="AB163" s="53" t="e">
        <f>AB161/AB157*10</f>
        <v>#DIV/0!</v>
      </c>
      <c r="AC163" s="53"/>
      <c r="AD163" s="53" t="e">
        <f>AD161/AD157*10</f>
        <v>#DIV/0!</v>
      </c>
      <c r="AE163" s="53"/>
      <c r="AF163" s="53"/>
      <c r="AG163" s="53"/>
      <c r="AH163" s="53" t="e">
        <f>AH161/AH157*10</f>
        <v>#DIV/0!</v>
      </c>
    </row>
    <row r="164" spans="1:34" s="11" customFormat="1" ht="30" hidden="1" customHeight="1" outlineLevel="1" x14ac:dyDescent="0.2">
      <c r="A164" s="10" t="s">
        <v>59</v>
      </c>
      <c r="B164" s="7"/>
      <c r="C164" s="23">
        <f>E164+F164+G164+H164+I164+J164+L164+M164+N164+O164+P164+Q164+T164+U164+X164+Y164+Z164+AA164+AB164+AD164+AH164</f>
        <v>0</v>
      </c>
      <c r="D164" s="13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</row>
    <row r="165" spans="1:34" s="11" customFormat="1" ht="30" hidden="1" customHeight="1" x14ac:dyDescent="0.2">
      <c r="A165" s="10" t="s">
        <v>60</v>
      </c>
      <c r="B165" s="52"/>
      <c r="C165" s="23">
        <f>SUM(E165:AH165)</f>
        <v>0</v>
      </c>
      <c r="D165" s="13"/>
      <c r="E165" s="53"/>
      <c r="F165" s="53"/>
      <c r="G165" s="54"/>
      <c r="H165" s="53"/>
      <c r="I165" s="53"/>
      <c r="J165" s="53"/>
      <c r="K165" s="53"/>
      <c r="L165" s="53"/>
      <c r="M165" s="22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49"/>
      <c r="Z165" s="53"/>
      <c r="AA165" s="53"/>
      <c r="AB165" s="53"/>
      <c r="AC165" s="53"/>
      <c r="AD165" s="52"/>
      <c r="AE165" s="52"/>
      <c r="AF165" s="52"/>
      <c r="AG165" s="52"/>
      <c r="AH165" s="53"/>
    </row>
    <row r="166" spans="1:34" s="11" customFormat="1" ht="30" hidden="1" customHeight="1" outlineLevel="1" x14ac:dyDescent="0.2">
      <c r="A166" s="10" t="s">
        <v>61</v>
      </c>
      <c r="B166" s="51"/>
      <c r="C166" s="51">
        <f>C164-C165</f>
        <v>0</v>
      </c>
      <c r="D166" s="13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</row>
    <row r="167" spans="1:34" s="11" customFormat="1" ht="30" hidden="1" customHeight="1" outlineLevel="1" x14ac:dyDescent="0.2">
      <c r="A167" s="50" t="s">
        <v>131</v>
      </c>
      <c r="B167" s="20"/>
      <c r="C167" s="23">
        <f>SUM(E167:AH167)</f>
        <v>0</v>
      </c>
      <c r="D167" s="13" t="e">
        <f t="shared" si="41"/>
        <v>#DIV/0!</v>
      </c>
      <c r="E167" s="34"/>
      <c r="F167" s="34"/>
      <c r="G167" s="34"/>
      <c r="H167" s="34"/>
      <c r="I167" s="34"/>
      <c r="J167" s="34"/>
      <c r="K167" s="93"/>
      <c r="L167" s="34"/>
      <c r="M167" s="34"/>
      <c r="N167" s="34"/>
      <c r="O167" s="34"/>
      <c r="P167" s="34"/>
      <c r="Q167" s="34"/>
      <c r="R167" s="93"/>
      <c r="S167" s="93"/>
      <c r="T167" s="34"/>
      <c r="U167" s="34"/>
      <c r="V167" s="93"/>
      <c r="W167" s="93"/>
      <c r="X167" s="34"/>
      <c r="Y167" s="34"/>
      <c r="Z167" s="34"/>
      <c r="AA167" s="34"/>
      <c r="AB167" s="34"/>
      <c r="AC167" s="93"/>
      <c r="AD167" s="34"/>
      <c r="AE167" s="93"/>
      <c r="AF167" s="93"/>
      <c r="AG167" s="93"/>
      <c r="AH167" s="34"/>
    </row>
    <row r="168" spans="1:34" s="11" customFormat="1" ht="27" hidden="1" customHeight="1" x14ac:dyDescent="0.2">
      <c r="A168" s="12" t="s">
        <v>140</v>
      </c>
      <c r="B168" s="28" t="e">
        <f>B167/B166</f>
        <v>#DIV/0!</v>
      </c>
      <c r="C168" s="28" t="e">
        <f>C167/C166</f>
        <v>#DIV/0!</v>
      </c>
      <c r="D168" s="13"/>
      <c r="E168" s="24" t="e">
        <f>E167/E166</f>
        <v>#DIV/0!</v>
      </c>
      <c r="F168" s="24" t="e">
        <f t="shared" ref="F168:AH168" si="47">F167/F166</f>
        <v>#DIV/0!</v>
      </c>
      <c r="G168" s="24" t="e">
        <f t="shared" si="47"/>
        <v>#DIV/0!</v>
      </c>
      <c r="H168" s="24" t="e">
        <f t="shared" si="47"/>
        <v>#DIV/0!</v>
      </c>
      <c r="I168" s="24" t="e">
        <f t="shared" si="47"/>
        <v>#DIV/0!</v>
      </c>
      <c r="J168" s="24" t="e">
        <f t="shared" si="47"/>
        <v>#DIV/0!</v>
      </c>
      <c r="K168" s="24"/>
      <c r="L168" s="24" t="e">
        <f t="shared" si="47"/>
        <v>#DIV/0!</v>
      </c>
      <c r="M168" s="24" t="e">
        <f t="shared" si="47"/>
        <v>#DIV/0!</v>
      </c>
      <c r="N168" s="24" t="e">
        <f t="shared" si="47"/>
        <v>#DIV/0!</v>
      </c>
      <c r="O168" s="24" t="e">
        <f t="shared" si="47"/>
        <v>#DIV/0!</v>
      </c>
      <c r="P168" s="24" t="e">
        <f t="shared" si="47"/>
        <v>#DIV/0!</v>
      </c>
      <c r="Q168" s="24" t="e">
        <f t="shared" si="47"/>
        <v>#DIV/0!</v>
      </c>
      <c r="R168" s="24"/>
      <c r="S168" s="24"/>
      <c r="T168" s="24"/>
      <c r="U168" s="24" t="e">
        <f t="shared" si="47"/>
        <v>#DIV/0!</v>
      </c>
      <c r="V168" s="24"/>
      <c r="W168" s="24"/>
      <c r="X168" s="24" t="e">
        <f t="shared" si="47"/>
        <v>#DIV/0!</v>
      </c>
      <c r="Y168" s="24" t="e">
        <f t="shared" si="47"/>
        <v>#DIV/0!</v>
      </c>
      <c r="Z168" s="24" t="e">
        <f t="shared" si="47"/>
        <v>#DIV/0!</v>
      </c>
      <c r="AA168" s="24" t="e">
        <f t="shared" si="47"/>
        <v>#DIV/0!</v>
      </c>
      <c r="AB168" s="24" t="e">
        <f t="shared" si="47"/>
        <v>#DIV/0!</v>
      </c>
      <c r="AC168" s="24"/>
      <c r="AD168" s="24" t="e">
        <f t="shared" si="47"/>
        <v>#DIV/0!</v>
      </c>
      <c r="AE168" s="24"/>
      <c r="AF168" s="24"/>
      <c r="AG168" s="24"/>
      <c r="AH168" s="24" t="e">
        <f t="shared" si="47"/>
        <v>#DIV/0!</v>
      </c>
    </row>
    <row r="169" spans="1:34" s="11" customFormat="1" ht="31.15" hidden="1" customHeight="1" x14ac:dyDescent="0.2">
      <c r="A169" s="12" t="s">
        <v>143</v>
      </c>
      <c r="B169" s="34"/>
      <c r="C169" s="34"/>
      <c r="D169" s="14" t="e">
        <f t="shared" si="41"/>
        <v>#DIV/0!</v>
      </c>
      <c r="E169" s="34"/>
      <c r="F169" s="34"/>
      <c r="G169" s="34"/>
      <c r="H169" s="34"/>
      <c r="I169" s="34"/>
      <c r="J169" s="34"/>
      <c r="K169" s="93"/>
      <c r="L169" s="34"/>
      <c r="M169" s="34"/>
      <c r="N169" s="34"/>
      <c r="O169" s="34"/>
      <c r="P169" s="34"/>
      <c r="Q169" s="34"/>
      <c r="R169" s="93"/>
      <c r="S169" s="93"/>
      <c r="T169" s="34"/>
      <c r="U169" s="34"/>
      <c r="V169" s="93"/>
      <c r="W169" s="93"/>
      <c r="X169" s="34"/>
      <c r="Y169" s="34"/>
      <c r="Z169" s="34"/>
      <c r="AA169" s="34"/>
      <c r="AB169" s="34"/>
      <c r="AC169" s="93"/>
      <c r="AD169" s="34"/>
      <c r="AE169" s="93"/>
      <c r="AF169" s="93"/>
      <c r="AG169" s="93"/>
      <c r="AH169" s="34"/>
    </row>
    <row r="170" spans="1:34" s="11" customFormat="1" ht="30" hidden="1" customHeight="1" x14ac:dyDescent="0.2">
      <c r="A170" s="27" t="s">
        <v>62</v>
      </c>
      <c r="B170" s="20"/>
      <c r="C170" s="23">
        <f>SUM(E170:AH170)</f>
        <v>0</v>
      </c>
      <c r="D170" s="13" t="e">
        <f t="shared" si="41"/>
        <v>#DIV/0!</v>
      </c>
      <c r="E170" s="34"/>
      <c r="F170" s="34"/>
      <c r="G170" s="34"/>
      <c r="H170" s="34"/>
      <c r="I170" s="34"/>
      <c r="J170" s="34"/>
      <c r="K170" s="93"/>
      <c r="L170" s="34"/>
      <c r="M170" s="34"/>
      <c r="N170" s="34"/>
      <c r="O170" s="34"/>
      <c r="P170" s="34"/>
      <c r="Q170" s="34"/>
      <c r="R170" s="93"/>
      <c r="S170" s="93"/>
      <c r="T170" s="34"/>
      <c r="U170" s="34"/>
      <c r="V170" s="93"/>
      <c r="W170" s="93"/>
      <c r="X170" s="34"/>
      <c r="Y170" s="34"/>
      <c r="Z170" s="34"/>
      <c r="AA170" s="34"/>
      <c r="AB170" s="34"/>
      <c r="AC170" s="93"/>
      <c r="AD170" s="34"/>
      <c r="AE170" s="93"/>
      <c r="AF170" s="93"/>
      <c r="AG170" s="93"/>
      <c r="AH170" s="34"/>
    </row>
    <row r="171" spans="1:34" s="11" customFormat="1" ht="30" hidden="1" customHeight="1" x14ac:dyDescent="0.2">
      <c r="A171" s="12" t="s">
        <v>5</v>
      </c>
      <c r="B171" s="25" t="e">
        <f>B170/B169</f>
        <v>#DIV/0!</v>
      </c>
      <c r="C171" s="25" t="e">
        <f>C170/C169</f>
        <v>#DIV/0!</v>
      </c>
      <c r="D171" s="8"/>
      <c r="E171" s="25" t="e">
        <f t="shared" ref="E171:N171" si="48">E170/E169</f>
        <v>#DIV/0!</v>
      </c>
      <c r="F171" s="25" t="e">
        <f t="shared" si="48"/>
        <v>#DIV/0!</v>
      </c>
      <c r="G171" s="25" t="e">
        <f t="shared" si="48"/>
        <v>#DIV/0!</v>
      </c>
      <c r="H171" s="25" t="e">
        <f t="shared" si="48"/>
        <v>#DIV/0!</v>
      </c>
      <c r="I171" s="25" t="e">
        <f t="shared" si="48"/>
        <v>#DIV/0!</v>
      </c>
      <c r="J171" s="25" t="e">
        <f t="shared" si="48"/>
        <v>#DIV/0!</v>
      </c>
      <c r="K171" s="92"/>
      <c r="L171" s="25" t="e">
        <f t="shared" si="48"/>
        <v>#DIV/0!</v>
      </c>
      <c r="M171" s="25" t="e">
        <f t="shared" si="48"/>
        <v>#DIV/0!</v>
      </c>
      <c r="N171" s="25" t="e">
        <f t="shared" si="48"/>
        <v>#DIV/0!</v>
      </c>
      <c r="O171" s="25"/>
      <c r="P171" s="25" t="e">
        <f>P170/P169</f>
        <v>#DIV/0!</v>
      </c>
      <c r="Q171" s="25" t="e">
        <f>Q170/Q169</f>
        <v>#DIV/0!</v>
      </c>
      <c r="R171" s="92"/>
      <c r="S171" s="92"/>
      <c r="T171" s="25"/>
      <c r="U171" s="25" t="e">
        <f>U170/U169</f>
        <v>#DIV/0!</v>
      </c>
      <c r="V171" s="92"/>
      <c r="W171" s="92"/>
      <c r="X171" s="25" t="e">
        <f>X170/X169</f>
        <v>#DIV/0!</v>
      </c>
      <c r="Y171" s="25" t="e">
        <f>Y170/Y169</f>
        <v>#DIV/0!</v>
      </c>
      <c r="Z171" s="25" t="e">
        <f>Z170/Z169</f>
        <v>#DIV/0!</v>
      </c>
      <c r="AA171" s="25"/>
      <c r="AB171" s="25" t="e">
        <f>AB170/AB169</f>
        <v>#DIV/0!</v>
      </c>
      <c r="AC171" s="92"/>
      <c r="AD171" s="25" t="e">
        <f>AD170/AD169</f>
        <v>#DIV/0!</v>
      </c>
      <c r="AE171" s="92"/>
      <c r="AF171" s="92"/>
      <c r="AG171" s="92"/>
      <c r="AH171" s="25" t="e">
        <f>AH170/AH169</f>
        <v>#DIV/0!</v>
      </c>
    </row>
    <row r="172" spans="1:34" s="11" customFormat="1" ht="30" hidden="1" customHeight="1" x14ac:dyDescent="0.2">
      <c r="A172" s="27" t="s">
        <v>50</v>
      </c>
      <c r="B172" s="55" t="e">
        <f>B170/B167*10</f>
        <v>#DIV/0!</v>
      </c>
      <c r="C172" s="55" t="e">
        <f>C170/C167*10</f>
        <v>#DIV/0!</v>
      </c>
      <c r="D172" s="13" t="e">
        <f t="shared" si="41"/>
        <v>#DIV/0!</v>
      </c>
      <c r="E172" s="53" t="e">
        <f>E170/E167*10</f>
        <v>#DIV/0!</v>
      </c>
      <c r="F172" s="53" t="e">
        <f>F170/F167*10</f>
        <v>#DIV/0!</v>
      </c>
      <c r="G172" s="53" t="e">
        <f>G170/G167*10</f>
        <v>#DIV/0!</v>
      </c>
      <c r="H172" s="53" t="e">
        <f t="shared" ref="H172:O172" si="49">H170/H167*10</f>
        <v>#DIV/0!</v>
      </c>
      <c r="I172" s="53" t="e">
        <f t="shared" si="49"/>
        <v>#DIV/0!</v>
      </c>
      <c r="J172" s="53" t="e">
        <f t="shared" si="49"/>
        <v>#DIV/0!</v>
      </c>
      <c r="K172" s="53"/>
      <c r="L172" s="53" t="e">
        <f t="shared" si="49"/>
        <v>#DIV/0!</v>
      </c>
      <c r="M172" s="53" t="e">
        <f t="shared" si="49"/>
        <v>#DIV/0!</v>
      </c>
      <c r="N172" s="53" t="e">
        <f t="shared" si="49"/>
        <v>#DIV/0!</v>
      </c>
      <c r="O172" s="53" t="e">
        <f t="shared" si="49"/>
        <v>#DIV/0!</v>
      </c>
      <c r="P172" s="53" t="e">
        <f>P170/P167*10</f>
        <v>#DIV/0!</v>
      </c>
      <c r="Q172" s="53" t="e">
        <f>Q170/Q167*10</f>
        <v>#DIV/0!</v>
      </c>
      <c r="R172" s="53"/>
      <c r="S172" s="53"/>
      <c r="T172" s="53"/>
      <c r="U172" s="53" t="e">
        <f t="shared" ref="U172:AH172" si="50">U170/U167*10</f>
        <v>#DIV/0!</v>
      </c>
      <c r="V172" s="53"/>
      <c r="W172" s="53"/>
      <c r="X172" s="53" t="e">
        <f t="shared" si="50"/>
        <v>#DIV/0!</v>
      </c>
      <c r="Y172" s="53" t="e">
        <f t="shared" si="50"/>
        <v>#DIV/0!</v>
      </c>
      <c r="Z172" s="53" t="e">
        <f t="shared" si="50"/>
        <v>#DIV/0!</v>
      </c>
      <c r="AA172" s="53" t="e">
        <f t="shared" si="50"/>
        <v>#DIV/0!</v>
      </c>
      <c r="AB172" s="53" t="e">
        <f t="shared" si="50"/>
        <v>#DIV/0!</v>
      </c>
      <c r="AC172" s="53"/>
      <c r="AD172" s="53" t="e">
        <f t="shared" si="50"/>
        <v>#DIV/0!</v>
      </c>
      <c r="AE172" s="53"/>
      <c r="AF172" s="53"/>
      <c r="AG172" s="53"/>
      <c r="AH172" s="53" t="e">
        <f t="shared" si="50"/>
        <v>#DIV/0!</v>
      </c>
    </row>
    <row r="173" spans="1:34" s="11" customFormat="1" ht="30" hidden="1" customHeight="1" outlineLevel="1" x14ac:dyDescent="0.2">
      <c r="A173" s="50" t="s">
        <v>132</v>
      </c>
      <c r="B173" s="20"/>
      <c r="C173" s="23">
        <f>SUM(E173:AH173)</f>
        <v>0</v>
      </c>
      <c r="D173" s="13" t="e">
        <f t="shared" si="41"/>
        <v>#DIV/0!</v>
      </c>
      <c r="E173" s="33"/>
      <c r="F173" s="32"/>
      <c r="G173" s="5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56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</row>
    <row r="174" spans="1:34" s="11" customFormat="1" ht="30" hidden="1" customHeight="1" x14ac:dyDescent="0.2">
      <c r="A174" s="27" t="s">
        <v>133</v>
      </c>
      <c r="B174" s="20"/>
      <c r="C174" s="23">
        <f>SUM(E174:AH174)</f>
        <v>0</v>
      </c>
      <c r="D174" s="13" t="e">
        <f t="shared" si="41"/>
        <v>#DIV/0!</v>
      </c>
      <c r="E174" s="33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56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</row>
    <row r="175" spans="1:34" s="11" customFormat="1" ht="30" hidden="1" customHeight="1" x14ac:dyDescent="0.2">
      <c r="A175" s="27" t="s">
        <v>50</v>
      </c>
      <c r="B175" s="55" t="e">
        <f>B174/B173*10</f>
        <v>#DIV/0!</v>
      </c>
      <c r="C175" s="55" t="e">
        <f>C174/C173*10</f>
        <v>#DIV/0!</v>
      </c>
      <c r="D175" s="13" t="e">
        <f t="shared" si="41"/>
        <v>#DIV/0!</v>
      </c>
      <c r="E175" s="33"/>
      <c r="F175" s="53"/>
      <c r="G175" s="53" t="e">
        <f>G174/G173*10</f>
        <v>#DIV/0!</v>
      </c>
      <c r="H175" s="53"/>
      <c r="I175" s="53"/>
      <c r="J175" s="53"/>
      <c r="K175" s="53"/>
      <c r="L175" s="53"/>
      <c r="M175" s="53" t="e">
        <f>M174/M173*10</f>
        <v>#DIV/0!</v>
      </c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33"/>
      <c r="AB175" s="53"/>
      <c r="AC175" s="53"/>
      <c r="AD175" s="33"/>
      <c r="AE175" s="33"/>
      <c r="AF175" s="33"/>
      <c r="AG175" s="33"/>
      <c r="AH175" s="53" t="e">
        <f>AH174/AH173*10</f>
        <v>#DIV/0!</v>
      </c>
    </row>
    <row r="176" spans="1:34" s="11" customFormat="1" ht="30" hidden="1" customHeight="1" outlineLevel="1" x14ac:dyDescent="0.2">
      <c r="A176" s="50" t="s">
        <v>63</v>
      </c>
      <c r="B176" s="17"/>
      <c r="C176" s="48">
        <f>SUM(E176:AH176)</f>
        <v>0</v>
      </c>
      <c r="D176" s="13" t="e">
        <f t="shared" si="41"/>
        <v>#DIV/0!</v>
      </c>
      <c r="E176" s="33"/>
      <c r="F176" s="32"/>
      <c r="G176" s="53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56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</row>
    <row r="177" spans="1:34" s="11" customFormat="1" ht="30" hidden="1" customHeight="1" x14ac:dyDescent="0.2">
      <c r="A177" s="27" t="s">
        <v>64</v>
      </c>
      <c r="B177" s="17"/>
      <c r="C177" s="48">
        <f>SUM(E177:AH177)</f>
        <v>0</v>
      </c>
      <c r="D177" s="13" t="e">
        <f t="shared" si="41"/>
        <v>#DIV/0!</v>
      </c>
      <c r="E177" s="33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56"/>
      <c r="Y177" s="32"/>
      <c r="Z177" s="32"/>
      <c r="AA177" s="32"/>
      <c r="AB177" s="56"/>
      <c r="AC177" s="56"/>
      <c r="AD177" s="32"/>
      <c r="AE177" s="32"/>
      <c r="AF177" s="32"/>
      <c r="AG177" s="32"/>
      <c r="AH177" s="32"/>
    </row>
    <row r="178" spans="1:34" s="11" customFormat="1" ht="30" hidden="1" customHeight="1" x14ac:dyDescent="0.2">
      <c r="A178" s="27" t="s">
        <v>50</v>
      </c>
      <c r="B178" s="55" t="e">
        <f>B177/B176*10</f>
        <v>#DIV/0!</v>
      </c>
      <c r="C178" s="55" t="e">
        <f>C177/C176*10</f>
        <v>#DIV/0!</v>
      </c>
      <c r="D178" s="13" t="e">
        <f t="shared" si="41"/>
        <v>#DIV/0!</v>
      </c>
      <c r="E178" s="33"/>
      <c r="F178" s="53"/>
      <c r="G178" s="53"/>
      <c r="H178" s="53" t="e">
        <f>H177/H176*10</f>
        <v>#DIV/0!</v>
      </c>
      <c r="I178" s="53"/>
      <c r="J178" s="53"/>
      <c r="K178" s="53"/>
      <c r="L178" s="53"/>
      <c r="M178" s="53"/>
      <c r="N178" s="53"/>
      <c r="O178" s="53" t="e">
        <f>O177/O176*10</f>
        <v>#DIV/0!</v>
      </c>
      <c r="P178" s="53"/>
      <c r="Q178" s="53"/>
      <c r="R178" s="53"/>
      <c r="S178" s="53"/>
      <c r="T178" s="53"/>
      <c r="U178" s="53" t="e">
        <f>U177/U176*10</f>
        <v>#DIV/0!</v>
      </c>
      <c r="V178" s="53"/>
      <c r="W178" s="53"/>
      <c r="X178" s="53" t="e">
        <f>X177/X176*10</f>
        <v>#DIV/0!</v>
      </c>
      <c r="Y178" s="53"/>
      <c r="Z178" s="53"/>
      <c r="AA178" s="53"/>
      <c r="AB178" s="53" t="e">
        <f>AB177/AB176*10</f>
        <v>#DIV/0!</v>
      </c>
      <c r="AC178" s="53"/>
      <c r="AD178" s="33"/>
      <c r="AE178" s="33"/>
      <c r="AF178" s="33"/>
      <c r="AG178" s="33"/>
      <c r="AH178" s="33"/>
    </row>
    <row r="179" spans="1:34" s="11" customFormat="1" ht="30" hidden="1" customHeight="1" x14ac:dyDescent="0.2">
      <c r="A179" s="50" t="s">
        <v>108</v>
      </c>
      <c r="B179" s="55"/>
      <c r="C179" s="48">
        <f>SUM(E179:AH179)</f>
        <v>0</v>
      </c>
      <c r="D179" s="13" t="e">
        <f t="shared" si="41"/>
        <v>#DIV/0!</v>
      </c>
      <c r="E179" s="3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2"/>
      <c r="AA179" s="33"/>
      <c r="AB179" s="53"/>
      <c r="AC179" s="53"/>
      <c r="AD179" s="33"/>
      <c r="AE179" s="33"/>
      <c r="AF179" s="33"/>
      <c r="AG179" s="33"/>
      <c r="AH179" s="33"/>
    </row>
    <row r="180" spans="1:34" s="11" customFormat="1" ht="30" hidden="1" customHeight="1" x14ac:dyDescent="0.2">
      <c r="A180" s="27" t="s">
        <v>109</v>
      </c>
      <c r="B180" s="55"/>
      <c r="C180" s="48">
        <f>SUM(E180:AH180)</f>
        <v>0</v>
      </c>
      <c r="D180" s="13" t="e">
        <f t="shared" si="41"/>
        <v>#DIV/0!</v>
      </c>
      <c r="E180" s="3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2"/>
      <c r="AA180" s="33"/>
      <c r="AB180" s="53"/>
      <c r="AC180" s="53"/>
      <c r="AD180" s="33"/>
      <c r="AE180" s="33"/>
      <c r="AF180" s="33"/>
      <c r="AG180" s="33"/>
      <c r="AH180" s="33"/>
    </row>
    <row r="181" spans="1:34" s="11" customFormat="1" ht="30" hidden="1" customHeight="1" x14ac:dyDescent="0.2">
      <c r="A181" s="27" t="s">
        <v>50</v>
      </c>
      <c r="B181" s="55" t="e">
        <f>B180/B179*10</f>
        <v>#DIV/0!</v>
      </c>
      <c r="C181" s="55" t="e">
        <f>C180/C179*10</f>
        <v>#DIV/0!</v>
      </c>
      <c r="D181" s="13" t="e">
        <f t="shared" si="41"/>
        <v>#DIV/0!</v>
      </c>
      <c r="E181" s="33"/>
      <c r="F181" s="53"/>
      <c r="G181" s="53"/>
      <c r="H181" s="53"/>
      <c r="I181" s="53"/>
      <c r="J181" s="53"/>
      <c r="K181" s="53"/>
      <c r="L181" s="53"/>
      <c r="M181" s="53"/>
      <c r="N181" s="53" t="e">
        <f>N180/N179*10</f>
        <v>#DIV/0!</v>
      </c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 t="e">
        <f>Y180/Y179*10</f>
        <v>#DIV/0!</v>
      </c>
      <c r="Z181" s="53" t="e">
        <f>Z180/Z179*10</f>
        <v>#DIV/0!</v>
      </c>
      <c r="AA181" s="33"/>
      <c r="AB181" s="53"/>
      <c r="AC181" s="53"/>
      <c r="AD181" s="33"/>
      <c r="AE181" s="33"/>
      <c r="AF181" s="33"/>
      <c r="AG181" s="33"/>
      <c r="AH181" s="33"/>
    </row>
    <row r="182" spans="1:34" s="11" customFormat="1" ht="30" hidden="1" customHeight="1" x14ac:dyDescent="0.2">
      <c r="A182" s="50" t="s">
        <v>65</v>
      </c>
      <c r="B182" s="23"/>
      <c r="C182" s="23">
        <f>SUM(E182:AH182)</f>
        <v>0</v>
      </c>
      <c r="D182" s="13" t="e">
        <f t="shared" si="41"/>
        <v>#DIV/0!</v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</row>
    <row r="183" spans="1:34" s="11" customFormat="1" ht="30" hidden="1" customHeight="1" x14ac:dyDescent="0.2">
      <c r="A183" s="27" t="s">
        <v>66</v>
      </c>
      <c r="B183" s="23"/>
      <c r="C183" s="23">
        <f>SUM(E183:AH183)</f>
        <v>0</v>
      </c>
      <c r="D183" s="13" t="e">
        <f t="shared" si="41"/>
        <v>#DIV/0!</v>
      </c>
      <c r="E183" s="32"/>
      <c r="F183" s="30"/>
      <c r="G183" s="53"/>
      <c r="H183" s="22"/>
      <c r="I183" s="22"/>
      <c r="J183" s="22"/>
      <c r="K183" s="22"/>
      <c r="L183" s="22"/>
      <c r="M183" s="33"/>
      <c r="N183" s="33"/>
      <c r="O183" s="30"/>
      <c r="P183" s="30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0"/>
    </row>
    <row r="184" spans="1:34" s="11" customFormat="1" ht="30" hidden="1" customHeight="1" x14ac:dyDescent="0.2">
      <c r="A184" s="27" t="s">
        <v>50</v>
      </c>
      <c r="B184" s="48" t="e">
        <f>B183/B182*10</f>
        <v>#DIV/0!</v>
      </c>
      <c r="C184" s="48" t="e">
        <f>C183/C182*10</f>
        <v>#DIV/0!</v>
      </c>
      <c r="D184" s="13" t="e">
        <f t="shared" si="41"/>
        <v>#DIV/0!</v>
      </c>
      <c r="E184" s="49" t="e">
        <f>E183/E182*10</f>
        <v>#DIV/0!</v>
      </c>
      <c r="F184" s="49"/>
      <c r="G184" s="49"/>
      <c r="H184" s="49" t="e">
        <f t="shared" ref="H184:N184" si="51">H183/H182*10</f>
        <v>#DIV/0!</v>
      </c>
      <c r="I184" s="49" t="e">
        <f t="shared" si="51"/>
        <v>#DIV/0!</v>
      </c>
      <c r="J184" s="49" t="e">
        <f t="shared" si="51"/>
        <v>#DIV/0!</v>
      </c>
      <c r="K184" s="49"/>
      <c r="L184" s="49" t="e">
        <f t="shared" si="51"/>
        <v>#DIV/0!</v>
      </c>
      <c r="M184" s="49" t="e">
        <f t="shared" si="51"/>
        <v>#DIV/0!</v>
      </c>
      <c r="N184" s="49" t="e">
        <f t="shared" si="51"/>
        <v>#DIV/0!</v>
      </c>
      <c r="O184" s="22"/>
      <c r="P184" s="22"/>
      <c r="Q184" s="49" t="e">
        <f>Q183/Q182*10</f>
        <v>#DIV/0!</v>
      </c>
      <c r="R184" s="49"/>
      <c r="S184" s="49"/>
      <c r="T184" s="49" t="e">
        <f>T183/T182*10</f>
        <v>#DIV/0!</v>
      </c>
      <c r="U184" s="49"/>
      <c r="V184" s="49"/>
      <c r="W184" s="49"/>
      <c r="X184" s="49" t="e">
        <f t="shared" ref="X184:AD184" si="52">X183/X182*10</f>
        <v>#DIV/0!</v>
      </c>
      <c r="Y184" s="49" t="e">
        <f t="shared" si="52"/>
        <v>#DIV/0!</v>
      </c>
      <c r="Z184" s="49" t="e">
        <f t="shared" si="52"/>
        <v>#DIV/0!</v>
      </c>
      <c r="AA184" s="49" t="e">
        <f t="shared" si="52"/>
        <v>#DIV/0!</v>
      </c>
      <c r="AB184" s="49" t="e">
        <f t="shared" si="52"/>
        <v>#DIV/0!</v>
      </c>
      <c r="AC184" s="49"/>
      <c r="AD184" s="49" t="e">
        <f t="shared" si="52"/>
        <v>#DIV/0!</v>
      </c>
      <c r="AE184" s="49"/>
      <c r="AF184" s="49"/>
      <c r="AG184" s="49"/>
      <c r="AH184" s="22"/>
    </row>
    <row r="185" spans="1:34" s="11" customFormat="1" ht="30" hidden="1" customHeight="1" x14ac:dyDescent="0.2">
      <c r="A185" s="50" t="s">
        <v>138</v>
      </c>
      <c r="B185" s="23"/>
      <c r="C185" s="23">
        <f>SUM(E185:AH185)</f>
        <v>0</v>
      </c>
      <c r="D185" s="13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</row>
    <row r="186" spans="1:34" s="11" customFormat="1" ht="30" hidden="1" customHeight="1" x14ac:dyDescent="0.2">
      <c r="A186" s="27" t="s">
        <v>139</v>
      </c>
      <c r="B186" s="23"/>
      <c r="C186" s="23">
        <f>SUM(E186:AH186)</f>
        <v>0</v>
      </c>
      <c r="D186" s="13"/>
      <c r="E186" s="32"/>
      <c r="F186" s="30"/>
      <c r="G186" s="53"/>
      <c r="H186" s="22"/>
      <c r="I186" s="22"/>
      <c r="J186" s="22"/>
      <c r="K186" s="22"/>
      <c r="L186" s="22"/>
      <c r="M186" s="33"/>
      <c r="N186" s="33"/>
      <c r="O186" s="22"/>
      <c r="P186" s="30"/>
      <c r="Q186" s="30"/>
      <c r="R186" s="30"/>
      <c r="S186" s="30"/>
      <c r="T186" s="33"/>
      <c r="U186" s="33"/>
      <c r="V186" s="33"/>
      <c r="W186" s="33"/>
      <c r="X186" s="33"/>
      <c r="Y186" s="30"/>
      <c r="Z186" s="30"/>
      <c r="AA186" s="33"/>
      <c r="AB186" s="30"/>
      <c r="AC186" s="30"/>
      <c r="AD186" s="33"/>
      <c r="AE186" s="33"/>
      <c r="AF186" s="33"/>
      <c r="AG186" s="33"/>
      <c r="AH186" s="30"/>
    </row>
    <row r="187" spans="1:34" s="11" customFormat="1" ht="30" hidden="1" customHeight="1" x14ac:dyDescent="0.2">
      <c r="A187" s="27" t="s">
        <v>50</v>
      </c>
      <c r="B187" s="48"/>
      <c r="C187" s="48" t="e">
        <f>C186/C185*10</f>
        <v>#DIV/0!</v>
      </c>
      <c r="D187" s="13"/>
      <c r="E187" s="49"/>
      <c r="F187" s="49"/>
      <c r="G187" s="49"/>
      <c r="H187" s="49" t="e">
        <f>H186/H185*10</f>
        <v>#DIV/0!</v>
      </c>
      <c r="I187" s="49" t="e">
        <f>I186/I185*10</f>
        <v>#DIV/0!</v>
      </c>
      <c r="J187" s="49" t="e">
        <f>J186/J185*10</f>
        <v>#DIV/0!</v>
      </c>
      <c r="K187" s="49"/>
      <c r="L187" s="49" t="e">
        <f>L186/L185*10</f>
        <v>#DIV/0!</v>
      </c>
      <c r="M187" s="49"/>
      <c r="N187" s="49" t="e">
        <f>N186/N185*10</f>
        <v>#DIV/0!</v>
      </c>
      <c r="O187" s="49"/>
      <c r="P187" s="22"/>
      <c r="Q187" s="22"/>
      <c r="R187" s="22"/>
      <c r="S187" s="22"/>
      <c r="T187" s="49" t="e">
        <f>T186/T185*10</f>
        <v>#DIV/0!</v>
      </c>
      <c r="U187" s="49" t="e">
        <f>U186/U185*10</f>
        <v>#DIV/0!</v>
      </c>
      <c r="V187" s="49"/>
      <c r="W187" s="49"/>
      <c r="X187" s="49"/>
      <c r="Y187" s="22"/>
      <c r="Z187" s="22"/>
      <c r="AA187" s="49" t="e">
        <f>AA186/AA185*10</f>
        <v>#DIV/0!</v>
      </c>
      <c r="AB187" s="49"/>
      <c r="AC187" s="49"/>
      <c r="AD187" s="49" t="e">
        <f>AD186/AD185*10</f>
        <v>#DIV/0!</v>
      </c>
      <c r="AE187" s="49"/>
      <c r="AF187" s="49"/>
      <c r="AG187" s="49"/>
      <c r="AH187" s="22"/>
    </row>
    <row r="188" spans="1:34" s="11" customFormat="1" ht="30" hidden="1" customHeight="1" x14ac:dyDescent="0.2">
      <c r="A188" s="50" t="s">
        <v>134</v>
      </c>
      <c r="B188" s="23">
        <v>75</v>
      </c>
      <c r="C188" s="23">
        <f>SUM(E188:AH188)</f>
        <v>165</v>
      </c>
      <c r="D188" s="13">
        <f>C188/B188</f>
        <v>2.2000000000000002</v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>
        <v>50</v>
      </c>
      <c r="U188" s="32"/>
      <c r="V188" s="32"/>
      <c r="W188" s="32"/>
      <c r="X188" s="32"/>
      <c r="Y188" s="32">
        <v>115</v>
      </c>
      <c r="Z188" s="32"/>
      <c r="AA188" s="32"/>
      <c r="AB188" s="32"/>
      <c r="AC188" s="32"/>
      <c r="AD188" s="32"/>
      <c r="AE188" s="32"/>
      <c r="AF188" s="32"/>
      <c r="AG188" s="32"/>
      <c r="AH188" s="32"/>
    </row>
    <row r="189" spans="1:34" s="11" customFormat="1" ht="30" hidden="1" customHeight="1" x14ac:dyDescent="0.2">
      <c r="A189" s="27" t="s">
        <v>135</v>
      </c>
      <c r="B189" s="23">
        <v>83</v>
      </c>
      <c r="C189" s="23">
        <f>SUM(E189:AH189)</f>
        <v>104</v>
      </c>
      <c r="D189" s="13">
        <f t="shared" si="41"/>
        <v>1.2530120481927711</v>
      </c>
      <c r="E189" s="32"/>
      <c r="F189" s="30"/>
      <c r="G189" s="53"/>
      <c r="H189" s="30"/>
      <c r="I189" s="30"/>
      <c r="J189" s="30"/>
      <c r="K189" s="30"/>
      <c r="L189" s="33"/>
      <c r="M189" s="33"/>
      <c r="N189" s="33"/>
      <c r="O189" s="30"/>
      <c r="P189" s="30"/>
      <c r="Q189" s="30"/>
      <c r="R189" s="30"/>
      <c r="S189" s="30"/>
      <c r="T189" s="33">
        <v>20</v>
      </c>
      <c r="U189" s="33"/>
      <c r="V189" s="33"/>
      <c r="W189" s="33"/>
      <c r="X189" s="33"/>
      <c r="Y189" s="33">
        <v>84</v>
      </c>
      <c r="Z189" s="30"/>
      <c r="AA189" s="33"/>
      <c r="AB189" s="30"/>
      <c r="AC189" s="30"/>
      <c r="AD189" s="33"/>
      <c r="AE189" s="33"/>
      <c r="AF189" s="33"/>
      <c r="AG189" s="33"/>
      <c r="AH189" s="30"/>
    </row>
    <row r="190" spans="1:34" s="11" customFormat="1" ht="30" hidden="1" customHeight="1" x14ac:dyDescent="0.2">
      <c r="A190" s="27" t="s">
        <v>50</v>
      </c>
      <c r="B190" s="48">
        <f>B189/B188*10</f>
        <v>11.066666666666666</v>
      </c>
      <c r="C190" s="48">
        <f>C189/C188*10</f>
        <v>6.3030303030303028</v>
      </c>
      <c r="D190" s="13">
        <f t="shared" si="41"/>
        <v>0.56955093099671417</v>
      </c>
      <c r="E190" s="49"/>
      <c r="F190" s="49"/>
      <c r="G190" s="49"/>
      <c r="H190" s="22"/>
      <c r="I190" s="22"/>
      <c r="J190" s="22"/>
      <c r="K190" s="22"/>
      <c r="L190" s="49"/>
      <c r="M190" s="49"/>
      <c r="N190" s="49"/>
      <c r="O190" s="22"/>
      <c r="P190" s="22"/>
      <c r="Q190" s="22"/>
      <c r="R190" s="22"/>
      <c r="S190" s="22"/>
      <c r="T190" s="49">
        <f>T189/T188*10</f>
        <v>4</v>
      </c>
      <c r="U190" s="49"/>
      <c r="V190" s="49"/>
      <c r="W190" s="49"/>
      <c r="X190" s="49"/>
      <c r="Y190" s="49">
        <f>Y189/Y188*10</f>
        <v>7.304347826086957</v>
      </c>
      <c r="Z190" s="22"/>
      <c r="AA190" s="49"/>
      <c r="AB190" s="49"/>
      <c r="AC190" s="49"/>
      <c r="AD190" s="49"/>
      <c r="AE190" s="49"/>
      <c r="AF190" s="49"/>
      <c r="AG190" s="49"/>
      <c r="AH190" s="22"/>
    </row>
    <row r="191" spans="1:34" s="11" customFormat="1" ht="30" hidden="1" customHeight="1" outlineLevel="1" x14ac:dyDescent="0.2">
      <c r="A191" s="50" t="s">
        <v>67</v>
      </c>
      <c r="B191" s="23"/>
      <c r="C191" s="23">
        <f>SUM(E191:AH191)</f>
        <v>0</v>
      </c>
      <c r="D191" s="13" t="e">
        <f t="shared" si="41"/>
        <v>#DIV/0!</v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</row>
    <row r="192" spans="1:34" s="11" customFormat="1" ht="30" hidden="1" customHeight="1" outlineLevel="1" x14ac:dyDescent="0.2">
      <c r="A192" s="27" t="s">
        <v>68</v>
      </c>
      <c r="B192" s="23"/>
      <c r="C192" s="23">
        <f>SUM(E192:AH192)</f>
        <v>0</v>
      </c>
      <c r="D192" s="13" t="e">
        <f t="shared" si="41"/>
        <v>#DIV/0!</v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</row>
    <row r="193" spans="1:34" s="11" customFormat="1" ht="30" hidden="1" customHeight="1" x14ac:dyDescent="0.2">
      <c r="A193" s="27" t="s">
        <v>50</v>
      </c>
      <c r="B193" s="55" t="e">
        <f>B192/B191*10</f>
        <v>#DIV/0!</v>
      </c>
      <c r="C193" s="55" t="e">
        <f>C192/C191*10</f>
        <v>#DIV/0!</v>
      </c>
      <c r="D193" s="13" t="e">
        <f t="shared" si="41"/>
        <v>#DIV/0!</v>
      </c>
      <c r="E193" s="53"/>
      <c r="F193" s="53"/>
      <c r="G193" s="53" t="e">
        <f>G192/G191*10</f>
        <v>#DIV/0!</v>
      </c>
      <c r="H193" s="53"/>
      <c r="I193" s="53"/>
      <c r="J193" s="53"/>
      <c r="K193" s="53"/>
      <c r="L193" s="53"/>
      <c r="M193" s="53" t="e">
        <f>M192/M191*10</f>
        <v>#DIV/0!</v>
      </c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 t="e">
        <f>Z192/Z191*10</f>
        <v>#DIV/0!</v>
      </c>
      <c r="AA193" s="53"/>
      <c r="AB193" s="53"/>
      <c r="AC193" s="53"/>
      <c r="AD193" s="53"/>
      <c r="AE193" s="53"/>
      <c r="AF193" s="53"/>
      <c r="AG193" s="53"/>
      <c r="AH193" s="53"/>
    </row>
    <row r="194" spans="1:34" s="11" customFormat="1" ht="30" hidden="1" customHeight="1" outlineLevel="1" x14ac:dyDescent="0.2">
      <c r="A194" s="50" t="s">
        <v>69</v>
      </c>
      <c r="B194" s="23"/>
      <c r="C194" s="23">
        <f>SUM(E194:AH194)</f>
        <v>0</v>
      </c>
      <c r="D194" s="13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</row>
    <row r="195" spans="1:34" s="11" customFormat="1" ht="30" hidden="1" customHeight="1" outlineLevel="1" x14ac:dyDescent="0.2">
      <c r="A195" s="27" t="s">
        <v>70</v>
      </c>
      <c r="B195" s="23"/>
      <c r="C195" s="23">
        <f>SUM(E195:AH195)</f>
        <v>0</v>
      </c>
      <c r="D195" s="13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</row>
    <row r="196" spans="1:34" s="11" customFormat="1" ht="30" hidden="1" customHeight="1" x14ac:dyDescent="0.2">
      <c r="A196" s="27" t="s">
        <v>50</v>
      </c>
      <c r="B196" s="55" t="e">
        <f>B195/B194*10</f>
        <v>#DIV/0!</v>
      </c>
      <c r="C196" s="55" t="e">
        <f>C195/C194*10</f>
        <v>#DIV/0!</v>
      </c>
      <c r="D196" s="13" t="e">
        <f t="shared" si="41"/>
        <v>#DIV/0!</v>
      </c>
      <c r="E196" s="55"/>
      <c r="F196" s="55"/>
      <c r="G196" s="53" t="e">
        <f>G195/G194*10</f>
        <v>#DIV/0!</v>
      </c>
      <c r="H196" s="55"/>
      <c r="I196" s="55"/>
      <c r="J196" s="53" t="e">
        <f>J195/J194*10</f>
        <v>#DIV/0!</v>
      </c>
      <c r="K196" s="53"/>
      <c r="L196" s="53" t="e">
        <f>L195/L194*10</f>
        <v>#DIV/0!</v>
      </c>
      <c r="M196" s="53" t="e">
        <f>M195/M194*10</f>
        <v>#DIV/0!</v>
      </c>
      <c r="N196" s="53"/>
      <c r="O196" s="53"/>
      <c r="P196" s="53"/>
      <c r="Q196" s="53"/>
      <c r="R196" s="53"/>
      <c r="S196" s="53"/>
      <c r="T196" s="53"/>
      <c r="U196" s="53" t="e">
        <f>U195/U194*10</f>
        <v>#DIV/0!</v>
      </c>
      <c r="V196" s="53"/>
      <c r="W196" s="53"/>
      <c r="X196" s="53"/>
      <c r="Y196" s="53"/>
      <c r="Z196" s="53" t="e">
        <f>Z195/Z194*10</f>
        <v>#DIV/0!</v>
      </c>
      <c r="AA196" s="53"/>
      <c r="AB196" s="53"/>
      <c r="AC196" s="53"/>
      <c r="AD196" s="53" t="e">
        <f>AD195/AD194*10</f>
        <v>#DIV/0!</v>
      </c>
      <c r="AE196" s="53"/>
      <c r="AF196" s="53"/>
      <c r="AG196" s="53"/>
      <c r="AH196" s="53"/>
    </row>
    <row r="197" spans="1:34" s="11" customFormat="1" ht="30" hidden="1" customHeight="1" x14ac:dyDescent="0.2">
      <c r="A197" s="50" t="s">
        <v>71</v>
      </c>
      <c r="B197" s="20"/>
      <c r="C197" s="23">
        <f>SUM(E197:AH197)</f>
        <v>0</v>
      </c>
      <c r="D197" s="13" t="e">
        <f t="shared" si="41"/>
        <v>#DIV/0!</v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52"/>
      <c r="R197" s="52"/>
      <c r="S197" s="5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</row>
    <row r="198" spans="1:34" s="11" customFormat="1" ht="30" hidden="1" customHeight="1" x14ac:dyDescent="0.2">
      <c r="A198" s="50" t="s">
        <v>72</v>
      </c>
      <c r="B198" s="20"/>
      <c r="C198" s="23"/>
      <c r="D198" s="13" t="e">
        <f>C198/B198</f>
        <v>#DIV/0!</v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</row>
    <row r="199" spans="1:34" s="11" customFormat="1" ht="30" hidden="1" customHeight="1" x14ac:dyDescent="0.2">
      <c r="A199" s="50" t="s">
        <v>73</v>
      </c>
      <c r="B199" s="20"/>
      <c r="C199" s="23"/>
      <c r="D199" s="13" t="e">
        <f>C199/B199</f>
        <v>#DIV/0!</v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</row>
    <row r="200" spans="1:34" s="45" customFormat="1" ht="30" hidden="1" customHeight="1" x14ac:dyDescent="0.2">
      <c r="A200" s="27" t="s">
        <v>74</v>
      </c>
      <c r="B200" s="20"/>
      <c r="C200" s="23">
        <f>SUM(E200:AH200)</f>
        <v>0</v>
      </c>
      <c r="D200" s="13" t="e">
        <f>C200/B200</f>
        <v>#DIV/0!</v>
      </c>
      <c r="E200" s="34"/>
      <c r="F200" s="34"/>
      <c r="G200" s="34"/>
      <c r="H200" s="34"/>
      <c r="I200" s="34"/>
      <c r="J200" s="34"/>
      <c r="K200" s="93"/>
      <c r="L200" s="34"/>
      <c r="M200" s="34"/>
      <c r="N200" s="34"/>
      <c r="O200" s="34"/>
      <c r="P200" s="34"/>
      <c r="Q200" s="34"/>
      <c r="R200" s="93"/>
      <c r="S200" s="93"/>
      <c r="T200" s="34"/>
      <c r="U200" s="34"/>
      <c r="V200" s="93"/>
      <c r="W200" s="93"/>
      <c r="X200" s="34"/>
      <c r="Y200" s="34"/>
      <c r="Z200" s="34"/>
      <c r="AA200" s="34"/>
      <c r="AB200" s="34"/>
      <c r="AC200" s="93"/>
      <c r="AD200" s="34"/>
      <c r="AE200" s="93"/>
      <c r="AF200" s="93"/>
      <c r="AG200" s="93"/>
      <c r="AH200" s="34"/>
    </row>
    <row r="201" spans="1:34" s="45" customFormat="1" ht="30" hidden="1" customHeight="1" x14ac:dyDescent="0.2">
      <c r="A201" s="12" t="s">
        <v>75</v>
      </c>
      <c r="B201" s="82"/>
      <c r="C201" s="82" t="e">
        <f>C200/C203</f>
        <v>#DIV/0!</v>
      </c>
      <c r="D201" s="8"/>
      <c r="E201" s="25"/>
      <c r="F201" s="25"/>
      <c r="G201" s="25"/>
      <c r="H201" s="25"/>
      <c r="I201" s="25"/>
      <c r="J201" s="25"/>
      <c r="K201" s="92"/>
      <c r="L201" s="25"/>
      <c r="M201" s="25"/>
      <c r="N201" s="25"/>
      <c r="O201" s="25"/>
      <c r="P201" s="25"/>
      <c r="Q201" s="25"/>
      <c r="R201" s="92"/>
      <c r="S201" s="92"/>
      <c r="T201" s="25"/>
      <c r="U201" s="25"/>
      <c r="V201" s="92"/>
      <c r="W201" s="92"/>
      <c r="X201" s="25"/>
      <c r="Y201" s="25"/>
      <c r="Z201" s="25"/>
      <c r="AA201" s="25"/>
      <c r="AB201" s="25"/>
      <c r="AC201" s="92"/>
      <c r="AD201" s="25"/>
      <c r="AE201" s="92"/>
      <c r="AF201" s="92"/>
      <c r="AG201" s="92"/>
      <c r="AH201" s="25"/>
    </row>
    <row r="202" spans="1:34" s="11" customFormat="1" ht="30" hidden="1" customHeight="1" x14ac:dyDescent="0.2">
      <c r="A202" s="27" t="s">
        <v>76</v>
      </c>
      <c r="B202" s="20"/>
      <c r="C202" s="23">
        <f>SUM(E202:AH202)</f>
        <v>0</v>
      </c>
      <c r="D202" s="13" t="e">
        <f t="shared" ref="D202:D214" si="53">C202/B202</f>
        <v>#DIV/0!</v>
      </c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</row>
    <row r="203" spans="1:34" s="11" customFormat="1" ht="30" hidden="1" customHeight="1" outlineLevel="1" x14ac:dyDescent="0.2">
      <c r="A203" s="27" t="s">
        <v>77</v>
      </c>
      <c r="B203" s="20"/>
      <c r="C203" s="20"/>
      <c r="D203" s="13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</row>
    <row r="204" spans="1:34" s="11" customFormat="1" ht="30" hidden="1" customHeight="1" outlineLevel="1" x14ac:dyDescent="0.2">
      <c r="A204" s="27" t="s">
        <v>78</v>
      </c>
      <c r="B204" s="20"/>
      <c r="C204" s="23">
        <f>SUM(E204:AH204)</f>
        <v>0</v>
      </c>
      <c r="D204" s="13" t="e">
        <f t="shared" si="53"/>
        <v>#DIV/0!</v>
      </c>
      <c r="E204" s="34"/>
      <c r="F204" s="34"/>
      <c r="G204" s="34"/>
      <c r="H204" s="34"/>
      <c r="I204" s="34"/>
      <c r="J204" s="34"/>
      <c r="K204" s="93"/>
      <c r="L204" s="34"/>
      <c r="M204" s="34"/>
      <c r="N204" s="34"/>
      <c r="O204" s="34"/>
      <c r="P204" s="34"/>
      <c r="Q204" s="34"/>
      <c r="R204" s="93"/>
      <c r="S204" s="93"/>
      <c r="T204" s="34"/>
      <c r="U204" s="34"/>
      <c r="V204" s="93"/>
      <c r="W204" s="93"/>
      <c r="X204" s="34"/>
      <c r="Y204" s="34"/>
      <c r="Z204" s="34"/>
      <c r="AA204" s="34"/>
      <c r="AB204" s="34"/>
      <c r="AC204" s="93"/>
      <c r="AD204" s="34"/>
      <c r="AE204" s="93"/>
      <c r="AF204" s="93"/>
      <c r="AG204" s="93"/>
      <c r="AH204" s="34"/>
    </row>
    <row r="205" spans="1:34" s="11" customFormat="1" ht="30" hidden="1" customHeight="1" x14ac:dyDescent="0.2">
      <c r="A205" s="12" t="s">
        <v>5</v>
      </c>
      <c r="B205" s="83" t="e">
        <f>B204/B203</f>
        <v>#DIV/0!</v>
      </c>
      <c r="C205" s="83" t="e">
        <f>C204/C203</f>
        <v>#DIV/0!</v>
      </c>
      <c r="D205" s="13"/>
      <c r="E205" s="14" t="e">
        <f>E204/E203</f>
        <v>#DIV/0!</v>
      </c>
      <c r="F205" s="14" t="e">
        <f t="shared" ref="F205:AH205" si="54">F204/F203</f>
        <v>#DIV/0!</v>
      </c>
      <c r="G205" s="14" t="e">
        <f t="shared" si="54"/>
        <v>#DIV/0!</v>
      </c>
      <c r="H205" s="14" t="e">
        <f t="shared" si="54"/>
        <v>#DIV/0!</v>
      </c>
      <c r="I205" s="14" t="e">
        <f t="shared" si="54"/>
        <v>#DIV/0!</v>
      </c>
      <c r="J205" s="14" t="e">
        <f t="shared" si="54"/>
        <v>#DIV/0!</v>
      </c>
      <c r="K205" s="14"/>
      <c r="L205" s="14" t="e">
        <f t="shared" si="54"/>
        <v>#DIV/0!</v>
      </c>
      <c r="M205" s="14" t="e">
        <f t="shared" si="54"/>
        <v>#DIV/0!</v>
      </c>
      <c r="N205" s="14" t="e">
        <f t="shared" si="54"/>
        <v>#DIV/0!</v>
      </c>
      <c r="O205" s="14" t="e">
        <f t="shared" si="54"/>
        <v>#DIV/0!</v>
      </c>
      <c r="P205" s="14" t="e">
        <f t="shared" si="54"/>
        <v>#DIV/0!</v>
      </c>
      <c r="Q205" s="14" t="e">
        <f t="shared" si="54"/>
        <v>#DIV/0!</v>
      </c>
      <c r="R205" s="14"/>
      <c r="S205" s="14"/>
      <c r="T205" s="14" t="e">
        <f t="shared" si="54"/>
        <v>#DIV/0!</v>
      </c>
      <c r="U205" s="14" t="e">
        <f t="shared" si="54"/>
        <v>#DIV/0!</v>
      </c>
      <c r="V205" s="14"/>
      <c r="W205" s="14"/>
      <c r="X205" s="14" t="e">
        <f t="shared" si="54"/>
        <v>#DIV/0!</v>
      </c>
      <c r="Y205" s="14" t="e">
        <f t="shared" si="54"/>
        <v>#DIV/0!</v>
      </c>
      <c r="Z205" s="14" t="e">
        <f t="shared" si="54"/>
        <v>#DIV/0!</v>
      </c>
      <c r="AA205" s="14" t="e">
        <f t="shared" si="54"/>
        <v>#DIV/0!</v>
      </c>
      <c r="AB205" s="14" t="e">
        <f t="shared" si="54"/>
        <v>#DIV/0!</v>
      </c>
      <c r="AC205" s="14"/>
      <c r="AD205" s="14" t="e">
        <f t="shared" si="54"/>
        <v>#DIV/0!</v>
      </c>
      <c r="AE205" s="14"/>
      <c r="AF205" s="14"/>
      <c r="AG205" s="14"/>
      <c r="AH205" s="14" t="e">
        <f t="shared" si="54"/>
        <v>#DIV/0!</v>
      </c>
    </row>
    <row r="206" spans="1:34" s="11" customFormat="1" ht="30" hidden="1" customHeight="1" x14ac:dyDescent="0.2">
      <c r="A206" s="10" t="s">
        <v>79</v>
      </c>
      <c r="B206" s="22"/>
      <c r="C206" s="22">
        <f>SUM(E206:AH206)</f>
        <v>0</v>
      </c>
      <c r="D206" s="13" t="e">
        <f t="shared" si="53"/>
        <v>#DIV/0!</v>
      </c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</row>
    <row r="207" spans="1:34" s="11" customFormat="1" ht="30" hidden="1" customHeight="1" x14ac:dyDescent="0.2">
      <c r="A207" s="10" t="s">
        <v>80</v>
      </c>
      <c r="B207" s="22"/>
      <c r="C207" s="22">
        <f>SUM(E207:AH207)</f>
        <v>0</v>
      </c>
      <c r="D207" s="13" t="e">
        <f t="shared" si="53"/>
        <v>#DIV/0!</v>
      </c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</row>
    <row r="208" spans="1:34" s="11" customFormat="1" ht="30" hidden="1" customHeight="1" x14ac:dyDescent="0.2">
      <c r="A208" s="27" t="s">
        <v>103</v>
      </c>
      <c r="B208" s="20"/>
      <c r="C208" s="23">
        <f>SUM(E208:AH208)</f>
        <v>0</v>
      </c>
      <c r="D208" s="13" t="e">
        <f t="shared" si="53"/>
        <v>#DIV/0!</v>
      </c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  <c r="AH208" s="57"/>
    </row>
    <row r="209" spans="1:44" s="45" customFormat="1" ht="30" hidden="1" customHeight="1" outlineLevel="1" x14ac:dyDescent="0.2">
      <c r="A209" s="10" t="s">
        <v>124</v>
      </c>
      <c r="B209" s="23"/>
      <c r="C209" s="23">
        <f>SUM(E209:AH209)</f>
        <v>101088</v>
      </c>
      <c r="D209" s="13" t="e">
        <f t="shared" si="53"/>
        <v>#DIV/0!</v>
      </c>
      <c r="E209" s="26">
        <v>1366</v>
      </c>
      <c r="F209" s="26">
        <v>2847</v>
      </c>
      <c r="G209" s="26">
        <v>5196</v>
      </c>
      <c r="H209" s="26">
        <v>6543</v>
      </c>
      <c r="I209" s="26">
        <v>7357</v>
      </c>
      <c r="J209" s="26">
        <v>5788</v>
      </c>
      <c r="K209" s="26"/>
      <c r="L209" s="26">
        <v>3545</v>
      </c>
      <c r="M209" s="26">
        <v>5170</v>
      </c>
      <c r="N209" s="26">
        <v>3029</v>
      </c>
      <c r="O209" s="26">
        <v>3517</v>
      </c>
      <c r="P209" s="26">
        <v>3888</v>
      </c>
      <c r="Q209" s="26">
        <v>6744</v>
      </c>
      <c r="R209" s="26"/>
      <c r="S209" s="26"/>
      <c r="T209" s="26">
        <v>6037</v>
      </c>
      <c r="U209" s="26">
        <v>3845</v>
      </c>
      <c r="V209" s="26"/>
      <c r="W209" s="26"/>
      <c r="X209" s="26">
        <v>3946</v>
      </c>
      <c r="Y209" s="26">
        <v>5043</v>
      </c>
      <c r="Z209" s="26">
        <v>2005</v>
      </c>
      <c r="AA209" s="26">
        <v>1351</v>
      </c>
      <c r="AB209" s="26">
        <v>8708</v>
      </c>
      <c r="AC209" s="26"/>
      <c r="AD209" s="26">
        <v>9901</v>
      </c>
      <c r="AE209" s="26"/>
      <c r="AF209" s="26"/>
      <c r="AG209" s="26"/>
      <c r="AH209" s="26">
        <v>5262</v>
      </c>
    </row>
    <row r="210" spans="1:44" s="58" customFormat="1" ht="30" hidden="1" customHeight="1" outlineLevel="1" x14ac:dyDescent="0.2">
      <c r="A210" s="27" t="s">
        <v>81</v>
      </c>
      <c r="B210" s="23"/>
      <c r="C210" s="23">
        <f>SUM(E210:AH210)</f>
        <v>99561</v>
      </c>
      <c r="D210" s="13" t="e">
        <f t="shared" si="53"/>
        <v>#DIV/0!</v>
      </c>
      <c r="E210" s="32">
        <v>1366</v>
      </c>
      <c r="F210" s="32">
        <v>2847</v>
      </c>
      <c r="G210" s="32">
        <v>5196</v>
      </c>
      <c r="H210" s="32">
        <v>6543</v>
      </c>
      <c r="I210" s="32">
        <v>7250</v>
      </c>
      <c r="J210" s="32">
        <v>5539</v>
      </c>
      <c r="K210" s="32"/>
      <c r="L210" s="32">
        <v>3467</v>
      </c>
      <c r="M210" s="32">
        <v>5170</v>
      </c>
      <c r="N210" s="32">
        <v>3029</v>
      </c>
      <c r="O210" s="32">
        <v>3517</v>
      </c>
      <c r="P210" s="32">
        <v>3752</v>
      </c>
      <c r="Q210" s="32">
        <v>6565</v>
      </c>
      <c r="R210" s="32"/>
      <c r="S210" s="32"/>
      <c r="T210" s="32">
        <v>6037</v>
      </c>
      <c r="U210" s="32">
        <v>3845</v>
      </c>
      <c r="V210" s="32"/>
      <c r="W210" s="32"/>
      <c r="X210" s="32">
        <v>3946</v>
      </c>
      <c r="Y210" s="32">
        <v>5043</v>
      </c>
      <c r="Z210" s="32">
        <v>1980</v>
      </c>
      <c r="AA210" s="32">
        <v>1351</v>
      </c>
      <c r="AB210" s="32">
        <v>8708</v>
      </c>
      <c r="AC210" s="32"/>
      <c r="AD210" s="32">
        <v>9350</v>
      </c>
      <c r="AE210" s="32"/>
      <c r="AF210" s="32"/>
      <c r="AG210" s="32"/>
      <c r="AH210" s="32">
        <v>5060</v>
      </c>
    </row>
    <row r="211" spans="1:44" s="45" customFormat="1" ht="30" hidden="1" customHeight="1" x14ac:dyDescent="0.2">
      <c r="A211" s="10" t="s">
        <v>82</v>
      </c>
      <c r="B211" s="47"/>
      <c r="C211" s="47">
        <f>C210/C209</f>
        <v>0.98489434947768284</v>
      </c>
      <c r="D211" s="13" t="e">
        <f t="shared" si="53"/>
        <v>#DIV/0!</v>
      </c>
      <c r="E211" s="68">
        <f t="shared" ref="E211:AH211" si="55">E210/E209</f>
        <v>1</v>
      </c>
      <c r="F211" s="68">
        <f t="shared" si="55"/>
        <v>1</v>
      </c>
      <c r="G211" s="68">
        <f t="shared" si="55"/>
        <v>1</v>
      </c>
      <c r="H211" s="68">
        <f t="shared" si="55"/>
        <v>1</v>
      </c>
      <c r="I211" s="68">
        <f t="shared" si="55"/>
        <v>0.98545602827239365</v>
      </c>
      <c r="J211" s="68">
        <f t="shared" si="55"/>
        <v>0.95697995853489981</v>
      </c>
      <c r="K211" s="68"/>
      <c r="L211" s="68">
        <f t="shared" si="55"/>
        <v>0.97799717912552886</v>
      </c>
      <c r="M211" s="68">
        <f t="shared" si="55"/>
        <v>1</v>
      </c>
      <c r="N211" s="68">
        <f t="shared" si="55"/>
        <v>1</v>
      </c>
      <c r="O211" s="68">
        <f t="shared" si="55"/>
        <v>1</v>
      </c>
      <c r="P211" s="68">
        <f t="shared" si="55"/>
        <v>0.96502057613168724</v>
      </c>
      <c r="Q211" s="68">
        <f t="shared" si="55"/>
        <v>0.9734578884934757</v>
      </c>
      <c r="R211" s="68"/>
      <c r="S211" s="68"/>
      <c r="T211" s="68">
        <f t="shared" si="55"/>
        <v>1</v>
      </c>
      <c r="U211" s="68">
        <f t="shared" si="55"/>
        <v>1</v>
      </c>
      <c r="V211" s="68"/>
      <c r="W211" s="68"/>
      <c r="X211" s="68">
        <f t="shared" si="55"/>
        <v>1</v>
      </c>
      <c r="Y211" s="68">
        <f t="shared" si="55"/>
        <v>1</v>
      </c>
      <c r="Z211" s="68">
        <f t="shared" si="55"/>
        <v>0.98753117206982544</v>
      </c>
      <c r="AA211" s="68">
        <f t="shared" si="55"/>
        <v>1</v>
      </c>
      <c r="AB211" s="68">
        <f t="shared" si="55"/>
        <v>1</v>
      </c>
      <c r="AC211" s="68"/>
      <c r="AD211" s="68">
        <f t="shared" si="55"/>
        <v>0.9443490556509444</v>
      </c>
      <c r="AE211" s="68"/>
      <c r="AF211" s="68"/>
      <c r="AG211" s="68"/>
      <c r="AH211" s="68">
        <f t="shared" si="55"/>
        <v>0.9616115545419992</v>
      </c>
    </row>
    <row r="212" spans="1:44" s="45" customFormat="1" ht="30" hidden="1" customHeight="1" outlineLevel="1" x14ac:dyDescent="0.2">
      <c r="A212" s="10" t="s">
        <v>83</v>
      </c>
      <c r="B212" s="23"/>
      <c r="C212" s="23">
        <f>SUM(E212:AH212)</f>
        <v>0</v>
      </c>
      <c r="D212" s="13" t="e">
        <f t="shared" si="53"/>
        <v>#DIV/0!</v>
      </c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</row>
    <row r="213" spans="1:44" s="58" customFormat="1" ht="30" hidden="1" customHeight="1" outlineLevel="1" x14ac:dyDescent="0.2">
      <c r="A213" s="27" t="s">
        <v>84</v>
      </c>
      <c r="B213" s="20"/>
      <c r="C213" s="23">
        <f>SUM(E213:AH213)</f>
        <v>15599</v>
      </c>
      <c r="D213" s="13" t="e">
        <f t="shared" si="53"/>
        <v>#DIV/0!</v>
      </c>
      <c r="E213" s="44">
        <v>17</v>
      </c>
      <c r="F213" s="32">
        <v>360</v>
      </c>
      <c r="G213" s="32">
        <v>2381</v>
      </c>
      <c r="H213" s="32">
        <v>435</v>
      </c>
      <c r="I213" s="32">
        <v>387</v>
      </c>
      <c r="J213" s="32">
        <v>1130</v>
      </c>
      <c r="K213" s="32"/>
      <c r="L213" s="32"/>
      <c r="M213" s="32">
        <v>1360</v>
      </c>
      <c r="N213" s="32">
        <v>202</v>
      </c>
      <c r="O213" s="32">
        <v>581</v>
      </c>
      <c r="P213" s="44">
        <v>217</v>
      </c>
      <c r="Q213" s="32">
        <v>663</v>
      </c>
      <c r="R213" s="32"/>
      <c r="S213" s="32"/>
      <c r="T213" s="32">
        <v>1813</v>
      </c>
      <c r="U213" s="32">
        <v>170</v>
      </c>
      <c r="V213" s="32"/>
      <c r="W213" s="32"/>
      <c r="X213" s="32">
        <v>630</v>
      </c>
      <c r="Y213" s="32"/>
      <c r="Z213" s="32">
        <v>110</v>
      </c>
      <c r="AA213" s="32"/>
      <c r="AB213" s="32">
        <v>1225</v>
      </c>
      <c r="AC213" s="32"/>
      <c r="AD213" s="32">
        <v>3778</v>
      </c>
      <c r="AE213" s="32"/>
      <c r="AF213" s="32"/>
      <c r="AG213" s="32"/>
      <c r="AH213" s="32">
        <v>140</v>
      </c>
    </row>
    <row r="214" spans="1:44" s="45" customFormat="1" ht="30" hidden="1" customHeight="1" x14ac:dyDescent="0.2">
      <c r="A214" s="10" t="s">
        <v>85</v>
      </c>
      <c r="B214" s="13"/>
      <c r="C214" s="13" t="e">
        <f>C213/C212</f>
        <v>#DIV/0!</v>
      </c>
      <c r="D214" s="13" t="e">
        <f t="shared" si="53"/>
        <v>#DIV/0!</v>
      </c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</row>
    <row r="215" spans="1:44" s="45" customFormat="1" ht="30" hidden="1" customHeight="1" x14ac:dyDescent="0.2">
      <c r="A215" s="12" t="s">
        <v>86</v>
      </c>
      <c r="B215" s="20"/>
      <c r="C215" s="23"/>
      <c r="D215" s="23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</row>
    <row r="216" spans="1:44" s="58" customFormat="1" ht="30" hidden="1" customHeight="1" outlineLevel="1" x14ac:dyDescent="0.2">
      <c r="A216" s="50" t="s">
        <v>87</v>
      </c>
      <c r="B216" s="20"/>
      <c r="C216" s="23">
        <f>SUM(E216:AH216)</f>
        <v>0</v>
      </c>
      <c r="D216" s="8" t="e">
        <f t="shared" ref="D216:D235" si="56">C216/B216</f>
        <v>#DIV/0!</v>
      </c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</row>
    <row r="217" spans="1:44" s="45" customFormat="1" ht="30" hidden="1" customHeight="1" outlineLevel="1" x14ac:dyDescent="0.2">
      <c r="A217" s="12" t="s">
        <v>88</v>
      </c>
      <c r="B217" s="20"/>
      <c r="C217" s="23">
        <f>SUM(E217:AH217)</f>
        <v>0</v>
      </c>
      <c r="D217" s="8" t="e">
        <f t="shared" si="56"/>
        <v>#DIV/0!</v>
      </c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R217" s="45" t="s">
        <v>0</v>
      </c>
    </row>
    <row r="218" spans="1:44" s="45" customFormat="1" ht="30" hidden="1" customHeight="1" outlineLevel="1" x14ac:dyDescent="0.2">
      <c r="A218" s="12" t="s">
        <v>89</v>
      </c>
      <c r="B218" s="23">
        <f>B216*0.45</f>
        <v>0</v>
      </c>
      <c r="C218" s="23">
        <f>C216*0.45</f>
        <v>0</v>
      </c>
      <c r="D218" s="8" t="e">
        <f t="shared" si="56"/>
        <v>#DIV/0!</v>
      </c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59"/>
    </row>
    <row r="219" spans="1:44" s="45" customFormat="1" ht="30" hidden="1" customHeight="1" x14ac:dyDescent="0.2">
      <c r="A219" s="12" t="s">
        <v>90</v>
      </c>
      <c r="B219" s="47" t="e">
        <f>B216/B217</f>
        <v>#DIV/0!</v>
      </c>
      <c r="C219" s="47" t="e">
        <f>C216/C217</f>
        <v>#DIV/0!</v>
      </c>
      <c r="D219" s="8"/>
      <c r="E219" s="68" t="e">
        <f t="shared" ref="E219:AH219" si="57">E216/E217</f>
        <v>#DIV/0!</v>
      </c>
      <c r="F219" s="68" t="e">
        <f t="shared" si="57"/>
        <v>#DIV/0!</v>
      </c>
      <c r="G219" s="68" t="e">
        <f t="shared" si="57"/>
        <v>#DIV/0!</v>
      </c>
      <c r="H219" s="68" t="e">
        <f t="shared" si="57"/>
        <v>#DIV/0!</v>
      </c>
      <c r="I219" s="68" t="e">
        <f t="shared" si="57"/>
        <v>#DIV/0!</v>
      </c>
      <c r="J219" s="68" t="e">
        <f t="shared" si="57"/>
        <v>#DIV/0!</v>
      </c>
      <c r="K219" s="68"/>
      <c r="L219" s="68" t="e">
        <f t="shared" si="57"/>
        <v>#DIV/0!</v>
      </c>
      <c r="M219" s="68" t="e">
        <f t="shared" si="57"/>
        <v>#DIV/0!</v>
      </c>
      <c r="N219" s="68" t="e">
        <f t="shared" si="57"/>
        <v>#DIV/0!</v>
      </c>
      <c r="O219" s="68" t="e">
        <f t="shared" si="57"/>
        <v>#DIV/0!</v>
      </c>
      <c r="P219" s="68" t="e">
        <f t="shared" si="57"/>
        <v>#DIV/0!</v>
      </c>
      <c r="Q219" s="68" t="e">
        <f t="shared" si="57"/>
        <v>#DIV/0!</v>
      </c>
      <c r="R219" s="68"/>
      <c r="S219" s="68"/>
      <c r="T219" s="68" t="e">
        <f t="shared" si="57"/>
        <v>#DIV/0!</v>
      </c>
      <c r="U219" s="68" t="e">
        <f t="shared" si="57"/>
        <v>#DIV/0!</v>
      </c>
      <c r="V219" s="68"/>
      <c r="W219" s="68"/>
      <c r="X219" s="68" t="e">
        <f t="shared" si="57"/>
        <v>#DIV/0!</v>
      </c>
      <c r="Y219" s="68" t="e">
        <f t="shared" si="57"/>
        <v>#DIV/0!</v>
      </c>
      <c r="Z219" s="68" t="e">
        <f t="shared" si="57"/>
        <v>#DIV/0!</v>
      </c>
      <c r="AA219" s="68" t="e">
        <f t="shared" si="57"/>
        <v>#DIV/0!</v>
      </c>
      <c r="AB219" s="68" t="e">
        <f t="shared" si="57"/>
        <v>#DIV/0!</v>
      </c>
      <c r="AC219" s="68"/>
      <c r="AD219" s="68" t="e">
        <f t="shared" si="57"/>
        <v>#DIV/0!</v>
      </c>
      <c r="AE219" s="68"/>
      <c r="AF219" s="68"/>
      <c r="AG219" s="68"/>
      <c r="AH219" s="68" t="e">
        <f t="shared" si="57"/>
        <v>#DIV/0!</v>
      </c>
    </row>
    <row r="220" spans="1:44" s="58" customFormat="1" ht="30" hidden="1" customHeight="1" outlineLevel="1" x14ac:dyDescent="0.2">
      <c r="A220" s="50" t="s">
        <v>91</v>
      </c>
      <c r="B220" s="20"/>
      <c r="C220" s="23">
        <f>SUM(E220:AH220)</f>
        <v>0</v>
      </c>
      <c r="D220" s="8" t="e">
        <f t="shared" si="56"/>
        <v>#DIV/0!</v>
      </c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</row>
    <row r="221" spans="1:44" s="45" customFormat="1" ht="28.15" hidden="1" customHeight="1" outlineLevel="1" x14ac:dyDescent="0.2">
      <c r="A221" s="12" t="s">
        <v>88</v>
      </c>
      <c r="B221" s="20"/>
      <c r="C221" s="23">
        <f>SUM(E221:AH221)</f>
        <v>0</v>
      </c>
      <c r="D221" s="8" t="e">
        <f t="shared" si="56"/>
        <v>#DIV/0!</v>
      </c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</row>
    <row r="222" spans="1:44" s="45" customFormat="1" ht="27" hidden="1" customHeight="1" outlineLevel="1" x14ac:dyDescent="0.2">
      <c r="A222" s="12" t="s">
        <v>89</v>
      </c>
      <c r="B222" s="23">
        <f>B220*0.3</f>
        <v>0</v>
      </c>
      <c r="C222" s="23">
        <f>C220*0.3</f>
        <v>0</v>
      </c>
      <c r="D222" s="8" t="e">
        <f t="shared" si="56"/>
        <v>#DIV/0!</v>
      </c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</row>
    <row r="223" spans="1:44" s="58" customFormat="1" ht="30" hidden="1" customHeight="1" x14ac:dyDescent="0.2">
      <c r="A223" s="12" t="s">
        <v>90</v>
      </c>
      <c r="B223" s="8" t="e">
        <f>B220/B221</f>
        <v>#DIV/0!</v>
      </c>
      <c r="C223" s="8" t="e">
        <f>C220/C221</f>
        <v>#DIV/0!</v>
      </c>
      <c r="D223" s="8"/>
      <c r="E223" s="25" t="e">
        <f t="shared" ref="E223:AH223" si="58">E220/E221</f>
        <v>#DIV/0!</v>
      </c>
      <c r="F223" s="25" t="e">
        <f t="shared" si="58"/>
        <v>#DIV/0!</v>
      </c>
      <c r="G223" s="25" t="e">
        <f t="shared" si="58"/>
        <v>#DIV/0!</v>
      </c>
      <c r="H223" s="25" t="e">
        <f t="shared" si="58"/>
        <v>#DIV/0!</v>
      </c>
      <c r="I223" s="25" t="e">
        <f t="shared" si="58"/>
        <v>#DIV/0!</v>
      </c>
      <c r="J223" s="25" t="e">
        <f t="shared" si="58"/>
        <v>#DIV/0!</v>
      </c>
      <c r="K223" s="92"/>
      <c r="L223" s="25" t="e">
        <f t="shared" si="58"/>
        <v>#DIV/0!</v>
      </c>
      <c r="M223" s="25" t="e">
        <f t="shared" si="58"/>
        <v>#DIV/0!</v>
      </c>
      <c r="N223" s="25" t="e">
        <f t="shared" si="58"/>
        <v>#DIV/0!</v>
      </c>
      <c r="O223" s="25" t="e">
        <f t="shared" si="58"/>
        <v>#DIV/0!</v>
      </c>
      <c r="P223" s="25" t="e">
        <f t="shared" si="58"/>
        <v>#DIV/0!</v>
      </c>
      <c r="Q223" s="25" t="e">
        <f t="shared" si="58"/>
        <v>#DIV/0!</v>
      </c>
      <c r="R223" s="92"/>
      <c r="S223" s="92"/>
      <c r="T223" s="25" t="e">
        <f t="shared" si="58"/>
        <v>#DIV/0!</v>
      </c>
      <c r="U223" s="25" t="e">
        <f t="shared" si="58"/>
        <v>#DIV/0!</v>
      </c>
      <c r="V223" s="92"/>
      <c r="W223" s="92"/>
      <c r="X223" s="25" t="e">
        <f t="shared" si="58"/>
        <v>#DIV/0!</v>
      </c>
      <c r="Y223" s="25" t="e">
        <f t="shared" si="58"/>
        <v>#DIV/0!</v>
      </c>
      <c r="Z223" s="25" t="e">
        <f t="shared" si="58"/>
        <v>#DIV/0!</v>
      </c>
      <c r="AA223" s="25" t="e">
        <f t="shared" si="58"/>
        <v>#DIV/0!</v>
      </c>
      <c r="AB223" s="25" t="e">
        <f t="shared" si="58"/>
        <v>#DIV/0!</v>
      </c>
      <c r="AC223" s="92"/>
      <c r="AD223" s="25" t="e">
        <f t="shared" si="58"/>
        <v>#DIV/0!</v>
      </c>
      <c r="AE223" s="92"/>
      <c r="AF223" s="92"/>
      <c r="AG223" s="92"/>
      <c r="AH223" s="25" t="e">
        <f t="shared" si="58"/>
        <v>#DIV/0!</v>
      </c>
    </row>
    <row r="224" spans="1:44" s="58" customFormat="1" ht="30" hidden="1" customHeight="1" outlineLevel="1" x14ac:dyDescent="0.2">
      <c r="A224" s="50" t="s">
        <v>92</v>
      </c>
      <c r="B224" s="20"/>
      <c r="C224" s="23">
        <f>SUM(E224:AH224)</f>
        <v>0</v>
      </c>
      <c r="D224" s="8" t="e">
        <f t="shared" si="56"/>
        <v>#DIV/0!</v>
      </c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</row>
    <row r="225" spans="1:34" s="45" customFormat="1" ht="30" hidden="1" customHeight="1" outlineLevel="1" x14ac:dyDescent="0.2">
      <c r="A225" s="12" t="s">
        <v>88</v>
      </c>
      <c r="B225" s="20"/>
      <c r="C225" s="23">
        <f>SUM(E225:AH225)</f>
        <v>0</v>
      </c>
      <c r="D225" s="8" t="e">
        <f t="shared" si="56"/>
        <v>#DIV/0!</v>
      </c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</row>
    <row r="226" spans="1:34" s="45" customFormat="1" ht="30" hidden="1" customHeight="1" outlineLevel="1" x14ac:dyDescent="0.2">
      <c r="A226" s="12" t="s">
        <v>93</v>
      </c>
      <c r="B226" s="23">
        <f>B224*0.19</f>
        <v>0</v>
      </c>
      <c r="C226" s="23">
        <f>C224*0.19</f>
        <v>0</v>
      </c>
      <c r="D226" s="8" t="e">
        <f t="shared" si="56"/>
        <v>#DIV/0!</v>
      </c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</row>
    <row r="227" spans="1:34" s="58" customFormat="1" ht="30" hidden="1" customHeight="1" x14ac:dyDescent="0.2">
      <c r="A227" s="12" t="s">
        <v>94</v>
      </c>
      <c r="B227" s="8" t="e">
        <f>B224/B225</f>
        <v>#DIV/0!</v>
      </c>
      <c r="C227" s="8" t="e">
        <f>C224/C225</f>
        <v>#DIV/0!</v>
      </c>
      <c r="D227" s="8"/>
      <c r="E227" s="25" t="e">
        <f>E224/E225</f>
        <v>#DIV/0!</v>
      </c>
      <c r="F227" s="25" t="e">
        <f>F224/F225</f>
        <v>#DIV/0!</v>
      </c>
      <c r="G227" s="25" t="e">
        <f t="shared" ref="G227:AH227" si="59">G224/G225</f>
        <v>#DIV/0!</v>
      </c>
      <c r="H227" s="25" t="e">
        <f t="shared" si="59"/>
        <v>#DIV/0!</v>
      </c>
      <c r="I227" s="25" t="e">
        <f t="shared" si="59"/>
        <v>#DIV/0!</v>
      </c>
      <c r="J227" s="25" t="e">
        <f t="shared" si="59"/>
        <v>#DIV/0!</v>
      </c>
      <c r="K227" s="92"/>
      <c r="L227" s="25" t="e">
        <f t="shared" si="59"/>
        <v>#DIV/0!</v>
      </c>
      <c r="M227" s="25" t="e">
        <f t="shared" si="59"/>
        <v>#DIV/0!</v>
      </c>
      <c r="N227" s="25" t="e">
        <f t="shared" si="59"/>
        <v>#DIV/0!</v>
      </c>
      <c r="O227" s="25" t="e">
        <f t="shared" si="59"/>
        <v>#DIV/0!</v>
      </c>
      <c r="P227" s="25" t="e">
        <f t="shared" si="59"/>
        <v>#DIV/0!</v>
      </c>
      <c r="Q227" s="25" t="e">
        <f t="shared" si="59"/>
        <v>#DIV/0!</v>
      </c>
      <c r="R227" s="92"/>
      <c r="S227" s="92"/>
      <c r="T227" s="25" t="e">
        <f t="shared" si="59"/>
        <v>#DIV/0!</v>
      </c>
      <c r="U227" s="25" t="e">
        <f t="shared" si="59"/>
        <v>#DIV/0!</v>
      </c>
      <c r="V227" s="92"/>
      <c r="W227" s="92"/>
      <c r="X227" s="25" t="e">
        <f t="shared" si="59"/>
        <v>#DIV/0!</v>
      </c>
      <c r="Y227" s="25" t="e">
        <f t="shared" si="59"/>
        <v>#DIV/0!</v>
      </c>
      <c r="Z227" s="25" t="e">
        <f t="shared" si="59"/>
        <v>#DIV/0!</v>
      </c>
      <c r="AA227" s="25" t="e">
        <f t="shared" si="59"/>
        <v>#DIV/0!</v>
      </c>
      <c r="AB227" s="25" t="e">
        <f t="shared" si="59"/>
        <v>#DIV/0!</v>
      </c>
      <c r="AC227" s="92"/>
      <c r="AD227" s="25" t="e">
        <f t="shared" si="59"/>
        <v>#DIV/0!</v>
      </c>
      <c r="AE227" s="92"/>
      <c r="AF227" s="92"/>
      <c r="AG227" s="92"/>
      <c r="AH227" s="25" t="e">
        <f t="shared" si="59"/>
        <v>#DIV/0!</v>
      </c>
    </row>
    <row r="228" spans="1:34" s="45" customFormat="1" ht="30" hidden="1" customHeight="1" x14ac:dyDescent="0.2">
      <c r="A228" s="50" t="s">
        <v>95</v>
      </c>
      <c r="B228" s="23"/>
      <c r="C228" s="23">
        <f>SUM(E228:AH228)</f>
        <v>0</v>
      </c>
      <c r="D228" s="8" t="e">
        <f t="shared" si="56"/>
        <v>#DIV/0!</v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</row>
    <row r="229" spans="1:34" s="45" customFormat="1" ht="30" hidden="1" customHeight="1" x14ac:dyDescent="0.2">
      <c r="A229" s="12" t="s">
        <v>93</v>
      </c>
      <c r="B229" s="23"/>
      <c r="C229" s="23">
        <f>C228*0.7</f>
        <v>0</v>
      </c>
      <c r="D229" s="8" t="e">
        <f t="shared" si="56"/>
        <v>#DIV/0!</v>
      </c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</row>
    <row r="230" spans="1:34" s="45" customFormat="1" ht="30" hidden="1" customHeight="1" x14ac:dyDescent="0.2">
      <c r="A230" s="27" t="s">
        <v>96</v>
      </c>
      <c r="B230" s="23"/>
      <c r="C230" s="23">
        <f>SUM(E230:AH230)</f>
        <v>0</v>
      </c>
      <c r="D230" s="8" t="e">
        <f t="shared" si="56"/>
        <v>#DIV/0!</v>
      </c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</row>
    <row r="231" spans="1:34" s="45" customFormat="1" ht="30" hidden="1" customHeight="1" x14ac:dyDescent="0.2">
      <c r="A231" s="12" t="s">
        <v>93</v>
      </c>
      <c r="B231" s="23">
        <f>B230*0.2</f>
        <v>0</v>
      </c>
      <c r="C231" s="23">
        <f>C230*0.2</f>
        <v>0</v>
      </c>
      <c r="D231" s="8" t="e">
        <f t="shared" si="56"/>
        <v>#DIV/0!</v>
      </c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</row>
    <row r="232" spans="1:34" s="45" customFormat="1" ht="30" hidden="1" customHeight="1" x14ac:dyDescent="0.2">
      <c r="A232" s="27" t="s">
        <v>117</v>
      </c>
      <c r="B232" s="23"/>
      <c r="C232" s="23">
        <f>SUM(E232:AH232)</f>
        <v>0</v>
      </c>
      <c r="D232" s="8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</row>
    <row r="233" spans="1:34" s="45" customFormat="1" ht="30" hidden="1" customHeight="1" x14ac:dyDescent="0.2">
      <c r="A233" s="27" t="s">
        <v>97</v>
      </c>
      <c r="B233" s="23">
        <f>B231+B229+B226+B222+B218</f>
        <v>0</v>
      </c>
      <c r="C233" s="23">
        <f>C231+C229+C226+C222+C218</f>
        <v>0</v>
      </c>
      <c r="D233" s="8" t="e">
        <f t="shared" si="56"/>
        <v>#DIV/0!</v>
      </c>
      <c r="E233" s="22">
        <f>E231+E229+E226+E222+E218</f>
        <v>0</v>
      </c>
      <c r="F233" s="22">
        <f t="shared" ref="F233:AH233" si="60">F231+F229+F226+F222+F218</f>
        <v>0</v>
      </c>
      <c r="G233" s="22">
        <f t="shared" si="60"/>
        <v>0</v>
      </c>
      <c r="H233" s="22">
        <f t="shared" si="60"/>
        <v>0</v>
      </c>
      <c r="I233" s="22">
        <f t="shared" si="60"/>
        <v>0</v>
      </c>
      <c r="J233" s="22">
        <f t="shared" si="60"/>
        <v>0</v>
      </c>
      <c r="K233" s="22"/>
      <c r="L233" s="22">
        <f t="shared" si="60"/>
        <v>0</v>
      </c>
      <c r="M233" s="22">
        <f t="shared" si="60"/>
        <v>0</v>
      </c>
      <c r="N233" s="22">
        <f t="shared" si="60"/>
        <v>0</v>
      </c>
      <c r="O233" s="22">
        <f t="shared" si="60"/>
        <v>0</v>
      </c>
      <c r="P233" s="22">
        <f t="shared" si="60"/>
        <v>0</v>
      </c>
      <c r="Q233" s="22">
        <f t="shared" si="60"/>
        <v>0</v>
      </c>
      <c r="R233" s="22"/>
      <c r="S233" s="22"/>
      <c r="T233" s="22">
        <f t="shared" si="60"/>
        <v>0</v>
      </c>
      <c r="U233" s="22">
        <f t="shared" si="60"/>
        <v>0</v>
      </c>
      <c r="V233" s="22"/>
      <c r="W233" s="22"/>
      <c r="X233" s="22">
        <f t="shared" si="60"/>
        <v>0</v>
      </c>
      <c r="Y233" s="22">
        <f t="shared" si="60"/>
        <v>0</v>
      </c>
      <c r="Z233" s="22">
        <f t="shared" si="60"/>
        <v>0</v>
      </c>
      <c r="AA233" s="22">
        <f t="shared" si="60"/>
        <v>0</v>
      </c>
      <c r="AB233" s="22">
        <f t="shared" si="60"/>
        <v>0</v>
      </c>
      <c r="AC233" s="22"/>
      <c r="AD233" s="22">
        <f t="shared" si="60"/>
        <v>0</v>
      </c>
      <c r="AE233" s="22"/>
      <c r="AF233" s="22"/>
      <c r="AG233" s="22"/>
      <c r="AH233" s="22">
        <f t="shared" si="60"/>
        <v>0</v>
      </c>
    </row>
    <row r="234" spans="1:34" s="45" customFormat="1" ht="6" hidden="1" customHeight="1" x14ac:dyDescent="0.2">
      <c r="A234" s="12" t="s">
        <v>123</v>
      </c>
      <c r="B234" s="22"/>
      <c r="C234" s="22">
        <f>SUM(E234:AH234)</f>
        <v>0</v>
      </c>
      <c r="D234" s="8" t="e">
        <f t="shared" si="56"/>
        <v>#DIV/0!</v>
      </c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</row>
    <row r="235" spans="1:34" s="45" customFormat="1" ht="0.6" hidden="1" customHeight="1" x14ac:dyDescent="0.2">
      <c r="A235" s="50" t="s">
        <v>116</v>
      </c>
      <c r="B235" s="48" t="e">
        <f>B233/B234*10</f>
        <v>#DIV/0!</v>
      </c>
      <c r="C235" s="48" t="e">
        <f>C233/C234*10</f>
        <v>#DIV/0!</v>
      </c>
      <c r="D235" s="8" t="e">
        <f t="shared" si="56"/>
        <v>#DIV/0!</v>
      </c>
      <c r="E235" s="49" t="e">
        <f>E233/E234*10</f>
        <v>#DIV/0!</v>
      </c>
      <c r="F235" s="49" t="e">
        <f t="shared" ref="F235:AH235" si="61">F233/F234*10</f>
        <v>#DIV/0!</v>
      </c>
      <c r="G235" s="49" t="e">
        <f t="shared" si="61"/>
        <v>#DIV/0!</v>
      </c>
      <c r="H235" s="49" t="e">
        <f t="shared" si="61"/>
        <v>#DIV/0!</v>
      </c>
      <c r="I235" s="49" t="e">
        <f t="shared" si="61"/>
        <v>#DIV/0!</v>
      </c>
      <c r="J235" s="49" t="e">
        <f t="shared" si="61"/>
        <v>#DIV/0!</v>
      </c>
      <c r="K235" s="49"/>
      <c r="L235" s="49" t="e">
        <f t="shared" si="61"/>
        <v>#DIV/0!</v>
      </c>
      <c r="M235" s="49" t="e">
        <f t="shared" si="61"/>
        <v>#DIV/0!</v>
      </c>
      <c r="N235" s="49" t="e">
        <f t="shared" si="61"/>
        <v>#DIV/0!</v>
      </c>
      <c r="O235" s="49" t="e">
        <f t="shared" si="61"/>
        <v>#DIV/0!</v>
      </c>
      <c r="P235" s="49" t="e">
        <f t="shared" si="61"/>
        <v>#DIV/0!</v>
      </c>
      <c r="Q235" s="49" t="e">
        <f t="shared" si="61"/>
        <v>#DIV/0!</v>
      </c>
      <c r="R235" s="49"/>
      <c r="S235" s="49"/>
      <c r="T235" s="49" t="e">
        <f t="shared" si="61"/>
        <v>#DIV/0!</v>
      </c>
      <c r="U235" s="49" t="e">
        <f t="shared" si="61"/>
        <v>#DIV/0!</v>
      </c>
      <c r="V235" s="49"/>
      <c r="W235" s="49"/>
      <c r="X235" s="49" t="e">
        <f t="shared" si="61"/>
        <v>#DIV/0!</v>
      </c>
      <c r="Y235" s="49" t="e">
        <f t="shared" si="61"/>
        <v>#DIV/0!</v>
      </c>
      <c r="Z235" s="49" t="e">
        <f t="shared" si="61"/>
        <v>#DIV/0!</v>
      </c>
      <c r="AA235" s="49" t="e">
        <f t="shared" si="61"/>
        <v>#DIV/0!</v>
      </c>
      <c r="AB235" s="49" t="e">
        <f t="shared" si="61"/>
        <v>#DIV/0!</v>
      </c>
      <c r="AC235" s="49"/>
      <c r="AD235" s="49" t="e">
        <f t="shared" si="61"/>
        <v>#DIV/0!</v>
      </c>
      <c r="AE235" s="49"/>
      <c r="AF235" s="49"/>
      <c r="AG235" s="49"/>
      <c r="AH235" s="49" t="e">
        <f t="shared" si="61"/>
        <v>#DIV/0!</v>
      </c>
    </row>
    <row r="236" spans="1:34" ht="18" hidden="1" customHeight="1" x14ac:dyDescent="0.25">
      <c r="A236" s="81"/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  <c r="AA236" s="81"/>
      <c r="AB236" s="81"/>
      <c r="AC236" s="81"/>
      <c r="AD236" s="81"/>
      <c r="AE236" s="81"/>
      <c r="AF236" s="81"/>
      <c r="AG236" s="81"/>
      <c r="AH236" s="81"/>
    </row>
    <row r="237" spans="1:34" ht="27" hidden="1" customHeight="1" x14ac:dyDescent="0.25">
      <c r="A237" s="12" t="s">
        <v>137</v>
      </c>
      <c r="B237" s="76"/>
      <c r="C237" s="76">
        <f>SUM(E237:AH237)</f>
        <v>273</v>
      </c>
      <c r="D237" s="76"/>
      <c r="E237" s="76">
        <v>11</v>
      </c>
      <c r="F237" s="76">
        <v>12</v>
      </c>
      <c r="G237" s="76">
        <v>15</v>
      </c>
      <c r="H237" s="76">
        <v>20</v>
      </c>
      <c r="I237" s="76">
        <v>12</v>
      </c>
      <c r="J237" s="76">
        <v>36</v>
      </c>
      <c r="K237" s="76"/>
      <c r="L237" s="76">
        <v>18</v>
      </c>
      <c r="M237" s="76">
        <v>20</v>
      </c>
      <c r="N237" s="76">
        <v>5</v>
      </c>
      <c r="O237" s="76">
        <v>4</v>
      </c>
      <c r="P237" s="76">
        <v>5</v>
      </c>
      <c r="Q237" s="76">
        <v>16</v>
      </c>
      <c r="R237" s="76"/>
      <c r="S237" s="76"/>
      <c r="T237" s="76">
        <v>16</v>
      </c>
      <c r="U237" s="76">
        <v>13</v>
      </c>
      <c r="V237" s="76"/>
      <c r="W237" s="76"/>
      <c r="X237" s="76">
        <v>18</v>
      </c>
      <c r="Y237" s="76">
        <v>10</v>
      </c>
      <c r="Z237" s="76">
        <v>3</v>
      </c>
      <c r="AA237" s="76">
        <v>4</v>
      </c>
      <c r="AB237" s="76">
        <v>3</v>
      </c>
      <c r="AC237" s="76"/>
      <c r="AD237" s="76">
        <v>23</v>
      </c>
      <c r="AE237" s="76"/>
      <c r="AF237" s="76"/>
      <c r="AG237" s="76"/>
      <c r="AH237" s="76">
        <v>9</v>
      </c>
    </row>
    <row r="238" spans="1:34" ht="18" hidden="1" customHeight="1" x14ac:dyDescent="0.25">
      <c r="A238" s="12" t="s">
        <v>141</v>
      </c>
      <c r="B238" s="76">
        <v>108</v>
      </c>
      <c r="C238" s="76">
        <f>SUM(E238:AH238)</f>
        <v>450</v>
      </c>
      <c r="D238" s="76"/>
      <c r="E238" s="76">
        <v>20</v>
      </c>
      <c r="F238" s="76">
        <v>5</v>
      </c>
      <c r="G238" s="76">
        <v>59</v>
      </c>
      <c r="H238" s="76">
        <v>16</v>
      </c>
      <c r="I238" s="76">
        <v>21</v>
      </c>
      <c r="J238" s="76">
        <v>28</v>
      </c>
      <c r="K238" s="76"/>
      <c r="L238" s="76">
        <v>9</v>
      </c>
      <c r="M238" s="76">
        <v>20</v>
      </c>
      <c r="N238" s="76">
        <v>22</v>
      </c>
      <c r="O238" s="76">
        <v>5</v>
      </c>
      <c r="P238" s="76">
        <v>5</v>
      </c>
      <c r="Q238" s="76">
        <v>28</v>
      </c>
      <c r="R238" s="76"/>
      <c r="S238" s="76"/>
      <c r="T238" s="76">
        <v>25</v>
      </c>
      <c r="U238" s="76">
        <v>57</v>
      </c>
      <c r="V238" s="76"/>
      <c r="W238" s="76"/>
      <c r="X238" s="76">
        <v>7</v>
      </c>
      <c r="Y238" s="76">
        <v>17</v>
      </c>
      <c r="Z238" s="76">
        <v>25</v>
      </c>
      <c r="AA238" s="76">
        <v>11</v>
      </c>
      <c r="AB238" s="76">
        <v>5</v>
      </c>
      <c r="AC238" s="76"/>
      <c r="AD238" s="76">
        <v>50</v>
      </c>
      <c r="AE238" s="76"/>
      <c r="AF238" s="76"/>
      <c r="AG238" s="76"/>
      <c r="AH238" s="76">
        <v>15</v>
      </c>
    </row>
    <row r="239" spans="1:34" ht="24.6" hidden="1" customHeight="1" x14ac:dyDescent="0.35">
      <c r="A239" s="77" t="s">
        <v>98</v>
      </c>
      <c r="B239" s="61"/>
      <c r="C239" s="61">
        <f>SUM(E239:AH239)</f>
        <v>0</v>
      </c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</row>
    <row r="240" spans="1:34" s="63" customFormat="1" ht="21.6" hidden="1" customHeight="1" x14ac:dyDescent="0.35">
      <c r="A240" s="62" t="s">
        <v>99</v>
      </c>
      <c r="B240" s="62"/>
      <c r="C240" s="62">
        <f>SUM(E240:AH240)</f>
        <v>0</v>
      </c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  <c r="AA240" s="62"/>
      <c r="AB240" s="62"/>
      <c r="AC240" s="62"/>
      <c r="AD240" s="62"/>
      <c r="AE240" s="62"/>
      <c r="AF240" s="62"/>
      <c r="AG240" s="62"/>
      <c r="AH240" s="62"/>
    </row>
    <row r="241" spans="1:34" s="63" customFormat="1" ht="21.6" hidden="1" customHeight="1" x14ac:dyDescent="0.35">
      <c r="A241" s="62" t="s">
        <v>100</v>
      </c>
      <c r="B241" s="62"/>
      <c r="C241" s="62">
        <f>SUM(E241:AH241)</f>
        <v>0</v>
      </c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  <c r="AA241" s="62"/>
      <c r="AB241" s="62"/>
      <c r="AC241" s="62"/>
      <c r="AD241" s="62"/>
      <c r="AE241" s="62"/>
      <c r="AF241" s="62"/>
      <c r="AG241" s="62"/>
      <c r="AH241" s="62"/>
    </row>
    <row r="242" spans="1:34" s="63" customFormat="1" ht="21.6" hidden="1" customHeight="1" x14ac:dyDescent="0.35">
      <c r="A242" s="64"/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</row>
    <row r="243" spans="1:34" s="63" customFormat="1" ht="21.6" hidden="1" customHeight="1" x14ac:dyDescent="0.35">
      <c r="A243" s="64" t="s">
        <v>101</v>
      </c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</row>
    <row r="244" spans="1:34" ht="16.899999999999999" hidden="1" customHeight="1" x14ac:dyDescent="0.25">
      <c r="A244" s="78"/>
      <c r="B244" s="79"/>
      <c r="C244" s="79"/>
      <c r="D244" s="79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</row>
    <row r="245" spans="1:34" ht="41.45" hidden="1" customHeight="1" x14ac:dyDescent="0.35">
      <c r="A245" s="122"/>
      <c r="B245" s="122"/>
      <c r="C245" s="122"/>
      <c r="D245" s="122"/>
      <c r="E245" s="122"/>
      <c r="F245" s="122"/>
      <c r="G245" s="122"/>
      <c r="H245" s="122"/>
      <c r="I245" s="122"/>
      <c r="J245" s="122"/>
      <c r="K245" s="122"/>
      <c r="L245" s="122"/>
      <c r="M245" s="122"/>
      <c r="N245" s="122"/>
      <c r="O245" s="122"/>
      <c r="P245" s="122"/>
      <c r="Q245" s="122"/>
      <c r="R245" s="122"/>
      <c r="S245" s="122"/>
      <c r="T245" s="122"/>
      <c r="U245" s="122"/>
      <c r="V245" s="122"/>
      <c r="W245" s="122"/>
      <c r="X245" s="122"/>
      <c r="Y245" s="122"/>
      <c r="Z245" s="122"/>
      <c r="AA245" s="122"/>
      <c r="AB245" s="122"/>
      <c r="AC245" s="122"/>
      <c r="AD245" s="122"/>
      <c r="AE245" s="122"/>
      <c r="AF245" s="122"/>
      <c r="AG245" s="122"/>
      <c r="AH245" s="122"/>
    </row>
    <row r="246" spans="1:34" ht="20.45" hidden="1" customHeight="1" x14ac:dyDescent="0.25">
      <c r="A246" s="120"/>
      <c r="B246" s="121"/>
      <c r="C246" s="121"/>
      <c r="D246" s="121"/>
      <c r="E246" s="121"/>
      <c r="F246" s="121"/>
      <c r="G246" s="121"/>
      <c r="H246" s="121"/>
      <c r="I246" s="121"/>
      <c r="J246" s="121"/>
      <c r="K246" s="96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</row>
    <row r="247" spans="1:34" ht="16.899999999999999" hidden="1" customHeight="1" x14ac:dyDescent="0.25">
      <c r="A247" s="80"/>
      <c r="B247" s="6"/>
      <c r="C247" s="6"/>
      <c r="D247" s="6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</row>
    <row r="248" spans="1:34" ht="9" hidden="1" customHeight="1" x14ac:dyDescent="0.25">
      <c r="A248" s="65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66"/>
      <c r="AB248" s="66"/>
      <c r="AC248" s="66"/>
      <c r="AD248" s="66"/>
      <c r="AE248" s="66"/>
      <c r="AF248" s="66"/>
      <c r="AG248" s="66"/>
      <c r="AH248" s="66"/>
    </row>
    <row r="249" spans="1:34" s="11" customFormat="1" ht="49.15" hidden="1" customHeight="1" x14ac:dyDescent="0.2">
      <c r="A249" s="27" t="s">
        <v>102</v>
      </c>
      <c r="B249" s="23"/>
      <c r="C249" s="23">
        <f>SUM(E249:AH249)</f>
        <v>259083</v>
      </c>
      <c r="D249" s="23"/>
      <c r="E249" s="34">
        <v>9345</v>
      </c>
      <c r="F249" s="34">
        <v>9100</v>
      </c>
      <c r="G249" s="34">
        <v>16579</v>
      </c>
      <c r="H249" s="34">
        <v>16195</v>
      </c>
      <c r="I249" s="34">
        <v>7250</v>
      </c>
      <c r="J249" s="34">
        <v>17539</v>
      </c>
      <c r="K249" s="93"/>
      <c r="L249" s="34">
        <v>12001</v>
      </c>
      <c r="M249" s="34">
        <v>14609</v>
      </c>
      <c r="N249" s="34">
        <v>13004</v>
      </c>
      <c r="O249" s="34">
        <v>3780</v>
      </c>
      <c r="P249" s="34">
        <v>8536</v>
      </c>
      <c r="Q249" s="34">
        <v>11438</v>
      </c>
      <c r="R249" s="93"/>
      <c r="S249" s="93"/>
      <c r="T249" s="34">
        <v>16561</v>
      </c>
      <c r="U249" s="34">
        <v>15418</v>
      </c>
      <c r="V249" s="93"/>
      <c r="W249" s="93"/>
      <c r="X249" s="34">
        <v>18986</v>
      </c>
      <c r="Y249" s="34">
        <v>13238</v>
      </c>
      <c r="Z249" s="34">
        <v>7143</v>
      </c>
      <c r="AA249" s="34">
        <v>4504</v>
      </c>
      <c r="AB249" s="34">
        <v>11688</v>
      </c>
      <c r="AC249" s="93"/>
      <c r="AD249" s="34">
        <v>21385</v>
      </c>
      <c r="AE249" s="93"/>
      <c r="AF249" s="93"/>
      <c r="AG249" s="93"/>
      <c r="AH249" s="34">
        <v>10784</v>
      </c>
    </row>
    <row r="250" spans="1:34" ht="21" hidden="1" customHeight="1" x14ac:dyDescent="0.25">
      <c r="A250" s="60" t="s">
        <v>104</v>
      </c>
      <c r="B250" s="67"/>
      <c r="C250" s="23">
        <f>SUM(E250:AH250)</f>
        <v>380</v>
      </c>
      <c r="D250" s="23"/>
      <c r="E250" s="60">
        <v>16</v>
      </c>
      <c r="F250" s="60">
        <v>21</v>
      </c>
      <c r="G250" s="60">
        <v>32</v>
      </c>
      <c r="H250" s="60">
        <v>25</v>
      </c>
      <c r="I250" s="60">
        <v>16</v>
      </c>
      <c r="J250" s="60">
        <v>31</v>
      </c>
      <c r="K250" s="60"/>
      <c r="L250" s="60">
        <v>14</v>
      </c>
      <c r="M250" s="60">
        <v>29</v>
      </c>
      <c r="N250" s="60">
        <v>18</v>
      </c>
      <c r="O250" s="60">
        <v>8</v>
      </c>
      <c r="P250" s="60">
        <v>7</v>
      </c>
      <c r="Q250" s="60">
        <v>15</v>
      </c>
      <c r="R250" s="60"/>
      <c r="S250" s="60"/>
      <c r="T250" s="60">
        <v>25</v>
      </c>
      <c r="U250" s="60">
        <v>31</v>
      </c>
      <c r="V250" s="60"/>
      <c r="W250" s="60"/>
      <c r="X250" s="60">
        <v>10</v>
      </c>
      <c r="Y250" s="60">
        <v>8</v>
      </c>
      <c r="Z250" s="60">
        <v>8</v>
      </c>
      <c r="AA250" s="60">
        <v>6</v>
      </c>
      <c r="AB250" s="60">
        <v>12</v>
      </c>
      <c r="AC250" s="60"/>
      <c r="AD250" s="60">
        <v>35</v>
      </c>
      <c r="AE250" s="60"/>
      <c r="AF250" s="60"/>
      <c r="AG250" s="60"/>
      <c r="AH250" s="60">
        <v>13</v>
      </c>
    </row>
    <row r="251" spans="1:34" ht="0.6" hidden="1" customHeight="1" x14ac:dyDescent="0.25">
      <c r="A251" s="60" t="s">
        <v>105</v>
      </c>
      <c r="B251" s="67"/>
      <c r="C251" s="23">
        <f>SUM(E251:AH251)</f>
        <v>208</v>
      </c>
      <c r="D251" s="23"/>
      <c r="E251" s="60">
        <v>10</v>
      </c>
      <c r="F251" s="60">
        <v>2</v>
      </c>
      <c r="G251" s="60">
        <v>42</v>
      </c>
      <c r="H251" s="60">
        <v>11</v>
      </c>
      <c r="I251" s="60">
        <v>9</v>
      </c>
      <c r="J251" s="60">
        <v>30</v>
      </c>
      <c r="K251" s="60"/>
      <c r="L251" s="60">
        <v>9</v>
      </c>
      <c r="M251" s="60">
        <v>15</v>
      </c>
      <c r="N251" s="60">
        <v>1</v>
      </c>
      <c r="O251" s="60">
        <v>2</v>
      </c>
      <c r="P251" s="60">
        <v>5</v>
      </c>
      <c r="Q251" s="60">
        <v>1</v>
      </c>
      <c r="R251" s="60"/>
      <c r="S251" s="60"/>
      <c r="T251" s="60">
        <v>4</v>
      </c>
      <c r="U251" s="60">
        <v>8</v>
      </c>
      <c r="V251" s="60"/>
      <c r="W251" s="60"/>
      <c r="X251" s="60">
        <v>14</v>
      </c>
      <c r="Y251" s="60">
        <v>2</v>
      </c>
      <c r="Z251" s="60">
        <v>1</v>
      </c>
      <c r="AA251" s="60">
        <v>2</v>
      </c>
      <c r="AB251" s="60">
        <v>16</v>
      </c>
      <c r="AC251" s="60"/>
      <c r="AD251" s="60">
        <v>16</v>
      </c>
      <c r="AE251" s="60"/>
      <c r="AF251" s="60"/>
      <c r="AG251" s="60"/>
      <c r="AH251" s="60">
        <v>8</v>
      </c>
    </row>
    <row r="252" spans="1:34" ht="2.4500000000000002" hidden="1" customHeight="1" x14ac:dyDescent="0.25">
      <c r="A252" s="60" t="s">
        <v>105</v>
      </c>
      <c r="B252" s="67"/>
      <c r="C252" s="23">
        <f>SUM(E252:AH252)</f>
        <v>194</v>
      </c>
      <c r="D252" s="23"/>
      <c r="E252" s="60">
        <v>10</v>
      </c>
      <c r="F252" s="60">
        <v>2</v>
      </c>
      <c r="G252" s="60">
        <v>42</v>
      </c>
      <c r="H252" s="60">
        <v>11</v>
      </c>
      <c r="I252" s="60">
        <v>2</v>
      </c>
      <c r="J252" s="60">
        <v>30</v>
      </c>
      <c r="K252" s="60"/>
      <c r="L252" s="60">
        <v>9</v>
      </c>
      <c r="M252" s="60">
        <v>15</v>
      </c>
      <c r="N252" s="60">
        <v>1</v>
      </c>
      <c r="O252" s="60">
        <v>2</v>
      </c>
      <c r="P252" s="60">
        <v>5</v>
      </c>
      <c r="Q252" s="60">
        <v>1</v>
      </c>
      <c r="R252" s="60"/>
      <c r="S252" s="60"/>
      <c r="T252" s="60">
        <v>4</v>
      </c>
      <c r="U252" s="60">
        <v>1</v>
      </c>
      <c r="V252" s="60"/>
      <c r="W252" s="60"/>
      <c r="X252" s="60">
        <v>14</v>
      </c>
      <c r="Y252" s="60">
        <v>2</v>
      </c>
      <c r="Z252" s="60">
        <v>1</v>
      </c>
      <c r="AA252" s="60">
        <v>2</v>
      </c>
      <c r="AB252" s="60">
        <v>16</v>
      </c>
      <c r="AC252" s="60"/>
      <c r="AD252" s="60">
        <v>16</v>
      </c>
      <c r="AE252" s="60"/>
      <c r="AF252" s="60"/>
      <c r="AG252" s="60"/>
      <c r="AH252" s="60">
        <v>8</v>
      </c>
    </row>
    <row r="253" spans="1:34" ht="24" hidden="1" customHeight="1" x14ac:dyDescent="0.25">
      <c r="A253" s="60" t="s">
        <v>30</v>
      </c>
      <c r="B253" s="23">
        <v>554</v>
      </c>
      <c r="C253" s="23">
        <f>SUM(E253:AH253)</f>
        <v>574</v>
      </c>
      <c r="D253" s="23"/>
      <c r="E253" s="73">
        <v>11</v>
      </c>
      <c r="F253" s="73">
        <v>15</v>
      </c>
      <c r="G253" s="73">
        <v>93</v>
      </c>
      <c r="H253" s="73">
        <v>30</v>
      </c>
      <c r="I253" s="73">
        <v>15</v>
      </c>
      <c r="J253" s="73">
        <v>55</v>
      </c>
      <c r="K253" s="73"/>
      <c r="L253" s="73">
        <v>16</v>
      </c>
      <c r="M253" s="73">
        <v>18</v>
      </c>
      <c r="N253" s="73">
        <v>16</v>
      </c>
      <c r="O253" s="73">
        <v>10</v>
      </c>
      <c r="P253" s="73">
        <v>11</v>
      </c>
      <c r="Q253" s="73">
        <v>40</v>
      </c>
      <c r="R253" s="73"/>
      <c r="S253" s="73"/>
      <c r="T253" s="73">
        <v>22</v>
      </c>
      <c r="U253" s="73">
        <v>55</v>
      </c>
      <c r="V253" s="73"/>
      <c r="W253" s="73"/>
      <c r="X253" s="73">
        <v>14</v>
      </c>
      <c r="Y253" s="73">
        <v>29</v>
      </c>
      <c r="Z253" s="73">
        <v>22</v>
      </c>
      <c r="AA253" s="73">
        <v>9</v>
      </c>
      <c r="AB253" s="73">
        <v>7</v>
      </c>
      <c r="AC253" s="73"/>
      <c r="AD253" s="73">
        <v>60</v>
      </c>
      <c r="AE253" s="73"/>
      <c r="AF253" s="73"/>
      <c r="AG253" s="73"/>
      <c r="AH253" s="73">
        <v>26</v>
      </c>
    </row>
    <row r="254" spans="1:34" hidden="1" x14ac:dyDescent="0.25"/>
    <row r="255" spans="1:34" s="60" customFormat="1" hidden="1" x14ac:dyDescent="0.25">
      <c r="A255" s="60" t="s">
        <v>112</v>
      </c>
      <c r="B255" s="67"/>
      <c r="C255" s="60">
        <f>SUM(E255:AH255)</f>
        <v>40</v>
      </c>
      <c r="E255" s="60">
        <v>3</v>
      </c>
      <c r="G255" s="60">
        <v>1</v>
      </c>
      <c r="H255" s="60">
        <v>6</v>
      </c>
      <c r="J255" s="60">
        <v>1</v>
      </c>
      <c r="N255" s="60">
        <v>1</v>
      </c>
      <c r="P255" s="60">
        <v>2</v>
      </c>
      <c r="Q255" s="60">
        <v>1</v>
      </c>
      <c r="T255" s="60">
        <v>3</v>
      </c>
      <c r="U255" s="60">
        <v>1</v>
      </c>
      <c r="X255" s="60">
        <v>3</v>
      </c>
      <c r="Y255" s="60">
        <v>7</v>
      </c>
      <c r="Z255" s="60">
        <v>1</v>
      </c>
      <c r="AA255" s="60">
        <v>1</v>
      </c>
      <c r="AB255" s="60">
        <v>1</v>
      </c>
      <c r="AD255" s="60">
        <v>4</v>
      </c>
      <c r="AH255" s="60">
        <v>4</v>
      </c>
    </row>
    <row r="256" spans="1:34" hidden="1" x14ac:dyDescent="0.25"/>
    <row r="257" spans="1:34" ht="21.6" hidden="1" customHeight="1" x14ac:dyDescent="0.25">
      <c r="A257" s="60" t="s">
        <v>115</v>
      </c>
      <c r="B257" s="23">
        <v>45</v>
      </c>
      <c r="C257" s="23">
        <f>SUM(E257:AH257)</f>
        <v>58</v>
      </c>
      <c r="D257" s="23"/>
      <c r="E257" s="73">
        <v>5</v>
      </c>
      <c r="F257" s="73">
        <v>3</v>
      </c>
      <c r="G257" s="73"/>
      <c r="H257" s="73">
        <v>5</v>
      </c>
      <c r="I257" s="73">
        <v>2</v>
      </c>
      <c r="J257" s="73"/>
      <c r="K257" s="73"/>
      <c r="L257" s="73">
        <v>2</v>
      </c>
      <c r="M257" s="73">
        <v>0</v>
      </c>
      <c r="N257" s="73">
        <v>3</v>
      </c>
      <c r="O257" s="73">
        <v>3</v>
      </c>
      <c r="P257" s="73">
        <v>3</v>
      </c>
      <c r="Q257" s="73">
        <v>2</v>
      </c>
      <c r="R257" s="73"/>
      <c r="S257" s="73"/>
      <c r="T257" s="73">
        <v>2</v>
      </c>
      <c r="U257" s="73">
        <v>10</v>
      </c>
      <c r="V257" s="73"/>
      <c r="W257" s="73"/>
      <c r="X257" s="73">
        <v>6</v>
      </c>
      <c r="Y257" s="73">
        <v>6</v>
      </c>
      <c r="Z257" s="73">
        <v>1</v>
      </c>
      <c r="AA257" s="73">
        <v>1</v>
      </c>
      <c r="AB257" s="73">
        <v>4</v>
      </c>
      <c r="AC257" s="73"/>
      <c r="AD257" s="73"/>
      <c r="AE257" s="73"/>
      <c r="AF257" s="73"/>
      <c r="AG257" s="73"/>
      <c r="AH257" s="73"/>
    </row>
    <row r="258" spans="1:34" hidden="1" x14ac:dyDescent="0.25"/>
    <row r="259" spans="1:34" hidden="1" x14ac:dyDescent="0.25"/>
    <row r="260" spans="1:34" ht="13.9" hidden="1" customHeight="1" x14ac:dyDescent="0.25"/>
    <row r="261" spans="1:34" hidden="1" x14ac:dyDescent="0.25">
      <c r="J261" s="1" t="s">
        <v>126</v>
      </c>
      <c r="X261" s="1" t="s">
        <v>129</v>
      </c>
      <c r="Z261" s="1" t="s">
        <v>127</v>
      </c>
      <c r="AD261" s="1" t="s">
        <v>128</v>
      </c>
      <c r="AH261" s="1" t="s">
        <v>125</v>
      </c>
    </row>
    <row r="262" spans="1:34" ht="2.25" customHeight="1" x14ac:dyDescent="0.25"/>
    <row r="263" spans="1:34" ht="18.75" customHeight="1" x14ac:dyDescent="0.25">
      <c r="A263" s="12"/>
      <c r="B263" s="67"/>
      <c r="C263" s="76">
        <f>SUM(E263:AH263)</f>
        <v>0</v>
      </c>
      <c r="D263" s="67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</row>
  </sheetData>
  <dataConsolidate/>
  <mergeCells count="38">
    <mergeCell ref="V7:V8"/>
    <mergeCell ref="R7:R8"/>
    <mergeCell ref="Q7:Q8"/>
    <mergeCell ref="S7:S8"/>
    <mergeCell ref="E4:AH6"/>
    <mergeCell ref="W7:W8"/>
    <mergeCell ref="A246:J246"/>
    <mergeCell ref="A245:AH245"/>
    <mergeCell ref="Z7:Z8"/>
    <mergeCell ref="H7:H8"/>
    <mergeCell ref="X7:X8"/>
    <mergeCell ref="Y7:Y8"/>
    <mergeCell ref="I7:I8"/>
    <mergeCell ref="J7:J8"/>
    <mergeCell ref="L7:L8"/>
    <mergeCell ref="M7:M8"/>
    <mergeCell ref="N7:N8"/>
    <mergeCell ref="O7:O8"/>
    <mergeCell ref="T7:T8"/>
    <mergeCell ref="AF7:AF8"/>
    <mergeCell ref="U7:U8"/>
    <mergeCell ref="AE7:AE8"/>
    <mergeCell ref="A2:AH2"/>
    <mergeCell ref="A4:A8"/>
    <mergeCell ref="B4:B8"/>
    <mergeCell ref="C4:C8"/>
    <mergeCell ref="E7:E8"/>
    <mergeCell ref="F7:F8"/>
    <mergeCell ref="G7:G8"/>
    <mergeCell ref="AA7:AA8"/>
    <mergeCell ref="AB7:AB8"/>
    <mergeCell ref="AD7:AD8"/>
    <mergeCell ref="AH7:AH8"/>
    <mergeCell ref="K7:K8"/>
    <mergeCell ref="D4:D8"/>
    <mergeCell ref="AC7:AC8"/>
    <mergeCell ref="AG7:AG8"/>
    <mergeCell ref="P7:P8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2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Адм. Красночетайского района Мария Куропаткина</cp:lastModifiedBy>
  <cp:lastPrinted>2021-08-18T12:02:24Z</cp:lastPrinted>
  <dcterms:created xsi:type="dcterms:W3CDTF">2017-06-08T05:54:08Z</dcterms:created>
  <dcterms:modified xsi:type="dcterms:W3CDTF">2021-08-20T06:46:19Z</dcterms:modified>
</cp:coreProperties>
</file>