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7400" windowHeight="11472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<sst xmlns="http://schemas.openxmlformats.org/spreadsheetml/2006/main" count="111" uniqueCount="48">
  <si>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</si>
  <si>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</si>
  <si>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</si>
  <si>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</si>
  <si>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</si>
  <si>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</si>
  <si>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</si>
  <si>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</si>
  <si>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</si>
  <si>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</si>
  <si>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</si>
  <si>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</si>
  <si>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</si>
  <si>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</si>
  <si>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</si>
  <si>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</si>
  <si>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</si>
  <si>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</si>
  <si>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</si>
  <si>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</si>
  <si>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</si>
  <si>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</si>
  <si>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</si>
  <si>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</si>
  <si>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</si>
  <si>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</si>
  <si>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</si>
  <si>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</si>
  <si>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</si>
  <si>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</si>
  <si>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</si>
  <si>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</si>
  <si>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</si>
  <si>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</si>
  <si>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</si>
  <si>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</si>
  <si>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</si>
  <si>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</si>
  <si>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</si>
  <si>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</si>
  <si>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</si>
  <si>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</si>
  <si>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</si>
  <si>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</si>
  <si>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</si>
  <si>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</si>
  <si>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</si>
  <si>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Справка об исполнении бюджетов поселений Цивильского района на 01 августа 2021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</si>
</sst>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left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0" applyNumberFormat="1" applyFont="1" applyFill="1" applyBorder="1" applyAlignment="1" applyProtection="1">
      <alignment vertical="center" wrapText="1"/>
      <protection locked="0"/>
    </xf>
    <xf numFmtId="172" fontId="9" fillId="33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3" fontId="4" fillId="0" borderId="10" xfId="0" applyNumberFormat="1" applyFont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3" fontId="4" fillId="0" borderId="10" xfId="0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172" fontId="4" fillId="33" borderId="10" xfId="5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173" fontId="4" fillId="34" borderId="10" xfId="0" applyNumberFormat="1" applyFont="1" applyFill="1" applyBorder="1" applyAlignment="1" applyProtection="1">
      <alignment vertical="center" wrapText="1"/>
      <protection locked="0"/>
    </xf>
    <xf numFmtId="172" fontId="54" fillId="33" borderId="10" xfId="53" applyNumberFormat="1" applyFont="1" applyFill="1" applyBorder="1" applyAlignment="1" applyProtection="1">
      <alignment vertical="center" wrapText="1"/>
      <protection locked="0"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11" xfId="54" applyFont="1" applyFill="1" applyBorder="1" applyAlignment="1">
      <alignment horizontal="center" vertical="center" wrapText="1"/>
      <protection/>
    </xf>
    <xf numFmtId="0" fontId="15" fillId="0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3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zoomScale="80" zoomScaleNormal="80" zoomScalePageLayoutView="0" workbookViewId="0" topLeftCell="A1">
      <pane xSplit="2" topLeftCell="AR1" activePane="topRight" state="frozen"/>
      <selection pane="topLeft" activeCell="A1" sqref="A1"/>
      <selection pane="topRight" activeCell="P29" sqref="P29"/>
    </sheetView>
  </sheetViews>
  <sheetFormatPr defaultColWidth="9.140625" defaultRowHeight="15"/>
  <cols>
    <col min="1" max="1" width="6.421875" style="10" bestFit="1" customWidth="1"/>
    <col min="2" max="2" width="36.140625" style="10" customWidth="1"/>
    <col min="3" max="3" width="9.8515625" style="10" customWidth="1"/>
    <col min="4" max="4" width="11.00390625" style="10" customWidth="1"/>
    <col min="5" max="5" width="9.140625" style="10" customWidth="1"/>
    <col min="6" max="6" width="9.8515625" style="10" customWidth="1"/>
    <col min="7" max="7" width="10.140625" style="10" customWidth="1"/>
    <col min="8" max="8" width="8.8515625" style="10" customWidth="1"/>
    <col min="9" max="33" width="9.140625" style="10" customWidth="1"/>
    <col min="34" max="34" width="11.28125" style="10" customWidth="1"/>
    <col min="35" max="35" width="9.140625" style="10" customWidth="1"/>
    <col min="36" max="36" width="13.00390625" style="10" customWidth="1"/>
    <col min="37" max="37" width="10.28125" style="10" bestFit="1" customWidth="1"/>
    <col min="38" max="44" width="9.140625" style="10" customWidth="1"/>
    <col min="45" max="45" width="11.421875" style="10" customWidth="1"/>
    <col min="46" max="46" width="10.421875" style="10" customWidth="1"/>
    <col min="47" max="53" width="9.140625" style="10" customWidth="1"/>
    <col min="54" max="54" width="11.28125" style="10" customWidth="1"/>
    <col min="55" max="56" width="9.140625" style="10" customWidth="1"/>
    <col min="57" max="57" width="11.7109375" style="10" customWidth="1"/>
    <col min="58" max="58" width="11.421875" style="10" bestFit="1" customWidth="1"/>
    <col min="59" max="64" width="9.140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74" t="s">
        <v>0</v>
      </c>
      <c r="S1" s="74"/>
      <c r="T1" s="7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">
      <c r="A2" s="1"/>
      <c r="B2" s="1"/>
      <c r="C2" s="75" t="s">
        <v>47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9" t="s">
        <v>21</v>
      </c>
      <c r="B4" s="43" t="s">
        <v>1</v>
      </c>
      <c r="C4" s="37" t="s">
        <v>2</v>
      </c>
      <c r="D4" s="38"/>
      <c r="E4" s="39"/>
      <c r="F4" s="63" t="s">
        <v>3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5" t="s">
        <v>4</v>
      </c>
      <c r="AT4" s="66"/>
      <c r="AU4" s="67"/>
      <c r="AV4" s="63" t="s">
        <v>7</v>
      </c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37" t="s">
        <v>5</v>
      </c>
      <c r="BL4" s="38"/>
      <c r="BM4" s="39"/>
      <c r="BN4" s="16"/>
      <c r="BO4" s="16"/>
    </row>
    <row r="5" spans="1:67" ht="15" customHeight="1">
      <c r="A5" s="46"/>
      <c r="B5" s="44"/>
      <c r="C5" s="47"/>
      <c r="D5" s="48"/>
      <c r="E5" s="46"/>
      <c r="F5" s="56" t="s">
        <v>6</v>
      </c>
      <c r="G5" s="56"/>
      <c r="H5" s="56"/>
      <c r="I5" s="76" t="s">
        <v>7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8"/>
      <c r="AJ5" s="56" t="s">
        <v>8</v>
      </c>
      <c r="AK5" s="56"/>
      <c r="AL5" s="56"/>
      <c r="AM5" s="63" t="s">
        <v>7</v>
      </c>
      <c r="AN5" s="64"/>
      <c r="AO5" s="64"/>
      <c r="AP5" s="64"/>
      <c r="AQ5" s="64"/>
      <c r="AR5" s="64"/>
      <c r="AS5" s="68"/>
      <c r="AT5" s="69"/>
      <c r="AU5" s="70"/>
      <c r="AV5" s="57" t="s">
        <v>12</v>
      </c>
      <c r="AW5" s="58"/>
      <c r="AX5" s="58"/>
      <c r="AY5" s="49" t="s">
        <v>7</v>
      </c>
      <c r="AZ5" s="49"/>
      <c r="BA5" s="49"/>
      <c r="BB5" s="49" t="s">
        <v>13</v>
      </c>
      <c r="BC5" s="49"/>
      <c r="BD5" s="49"/>
      <c r="BE5" s="49" t="s">
        <v>14</v>
      </c>
      <c r="BF5" s="49"/>
      <c r="BG5" s="49"/>
      <c r="BH5" s="56" t="s">
        <v>15</v>
      </c>
      <c r="BI5" s="56"/>
      <c r="BJ5" s="56"/>
      <c r="BK5" s="47"/>
      <c r="BL5" s="48"/>
      <c r="BM5" s="46"/>
      <c r="BN5" s="16"/>
      <c r="BO5" s="16"/>
    </row>
    <row r="6" spans="1:67" ht="15" customHeight="1">
      <c r="A6" s="46"/>
      <c r="B6" s="44"/>
      <c r="C6" s="47"/>
      <c r="D6" s="48"/>
      <c r="E6" s="46"/>
      <c r="F6" s="56"/>
      <c r="G6" s="56"/>
      <c r="H6" s="56"/>
      <c r="I6" s="37" t="s">
        <v>9</v>
      </c>
      <c r="J6" s="38"/>
      <c r="K6" s="39"/>
      <c r="L6" s="37" t="s">
        <v>10</v>
      </c>
      <c r="M6" s="38"/>
      <c r="N6" s="39"/>
      <c r="O6" s="37" t="s">
        <v>23</v>
      </c>
      <c r="P6" s="38"/>
      <c r="Q6" s="39"/>
      <c r="R6" s="37" t="s">
        <v>11</v>
      </c>
      <c r="S6" s="38"/>
      <c r="T6" s="39"/>
      <c r="U6" s="37" t="s">
        <v>22</v>
      </c>
      <c r="V6" s="38"/>
      <c r="W6" s="39"/>
      <c r="X6" s="37" t="s">
        <v>24</v>
      </c>
      <c r="Y6" s="38"/>
      <c r="Z6" s="39"/>
      <c r="AA6" s="37" t="s">
        <v>28</v>
      </c>
      <c r="AB6" s="38"/>
      <c r="AC6" s="39"/>
      <c r="AD6" s="50" t="s">
        <v>29</v>
      </c>
      <c r="AE6" s="51"/>
      <c r="AF6" s="52"/>
      <c r="AG6" s="37" t="s">
        <v>27</v>
      </c>
      <c r="AH6" s="38"/>
      <c r="AI6" s="39"/>
      <c r="AJ6" s="56"/>
      <c r="AK6" s="56"/>
      <c r="AL6" s="56"/>
      <c r="AM6" s="37" t="s">
        <v>25</v>
      </c>
      <c r="AN6" s="38"/>
      <c r="AO6" s="39"/>
      <c r="AP6" s="37" t="s">
        <v>26</v>
      </c>
      <c r="AQ6" s="38"/>
      <c r="AR6" s="39"/>
      <c r="AS6" s="68"/>
      <c r="AT6" s="69"/>
      <c r="AU6" s="70"/>
      <c r="AV6" s="59"/>
      <c r="AW6" s="60"/>
      <c r="AX6" s="60"/>
      <c r="AY6" s="49" t="s">
        <v>16</v>
      </c>
      <c r="AZ6" s="49"/>
      <c r="BA6" s="49"/>
      <c r="BB6" s="49"/>
      <c r="BC6" s="49"/>
      <c r="BD6" s="49"/>
      <c r="BE6" s="49"/>
      <c r="BF6" s="49"/>
      <c r="BG6" s="49"/>
      <c r="BH6" s="56"/>
      <c r="BI6" s="56"/>
      <c r="BJ6" s="56"/>
      <c r="BK6" s="47"/>
      <c r="BL6" s="48"/>
      <c r="BM6" s="46"/>
      <c r="BN6" s="16"/>
      <c r="BO6" s="16"/>
    </row>
    <row r="7" spans="1:67" ht="159" customHeight="1">
      <c r="A7" s="46"/>
      <c r="B7" s="44"/>
      <c r="C7" s="40"/>
      <c r="D7" s="41"/>
      <c r="E7" s="42"/>
      <c r="F7" s="56"/>
      <c r="G7" s="56"/>
      <c r="H7" s="56"/>
      <c r="I7" s="40"/>
      <c r="J7" s="41"/>
      <c r="K7" s="42"/>
      <c r="L7" s="40"/>
      <c r="M7" s="41"/>
      <c r="N7" s="42"/>
      <c r="O7" s="40"/>
      <c r="P7" s="41"/>
      <c r="Q7" s="42"/>
      <c r="R7" s="40"/>
      <c r="S7" s="41"/>
      <c r="T7" s="42"/>
      <c r="U7" s="40"/>
      <c r="V7" s="41"/>
      <c r="W7" s="42"/>
      <c r="X7" s="40"/>
      <c r="Y7" s="41"/>
      <c r="Z7" s="42"/>
      <c r="AA7" s="40"/>
      <c r="AB7" s="41"/>
      <c r="AC7" s="42"/>
      <c r="AD7" s="53"/>
      <c r="AE7" s="54"/>
      <c r="AF7" s="55"/>
      <c r="AG7" s="40"/>
      <c r="AH7" s="41"/>
      <c r="AI7" s="42"/>
      <c r="AJ7" s="56"/>
      <c r="AK7" s="56"/>
      <c r="AL7" s="56"/>
      <c r="AM7" s="40"/>
      <c r="AN7" s="41"/>
      <c r="AO7" s="42"/>
      <c r="AP7" s="40"/>
      <c r="AQ7" s="41"/>
      <c r="AR7" s="42"/>
      <c r="AS7" s="71"/>
      <c r="AT7" s="72"/>
      <c r="AU7" s="73"/>
      <c r="AV7" s="61"/>
      <c r="AW7" s="62"/>
      <c r="AX7" s="62"/>
      <c r="AY7" s="49"/>
      <c r="AZ7" s="49"/>
      <c r="BA7" s="49"/>
      <c r="BB7" s="49"/>
      <c r="BC7" s="49"/>
      <c r="BD7" s="49"/>
      <c r="BE7" s="49"/>
      <c r="BF7" s="49"/>
      <c r="BG7" s="49"/>
      <c r="BH7" s="56"/>
      <c r="BI7" s="56"/>
      <c r="BJ7" s="56"/>
      <c r="BK7" s="40"/>
      <c r="BL7" s="41"/>
      <c r="BM7" s="42"/>
      <c r="BN7" s="16"/>
      <c r="BO7" s="16"/>
    </row>
    <row r="8" spans="1:67" ht="20.25">
      <c r="A8" s="42"/>
      <c r="B8" s="45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8" t="s">
        <v>17</v>
      </c>
      <c r="AE8" s="18" t="s">
        <v>18</v>
      </c>
      <c r="AF8" s="18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4.25">
      <c r="A10" s="7">
        <v>1</v>
      </c>
      <c r="B10" s="20" t="s">
        <v>30</v>
      </c>
      <c r="C10" s="33">
        <f>F10+AJ10</f>
        <v>14313.4</v>
      </c>
      <c r="D10" s="21">
        <f aca="true" t="shared" si="0" ref="D10:D26">G10+AK10</f>
        <v>3439.5</v>
      </c>
      <c r="E10" s="2">
        <f>D10/C10*100</f>
        <v>24.029929995668393</v>
      </c>
      <c r="F10" s="21">
        <v>3072.5</v>
      </c>
      <c r="G10" s="2">
        <v>1458.9</v>
      </c>
      <c r="H10" s="2">
        <f>G10/F10*100</f>
        <v>47.48250610252238</v>
      </c>
      <c r="I10" s="21">
        <v>41.7</v>
      </c>
      <c r="J10" s="2">
        <v>48.5</v>
      </c>
      <c r="K10" s="2">
        <f aca="true" t="shared" si="1" ref="K10:K27">J10/I10*100</f>
        <v>116.30695443645082</v>
      </c>
      <c r="L10" s="21">
        <v>1.1</v>
      </c>
      <c r="M10" s="2">
        <v>0.9</v>
      </c>
      <c r="N10" s="2">
        <f>M10/L10*100</f>
        <v>81.81818181818181</v>
      </c>
      <c r="O10" s="21">
        <v>200</v>
      </c>
      <c r="P10" s="2">
        <v>39.8</v>
      </c>
      <c r="Q10" s="2">
        <f>P10/O10*100</f>
        <v>19.9</v>
      </c>
      <c r="R10" s="23">
        <v>684</v>
      </c>
      <c r="S10" s="2">
        <v>69.6</v>
      </c>
      <c r="T10" s="2">
        <f>S10/R10*100</f>
        <v>10.175438596491228</v>
      </c>
      <c r="U10" s="23">
        <v>0</v>
      </c>
      <c r="V10" s="2"/>
      <c r="W10" s="2" t="e">
        <f>V10/U10*100</f>
        <v>#DIV/0!</v>
      </c>
      <c r="X10" s="23">
        <v>420</v>
      </c>
      <c r="Y10" s="2">
        <v>48.7</v>
      </c>
      <c r="Z10" s="2">
        <f>Y10/X10*100</f>
        <v>11.595238095238097</v>
      </c>
      <c r="AA10" s="23">
        <v>92</v>
      </c>
      <c r="AB10" s="2">
        <v>30.3</v>
      </c>
      <c r="AC10" s="2">
        <f>AB10/AA10*100</f>
        <v>32.93478260869565</v>
      </c>
      <c r="AD10" s="2"/>
      <c r="AE10" s="2"/>
      <c r="AF10" s="2" t="e">
        <f>AE10/AD10*100</f>
        <v>#DIV/0!</v>
      </c>
      <c r="AG10" s="21">
        <v>0</v>
      </c>
      <c r="AH10" s="2">
        <v>0</v>
      </c>
      <c r="AI10" s="2" t="e">
        <f>AH10/AG10*100</f>
        <v>#DIV/0!</v>
      </c>
      <c r="AJ10" s="23">
        <v>11240.9</v>
      </c>
      <c r="AK10" s="25">
        <v>1980.6</v>
      </c>
      <c r="AL10" s="2">
        <f>AK10/AJ10*100</f>
        <v>17.619585620368476</v>
      </c>
      <c r="AM10" s="23">
        <v>2848</v>
      </c>
      <c r="AN10" s="25">
        <v>1661.4</v>
      </c>
      <c r="AO10" s="2">
        <f>AN10/AM10*100</f>
        <v>58.33567415730337</v>
      </c>
      <c r="AP10" s="23">
        <v>1612.8</v>
      </c>
      <c r="AQ10" s="25">
        <v>5</v>
      </c>
      <c r="AR10" s="2">
        <f>AQ10/AP10*100</f>
        <v>0.3100198412698413</v>
      </c>
      <c r="AS10" s="27">
        <v>14952.9</v>
      </c>
      <c r="AT10" s="26">
        <v>3049.6</v>
      </c>
      <c r="AU10" s="2">
        <f>AT10/AS10*100</f>
        <v>20.39470604364371</v>
      </c>
      <c r="AV10" s="29">
        <v>1467.7</v>
      </c>
      <c r="AW10" s="25">
        <v>751.5</v>
      </c>
      <c r="AX10" s="2">
        <f>AW10/AV10*100</f>
        <v>51.202561831436945</v>
      </c>
      <c r="AY10" s="29">
        <v>1421.6</v>
      </c>
      <c r="AZ10" s="25">
        <v>721.7</v>
      </c>
      <c r="BA10" s="2">
        <f aca="true" t="shared" si="2" ref="BA10:BA27">AZ10/AY10*100</f>
        <v>50.76674169949354</v>
      </c>
      <c r="BB10" s="21">
        <v>10991.7</v>
      </c>
      <c r="BC10" s="28">
        <v>489.9</v>
      </c>
      <c r="BD10" s="2">
        <f>BC10/BB10*100</f>
        <v>4.456999372253609</v>
      </c>
      <c r="BE10" s="29">
        <v>1428.5</v>
      </c>
      <c r="BF10" s="28">
        <v>1087.5</v>
      </c>
      <c r="BG10" s="2">
        <f>BF10/BE10*100</f>
        <v>76.12880644032202</v>
      </c>
      <c r="BH10" s="29">
        <v>951.1</v>
      </c>
      <c r="BI10" s="26">
        <v>660</v>
      </c>
      <c r="BJ10" s="2">
        <f>BI10/BH10*100</f>
        <v>69.3933340342761</v>
      </c>
      <c r="BK10" s="27">
        <f aca="true" t="shared" si="3" ref="BK10:BK26">C10-AS10</f>
        <v>-639.5</v>
      </c>
      <c r="BL10" s="17">
        <f>D10-AT10</f>
        <v>389.9000000000001</v>
      </c>
      <c r="BM10" s="2">
        <f>BL10/BK10*100</f>
        <v>-60.96950742767788</v>
      </c>
      <c r="BN10" s="8"/>
      <c r="BO10" s="9"/>
    </row>
    <row r="11" spans="1:67" ht="14.25">
      <c r="A11" s="7">
        <v>2</v>
      </c>
      <c r="B11" s="20" t="s">
        <v>31</v>
      </c>
      <c r="C11" s="33">
        <f aca="true" t="shared" si="4" ref="C11:C25">F11+AJ11</f>
        <v>13874.699999999999</v>
      </c>
      <c r="D11" s="21">
        <f t="shared" si="0"/>
        <v>3539</v>
      </c>
      <c r="E11" s="2">
        <f aca="true" t="shared" si="5" ref="E11:E26">D11/C11*100</f>
        <v>25.506857805934548</v>
      </c>
      <c r="F11" s="21">
        <v>2335.4</v>
      </c>
      <c r="G11" s="2">
        <v>834.2</v>
      </c>
      <c r="H11" s="2">
        <f aca="true" t="shared" si="6" ref="H11:H26">G11/F11*100</f>
        <v>35.719791042219754</v>
      </c>
      <c r="I11" s="21">
        <v>19.8</v>
      </c>
      <c r="J11" s="2">
        <v>15.5</v>
      </c>
      <c r="K11" s="2">
        <f t="shared" si="1"/>
        <v>78.28282828282828</v>
      </c>
      <c r="L11" s="21">
        <v>0</v>
      </c>
      <c r="M11" s="2">
        <v>0</v>
      </c>
      <c r="N11" s="2" t="e">
        <f aca="true" t="shared" si="7" ref="N11:N26">M11/L11*100</f>
        <v>#DIV/0!</v>
      </c>
      <c r="O11" s="21">
        <v>150</v>
      </c>
      <c r="P11" s="2">
        <v>16.9</v>
      </c>
      <c r="Q11" s="2">
        <f aca="true" t="shared" si="8" ref="Q11:Q26">P11/O11*100</f>
        <v>11.266666666666666</v>
      </c>
      <c r="R11" s="23">
        <v>417</v>
      </c>
      <c r="S11" s="2">
        <v>36.6</v>
      </c>
      <c r="T11" s="2">
        <f>S11/R11*100</f>
        <v>8.776978417266188</v>
      </c>
      <c r="U11" s="23"/>
      <c r="V11" s="2"/>
      <c r="W11" s="2" t="e">
        <f aca="true" t="shared" si="9" ref="W11:W26">V11/U11*100</f>
        <v>#DIV/0!</v>
      </c>
      <c r="X11" s="23">
        <v>280</v>
      </c>
      <c r="Y11" s="2">
        <v>107.3</v>
      </c>
      <c r="Z11" s="2">
        <f aca="true" t="shared" si="10" ref="Z11:Z26">Y11/X11*100</f>
        <v>38.32142857142857</v>
      </c>
      <c r="AA11" s="23">
        <v>33</v>
      </c>
      <c r="AB11" s="2">
        <v>12.7</v>
      </c>
      <c r="AC11" s="2">
        <f aca="true" t="shared" si="11" ref="AC11:AC26">AB11/AA11*100</f>
        <v>38.484848484848484</v>
      </c>
      <c r="AD11" s="2"/>
      <c r="AE11" s="2"/>
      <c r="AF11" s="2" t="e">
        <f aca="true" t="shared" si="12" ref="AF11:AF28">AE11/AD11*100</f>
        <v>#DIV/0!</v>
      </c>
      <c r="AG11" s="21">
        <v>0</v>
      </c>
      <c r="AH11" s="2">
        <v>0</v>
      </c>
      <c r="AI11" s="2" t="e">
        <f aca="true" t="shared" si="13" ref="AI11:AI26">AH11/AG11*100</f>
        <v>#DIV/0!</v>
      </c>
      <c r="AJ11" s="23">
        <v>11539.3</v>
      </c>
      <c r="AK11" s="25">
        <v>2704.8</v>
      </c>
      <c r="AL11" s="2">
        <f aca="true" t="shared" si="14" ref="AL11:AL26">AK11/AJ11*100</f>
        <v>23.43989670083974</v>
      </c>
      <c r="AM11" s="23">
        <v>2562.9</v>
      </c>
      <c r="AN11" s="25">
        <v>1495.1</v>
      </c>
      <c r="AO11" s="2">
        <f aca="true" t="shared" si="15" ref="AO11:AO26">AN11/AM11*100</f>
        <v>58.33625970580202</v>
      </c>
      <c r="AP11" s="23">
        <v>2228.4</v>
      </c>
      <c r="AQ11" s="25">
        <v>473.6</v>
      </c>
      <c r="AR11" s="2">
        <f aca="true" t="shared" si="16" ref="AR11:AR26">AQ11/AP11*100</f>
        <v>21.2529168910429</v>
      </c>
      <c r="AS11" s="27">
        <v>14656.9</v>
      </c>
      <c r="AT11" s="26">
        <v>3414.7</v>
      </c>
      <c r="AU11" s="2">
        <f aca="true" t="shared" si="17" ref="AU11:AU26">AT11/AS11*100</f>
        <v>23.29755951121997</v>
      </c>
      <c r="AV11" s="30">
        <v>1411.9</v>
      </c>
      <c r="AW11" s="25">
        <v>542.3</v>
      </c>
      <c r="AX11" s="2">
        <f aca="true" t="shared" si="18" ref="AX11:AX26">AW11/AV11*100</f>
        <v>38.40923578157093</v>
      </c>
      <c r="AY11" s="29">
        <v>1389.3</v>
      </c>
      <c r="AZ11" s="25">
        <v>536.6</v>
      </c>
      <c r="BA11" s="2">
        <f t="shared" si="2"/>
        <v>38.62376736486001</v>
      </c>
      <c r="BB11" s="21">
        <v>10171.3</v>
      </c>
      <c r="BC11" s="28">
        <v>1550.3</v>
      </c>
      <c r="BD11" s="2">
        <f aca="true" t="shared" si="19" ref="BD11:BD26">BC11/BB11*100</f>
        <v>15.24190614769007</v>
      </c>
      <c r="BE11" s="29">
        <v>1856.9</v>
      </c>
      <c r="BF11" s="28">
        <v>534.6</v>
      </c>
      <c r="BG11" s="2">
        <f aca="true" t="shared" si="20" ref="BG11:BG26">BF11/BE11*100</f>
        <v>28.78991868167376</v>
      </c>
      <c r="BH11" s="29">
        <v>1105.8</v>
      </c>
      <c r="BI11" s="26">
        <v>733.6</v>
      </c>
      <c r="BJ11" s="2">
        <f aca="true" t="shared" si="21" ref="BJ11:BJ26">BI11/BH11*100</f>
        <v>66.34111050822933</v>
      </c>
      <c r="BK11" s="27">
        <f t="shared" si="3"/>
        <v>-782.2000000000007</v>
      </c>
      <c r="BL11" s="17">
        <f aca="true" t="shared" si="22" ref="BL11:BL26">D11-AT11</f>
        <v>124.30000000000018</v>
      </c>
      <c r="BM11" s="2">
        <f aca="true" t="shared" si="23" ref="BM11:BM26">BL11/BK11*100</f>
        <v>-15.891076451035548</v>
      </c>
      <c r="BN11" s="8"/>
      <c r="BO11" s="9"/>
    </row>
    <row r="12" spans="1:67" ht="14.25">
      <c r="A12" s="7">
        <v>3</v>
      </c>
      <c r="B12" s="20" t="s">
        <v>32</v>
      </c>
      <c r="C12" s="33">
        <f t="shared" si="4"/>
        <v>30169.2</v>
      </c>
      <c r="D12" s="21">
        <f t="shared" si="0"/>
        <v>5519.6</v>
      </c>
      <c r="E12" s="2">
        <f t="shared" si="5"/>
        <v>18.295480158572317</v>
      </c>
      <c r="F12" s="21">
        <v>3264</v>
      </c>
      <c r="G12" s="2">
        <v>1116.5</v>
      </c>
      <c r="H12" s="2">
        <f t="shared" si="6"/>
        <v>34.20649509803921</v>
      </c>
      <c r="I12" s="21">
        <v>93.9</v>
      </c>
      <c r="J12" s="2">
        <v>75.2</v>
      </c>
      <c r="K12" s="2">
        <f t="shared" si="1"/>
        <v>80.08519701810435</v>
      </c>
      <c r="L12" s="21">
        <v>4.2</v>
      </c>
      <c r="M12" s="2">
        <v>2.1</v>
      </c>
      <c r="N12" s="2">
        <f t="shared" si="7"/>
        <v>50</v>
      </c>
      <c r="O12" s="21">
        <v>270</v>
      </c>
      <c r="P12" s="2">
        <v>17.7</v>
      </c>
      <c r="Q12" s="2">
        <f t="shared" si="8"/>
        <v>6.5555555555555545</v>
      </c>
      <c r="R12" s="24">
        <v>757</v>
      </c>
      <c r="S12" s="2">
        <v>111.7</v>
      </c>
      <c r="T12" s="2">
        <f aca="true" t="shared" si="24" ref="T12:T26">S12/R12*100</f>
        <v>14.755614266842802</v>
      </c>
      <c r="U12" s="23"/>
      <c r="V12" s="2"/>
      <c r="W12" s="2" t="e">
        <f t="shared" si="9"/>
        <v>#DIV/0!</v>
      </c>
      <c r="X12" s="23">
        <v>210</v>
      </c>
      <c r="Y12" s="2">
        <v>104.9</v>
      </c>
      <c r="Z12" s="2">
        <f t="shared" si="10"/>
        <v>49.952380952380956</v>
      </c>
      <c r="AA12" s="23">
        <v>12</v>
      </c>
      <c r="AB12" s="2">
        <v>2.4</v>
      </c>
      <c r="AC12" s="2">
        <f t="shared" si="11"/>
        <v>20</v>
      </c>
      <c r="AD12" s="2"/>
      <c r="AE12" s="2"/>
      <c r="AF12" s="2" t="e">
        <f t="shared" si="12"/>
        <v>#DIV/0!</v>
      </c>
      <c r="AG12" s="21">
        <v>20</v>
      </c>
      <c r="AH12" s="2">
        <v>26.2</v>
      </c>
      <c r="AI12" s="2">
        <f t="shared" si="13"/>
        <v>131</v>
      </c>
      <c r="AJ12" s="23">
        <v>26905.2</v>
      </c>
      <c r="AK12" s="25">
        <v>4403.1</v>
      </c>
      <c r="AL12" s="2">
        <f t="shared" si="14"/>
        <v>16.36523794656795</v>
      </c>
      <c r="AM12" s="23">
        <v>3638.6</v>
      </c>
      <c r="AN12" s="25">
        <v>2122.5</v>
      </c>
      <c r="AO12" s="2">
        <f t="shared" si="15"/>
        <v>58.33287528170176</v>
      </c>
      <c r="AP12" s="23">
        <v>2613.7</v>
      </c>
      <c r="AQ12" s="25">
        <v>336.1</v>
      </c>
      <c r="AR12" s="2">
        <f t="shared" si="16"/>
        <v>12.859165168152428</v>
      </c>
      <c r="AS12" s="21">
        <v>30490.3</v>
      </c>
      <c r="AT12" s="26">
        <v>5082.2</v>
      </c>
      <c r="AU12" s="2">
        <f t="shared" si="17"/>
        <v>16.668251870266936</v>
      </c>
      <c r="AV12" s="30">
        <v>1321.3</v>
      </c>
      <c r="AW12" s="25">
        <v>656.5</v>
      </c>
      <c r="AX12" s="2">
        <f t="shared" si="18"/>
        <v>49.68591538636192</v>
      </c>
      <c r="AY12" s="29">
        <v>1292.3</v>
      </c>
      <c r="AZ12" s="25">
        <v>652.3</v>
      </c>
      <c r="BA12" s="2">
        <f t="shared" si="2"/>
        <v>50.4758956898553</v>
      </c>
      <c r="BB12" s="21">
        <v>9366.3</v>
      </c>
      <c r="BC12" s="28">
        <v>307.1</v>
      </c>
      <c r="BD12" s="2">
        <f t="shared" si="19"/>
        <v>3.2787760374961303</v>
      </c>
      <c r="BE12" s="29">
        <v>17660.7</v>
      </c>
      <c r="BF12" s="28">
        <v>2538.7</v>
      </c>
      <c r="BG12" s="2">
        <f t="shared" si="20"/>
        <v>14.374854903826007</v>
      </c>
      <c r="BH12" s="29">
        <v>2024.4</v>
      </c>
      <c r="BI12" s="26">
        <v>1517.6</v>
      </c>
      <c r="BJ12" s="2">
        <f t="shared" si="21"/>
        <v>74.96542185338865</v>
      </c>
      <c r="BK12" s="27">
        <f t="shared" si="3"/>
        <v>-321.09999999999854</v>
      </c>
      <c r="BL12" s="17">
        <f t="shared" si="22"/>
        <v>437.40000000000055</v>
      </c>
      <c r="BM12" s="2">
        <f t="shared" si="23"/>
        <v>-136.21924634070461</v>
      </c>
      <c r="BN12" s="8"/>
      <c r="BO12" s="9"/>
    </row>
    <row r="13" spans="1:67" ht="15" customHeight="1">
      <c r="A13" s="7">
        <v>4</v>
      </c>
      <c r="B13" s="20" t="s">
        <v>33</v>
      </c>
      <c r="C13" s="33">
        <f t="shared" si="4"/>
        <v>12500</v>
      </c>
      <c r="D13" s="21">
        <f t="shared" si="0"/>
        <v>5152.700000000001</v>
      </c>
      <c r="E13" s="2">
        <f t="shared" si="5"/>
        <v>41.22160000000001</v>
      </c>
      <c r="F13" s="21">
        <v>2729.2</v>
      </c>
      <c r="G13" s="2">
        <v>1612.9</v>
      </c>
      <c r="H13" s="2">
        <f t="shared" si="6"/>
        <v>59.097904147735605</v>
      </c>
      <c r="I13" s="21">
        <v>76.4</v>
      </c>
      <c r="J13" s="2">
        <v>60.2</v>
      </c>
      <c r="K13" s="2">
        <f t="shared" si="1"/>
        <v>78.79581151832461</v>
      </c>
      <c r="L13" s="21">
        <v>206.6</v>
      </c>
      <c r="M13" s="2">
        <v>372.2</v>
      </c>
      <c r="N13" s="2">
        <f t="shared" si="7"/>
        <v>180.15488867376573</v>
      </c>
      <c r="O13" s="21">
        <v>100</v>
      </c>
      <c r="P13" s="2">
        <v>7.2</v>
      </c>
      <c r="Q13" s="2">
        <f t="shared" si="8"/>
        <v>7.200000000000001</v>
      </c>
      <c r="R13" s="23">
        <v>548</v>
      </c>
      <c r="S13" s="2">
        <v>79.4</v>
      </c>
      <c r="T13" s="2">
        <f t="shared" si="24"/>
        <v>14.489051094890511</v>
      </c>
      <c r="U13" s="23"/>
      <c r="V13" s="2"/>
      <c r="W13" s="2" t="e">
        <f t="shared" si="9"/>
        <v>#DIV/0!</v>
      </c>
      <c r="X13" s="23">
        <v>179</v>
      </c>
      <c r="Y13" s="2">
        <v>143.1</v>
      </c>
      <c r="Z13" s="2">
        <f t="shared" si="10"/>
        <v>79.94413407821229</v>
      </c>
      <c r="AA13" s="23">
        <v>19</v>
      </c>
      <c r="AB13" s="2">
        <v>0</v>
      </c>
      <c r="AC13" s="2">
        <f t="shared" si="11"/>
        <v>0</v>
      </c>
      <c r="AD13" s="2"/>
      <c r="AE13" s="2"/>
      <c r="AF13" s="2" t="e">
        <f t="shared" si="12"/>
        <v>#DIV/0!</v>
      </c>
      <c r="AG13" s="21">
        <v>180</v>
      </c>
      <c r="AH13" s="2">
        <v>48.9</v>
      </c>
      <c r="AI13" s="2">
        <f t="shared" si="13"/>
        <v>27.166666666666668</v>
      </c>
      <c r="AJ13" s="23">
        <v>9770.8</v>
      </c>
      <c r="AK13" s="25">
        <v>3539.8</v>
      </c>
      <c r="AL13" s="2">
        <f t="shared" si="14"/>
        <v>36.22835387071683</v>
      </c>
      <c r="AM13" s="23">
        <v>1405.1</v>
      </c>
      <c r="AN13" s="25">
        <v>819.7</v>
      </c>
      <c r="AO13" s="2">
        <f t="shared" si="15"/>
        <v>58.33748487652125</v>
      </c>
      <c r="AP13" s="23">
        <v>1174.7</v>
      </c>
      <c r="AQ13" s="25">
        <v>524</v>
      </c>
      <c r="AR13" s="2">
        <f t="shared" si="16"/>
        <v>44.60713373627309</v>
      </c>
      <c r="AS13" s="21">
        <v>12816.8</v>
      </c>
      <c r="AT13" s="26">
        <v>5097.7</v>
      </c>
      <c r="AU13" s="2">
        <f t="shared" si="17"/>
        <v>39.77357842831284</v>
      </c>
      <c r="AV13" s="30">
        <v>1498.4</v>
      </c>
      <c r="AW13" s="25">
        <v>817.4</v>
      </c>
      <c r="AX13" s="2">
        <f t="shared" si="18"/>
        <v>54.5515216230646</v>
      </c>
      <c r="AY13" s="29">
        <v>1485.6</v>
      </c>
      <c r="AZ13" s="25">
        <v>814.6</v>
      </c>
      <c r="BA13" s="2">
        <f t="shared" si="2"/>
        <v>54.833064081852456</v>
      </c>
      <c r="BB13" s="21">
        <v>5931.8</v>
      </c>
      <c r="BC13" s="28">
        <v>2949.2</v>
      </c>
      <c r="BD13" s="2">
        <f t="shared" si="19"/>
        <v>49.718466570012474</v>
      </c>
      <c r="BE13" s="29">
        <v>4306.4</v>
      </c>
      <c r="BF13" s="28">
        <v>866</v>
      </c>
      <c r="BG13" s="2">
        <f t="shared" si="20"/>
        <v>20.10960430986439</v>
      </c>
      <c r="BH13" s="29">
        <v>972.1</v>
      </c>
      <c r="BI13" s="26">
        <v>413</v>
      </c>
      <c r="BJ13" s="2">
        <f t="shared" si="21"/>
        <v>42.48534101429894</v>
      </c>
      <c r="BK13" s="27">
        <f t="shared" si="3"/>
        <v>-316.7999999999993</v>
      </c>
      <c r="BL13" s="17">
        <f t="shared" si="22"/>
        <v>55.00000000000091</v>
      </c>
      <c r="BM13" s="2">
        <f>BL13/BK13*100</f>
        <v>-17.361111111111438</v>
      </c>
      <c r="BN13" s="8"/>
      <c r="BO13" s="9"/>
    </row>
    <row r="14" spans="1:67" ht="14.25">
      <c r="A14" s="7">
        <v>5</v>
      </c>
      <c r="B14" s="20" t="s">
        <v>34</v>
      </c>
      <c r="C14" s="33">
        <f t="shared" si="4"/>
        <v>25692.2</v>
      </c>
      <c r="D14" s="21">
        <f t="shared" si="0"/>
        <v>9879.7</v>
      </c>
      <c r="E14" s="2">
        <f t="shared" si="5"/>
        <v>38.45408334046909</v>
      </c>
      <c r="F14" s="21">
        <v>2854.2</v>
      </c>
      <c r="G14" s="2">
        <v>1460.5</v>
      </c>
      <c r="H14" s="2">
        <f t="shared" si="6"/>
        <v>51.170205311470816</v>
      </c>
      <c r="I14" s="21">
        <v>622.2</v>
      </c>
      <c r="J14" s="2">
        <v>352.2</v>
      </c>
      <c r="K14" s="2">
        <f t="shared" si="1"/>
        <v>56.60559305689489</v>
      </c>
      <c r="L14" s="21">
        <v>0.2</v>
      </c>
      <c r="M14" s="2">
        <v>0.2</v>
      </c>
      <c r="N14" s="2">
        <f t="shared" si="7"/>
        <v>100</v>
      </c>
      <c r="O14" s="21">
        <v>180</v>
      </c>
      <c r="P14" s="2">
        <v>6.4</v>
      </c>
      <c r="Q14" s="2">
        <f t="shared" si="8"/>
        <v>3.5555555555555554</v>
      </c>
      <c r="R14" s="23">
        <v>535</v>
      </c>
      <c r="S14" s="2">
        <v>122.3</v>
      </c>
      <c r="T14" s="2">
        <f t="shared" si="24"/>
        <v>22.859813084112147</v>
      </c>
      <c r="U14" s="23"/>
      <c r="V14" s="2"/>
      <c r="W14" s="2" t="e">
        <f t="shared" si="9"/>
        <v>#DIV/0!</v>
      </c>
      <c r="X14" s="23">
        <v>178</v>
      </c>
      <c r="Y14" s="2">
        <v>91.6</v>
      </c>
      <c r="Z14" s="2">
        <f t="shared" si="10"/>
        <v>51.460674157303366</v>
      </c>
      <c r="AA14" s="23">
        <v>65</v>
      </c>
      <c r="AB14" s="2">
        <v>0</v>
      </c>
      <c r="AC14" s="2">
        <f t="shared" si="11"/>
        <v>0</v>
      </c>
      <c r="AD14" s="2"/>
      <c r="AE14" s="2"/>
      <c r="AF14" s="2" t="e">
        <f t="shared" si="12"/>
        <v>#DIV/0!</v>
      </c>
      <c r="AG14" s="21">
        <v>7</v>
      </c>
      <c r="AH14" s="2">
        <v>0</v>
      </c>
      <c r="AI14" s="2">
        <f t="shared" si="13"/>
        <v>0</v>
      </c>
      <c r="AJ14" s="23">
        <v>22838</v>
      </c>
      <c r="AK14" s="25">
        <v>8419.2</v>
      </c>
      <c r="AL14" s="2">
        <f t="shared" si="14"/>
        <v>36.864874332253265</v>
      </c>
      <c r="AM14" s="23">
        <v>2589.5</v>
      </c>
      <c r="AN14" s="25">
        <v>1510.6</v>
      </c>
      <c r="AO14" s="2">
        <f t="shared" si="15"/>
        <v>58.33558602046727</v>
      </c>
      <c r="AP14" s="23">
        <v>0</v>
      </c>
      <c r="AQ14" s="25">
        <v>0</v>
      </c>
      <c r="AR14" s="2" t="e">
        <f t="shared" si="16"/>
        <v>#DIV/0!</v>
      </c>
      <c r="AS14" s="21">
        <v>26093.5</v>
      </c>
      <c r="AT14" s="26">
        <v>10027.1</v>
      </c>
      <c r="AU14" s="2">
        <f t="shared" si="17"/>
        <v>38.4275777492479</v>
      </c>
      <c r="AV14" s="30">
        <v>1515.8</v>
      </c>
      <c r="AW14" s="25">
        <v>774.1</v>
      </c>
      <c r="AX14" s="2">
        <f t="shared" si="18"/>
        <v>51.06874257817654</v>
      </c>
      <c r="AY14" s="29">
        <v>1387</v>
      </c>
      <c r="AZ14" s="25">
        <v>766.5</v>
      </c>
      <c r="BA14" s="2">
        <f t="shared" si="2"/>
        <v>55.26315789473685</v>
      </c>
      <c r="BB14" s="21">
        <v>1581.4</v>
      </c>
      <c r="BC14" s="28">
        <v>530.1</v>
      </c>
      <c r="BD14" s="2">
        <f t="shared" si="19"/>
        <v>33.520930820791705</v>
      </c>
      <c r="BE14" s="29">
        <v>21520.3</v>
      </c>
      <c r="BF14" s="28">
        <v>7953.8</v>
      </c>
      <c r="BG14" s="2">
        <f t="shared" si="20"/>
        <v>36.95952193974991</v>
      </c>
      <c r="BH14" s="29">
        <v>1367.1</v>
      </c>
      <c r="BI14" s="32">
        <v>716</v>
      </c>
      <c r="BJ14" s="2">
        <f t="shared" si="21"/>
        <v>52.37363762709385</v>
      </c>
      <c r="BK14" s="27">
        <f t="shared" si="3"/>
        <v>-401.2999999999993</v>
      </c>
      <c r="BL14" s="17">
        <f t="shared" si="22"/>
        <v>-147.39999999999964</v>
      </c>
      <c r="BM14" s="2">
        <f t="shared" si="23"/>
        <v>36.73062546723148</v>
      </c>
      <c r="BN14" s="8"/>
      <c r="BO14" s="9"/>
    </row>
    <row r="15" spans="1:67" ht="14.25">
      <c r="A15" s="7">
        <v>6</v>
      </c>
      <c r="B15" s="20" t="s">
        <v>35</v>
      </c>
      <c r="C15" s="33">
        <f t="shared" si="4"/>
        <v>16491.5</v>
      </c>
      <c r="D15" s="21">
        <f t="shared" si="0"/>
        <v>3177.9</v>
      </c>
      <c r="E15" s="2">
        <f t="shared" si="5"/>
        <v>19.26992693205591</v>
      </c>
      <c r="F15" s="21">
        <v>2112.7</v>
      </c>
      <c r="G15" s="2">
        <v>808.5</v>
      </c>
      <c r="H15" s="2">
        <f t="shared" si="6"/>
        <v>38.268566289582054</v>
      </c>
      <c r="I15" s="21">
        <v>68.7</v>
      </c>
      <c r="J15" s="2">
        <v>30.1</v>
      </c>
      <c r="K15" s="2">
        <f t="shared" si="1"/>
        <v>43.8136826783115</v>
      </c>
      <c r="L15" s="21">
        <v>0</v>
      </c>
      <c r="M15" s="2">
        <v>0</v>
      </c>
      <c r="N15" s="2" t="e">
        <f t="shared" si="7"/>
        <v>#DIV/0!</v>
      </c>
      <c r="O15" s="21">
        <v>90</v>
      </c>
      <c r="P15" s="2">
        <v>4.8</v>
      </c>
      <c r="Q15" s="2">
        <f t="shared" si="8"/>
        <v>5.333333333333333</v>
      </c>
      <c r="R15" s="23">
        <v>516</v>
      </c>
      <c r="S15" s="2">
        <v>85.8</v>
      </c>
      <c r="T15" s="2">
        <f t="shared" si="24"/>
        <v>16.627906976744185</v>
      </c>
      <c r="U15" s="23"/>
      <c r="V15" s="2"/>
      <c r="W15" s="2" t="e">
        <f t="shared" si="9"/>
        <v>#DIV/0!</v>
      </c>
      <c r="X15" s="23">
        <v>39</v>
      </c>
      <c r="Y15" s="2">
        <v>36.9</v>
      </c>
      <c r="Z15" s="2">
        <f t="shared" si="10"/>
        <v>94.61538461538461</v>
      </c>
      <c r="AA15" s="23">
        <v>0</v>
      </c>
      <c r="AB15" s="2">
        <v>0</v>
      </c>
      <c r="AC15" s="2" t="e">
        <f t="shared" si="11"/>
        <v>#DIV/0!</v>
      </c>
      <c r="AD15" s="2"/>
      <c r="AE15" s="2"/>
      <c r="AF15" s="2" t="e">
        <f t="shared" si="12"/>
        <v>#DIV/0!</v>
      </c>
      <c r="AG15" s="21">
        <v>90</v>
      </c>
      <c r="AH15" s="2">
        <v>0</v>
      </c>
      <c r="AI15" s="2">
        <f t="shared" si="13"/>
        <v>0</v>
      </c>
      <c r="AJ15" s="23">
        <v>14378.8</v>
      </c>
      <c r="AK15" s="25">
        <v>2369.4</v>
      </c>
      <c r="AL15" s="2">
        <f t="shared" si="14"/>
        <v>16.47842657245389</v>
      </c>
      <c r="AM15" s="23">
        <v>3308.2</v>
      </c>
      <c r="AN15" s="25">
        <v>1929.8</v>
      </c>
      <c r="AO15" s="2">
        <f t="shared" si="15"/>
        <v>58.333837131975095</v>
      </c>
      <c r="AP15" s="23">
        <v>2390</v>
      </c>
      <c r="AQ15" s="25">
        <v>5</v>
      </c>
      <c r="AR15" s="2">
        <f t="shared" si="16"/>
        <v>0.20920502092050208</v>
      </c>
      <c r="AS15" s="21">
        <v>17266</v>
      </c>
      <c r="AT15" s="26">
        <v>2490.2</v>
      </c>
      <c r="AU15" s="2">
        <f t="shared" si="17"/>
        <v>14.422564577782925</v>
      </c>
      <c r="AV15" s="30">
        <v>1499.6</v>
      </c>
      <c r="AW15" s="25">
        <v>782.2</v>
      </c>
      <c r="AX15" s="2">
        <f t="shared" si="18"/>
        <v>52.16057615364098</v>
      </c>
      <c r="AY15" s="29">
        <v>1462.9</v>
      </c>
      <c r="AZ15" s="25">
        <v>778.6</v>
      </c>
      <c r="BA15" s="2">
        <f t="shared" si="2"/>
        <v>53.22305010595393</v>
      </c>
      <c r="BB15" s="21">
        <v>13530.6</v>
      </c>
      <c r="BC15" s="28">
        <v>415.8</v>
      </c>
      <c r="BD15" s="2">
        <f t="shared" si="19"/>
        <v>3.0730344552348012</v>
      </c>
      <c r="BE15" s="29">
        <v>1033.2</v>
      </c>
      <c r="BF15" s="28">
        <v>519.7</v>
      </c>
      <c r="BG15" s="2">
        <f t="shared" si="20"/>
        <v>50.300038714672866</v>
      </c>
      <c r="BH15" s="29">
        <v>1003.8</v>
      </c>
      <c r="BI15" s="26">
        <v>630.3</v>
      </c>
      <c r="BJ15" s="2">
        <f t="shared" si="21"/>
        <v>62.7913927077107</v>
      </c>
      <c r="BK15" s="27">
        <f t="shared" si="3"/>
        <v>-774.5</v>
      </c>
      <c r="BL15" s="17">
        <f t="shared" si="22"/>
        <v>687.7000000000003</v>
      </c>
      <c r="BM15" s="2">
        <f t="shared" si="23"/>
        <v>-88.79276952872824</v>
      </c>
      <c r="BN15" s="8"/>
      <c r="BO15" s="9"/>
    </row>
    <row r="16" spans="1:67" ht="14.25">
      <c r="A16" s="7">
        <v>7</v>
      </c>
      <c r="B16" s="20" t="s">
        <v>36</v>
      </c>
      <c r="C16" s="33">
        <f t="shared" si="4"/>
        <v>10134.199999999999</v>
      </c>
      <c r="D16" s="21">
        <f t="shared" si="0"/>
        <v>2319.4</v>
      </c>
      <c r="E16" s="2">
        <f t="shared" si="5"/>
        <v>22.886858360798094</v>
      </c>
      <c r="F16" s="21">
        <v>1307.4</v>
      </c>
      <c r="G16" s="2">
        <v>1201.5</v>
      </c>
      <c r="H16" s="2">
        <f t="shared" si="6"/>
        <v>91.89995410738871</v>
      </c>
      <c r="I16" s="21">
        <v>9.6</v>
      </c>
      <c r="J16" s="2">
        <v>6.7</v>
      </c>
      <c r="K16" s="2">
        <f t="shared" si="1"/>
        <v>69.79166666666667</v>
      </c>
      <c r="L16" s="21">
        <v>0</v>
      </c>
      <c r="M16" s="2">
        <v>0</v>
      </c>
      <c r="N16" s="2" t="e">
        <f t="shared" si="7"/>
        <v>#DIV/0!</v>
      </c>
      <c r="O16" s="21">
        <v>50</v>
      </c>
      <c r="P16" s="2">
        <v>5</v>
      </c>
      <c r="Q16" s="2">
        <f t="shared" si="8"/>
        <v>10</v>
      </c>
      <c r="R16" s="23">
        <v>329</v>
      </c>
      <c r="S16" s="2">
        <v>155.4</v>
      </c>
      <c r="T16" s="2">
        <f t="shared" si="24"/>
        <v>47.23404255319149</v>
      </c>
      <c r="U16" s="23"/>
      <c r="V16" s="2"/>
      <c r="W16" s="2" t="e">
        <f t="shared" si="9"/>
        <v>#DIV/0!</v>
      </c>
      <c r="X16" s="23">
        <v>233</v>
      </c>
      <c r="Y16" s="2">
        <v>467.7</v>
      </c>
      <c r="Z16" s="2">
        <f t="shared" si="10"/>
        <v>200.72961373390558</v>
      </c>
      <c r="AA16" s="23">
        <v>31</v>
      </c>
      <c r="AB16" s="2">
        <v>11.6</v>
      </c>
      <c r="AC16" s="2">
        <f t="shared" si="11"/>
        <v>37.41935483870968</v>
      </c>
      <c r="AD16" s="2"/>
      <c r="AE16" s="2"/>
      <c r="AF16" s="2" t="e">
        <f t="shared" si="12"/>
        <v>#DIV/0!</v>
      </c>
      <c r="AG16" s="21">
        <v>0</v>
      </c>
      <c r="AH16" s="2">
        <v>0</v>
      </c>
      <c r="AI16" s="2" t="e">
        <f t="shared" si="13"/>
        <v>#DIV/0!</v>
      </c>
      <c r="AJ16" s="23">
        <v>8826.8</v>
      </c>
      <c r="AK16" s="25">
        <v>1117.9</v>
      </c>
      <c r="AL16" s="2">
        <f t="shared" si="14"/>
        <v>12.664838899714509</v>
      </c>
      <c r="AM16" s="23">
        <v>1018.3</v>
      </c>
      <c r="AN16" s="25">
        <v>594</v>
      </c>
      <c r="AO16" s="2">
        <f t="shared" si="15"/>
        <v>58.3325149759403</v>
      </c>
      <c r="AP16" s="23">
        <v>2769</v>
      </c>
      <c r="AQ16" s="25">
        <v>286.6</v>
      </c>
      <c r="AR16" s="2">
        <f t="shared" si="16"/>
        <v>10.35030697002528</v>
      </c>
      <c r="AS16" s="21">
        <v>10307.9</v>
      </c>
      <c r="AT16" s="26">
        <v>1487.5</v>
      </c>
      <c r="AU16" s="2">
        <f t="shared" si="17"/>
        <v>14.430679381833352</v>
      </c>
      <c r="AV16" s="30">
        <v>1260.3</v>
      </c>
      <c r="AW16" s="25">
        <v>641.8</v>
      </c>
      <c r="AX16" s="2">
        <f t="shared" si="18"/>
        <v>50.92438308339284</v>
      </c>
      <c r="AY16" s="29">
        <v>1199.5</v>
      </c>
      <c r="AZ16" s="25">
        <v>610.8</v>
      </c>
      <c r="BA16" s="2">
        <f t="shared" si="2"/>
        <v>50.92121717382242</v>
      </c>
      <c r="BB16" s="21">
        <v>6768.6</v>
      </c>
      <c r="BC16" s="28">
        <v>257.7</v>
      </c>
      <c r="BD16" s="2">
        <f t="shared" si="19"/>
        <v>3.8072865880684335</v>
      </c>
      <c r="BE16" s="29">
        <v>961.7</v>
      </c>
      <c r="BF16" s="28">
        <v>76.8</v>
      </c>
      <c r="BG16" s="2">
        <f t="shared" si="20"/>
        <v>7.9858583757928665</v>
      </c>
      <c r="BH16" s="29">
        <v>1207.6</v>
      </c>
      <c r="BI16" s="26">
        <v>456.5</v>
      </c>
      <c r="BJ16" s="2">
        <f t="shared" si="21"/>
        <v>37.80225240145744</v>
      </c>
      <c r="BK16" s="27">
        <f t="shared" si="3"/>
        <v>-173.70000000000073</v>
      </c>
      <c r="BL16" s="17">
        <f t="shared" si="22"/>
        <v>831.9000000000001</v>
      </c>
      <c r="BM16" s="2">
        <f t="shared" si="23"/>
        <v>-478.9291882556112</v>
      </c>
      <c r="BN16" s="8"/>
      <c r="BO16" s="9"/>
    </row>
    <row r="17" spans="1:67" ht="15" customHeight="1">
      <c r="A17" s="7">
        <v>8</v>
      </c>
      <c r="B17" s="20" t="s">
        <v>37</v>
      </c>
      <c r="C17" s="33">
        <f t="shared" si="4"/>
        <v>9906.6</v>
      </c>
      <c r="D17" s="21">
        <f t="shared" si="0"/>
        <v>2533.8999999999996</v>
      </c>
      <c r="E17" s="2">
        <f t="shared" si="5"/>
        <v>25.577897563240665</v>
      </c>
      <c r="F17" s="21">
        <v>3980.1</v>
      </c>
      <c r="G17" s="2">
        <v>1937.1</v>
      </c>
      <c r="H17" s="2">
        <f t="shared" si="6"/>
        <v>48.66963141629607</v>
      </c>
      <c r="I17" s="21">
        <v>1448.7</v>
      </c>
      <c r="J17" s="2">
        <v>912.4</v>
      </c>
      <c r="K17" s="2">
        <f t="shared" si="1"/>
        <v>62.98060329950991</v>
      </c>
      <c r="L17" s="21">
        <v>3.5</v>
      </c>
      <c r="M17" s="2">
        <v>4.9</v>
      </c>
      <c r="N17" s="2">
        <f t="shared" si="7"/>
        <v>140</v>
      </c>
      <c r="O17" s="21">
        <v>230</v>
      </c>
      <c r="P17" s="2">
        <v>34</v>
      </c>
      <c r="Q17" s="2">
        <f t="shared" si="8"/>
        <v>14.782608695652174</v>
      </c>
      <c r="R17" s="23">
        <v>1215</v>
      </c>
      <c r="S17" s="2">
        <v>419.4</v>
      </c>
      <c r="T17" s="2">
        <f t="shared" si="24"/>
        <v>34.51851851851851</v>
      </c>
      <c r="U17" s="23"/>
      <c r="V17" s="2"/>
      <c r="W17" s="2" t="e">
        <f t="shared" si="9"/>
        <v>#DIV/0!</v>
      </c>
      <c r="X17" s="23">
        <v>0</v>
      </c>
      <c r="Y17" s="2">
        <v>0</v>
      </c>
      <c r="Z17" s="2" t="e">
        <f t="shared" si="10"/>
        <v>#DIV/0!</v>
      </c>
      <c r="AA17" s="23">
        <v>0</v>
      </c>
      <c r="AB17" s="2">
        <v>0</v>
      </c>
      <c r="AC17" s="2" t="e">
        <f t="shared" si="11"/>
        <v>#DIV/0!</v>
      </c>
      <c r="AD17" s="2"/>
      <c r="AE17" s="2"/>
      <c r="AF17" s="2" t="e">
        <f t="shared" si="12"/>
        <v>#DIV/0!</v>
      </c>
      <c r="AG17" s="21">
        <v>35</v>
      </c>
      <c r="AH17" s="2">
        <v>35.5</v>
      </c>
      <c r="AI17" s="2" t="e">
        <f>AI10</f>
        <v>#DIV/0!</v>
      </c>
      <c r="AJ17" s="23">
        <v>5926.5</v>
      </c>
      <c r="AK17" s="25">
        <v>596.8</v>
      </c>
      <c r="AL17" s="2">
        <f t="shared" si="14"/>
        <v>10.070024466379818</v>
      </c>
      <c r="AM17" s="23">
        <v>401.5</v>
      </c>
      <c r="AN17" s="25">
        <v>234.2</v>
      </c>
      <c r="AO17" s="2">
        <f t="shared" si="15"/>
        <v>58.33125778331257</v>
      </c>
      <c r="AP17" s="23">
        <v>100</v>
      </c>
      <c r="AQ17" s="25">
        <v>0</v>
      </c>
      <c r="AR17" s="2">
        <f t="shared" si="16"/>
        <v>0</v>
      </c>
      <c r="AS17" s="21">
        <v>10202.6</v>
      </c>
      <c r="AT17" s="26">
        <v>2278.1</v>
      </c>
      <c r="AU17" s="2">
        <f t="shared" si="17"/>
        <v>22.328622115931232</v>
      </c>
      <c r="AV17" s="30">
        <v>1485.5</v>
      </c>
      <c r="AW17" s="25">
        <v>747.7</v>
      </c>
      <c r="AX17" s="2">
        <f t="shared" si="18"/>
        <v>50.33322113766408</v>
      </c>
      <c r="AY17" s="29">
        <v>1452.5</v>
      </c>
      <c r="AZ17" s="25">
        <v>734.5</v>
      </c>
      <c r="BA17" s="2">
        <f t="shared" si="2"/>
        <v>50.56798623063683</v>
      </c>
      <c r="BB17" s="21">
        <v>1952.4</v>
      </c>
      <c r="BC17" s="28">
        <v>309</v>
      </c>
      <c r="BD17" s="2">
        <f t="shared" si="19"/>
        <v>15.826674861708664</v>
      </c>
      <c r="BE17" s="29">
        <v>5314.3</v>
      </c>
      <c r="BF17" s="28">
        <v>391.8</v>
      </c>
      <c r="BG17" s="2">
        <f t="shared" si="20"/>
        <v>7.372560826449391</v>
      </c>
      <c r="BH17" s="29">
        <v>1328.9</v>
      </c>
      <c r="BI17" s="26">
        <v>764.5</v>
      </c>
      <c r="BJ17" s="2">
        <f t="shared" si="21"/>
        <v>57.52878320415381</v>
      </c>
      <c r="BK17" s="27">
        <f t="shared" si="3"/>
        <v>-296</v>
      </c>
      <c r="BL17" s="17">
        <f t="shared" si="22"/>
        <v>255.79999999999973</v>
      </c>
      <c r="BM17" s="2">
        <f t="shared" si="23"/>
        <v>-86.41891891891883</v>
      </c>
      <c r="BN17" s="8"/>
      <c r="BO17" s="9"/>
    </row>
    <row r="18" spans="1:67" ht="14.25">
      <c r="A18" s="7">
        <v>9</v>
      </c>
      <c r="B18" s="20" t="s">
        <v>38</v>
      </c>
      <c r="C18" s="33">
        <f t="shared" si="4"/>
        <v>38924.8</v>
      </c>
      <c r="D18" s="21">
        <f t="shared" si="0"/>
        <v>9039.5</v>
      </c>
      <c r="E18" s="2">
        <f t="shared" si="5"/>
        <v>23.222983804669514</v>
      </c>
      <c r="F18" s="21">
        <v>2452</v>
      </c>
      <c r="G18" s="2">
        <v>1223.1</v>
      </c>
      <c r="H18" s="2">
        <f t="shared" si="6"/>
        <v>49.88172920065252</v>
      </c>
      <c r="I18" s="21">
        <v>313.5</v>
      </c>
      <c r="J18" s="2">
        <v>161.5</v>
      </c>
      <c r="K18" s="2">
        <f t="shared" si="1"/>
        <v>51.515151515151516</v>
      </c>
      <c r="L18" s="21">
        <v>22</v>
      </c>
      <c r="M18" s="2">
        <v>137.6</v>
      </c>
      <c r="N18" s="2">
        <f t="shared" si="7"/>
        <v>625.4545454545454</v>
      </c>
      <c r="O18" s="21">
        <v>390</v>
      </c>
      <c r="P18" s="2">
        <v>22.4</v>
      </c>
      <c r="Q18" s="2">
        <f t="shared" si="8"/>
        <v>5.743589743589743</v>
      </c>
      <c r="R18" s="23">
        <v>888</v>
      </c>
      <c r="S18" s="2">
        <v>391.9</v>
      </c>
      <c r="T18" s="2">
        <f t="shared" si="24"/>
        <v>44.13288288288288</v>
      </c>
      <c r="U18" s="23"/>
      <c r="V18" s="2"/>
      <c r="W18" s="2" t="e">
        <f t="shared" si="9"/>
        <v>#DIV/0!</v>
      </c>
      <c r="X18" s="23">
        <v>39</v>
      </c>
      <c r="Y18" s="2">
        <v>26</v>
      </c>
      <c r="Z18" s="2">
        <f t="shared" si="10"/>
        <v>66.66666666666666</v>
      </c>
      <c r="AA18" s="23">
        <v>25</v>
      </c>
      <c r="AB18" s="2">
        <v>15.6</v>
      </c>
      <c r="AC18" s="2">
        <f t="shared" si="11"/>
        <v>62.4</v>
      </c>
      <c r="AD18" s="2"/>
      <c r="AE18" s="2"/>
      <c r="AF18" s="2" t="e">
        <f t="shared" si="12"/>
        <v>#DIV/0!</v>
      </c>
      <c r="AG18" s="21">
        <v>0</v>
      </c>
      <c r="AH18" s="2">
        <v>0</v>
      </c>
      <c r="AI18" s="2" t="e">
        <f t="shared" si="13"/>
        <v>#DIV/0!</v>
      </c>
      <c r="AJ18" s="23">
        <v>36472.8</v>
      </c>
      <c r="AK18" s="25">
        <v>7816.4</v>
      </c>
      <c r="AL18" s="2">
        <f t="shared" si="14"/>
        <v>21.430764843938494</v>
      </c>
      <c r="AM18" s="23">
        <v>6697.4</v>
      </c>
      <c r="AN18" s="25">
        <v>3906.8</v>
      </c>
      <c r="AO18" s="2">
        <f t="shared" si="15"/>
        <v>58.33308448054469</v>
      </c>
      <c r="AP18" s="23">
        <v>1305</v>
      </c>
      <c r="AQ18" s="25">
        <v>5</v>
      </c>
      <c r="AR18" s="2">
        <f t="shared" si="16"/>
        <v>0.38314176245210724</v>
      </c>
      <c r="AS18" s="21">
        <v>39069.6</v>
      </c>
      <c r="AT18" s="26">
        <v>6420.1</v>
      </c>
      <c r="AU18" s="2">
        <f t="shared" si="17"/>
        <v>16.43246923439196</v>
      </c>
      <c r="AV18" s="30">
        <v>2142</v>
      </c>
      <c r="AW18" s="25">
        <v>708.7</v>
      </c>
      <c r="AX18" s="2">
        <f t="shared" si="18"/>
        <v>33.085901027077504</v>
      </c>
      <c r="AY18" s="29">
        <v>1667.4</v>
      </c>
      <c r="AZ18" s="25">
        <v>640.8</v>
      </c>
      <c r="BA18" s="2">
        <f t="shared" si="2"/>
        <v>38.43109032025908</v>
      </c>
      <c r="BB18" s="21">
        <v>4044.4</v>
      </c>
      <c r="BC18" s="28">
        <v>1358.9</v>
      </c>
      <c r="BD18" s="2">
        <f t="shared" si="19"/>
        <v>33.599545049945604</v>
      </c>
      <c r="BE18" s="29">
        <v>5999</v>
      </c>
      <c r="BF18" s="28">
        <v>185.2</v>
      </c>
      <c r="BG18" s="2">
        <f t="shared" si="20"/>
        <v>3.087181196866144</v>
      </c>
      <c r="BH18" s="29">
        <v>25902.2</v>
      </c>
      <c r="BI18" s="26">
        <v>3991.3</v>
      </c>
      <c r="BJ18" s="2">
        <f t="shared" si="21"/>
        <v>15.409115827999168</v>
      </c>
      <c r="BK18" s="27">
        <f t="shared" si="3"/>
        <v>-144.79999999999563</v>
      </c>
      <c r="BL18" s="17">
        <f t="shared" si="22"/>
        <v>2619.3999999999996</v>
      </c>
      <c r="BM18" s="2">
        <f t="shared" si="23"/>
        <v>-1808.9779005525404</v>
      </c>
      <c r="BN18" s="8"/>
      <c r="BO18" s="9"/>
    </row>
    <row r="19" spans="1:67" ht="14.25">
      <c r="A19" s="7">
        <v>10</v>
      </c>
      <c r="B19" s="20" t="s">
        <v>39</v>
      </c>
      <c r="C19" s="33">
        <f t="shared" si="4"/>
        <v>4357.1</v>
      </c>
      <c r="D19" s="21">
        <f t="shared" si="0"/>
        <v>2126.6</v>
      </c>
      <c r="E19" s="2">
        <f t="shared" si="5"/>
        <v>48.807693190424814</v>
      </c>
      <c r="F19" s="21">
        <v>1487.4</v>
      </c>
      <c r="G19" s="2">
        <v>660.3</v>
      </c>
      <c r="H19" s="2">
        <f t="shared" si="6"/>
        <v>44.392900363049606</v>
      </c>
      <c r="I19" s="21">
        <v>13.3</v>
      </c>
      <c r="J19" s="2">
        <v>5.8</v>
      </c>
      <c r="K19" s="2">
        <f t="shared" si="1"/>
        <v>43.609022556390975</v>
      </c>
      <c r="L19" s="21">
        <v>0.4</v>
      </c>
      <c r="M19" s="2">
        <v>0</v>
      </c>
      <c r="N19" s="2">
        <f t="shared" si="7"/>
        <v>0</v>
      </c>
      <c r="O19" s="21">
        <v>95</v>
      </c>
      <c r="P19" s="2">
        <v>28.9</v>
      </c>
      <c r="Q19" s="2">
        <f t="shared" si="8"/>
        <v>30.42105263157894</v>
      </c>
      <c r="R19" s="23">
        <v>342</v>
      </c>
      <c r="S19" s="2">
        <v>23.9</v>
      </c>
      <c r="T19" s="2">
        <f t="shared" si="24"/>
        <v>6.98830409356725</v>
      </c>
      <c r="U19" s="23"/>
      <c r="V19" s="2"/>
      <c r="W19" s="2" t="e">
        <f t="shared" si="9"/>
        <v>#DIV/0!</v>
      </c>
      <c r="X19" s="23">
        <v>240</v>
      </c>
      <c r="Y19" s="2">
        <v>101.9</v>
      </c>
      <c r="Z19" s="2">
        <f t="shared" si="10"/>
        <v>42.458333333333336</v>
      </c>
      <c r="AA19" s="23">
        <v>5</v>
      </c>
      <c r="AB19" s="2">
        <v>0</v>
      </c>
      <c r="AC19" s="2">
        <f t="shared" si="11"/>
        <v>0</v>
      </c>
      <c r="AD19" s="2"/>
      <c r="AE19" s="2"/>
      <c r="AF19" s="2" t="e">
        <f t="shared" si="12"/>
        <v>#DIV/0!</v>
      </c>
      <c r="AG19" s="21">
        <v>0</v>
      </c>
      <c r="AH19" s="2">
        <v>0</v>
      </c>
      <c r="AI19" s="2" t="e">
        <f t="shared" si="13"/>
        <v>#DIV/0!</v>
      </c>
      <c r="AJ19" s="23">
        <v>2869.7</v>
      </c>
      <c r="AK19" s="25">
        <v>1466.3</v>
      </c>
      <c r="AL19" s="2">
        <f t="shared" si="14"/>
        <v>51.09593337282643</v>
      </c>
      <c r="AM19" s="23">
        <v>1549.3</v>
      </c>
      <c r="AN19" s="25">
        <v>903.8</v>
      </c>
      <c r="AO19" s="2">
        <f t="shared" si="15"/>
        <v>58.33602271993803</v>
      </c>
      <c r="AP19" s="23">
        <v>600.9</v>
      </c>
      <c r="AQ19" s="25">
        <v>280.5</v>
      </c>
      <c r="AR19" s="2">
        <f t="shared" si="16"/>
        <v>46.67998002995507</v>
      </c>
      <c r="AS19" s="21">
        <v>4657.3</v>
      </c>
      <c r="AT19" s="26">
        <v>2203.7</v>
      </c>
      <c r="AU19" s="2">
        <f t="shared" si="17"/>
        <v>47.31711506666952</v>
      </c>
      <c r="AV19" s="30">
        <v>1310.2</v>
      </c>
      <c r="AW19" s="25">
        <v>614.7</v>
      </c>
      <c r="AX19" s="2">
        <f t="shared" si="18"/>
        <v>46.91650129751183</v>
      </c>
      <c r="AY19" s="29">
        <v>1294.7</v>
      </c>
      <c r="AZ19" s="25">
        <v>604.2</v>
      </c>
      <c r="BA19" s="2">
        <f t="shared" si="2"/>
        <v>46.66718158646791</v>
      </c>
      <c r="BB19" s="21">
        <v>975</v>
      </c>
      <c r="BC19" s="28">
        <v>251.2</v>
      </c>
      <c r="BD19" s="2">
        <f t="shared" si="19"/>
        <v>25.764102564102565</v>
      </c>
      <c r="BE19" s="29">
        <v>925.8</v>
      </c>
      <c r="BF19" s="28">
        <v>485.2</v>
      </c>
      <c r="BG19" s="2">
        <f t="shared" si="20"/>
        <v>52.408727586951834</v>
      </c>
      <c r="BH19" s="29">
        <v>1298.5</v>
      </c>
      <c r="BI19" s="26">
        <v>775.9</v>
      </c>
      <c r="BJ19" s="2">
        <f t="shared" si="21"/>
        <v>59.753561802079325</v>
      </c>
      <c r="BK19" s="27">
        <f t="shared" si="3"/>
        <v>-300.1999999999998</v>
      </c>
      <c r="BL19" s="17">
        <f t="shared" si="22"/>
        <v>-77.09999999999991</v>
      </c>
      <c r="BM19" s="2">
        <f t="shared" si="23"/>
        <v>25.68287808127913</v>
      </c>
      <c r="BN19" s="8"/>
      <c r="BO19" s="9"/>
    </row>
    <row r="20" spans="1:67" ht="14.25">
      <c r="A20" s="7">
        <v>11</v>
      </c>
      <c r="B20" s="20" t="s">
        <v>40</v>
      </c>
      <c r="C20" s="33">
        <f t="shared" si="4"/>
        <v>9164.1</v>
      </c>
      <c r="D20" s="21">
        <f t="shared" si="0"/>
        <v>3410.3</v>
      </c>
      <c r="E20" s="2">
        <f t="shared" si="5"/>
        <v>37.21369256118986</v>
      </c>
      <c r="F20" s="21">
        <v>1004.9</v>
      </c>
      <c r="G20" s="2">
        <v>463.3</v>
      </c>
      <c r="H20" s="2">
        <f t="shared" si="6"/>
        <v>46.104089959199925</v>
      </c>
      <c r="I20" s="21">
        <v>10.6</v>
      </c>
      <c r="J20" s="2">
        <v>11.3</v>
      </c>
      <c r="K20" s="2">
        <f t="shared" si="1"/>
        <v>106.60377358490567</v>
      </c>
      <c r="L20" s="21">
        <v>0.9</v>
      </c>
      <c r="M20" s="2">
        <v>0.2</v>
      </c>
      <c r="N20" s="2">
        <f t="shared" si="7"/>
        <v>22.222222222222225</v>
      </c>
      <c r="O20" s="21">
        <v>45</v>
      </c>
      <c r="P20" s="2">
        <v>28.6</v>
      </c>
      <c r="Q20" s="2">
        <f t="shared" si="8"/>
        <v>63.55555555555556</v>
      </c>
      <c r="R20" s="23">
        <v>281</v>
      </c>
      <c r="S20" s="2">
        <v>54.4</v>
      </c>
      <c r="T20" s="2">
        <f t="shared" si="24"/>
        <v>19.359430604982204</v>
      </c>
      <c r="U20" s="23"/>
      <c r="V20" s="2"/>
      <c r="W20" s="2" t="e">
        <f t="shared" si="9"/>
        <v>#DIV/0!</v>
      </c>
      <c r="X20" s="23">
        <v>0</v>
      </c>
      <c r="Y20" s="2">
        <v>5.8</v>
      </c>
      <c r="Z20" s="2" t="e">
        <f t="shared" si="10"/>
        <v>#DIV/0!</v>
      </c>
      <c r="AA20" s="23">
        <v>28</v>
      </c>
      <c r="AB20" s="2">
        <v>13.7</v>
      </c>
      <c r="AC20" s="2">
        <f t="shared" si="11"/>
        <v>48.92857142857142</v>
      </c>
      <c r="AD20" s="2"/>
      <c r="AE20" s="2"/>
      <c r="AF20" s="2" t="e">
        <f t="shared" si="12"/>
        <v>#DIV/0!</v>
      </c>
      <c r="AG20" s="21">
        <v>0</v>
      </c>
      <c r="AH20" s="2">
        <v>0</v>
      </c>
      <c r="AI20" s="2" t="e">
        <f t="shared" si="13"/>
        <v>#DIV/0!</v>
      </c>
      <c r="AJ20" s="23">
        <v>8159.2</v>
      </c>
      <c r="AK20" s="25">
        <v>2947</v>
      </c>
      <c r="AL20" s="2">
        <f t="shared" si="14"/>
        <v>36.11873713109128</v>
      </c>
      <c r="AM20" s="23">
        <v>2259.7</v>
      </c>
      <c r="AN20" s="25">
        <v>1318.2</v>
      </c>
      <c r="AO20" s="2">
        <f t="shared" si="15"/>
        <v>58.33517723591628</v>
      </c>
      <c r="AP20" s="23">
        <v>1932.5</v>
      </c>
      <c r="AQ20" s="25">
        <v>1382.1</v>
      </c>
      <c r="AR20" s="2">
        <f t="shared" si="16"/>
        <v>71.51875808538163</v>
      </c>
      <c r="AS20" s="21">
        <v>9560.1</v>
      </c>
      <c r="AT20" s="26">
        <v>3438.7</v>
      </c>
      <c r="AU20" s="2">
        <f t="shared" si="17"/>
        <v>35.969289024173385</v>
      </c>
      <c r="AV20" s="30">
        <v>1340.1</v>
      </c>
      <c r="AW20" s="25">
        <v>653.8</v>
      </c>
      <c r="AX20" s="2">
        <f t="shared" si="18"/>
        <v>48.78740392508022</v>
      </c>
      <c r="AY20" s="29">
        <v>1326.5</v>
      </c>
      <c r="AZ20" s="25">
        <v>651.2</v>
      </c>
      <c r="BA20" s="2">
        <f t="shared" si="2"/>
        <v>49.09159442140973</v>
      </c>
      <c r="BB20" s="21">
        <v>6362.1</v>
      </c>
      <c r="BC20" s="28">
        <v>1988.4</v>
      </c>
      <c r="BD20" s="2">
        <f t="shared" si="19"/>
        <v>31.25383128212383</v>
      </c>
      <c r="BE20" s="29">
        <v>786.2</v>
      </c>
      <c r="BF20" s="28">
        <v>241.3</v>
      </c>
      <c r="BG20" s="2">
        <f t="shared" si="20"/>
        <v>30.69193589417451</v>
      </c>
      <c r="BH20" s="29">
        <v>919.2</v>
      </c>
      <c r="BI20" s="26">
        <v>461.1</v>
      </c>
      <c r="BJ20" s="2">
        <f t="shared" si="21"/>
        <v>50.16318537859008</v>
      </c>
      <c r="BK20" s="27">
        <f t="shared" si="3"/>
        <v>-396</v>
      </c>
      <c r="BL20" s="17">
        <f t="shared" si="22"/>
        <v>-28.399999999999636</v>
      </c>
      <c r="BM20" s="2">
        <f t="shared" si="23"/>
        <v>7.171717171717081</v>
      </c>
      <c r="BN20" s="8"/>
      <c r="BO20" s="9"/>
    </row>
    <row r="21" spans="1:67" ht="15" customHeight="1">
      <c r="A21" s="7">
        <v>12</v>
      </c>
      <c r="B21" s="20" t="s">
        <v>41</v>
      </c>
      <c r="C21" s="33">
        <f t="shared" si="4"/>
        <v>10746.4</v>
      </c>
      <c r="D21" s="21">
        <f t="shared" si="0"/>
        <v>3057.7000000000003</v>
      </c>
      <c r="E21" s="2">
        <f t="shared" si="5"/>
        <v>28.45324946028438</v>
      </c>
      <c r="F21" s="21">
        <v>1757.5</v>
      </c>
      <c r="G21" s="2">
        <v>518.9</v>
      </c>
      <c r="H21" s="2">
        <f t="shared" si="6"/>
        <v>29.524893314366995</v>
      </c>
      <c r="I21" s="21">
        <v>45.9</v>
      </c>
      <c r="J21" s="2">
        <v>40.9</v>
      </c>
      <c r="K21" s="2">
        <f t="shared" si="1"/>
        <v>89.10675381263616</v>
      </c>
      <c r="L21" s="21">
        <v>0</v>
      </c>
      <c r="M21" s="2">
        <v>0.1</v>
      </c>
      <c r="N21" s="2" t="e">
        <f t="shared" si="7"/>
        <v>#DIV/0!</v>
      </c>
      <c r="O21" s="21">
        <v>250</v>
      </c>
      <c r="P21" s="2">
        <v>3.9</v>
      </c>
      <c r="Q21" s="2">
        <f t="shared" si="8"/>
        <v>1.5599999999999998</v>
      </c>
      <c r="R21" s="23">
        <v>899</v>
      </c>
      <c r="S21" s="2">
        <v>69.8</v>
      </c>
      <c r="T21" s="2">
        <f t="shared" si="24"/>
        <v>7.764182424916574</v>
      </c>
      <c r="U21" s="23"/>
      <c r="V21" s="2"/>
      <c r="W21" s="2" t="e">
        <f t="shared" si="9"/>
        <v>#DIV/0!</v>
      </c>
      <c r="X21" s="23">
        <v>0</v>
      </c>
      <c r="Y21" s="2">
        <v>0</v>
      </c>
      <c r="Z21" s="2" t="e">
        <f t="shared" si="10"/>
        <v>#DIV/0!</v>
      </c>
      <c r="AA21" s="23">
        <v>40</v>
      </c>
      <c r="AB21" s="2">
        <v>22.7</v>
      </c>
      <c r="AC21" s="2">
        <f t="shared" si="11"/>
        <v>56.75</v>
      </c>
      <c r="AD21" s="2"/>
      <c r="AE21" s="2"/>
      <c r="AF21" s="2" t="e">
        <f t="shared" si="12"/>
        <v>#DIV/0!</v>
      </c>
      <c r="AG21" s="21">
        <v>0</v>
      </c>
      <c r="AH21" s="2">
        <v>0</v>
      </c>
      <c r="AI21" s="2" t="e">
        <f t="shared" si="13"/>
        <v>#DIV/0!</v>
      </c>
      <c r="AJ21" s="23">
        <v>8988.9</v>
      </c>
      <c r="AK21" s="25">
        <v>2538.8</v>
      </c>
      <c r="AL21" s="2">
        <f t="shared" si="14"/>
        <v>28.243722813692447</v>
      </c>
      <c r="AM21" s="23">
        <v>3676.5</v>
      </c>
      <c r="AN21" s="25">
        <v>2144.6</v>
      </c>
      <c r="AO21" s="2">
        <f t="shared" si="15"/>
        <v>58.33265333877329</v>
      </c>
      <c r="AP21" s="23">
        <v>129</v>
      </c>
      <c r="AQ21" s="25">
        <v>5</v>
      </c>
      <c r="AR21" s="2">
        <f t="shared" si="16"/>
        <v>3.875968992248062</v>
      </c>
      <c r="AS21" s="21">
        <v>10746.4</v>
      </c>
      <c r="AT21" s="26">
        <v>1944.1</v>
      </c>
      <c r="AU21" s="2">
        <f t="shared" si="17"/>
        <v>18.09070944688454</v>
      </c>
      <c r="AV21" s="30">
        <v>1468</v>
      </c>
      <c r="AW21" s="25">
        <v>659.7</v>
      </c>
      <c r="AX21" s="2">
        <f t="shared" si="18"/>
        <v>44.938692098092645</v>
      </c>
      <c r="AY21" s="29">
        <v>1371</v>
      </c>
      <c r="AZ21" s="25">
        <v>655.7</v>
      </c>
      <c r="BA21" s="2">
        <f t="shared" si="2"/>
        <v>47.82640408460978</v>
      </c>
      <c r="BB21" s="21">
        <v>5492.8</v>
      </c>
      <c r="BC21" s="28">
        <v>448.9</v>
      </c>
      <c r="BD21" s="2">
        <f t="shared" si="19"/>
        <v>8.17251674919895</v>
      </c>
      <c r="BE21" s="29">
        <v>2591.6</v>
      </c>
      <c r="BF21" s="28">
        <v>159.2</v>
      </c>
      <c r="BG21" s="2">
        <f t="shared" si="20"/>
        <v>6.14292329063127</v>
      </c>
      <c r="BH21" s="29">
        <v>1080</v>
      </c>
      <c r="BI21" s="26">
        <v>634.5</v>
      </c>
      <c r="BJ21" s="2">
        <f t="shared" si="21"/>
        <v>58.75</v>
      </c>
      <c r="BK21" s="27">
        <f t="shared" si="3"/>
        <v>0</v>
      </c>
      <c r="BL21" s="17">
        <f t="shared" si="22"/>
        <v>1113.6000000000004</v>
      </c>
      <c r="BM21" s="2" t="e">
        <f t="shared" si="23"/>
        <v>#DIV/0!</v>
      </c>
      <c r="BN21" s="8"/>
      <c r="BO21" s="9"/>
    </row>
    <row r="22" spans="1:67" ht="14.25">
      <c r="A22" s="7">
        <v>13</v>
      </c>
      <c r="B22" s="20" t="s">
        <v>42</v>
      </c>
      <c r="C22" s="33">
        <f t="shared" si="4"/>
        <v>18147.5</v>
      </c>
      <c r="D22" s="21">
        <f t="shared" si="0"/>
        <v>3427.5</v>
      </c>
      <c r="E22" s="2">
        <f t="shared" si="5"/>
        <v>18.886899021903844</v>
      </c>
      <c r="F22" s="21">
        <v>2926.9</v>
      </c>
      <c r="G22" s="2">
        <v>1499.1</v>
      </c>
      <c r="H22" s="2">
        <f t="shared" si="6"/>
        <v>51.21801223137107</v>
      </c>
      <c r="I22" s="21">
        <v>264.4</v>
      </c>
      <c r="J22" s="2">
        <v>191.4</v>
      </c>
      <c r="K22" s="2">
        <f t="shared" si="1"/>
        <v>72.39031770045386</v>
      </c>
      <c r="L22" s="21">
        <v>0</v>
      </c>
      <c r="M22" s="2">
        <v>0</v>
      </c>
      <c r="N22" s="2" t="e">
        <f t="shared" si="7"/>
        <v>#DIV/0!</v>
      </c>
      <c r="O22" s="21">
        <v>150</v>
      </c>
      <c r="P22" s="2">
        <v>23.6</v>
      </c>
      <c r="Q22" s="2">
        <f t="shared" si="8"/>
        <v>15.733333333333336</v>
      </c>
      <c r="R22" s="23">
        <v>935</v>
      </c>
      <c r="S22" s="2">
        <v>150.9</v>
      </c>
      <c r="T22" s="2">
        <f t="shared" si="24"/>
        <v>16.13903743315508</v>
      </c>
      <c r="U22" s="23"/>
      <c r="V22" s="2"/>
      <c r="W22" s="2" t="e">
        <f t="shared" si="9"/>
        <v>#DIV/0!</v>
      </c>
      <c r="X22" s="23">
        <v>250</v>
      </c>
      <c r="Y22" s="2">
        <v>134.1</v>
      </c>
      <c r="Z22" s="2">
        <f t="shared" si="10"/>
        <v>53.64</v>
      </c>
      <c r="AA22" s="23">
        <v>40</v>
      </c>
      <c r="AB22" s="2">
        <v>0</v>
      </c>
      <c r="AC22" s="2">
        <f t="shared" si="11"/>
        <v>0</v>
      </c>
      <c r="AD22" s="2"/>
      <c r="AE22" s="2"/>
      <c r="AF22" s="2" t="e">
        <f t="shared" si="12"/>
        <v>#DIV/0!</v>
      </c>
      <c r="AG22" s="21">
        <v>5</v>
      </c>
      <c r="AH22" s="2">
        <v>10</v>
      </c>
      <c r="AI22" s="2">
        <f t="shared" si="13"/>
        <v>200</v>
      </c>
      <c r="AJ22" s="23">
        <v>15220.6</v>
      </c>
      <c r="AK22" s="25">
        <v>1928.4</v>
      </c>
      <c r="AL22" s="2">
        <f t="shared" si="14"/>
        <v>12.66967136643759</v>
      </c>
      <c r="AM22" s="23">
        <v>2608.3</v>
      </c>
      <c r="AN22" s="25">
        <v>1521.5</v>
      </c>
      <c r="AO22" s="2">
        <f t="shared" si="15"/>
        <v>58.33301384043246</v>
      </c>
      <c r="AP22" s="23">
        <v>2070.1</v>
      </c>
      <c r="AQ22" s="25">
        <v>8</v>
      </c>
      <c r="AR22" s="2">
        <f t="shared" si="16"/>
        <v>0.3864547606395827</v>
      </c>
      <c r="AS22" s="21">
        <v>18902.3</v>
      </c>
      <c r="AT22" s="26">
        <v>2679.9</v>
      </c>
      <c r="AU22" s="2">
        <f t="shared" si="17"/>
        <v>14.177639758124675</v>
      </c>
      <c r="AV22" s="30">
        <v>1676.9</v>
      </c>
      <c r="AW22" s="25">
        <v>824.3</v>
      </c>
      <c r="AX22" s="2">
        <f t="shared" si="18"/>
        <v>49.156181048363045</v>
      </c>
      <c r="AY22" s="29">
        <v>1626.5</v>
      </c>
      <c r="AZ22" s="25">
        <v>819.4</v>
      </c>
      <c r="BA22" s="2">
        <f t="shared" si="2"/>
        <v>50.37811251152782</v>
      </c>
      <c r="BB22" s="21">
        <v>7354.9</v>
      </c>
      <c r="BC22" s="28">
        <v>364</v>
      </c>
      <c r="BD22" s="2">
        <f t="shared" si="19"/>
        <v>4.949081564671172</v>
      </c>
      <c r="BE22" s="29">
        <v>7888.8</v>
      </c>
      <c r="BF22" s="28">
        <v>235</v>
      </c>
      <c r="BG22" s="2">
        <f t="shared" si="20"/>
        <v>2.9789068045837133</v>
      </c>
      <c r="BH22" s="29">
        <v>1853.3</v>
      </c>
      <c r="BI22" s="26">
        <v>1189.2</v>
      </c>
      <c r="BJ22" s="2">
        <f t="shared" si="21"/>
        <v>64.16662170182917</v>
      </c>
      <c r="BK22" s="27">
        <f t="shared" si="3"/>
        <v>-754.7999999999993</v>
      </c>
      <c r="BL22" s="17">
        <f t="shared" si="22"/>
        <v>747.5999999999999</v>
      </c>
      <c r="BM22" s="2">
        <f t="shared" si="23"/>
        <v>-99.04610492845795</v>
      </c>
      <c r="BN22" s="8"/>
      <c r="BO22" s="9"/>
    </row>
    <row r="23" spans="1:67" ht="14.25">
      <c r="A23" s="7">
        <v>14</v>
      </c>
      <c r="B23" s="20" t="s">
        <v>43</v>
      </c>
      <c r="C23" s="33">
        <f t="shared" si="4"/>
        <v>6117</v>
      </c>
      <c r="D23" s="21">
        <f t="shared" si="0"/>
        <v>3626.5</v>
      </c>
      <c r="E23" s="2">
        <f t="shared" si="5"/>
        <v>59.28559751512179</v>
      </c>
      <c r="F23" s="21">
        <v>2151.8</v>
      </c>
      <c r="G23" s="2">
        <v>1258.6</v>
      </c>
      <c r="H23" s="2">
        <f t="shared" si="6"/>
        <v>58.49056603773584</v>
      </c>
      <c r="I23" s="21">
        <v>60.6</v>
      </c>
      <c r="J23" s="2">
        <v>35.2</v>
      </c>
      <c r="K23" s="2">
        <f t="shared" si="1"/>
        <v>58.08580858085809</v>
      </c>
      <c r="L23" s="21">
        <v>17.3</v>
      </c>
      <c r="M23" s="2">
        <v>2.1</v>
      </c>
      <c r="N23" s="2">
        <f t="shared" si="7"/>
        <v>12.138728323699421</v>
      </c>
      <c r="O23" s="21">
        <v>105</v>
      </c>
      <c r="P23" s="2">
        <v>5.6</v>
      </c>
      <c r="Q23" s="2">
        <f t="shared" si="8"/>
        <v>5.333333333333333</v>
      </c>
      <c r="R23" s="23">
        <v>399</v>
      </c>
      <c r="S23" s="2">
        <v>44.9</v>
      </c>
      <c r="T23" s="2">
        <f t="shared" si="24"/>
        <v>11.2531328320802</v>
      </c>
      <c r="U23" s="23"/>
      <c r="V23" s="2"/>
      <c r="W23" s="2" t="e">
        <f t="shared" si="9"/>
        <v>#DIV/0!</v>
      </c>
      <c r="X23" s="23">
        <v>610</v>
      </c>
      <c r="Y23" s="2">
        <v>289.4</v>
      </c>
      <c r="Z23" s="2">
        <f t="shared" si="10"/>
        <v>47.44262295081967</v>
      </c>
      <c r="AA23" s="23">
        <v>0</v>
      </c>
      <c r="AB23" s="2">
        <v>0</v>
      </c>
      <c r="AC23" s="2" t="e">
        <f t="shared" si="11"/>
        <v>#DIV/0!</v>
      </c>
      <c r="AD23" s="2"/>
      <c r="AE23" s="2"/>
      <c r="AF23" s="2" t="e">
        <f t="shared" si="12"/>
        <v>#DIV/0!</v>
      </c>
      <c r="AG23" s="21">
        <v>0</v>
      </c>
      <c r="AH23" s="2">
        <v>0</v>
      </c>
      <c r="AI23" s="2" t="e">
        <f t="shared" si="13"/>
        <v>#DIV/0!</v>
      </c>
      <c r="AJ23" s="23">
        <v>3965.2</v>
      </c>
      <c r="AK23" s="25">
        <v>2367.9</v>
      </c>
      <c r="AL23" s="2">
        <f t="shared" si="14"/>
        <v>59.71703823262383</v>
      </c>
      <c r="AM23" s="23">
        <v>1640.6</v>
      </c>
      <c r="AN23" s="25">
        <v>957</v>
      </c>
      <c r="AO23" s="2">
        <f t="shared" si="15"/>
        <v>58.33231744483726</v>
      </c>
      <c r="AP23" s="23">
        <v>580.7</v>
      </c>
      <c r="AQ23" s="25">
        <v>580.7</v>
      </c>
      <c r="AR23" s="2">
        <f t="shared" si="16"/>
        <v>100</v>
      </c>
      <c r="AS23" s="21">
        <v>6479.8</v>
      </c>
      <c r="AT23" s="26">
        <v>2940.6</v>
      </c>
      <c r="AU23" s="2">
        <f t="shared" si="17"/>
        <v>45.3810302787123</v>
      </c>
      <c r="AV23" s="30">
        <v>1632.6</v>
      </c>
      <c r="AW23" s="25">
        <v>809.3</v>
      </c>
      <c r="AX23" s="2">
        <f t="shared" si="18"/>
        <v>49.57123606517212</v>
      </c>
      <c r="AY23" s="29">
        <v>1473.8</v>
      </c>
      <c r="AZ23" s="25">
        <v>774.6</v>
      </c>
      <c r="BA23" s="2">
        <f t="shared" si="2"/>
        <v>52.55801329895509</v>
      </c>
      <c r="BB23" s="21">
        <v>1598</v>
      </c>
      <c r="BC23" s="28">
        <v>149</v>
      </c>
      <c r="BD23" s="2">
        <f t="shared" si="19"/>
        <v>9.32415519399249</v>
      </c>
      <c r="BE23" s="29">
        <v>1630.6</v>
      </c>
      <c r="BF23" s="28">
        <v>802.8</v>
      </c>
      <c r="BG23" s="2">
        <f t="shared" si="20"/>
        <v>49.23341101435055</v>
      </c>
      <c r="BH23" s="29">
        <v>1510.9</v>
      </c>
      <c r="BI23" s="26">
        <v>1127.5</v>
      </c>
      <c r="BJ23" s="2">
        <f t="shared" si="21"/>
        <v>74.62439605533126</v>
      </c>
      <c r="BK23" s="27">
        <f t="shared" si="3"/>
        <v>-362.8000000000002</v>
      </c>
      <c r="BL23" s="17">
        <f t="shared" si="22"/>
        <v>685.9000000000001</v>
      </c>
      <c r="BM23" s="2">
        <f t="shared" si="23"/>
        <v>-189.05733186328547</v>
      </c>
      <c r="BN23" s="8"/>
      <c r="BO23" s="9"/>
    </row>
    <row r="24" spans="1:67" ht="14.25">
      <c r="A24" s="7">
        <v>15</v>
      </c>
      <c r="B24" s="20" t="s">
        <v>44</v>
      </c>
      <c r="C24" s="33">
        <f t="shared" si="4"/>
        <v>112509.70000000001</v>
      </c>
      <c r="D24" s="21">
        <f t="shared" si="0"/>
        <v>48712.8</v>
      </c>
      <c r="E24" s="2">
        <f t="shared" si="5"/>
        <v>43.29653354333004</v>
      </c>
      <c r="F24" s="21">
        <v>39215.1</v>
      </c>
      <c r="G24" s="2">
        <v>25591.1</v>
      </c>
      <c r="H24" s="2">
        <f t="shared" si="6"/>
        <v>65.25828061129513</v>
      </c>
      <c r="I24" s="21">
        <v>21389.1</v>
      </c>
      <c r="J24" s="2">
        <v>10796.4</v>
      </c>
      <c r="K24" s="2">
        <f t="shared" si="1"/>
        <v>50.47617711825182</v>
      </c>
      <c r="L24" s="21">
        <v>4.1</v>
      </c>
      <c r="M24" s="2">
        <v>1.9</v>
      </c>
      <c r="N24" s="2">
        <f t="shared" si="7"/>
        <v>46.34146341463415</v>
      </c>
      <c r="O24" s="21">
        <v>3000</v>
      </c>
      <c r="P24" s="2">
        <v>408.7</v>
      </c>
      <c r="Q24" s="2">
        <f t="shared" si="8"/>
        <v>13.623333333333331</v>
      </c>
      <c r="R24" s="23">
        <v>7780</v>
      </c>
      <c r="S24" s="2">
        <v>2724.5</v>
      </c>
      <c r="T24" s="2">
        <f t="shared" si="24"/>
        <v>35.01928020565553</v>
      </c>
      <c r="U24" s="23">
        <v>2000</v>
      </c>
      <c r="V24" s="2">
        <v>1382.7</v>
      </c>
      <c r="W24" s="2">
        <f t="shared" si="9"/>
        <v>69.135</v>
      </c>
      <c r="X24" s="23">
        <v>2050</v>
      </c>
      <c r="Y24" s="2">
        <v>94.4</v>
      </c>
      <c r="Z24" s="2">
        <f t="shared" si="10"/>
        <v>4.604878048780488</v>
      </c>
      <c r="AA24" s="23">
        <v>25</v>
      </c>
      <c r="AB24" s="2">
        <v>0</v>
      </c>
      <c r="AC24" s="2">
        <f t="shared" si="11"/>
        <v>0</v>
      </c>
      <c r="AD24" s="2"/>
      <c r="AE24" s="2"/>
      <c r="AF24" s="2" t="e">
        <f t="shared" si="12"/>
        <v>#DIV/0!</v>
      </c>
      <c r="AG24" s="21">
        <v>500</v>
      </c>
      <c r="AH24" s="2">
        <v>531.6</v>
      </c>
      <c r="AI24" s="2">
        <f t="shared" si="13"/>
        <v>106.32000000000002</v>
      </c>
      <c r="AJ24" s="23">
        <v>73294.6</v>
      </c>
      <c r="AK24" s="25">
        <v>23121.7</v>
      </c>
      <c r="AL24" s="2">
        <f t="shared" si="14"/>
        <v>31.54625306639234</v>
      </c>
      <c r="AM24" s="23">
        <v>15329.9</v>
      </c>
      <c r="AN24" s="25">
        <v>8942.4</v>
      </c>
      <c r="AO24" s="2">
        <f t="shared" si="15"/>
        <v>58.33306153334333</v>
      </c>
      <c r="AP24" s="23">
        <v>2631.8</v>
      </c>
      <c r="AQ24" s="25">
        <v>0</v>
      </c>
      <c r="AR24" s="2">
        <f t="shared" si="16"/>
        <v>0</v>
      </c>
      <c r="AS24" s="21">
        <v>112267.2</v>
      </c>
      <c r="AT24" s="26">
        <v>39292.5</v>
      </c>
      <c r="AU24" s="2">
        <f t="shared" si="17"/>
        <v>34.99909145324725</v>
      </c>
      <c r="AV24" s="30">
        <v>5842.4</v>
      </c>
      <c r="AW24" s="25">
        <v>3077.4</v>
      </c>
      <c r="AX24" s="2">
        <f t="shared" si="18"/>
        <v>52.67355881144735</v>
      </c>
      <c r="AY24" s="29">
        <v>4624.7</v>
      </c>
      <c r="AZ24" s="25">
        <v>2939.7</v>
      </c>
      <c r="BA24" s="2">
        <f t="shared" si="2"/>
        <v>63.56520422946353</v>
      </c>
      <c r="BB24" s="21">
        <v>35811.3</v>
      </c>
      <c r="BC24" s="28">
        <v>11488.4</v>
      </c>
      <c r="BD24" s="2">
        <f t="shared" si="19"/>
        <v>32.080376864285846</v>
      </c>
      <c r="BE24" s="29">
        <v>61842.9</v>
      </c>
      <c r="BF24" s="28">
        <v>20631.8</v>
      </c>
      <c r="BG24" s="2">
        <f t="shared" si="20"/>
        <v>33.361630842020666</v>
      </c>
      <c r="BH24" s="29">
        <v>7132.4</v>
      </c>
      <c r="BI24" s="26">
        <v>3424.7</v>
      </c>
      <c r="BJ24" s="2">
        <f t="shared" si="21"/>
        <v>48.01609556390556</v>
      </c>
      <c r="BK24" s="27">
        <f t="shared" si="3"/>
        <v>242.50000000001455</v>
      </c>
      <c r="BL24" s="17">
        <f t="shared" si="22"/>
        <v>9420.300000000003</v>
      </c>
      <c r="BM24" s="2">
        <f t="shared" si="23"/>
        <v>3884.6597938142013</v>
      </c>
      <c r="BN24" s="8"/>
      <c r="BO24" s="9"/>
    </row>
    <row r="25" spans="1:67" ht="15" customHeight="1">
      <c r="A25" s="7">
        <v>16</v>
      </c>
      <c r="B25" s="20" t="s">
        <v>45</v>
      </c>
      <c r="C25" s="33">
        <f t="shared" si="4"/>
        <v>12751.4</v>
      </c>
      <c r="D25" s="21">
        <f t="shared" si="0"/>
        <v>2777.3999999999996</v>
      </c>
      <c r="E25" s="2">
        <f t="shared" si="5"/>
        <v>21.781137757422712</v>
      </c>
      <c r="F25" s="21">
        <v>1920.8</v>
      </c>
      <c r="G25" s="2">
        <v>1087.3</v>
      </c>
      <c r="H25" s="2">
        <f t="shared" si="6"/>
        <v>56.60662224073303</v>
      </c>
      <c r="I25" s="21">
        <v>56.7</v>
      </c>
      <c r="J25" s="2">
        <v>39.6</v>
      </c>
      <c r="K25" s="2">
        <f t="shared" si="1"/>
        <v>69.84126984126983</v>
      </c>
      <c r="L25" s="21">
        <v>1.3</v>
      </c>
      <c r="M25" s="2">
        <v>1.2</v>
      </c>
      <c r="N25" s="2">
        <f t="shared" si="7"/>
        <v>92.3076923076923</v>
      </c>
      <c r="O25" s="21">
        <v>90</v>
      </c>
      <c r="P25" s="2">
        <v>6.3</v>
      </c>
      <c r="Q25" s="2">
        <f t="shared" si="8"/>
        <v>6.999999999999999</v>
      </c>
      <c r="R25" s="23">
        <v>578</v>
      </c>
      <c r="S25" s="2">
        <v>96</v>
      </c>
      <c r="T25" s="2">
        <f t="shared" si="24"/>
        <v>16.608996539792386</v>
      </c>
      <c r="U25" s="23"/>
      <c r="V25" s="2"/>
      <c r="W25" s="2" t="e">
        <f t="shared" si="9"/>
        <v>#DIV/0!</v>
      </c>
      <c r="X25" s="23">
        <v>250</v>
      </c>
      <c r="Y25" s="2">
        <v>235.1</v>
      </c>
      <c r="Z25" s="2">
        <f t="shared" si="10"/>
        <v>94.04</v>
      </c>
      <c r="AA25" s="23">
        <v>17</v>
      </c>
      <c r="AB25" s="2">
        <v>8.7</v>
      </c>
      <c r="AC25" s="2">
        <f t="shared" si="11"/>
        <v>51.17647058823529</v>
      </c>
      <c r="AD25" s="2"/>
      <c r="AE25" s="2"/>
      <c r="AF25" s="2" t="e">
        <f t="shared" si="12"/>
        <v>#DIV/0!</v>
      </c>
      <c r="AG25" s="21">
        <v>20</v>
      </c>
      <c r="AH25" s="2">
        <v>10</v>
      </c>
      <c r="AI25" s="2">
        <f t="shared" si="13"/>
        <v>50</v>
      </c>
      <c r="AJ25" s="23">
        <v>10830.6</v>
      </c>
      <c r="AK25" s="25">
        <v>1690.1</v>
      </c>
      <c r="AL25" s="2">
        <f t="shared" si="14"/>
        <v>15.604860303214963</v>
      </c>
      <c r="AM25" s="23">
        <v>1756</v>
      </c>
      <c r="AN25" s="25">
        <v>1024.3</v>
      </c>
      <c r="AO25" s="2">
        <f t="shared" si="15"/>
        <v>58.331435079726646</v>
      </c>
      <c r="AP25" s="23">
        <v>1607.3</v>
      </c>
      <c r="AQ25" s="25">
        <v>276.8</v>
      </c>
      <c r="AR25" s="2">
        <f t="shared" si="16"/>
        <v>17.221427238225598</v>
      </c>
      <c r="AS25" s="21">
        <v>13039.4</v>
      </c>
      <c r="AT25" s="26">
        <v>2406.9</v>
      </c>
      <c r="AU25" s="2">
        <f t="shared" si="17"/>
        <v>18.458671411261253</v>
      </c>
      <c r="AV25" s="30">
        <v>1286.7</v>
      </c>
      <c r="AW25" s="25">
        <v>580.4</v>
      </c>
      <c r="AX25" s="2">
        <f t="shared" si="18"/>
        <v>45.107639698453404</v>
      </c>
      <c r="AY25" s="29">
        <v>1275.9</v>
      </c>
      <c r="AZ25" s="25">
        <v>574.5</v>
      </c>
      <c r="BA25" s="2">
        <f t="shared" si="2"/>
        <v>45.02703973665648</v>
      </c>
      <c r="BB25" s="21">
        <v>3717.1</v>
      </c>
      <c r="BC25" s="28">
        <v>298.3</v>
      </c>
      <c r="BD25" s="2">
        <f t="shared" si="19"/>
        <v>8.025073309838316</v>
      </c>
      <c r="BE25" s="29">
        <v>6570.5</v>
      </c>
      <c r="BF25" s="28">
        <v>649.8</v>
      </c>
      <c r="BG25" s="2">
        <f t="shared" si="20"/>
        <v>9.889658321284529</v>
      </c>
      <c r="BH25" s="29">
        <v>1351.1</v>
      </c>
      <c r="BI25" s="26">
        <v>826.4</v>
      </c>
      <c r="BJ25" s="2">
        <f t="shared" si="21"/>
        <v>61.16497668566354</v>
      </c>
      <c r="BK25" s="27">
        <f t="shared" si="3"/>
        <v>-288</v>
      </c>
      <c r="BL25" s="17">
        <f t="shared" si="22"/>
        <v>370.49999999999955</v>
      </c>
      <c r="BM25" s="2">
        <f t="shared" si="23"/>
        <v>-128.64583333333317</v>
      </c>
      <c r="BN25" s="8"/>
      <c r="BO25" s="9"/>
    </row>
    <row r="26" spans="1:67" ht="14.25">
      <c r="A26" s="7">
        <v>17</v>
      </c>
      <c r="B26" s="20" t="s">
        <v>46</v>
      </c>
      <c r="C26" s="33">
        <f>F26+AJ26</f>
        <v>11859.3</v>
      </c>
      <c r="D26" s="21">
        <f t="shared" si="0"/>
        <v>4384.4</v>
      </c>
      <c r="E26" s="2">
        <f t="shared" si="5"/>
        <v>36.97014157665292</v>
      </c>
      <c r="F26" s="21">
        <v>2418.4</v>
      </c>
      <c r="G26" s="2">
        <v>1209.8</v>
      </c>
      <c r="H26" s="2">
        <f t="shared" si="6"/>
        <v>50.02480979159775</v>
      </c>
      <c r="I26" s="21">
        <v>871.1</v>
      </c>
      <c r="J26" s="2">
        <v>490</v>
      </c>
      <c r="K26" s="2">
        <f t="shared" si="1"/>
        <v>56.250717483641374</v>
      </c>
      <c r="L26" s="21">
        <v>10.9</v>
      </c>
      <c r="M26" s="2">
        <v>29.6</v>
      </c>
      <c r="N26" s="2">
        <f t="shared" si="7"/>
        <v>271.559633027523</v>
      </c>
      <c r="O26" s="21">
        <v>270</v>
      </c>
      <c r="P26" s="2">
        <v>16.9</v>
      </c>
      <c r="Q26" s="2">
        <f t="shared" si="8"/>
        <v>6.259259259259259</v>
      </c>
      <c r="R26" s="23">
        <v>435</v>
      </c>
      <c r="S26" s="2">
        <v>125.7</v>
      </c>
      <c r="T26" s="2">
        <f t="shared" si="24"/>
        <v>28.896551724137932</v>
      </c>
      <c r="U26" s="23"/>
      <c r="V26" s="2"/>
      <c r="W26" s="2" t="e">
        <f t="shared" si="9"/>
        <v>#DIV/0!</v>
      </c>
      <c r="X26" s="23">
        <v>0</v>
      </c>
      <c r="Y26" s="2">
        <v>0</v>
      </c>
      <c r="Z26" s="2" t="e">
        <f t="shared" si="10"/>
        <v>#DIV/0!</v>
      </c>
      <c r="AA26" s="23">
        <v>0</v>
      </c>
      <c r="AB26" s="2">
        <v>0</v>
      </c>
      <c r="AC26" s="2" t="e">
        <f t="shared" si="11"/>
        <v>#DIV/0!</v>
      </c>
      <c r="AD26" s="2"/>
      <c r="AE26" s="2"/>
      <c r="AF26" s="2" t="e">
        <f t="shared" si="12"/>
        <v>#DIV/0!</v>
      </c>
      <c r="AG26" s="21">
        <v>70</v>
      </c>
      <c r="AH26" s="2">
        <v>34.7</v>
      </c>
      <c r="AI26" s="2">
        <f t="shared" si="13"/>
        <v>49.57142857142858</v>
      </c>
      <c r="AJ26" s="23">
        <v>9440.9</v>
      </c>
      <c r="AK26" s="25">
        <v>3174.6</v>
      </c>
      <c r="AL26" s="2">
        <f t="shared" si="14"/>
        <v>33.62603141649631</v>
      </c>
      <c r="AM26" s="23">
        <v>4869.2</v>
      </c>
      <c r="AN26" s="25">
        <v>2840.4</v>
      </c>
      <c r="AO26" s="2">
        <f t="shared" si="15"/>
        <v>58.334017908486004</v>
      </c>
      <c r="AP26" s="23">
        <v>1407.2</v>
      </c>
      <c r="AQ26" s="25">
        <v>5</v>
      </c>
      <c r="AR26" s="2">
        <f t="shared" si="16"/>
        <v>0.35531552018192153</v>
      </c>
      <c r="AS26" s="21">
        <v>12532.4</v>
      </c>
      <c r="AT26" s="26">
        <v>3187.2</v>
      </c>
      <c r="AU26" s="2">
        <f t="shared" si="17"/>
        <v>25.431681082633812</v>
      </c>
      <c r="AV26" s="30">
        <v>3568.5</v>
      </c>
      <c r="AW26" s="25">
        <v>872.2</v>
      </c>
      <c r="AX26" s="2">
        <f t="shared" si="18"/>
        <v>24.44164214656018</v>
      </c>
      <c r="AY26" s="29">
        <v>1751.9</v>
      </c>
      <c r="AZ26" s="25">
        <v>867.3</v>
      </c>
      <c r="BA26" s="2">
        <f t="shared" si="2"/>
        <v>49.506250356755515</v>
      </c>
      <c r="BB26" s="21">
        <v>5383.8</v>
      </c>
      <c r="BC26" s="28">
        <v>312.2</v>
      </c>
      <c r="BD26" s="2">
        <f t="shared" si="19"/>
        <v>5.798878115828968</v>
      </c>
      <c r="BE26" s="29">
        <v>933.1</v>
      </c>
      <c r="BF26" s="28">
        <v>529.3</v>
      </c>
      <c r="BG26" s="2">
        <f t="shared" si="20"/>
        <v>56.724895509591676</v>
      </c>
      <c r="BH26" s="29">
        <v>1441.1</v>
      </c>
      <c r="BI26" s="26">
        <v>870.9</v>
      </c>
      <c r="BJ26" s="2">
        <f t="shared" si="21"/>
        <v>60.43300256748317</v>
      </c>
      <c r="BK26" s="27">
        <f t="shared" si="3"/>
        <v>-673.1000000000004</v>
      </c>
      <c r="BL26" s="17">
        <f t="shared" si="22"/>
        <v>1197.1999999999998</v>
      </c>
      <c r="BM26" s="2">
        <f t="shared" si="23"/>
        <v>-177.8636161045906</v>
      </c>
      <c r="BN26" s="8"/>
      <c r="BO26" s="9"/>
    </row>
    <row r="27" spans="1:67" ht="21.75" customHeight="1">
      <c r="A27" s="35" t="s">
        <v>20</v>
      </c>
      <c r="B27" s="36"/>
      <c r="C27" s="22">
        <f>SUM(C10:C26)</f>
        <v>357659.10000000003</v>
      </c>
      <c r="D27" s="22">
        <f>SUM(D10:D26)</f>
        <v>116124.4</v>
      </c>
      <c r="E27" s="6">
        <f>D27/C27*100</f>
        <v>32.46790029947511</v>
      </c>
      <c r="F27" s="22">
        <f>SUM(F10:F26)</f>
        <v>76990.3</v>
      </c>
      <c r="G27" s="6">
        <f>SUM(G10:G26)</f>
        <v>43941.600000000006</v>
      </c>
      <c r="H27" s="6">
        <f>G27/F27*100</f>
        <v>57.07420285412579</v>
      </c>
      <c r="I27" s="22">
        <f>SUM(I10:I26)</f>
        <v>25406.199999999997</v>
      </c>
      <c r="J27" s="6">
        <f>SUM(J10:J26)</f>
        <v>13272.9</v>
      </c>
      <c r="K27" s="2">
        <f t="shared" si="1"/>
        <v>52.24275964134739</v>
      </c>
      <c r="L27" s="22">
        <f>SUM(L10:L26)</f>
        <v>272.5</v>
      </c>
      <c r="M27" s="6">
        <f>SUM(M10:M26)</f>
        <v>553.0000000000001</v>
      </c>
      <c r="N27" s="6">
        <f>M27/L27*100</f>
        <v>202.93577981651381</v>
      </c>
      <c r="O27" s="22">
        <f>SUM(O10:O26)</f>
        <v>5665</v>
      </c>
      <c r="P27" s="6">
        <f>SUM(P10:P26)</f>
        <v>676.6999999999999</v>
      </c>
      <c r="Q27" s="6">
        <f>P27/O27*100</f>
        <v>11.945278022947925</v>
      </c>
      <c r="R27" s="22">
        <f>SUM(R10:R26)</f>
        <v>17538</v>
      </c>
      <c r="S27" s="6">
        <f>SUM(S10:S26)</f>
        <v>4762.2</v>
      </c>
      <c r="T27" s="6">
        <f>S27/R27*100</f>
        <v>27.153609305508038</v>
      </c>
      <c r="U27" s="22">
        <f>SUM(U10:U26)</f>
        <v>2000</v>
      </c>
      <c r="V27" s="6">
        <f>SUM(V10:V26)</f>
        <v>1382.7</v>
      </c>
      <c r="W27" s="6">
        <f>V27/U27*100</f>
        <v>69.135</v>
      </c>
      <c r="X27" s="22">
        <f>SUM(X10:X26)</f>
        <v>4978</v>
      </c>
      <c r="Y27" s="6">
        <f>SUM(Y10:Y26)</f>
        <v>1886.9</v>
      </c>
      <c r="Z27" s="6">
        <f>Y27/X27*100</f>
        <v>37.90478103656087</v>
      </c>
      <c r="AA27" s="22">
        <f>SUM(AA10:AA26)</f>
        <v>432</v>
      </c>
      <c r="AB27" s="6">
        <f>SUM(AB10:AB26)</f>
        <v>117.7</v>
      </c>
      <c r="AC27" s="6">
        <f>AB27/AA27*100</f>
        <v>27.24537037037037</v>
      </c>
      <c r="AD27" s="6">
        <f>SUM(AD10:AD26)</f>
        <v>0</v>
      </c>
      <c r="AE27" s="6">
        <f>SUM(AE10:AE26)</f>
        <v>0</v>
      </c>
      <c r="AF27" s="2" t="e">
        <f t="shared" si="12"/>
        <v>#DIV/0!</v>
      </c>
      <c r="AG27" s="22">
        <f>SUM(AG10:AG26)</f>
        <v>927</v>
      </c>
      <c r="AH27" s="6">
        <f>SUM(AH10:AH26)</f>
        <v>696.9000000000001</v>
      </c>
      <c r="AI27" s="2">
        <f>AH27/AG27*100</f>
        <v>75.17799352750811</v>
      </c>
      <c r="AJ27" s="22">
        <f>SUM(AJ10:AJ26)</f>
        <v>280668.80000000005</v>
      </c>
      <c r="AK27" s="6">
        <f>SUM(AK10:AK26)</f>
        <v>72182.80000000002</v>
      </c>
      <c r="AL27" s="6">
        <f>AK27/AJ27*100</f>
        <v>25.718141809848476</v>
      </c>
      <c r="AM27" s="22">
        <f>SUM(AM10:AM26)</f>
        <v>58159</v>
      </c>
      <c r="AN27" s="6">
        <f>SUM(AN10:AN26)</f>
        <v>33926.299999999996</v>
      </c>
      <c r="AO27" s="6">
        <f>AN27/AM27*100</f>
        <v>58.333705875272955</v>
      </c>
      <c r="AP27" s="22">
        <f>SUM(AP10:AP26)</f>
        <v>25153.1</v>
      </c>
      <c r="AQ27" s="6">
        <f>SUM(AQ10:AQ26)</f>
        <v>4173.400000000001</v>
      </c>
      <c r="AR27" s="6">
        <f>AQ27/AP27*100</f>
        <v>16.59199064926391</v>
      </c>
      <c r="AS27" s="22">
        <f>SUM(AS10:AS26)</f>
        <v>364041.4</v>
      </c>
      <c r="AT27" s="6">
        <f>SUM(AT10:AT26)</f>
        <v>97440.79999999999</v>
      </c>
      <c r="AU27" s="6">
        <f>(AT27/AS27)*100</f>
        <v>26.76640623841134</v>
      </c>
      <c r="AV27" s="22">
        <f>SUM(AV10:AV26)</f>
        <v>31727.900000000005</v>
      </c>
      <c r="AW27" s="6">
        <f>SUM(AW10:AW26)</f>
        <v>14513.999999999998</v>
      </c>
      <c r="AX27" s="6">
        <f>AW27/AV27*100</f>
        <v>45.745227386621856</v>
      </c>
      <c r="AY27" s="22">
        <f>SUM(AY10:AY26)</f>
        <v>27503.100000000002</v>
      </c>
      <c r="AZ27" s="34">
        <f>SUM(AZ10:AZ26)</f>
        <v>14143</v>
      </c>
      <c r="BA27" s="6">
        <f t="shared" si="2"/>
        <v>51.4232941013922</v>
      </c>
      <c r="BB27" s="22">
        <f>SUM(BB10:BB26)</f>
        <v>131033.50000000001</v>
      </c>
      <c r="BC27" s="34">
        <f>SUM(BC10:BC26)</f>
        <v>23468.4</v>
      </c>
      <c r="BD27" s="6">
        <f>BC27/BB27*100</f>
        <v>17.91022906356008</v>
      </c>
      <c r="BE27" s="22">
        <f>SUM(BE10:BE26)</f>
        <v>143250.5</v>
      </c>
      <c r="BF27" s="6">
        <f>SUM(BF10:BF26)</f>
        <v>37888.5</v>
      </c>
      <c r="BG27" s="6">
        <f>BF27/BE27*100</f>
        <v>26.449122341632314</v>
      </c>
      <c r="BH27" s="22">
        <f>SUM(BH10:BH26)</f>
        <v>52449.5</v>
      </c>
      <c r="BI27" s="6">
        <f>SUM(BI10:BI26)</f>
        <v>19193.000000000004</v>
      </c>
      <c r="BJ27" s="6">
        <f>BI27/BH27*100</f>
        <v>36.59329450233082</v>
      </c>
      <c r="BK27" s="22">
        <f>SUM(BK10:BK26)</f>
        <v>-6382.299999999979</v>
      </c>
      <c r="BL27" s="6">
        <f>SUM(BL10:BL26)</f>
        <v>18683.600000000006</v>
      </c>
      <c r="BM27" s="6">
        <f>BL27/BK27*100</f>
        <v>-292.7408614449347</v>
      </c>
      <c r="BN27" s="8"/>
      <c r="BO27" s="9"/>
    </row>
    <row r="28" spans="3:65" ht="14.25" hidden="1">
      <c r="C28" s="13">
        <f aca="true" t="shared" si="25" ref="C28:AC28">C27-C20</f>
        <v>348495.00000000006</v>
      </c>
      <c r="D28" s="13">
        <f t="shared" si="25"/>
        <v>112714.09999999999</v>
      </c>
      <c r="E28" s="13">
        <f t="shared" si="25"/>
        <v>-4.745792261714747</v>
      </c>
      <c r="F28" s="13">
        <f t="shared" si="25"/>
        <v>75985.40000000001</v>
      </c>
      <c r="G28" s="13">
        <f t="shared" si="25"/>
        <v>43478.3</v>
      </c>
      <c r="H28" s="13">
        <f t="shared" si="25"/>
        <v>10.970112894925862</v>
      </c>
      <c r="I28" s="13">
        <f t="shared" si="25"/>
        <v>25395.6</v>
      </c>
      <c r="J28" s="13">
        <f t="shared" si="25"/>
        <v>13261.6</v>
      </c>
      <c r="K28" s="13">
        <f t="shared" si="25"/>
        <v>-54.36101394355828</v>
      </c>
      <c r="L28" s="13">
        <f t="shared" si="25"/>
        <v>271.6</v>
      </c>
      <c r="M28" s="13">
        <f t="shared" si="25"/>
        <v>552.8000000000001</v>
      </c>
      <c r="N28" s="13">
        <f t="shared" si="25"/>
        <v>180.7135575942916</v>
      </c>
      <c r="O28" s="13">
        <f t="shared" si="25"/>
        <v>5620</v>
      </c>
      <c r="P28" s="13">
        <f t="shared" si="25"/>
        <v>648.0999999999999</v>
      </c>
      <c r="Q28" s="13">
        <f t="shared" si="25"/>
        <v>-51.61027753260763</v>
      </c>
      <c r="R28" s="13">
        <f t="shared" si="25"/>
        <v>17257</v>
      </c>
      <c r="S28" s="13">
        <f t="shared" si="25"/>
        <v>4707.8</v>
      </c>
      <c r="T28" s="13">
        <f t="shared" si="25"/>
        <v>7.794178700525833</v>
      </c>
      <c r="U28" s="13">
        <f t="shared" si="25"/>
        <v>2000</v>
      </c>
      <c r="V28" s="13">
        <f t="shared" si="25"/>
        <v>1382.7</v>
      </c>
      <c r="W28" s="13" t="e">
        <f t="shared" si="25"/>
        <v>#DIV/0!</v>
      </c>
      <c r="X28" s="13">
        <f t="shared" si="25"/>
        <v>4978</v>
      </c>
      <c r="Y28" s="13">
        <f t="shared" si="25"/>
        <v>1881.1000000000001</v>
      </c>
      <c r="Z28" s="13" t="e">
        <f t="shared" si="25"/>
        <v>#DIV/0!</v>
      </c>
      <c r="AA28" s="13">
        <f t="shared" si="25"/>
        <v>404</v>
      </c>
      <c r="AB28" s="13">
        <f t="shared" si="25"/>
        <v>104</v>
      </c>
      <c r="AC28" s="13">
        <f t="shared" si="25"/>
        <v>-21.683201058201053</v>
      </c>
      <c r="AD28" s="13"/>
      <c r="AE28" s="13"/>
      <c r="AF28" s="2" t="e">
        <f t="shared" si="12"/>
        <v>#DIV/0!</v>
      </c>
      <c r="AG28" s="13">
        <f aca="true" t="shared" si="26" ref="AG28:BM28">AG27-AG20</f>
        <v>927</v>
      </c>
      <c r="AH28" s="13">
        <f t="shared" si="26"/>
        <v>696.9000000000001</v>
      </c>
      <c r="AI28" s="13" t="e">
        <f t="shared" si="26"/>
        <v>#DIV/0!</v>
      </c>
      <c r="AJ28" s="13">
        <f t="shared" si="26"/>
        <v>272509.60000000003</v>
      </c>
      <c r="AK28" s="13">
        <f t="shared" si="26"/>
        <v>69235.80000000002</v>
      </c>
      <c r="AL28" s="13">
        <f t="shared" si="26"/>
        <v>-10.400595321242804</v>
      </c>
      <c r="AM28" s="13">
        <f t="shared" si="26"/>
        <v>55899.3</v>
      </c>
      <c r="AN28" s="13">
        <f t="shared" si="26"/>
        <v>32608.099999999995</v>
      </c>
      <c r="AO28" s="13">
        <f t="shared" si="26"/>
        <v>-0.0014713606433218729</v>
      </c>
      <c r="AP28" s="13">
        <f t="shared" si="26"/>
        <v>23220.6</v>
      </c>
      <c r="AQ28" s="13">
        <f t="shared" si="26"/>
        <v>2791.3000000000006</v>
      </c>
      <c r="AR28" s="13">
        <f t="shared" si="26"/>
        <v>-54.92676743611773</v>
      </c>
      <c r="AS28" s="13">
        <f t="shared" si="26"/>
        <v>354481.30000000005</v>
      </c>
      <c r="AT28" s="13">
        <f t="shared" si="26"/>
        <v>94002.09999999999</v>
      </c>
      <c r="AU28" s="13">
        <f t="shared" si="26"/>
        <v>-9.202882785762046</v>
      </c>
      <c r="AV28" s="13">
        <f t="shared" si="26"/>
        <v>30387.800000000007</v>
      </c>
      <c r="AW28" s="13">
        <f t="shared" si="26"/>
        <v>13860.199999999999</v>
      </c>
      <c r="AX28" s="13">
        <f t="shared" si="26"/>
        <v>-3.0421765384583637</v>
      </c>
      <c r="AY28" s="13">
        <f t="shared" si="26"/>
        <v>26176.600000000002</v>
      </c>
      <c r="AZ28" s="13">
        <f t="shared" si="26"/>
        <v>13491.8</v>
      </c>
      <c r="BA28" s="13">
        <f t="shared" si="26"/>
        <v>2.3316996799824707</v>
      </c>
      <c r="BB28" s="13">
        <f t="shared" si="26"/>
        <v>124671.40000000001</v>
      </c>
      <c r="BC28" s="13">
        <f t="shared" si="26"/>
        <v>21480</v>
      </c>
      <c r="BD28" s="13">
        <f t="shared" si="26"/>
        <v>-13.343602218563749</v>
      </c>
      <c r="BE28" s="13">
        <f t="shared" si="26"/>
        <v>142464.3</v>
      </c>
      <c r="BF28" s="13">
        <f t="shared" si="26"/>
        <v>37647.2</v>
      </c>
      <c r="BG28" s="13">
        <f t="shared" si="26"/>
        <v>-4.242813552542195</v>
      </c>
      <c r="BH28" s="13">
        <f t="shared" si="26"/>
        <v>51530.3</v>
      </c>
      <c r="BI28" s="13">
        <f t="shared" si="26"/>
        <v>18731.900000000005</v>
      </c>
      <c r="BJ28" s="13">
        <f t="shared" si="26"/>
        <v>-13.569890876259258</v>
      </c>
      <c r="BK28" s="13">
        <f t="shared" si="26"/>
        <v>-5986.299999999979</v>
      </c>
      <c r="BL28" s="13">
        <f t="shared" si="26"/>
        <v>18712.000000000007</v>
      </c>
      <c r="BM28" s="13">
        <f t="shared" si="26"/>
        <v>-299.9125786166518</v>
      </c>
    </row>
    <row r="29" spans="3:66" ht="14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3:65" ht="1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4" ht="14.25">
      <c r="AH34" s="19"/>
    </row>
    <row r="35" ht="14.25">
      <c r="F35" s="31"/>
    </row>
  </sheetData>
  <sheetProtection/>
  <mergeCells count="31">
    <mergeCell ref="R1:T1"/>
    <mergeCell ref="C2:T2"/>
    <mergeCell ref="C4:E7"/>
    <mergeCell ref="F4:AR4"/>
    <mergeCell ref="F5:H7"/>
    <mergeCell ref="I5:AI5"/>
    <mergeCell ref="AY5:BA5"/>
    <mergeCell ref="AS4:AU7"/>
    <mergeCell ref="AM5:AR5"/>
    <mergeCell ref="AY6:BA7"/>
    <mergeCell ref="I6:K7"/>
    <mergeCell ref="AP6:AR7"/>
    <mergeCell ref="L6:N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27:B27"/>
    <mergeCell ref="AG6:AI7"/>
    <mergeCell ref="AM6:AO7"/>
    <mergeCell ref="B4:B8"/>
    <mergeCell ref="A4:A8"/>
    <mergeCell ref="O6:Q7"/>
    <mergeCell ref="R6:T7"/>
    <mergeCell ref="U6:W7"/>
  </mergeCells>
  <printOptions/>
  <pageMargins left="0.1968503937007874" right="0.15748031496062992" top="0.7480314960629921" bottom="0.7480314960629921" header="0.31496062992125984" footer="0.31496062992125984"/>
  <pageSetup fitToWidth="2" horizontalDpi="600" verticalDpi="600" orientation="landscape" paperSize="9" scale="60" r:id="rId1"/>
  <colBreaks count="2" manualBreakCount="2">
    <brk id="17" max="2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User</cp:lastModifiedBy>
  <cp:lastPrinted>2020-09-03T12:32:24Z</cp:lastPrinted>
  <dcterms:created xsi:type="dcterms:W3CDTF">2013-04-03T10:22:22Z</dcterms:created>
  <dcterms:modified xsi:type="dcterms:W3CDTF">2021-08-04T05:36:24Z</dcterms:modified>
  <cp:category/>
  <cp:version/>
  <cp:contentType/>
  <cp:contentStatus/>
</cp:coreProperties>
</file>