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7400" windowHeight="11472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<sst xmlns="http://schemas.openxmlformats.org/spreadsheetml/2006/main" count="111" uniqueCount="48">
  <si>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</si>
  <si>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</si>
  <si>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</si>
  <si>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</si>
  <si>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</si>
  <si>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</si>
  <si>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</si>
  <si>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</si>
  <si>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</si>
  <si>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</si>
  <si>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</si>
  <si>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</si>
  <si>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</si>
  <si>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</si>
  <si>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</si>
  <si>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</si>
  <si>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</si>
  <si>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</si>
  <si>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</si>
  <si>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</si>
  <si>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</si>
  <si>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</si>
  <si>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</si>
  <si>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</si>
  <si>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</si>
  <si>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</si>
  <si>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</si>
  <si>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</si>
  <si>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</si>
  <si>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</si>
  <si>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</si>
  <si>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</si>
  <si>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</si>
  <si>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</si>
  <si>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</si>
  <si>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</si>
  <si>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</si>
  <si>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Михайловское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</si>
  <si>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</si>
  <si>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</si>
  <si>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</si>
  <si>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Рындинское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</si>
  <si>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</si>
  <si>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</si>
  <si>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</si>
  <si>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</si>
  <si>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</si>
  <si>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Справка об исполнении бюджетов поселений Цивильского района на 01 июля 2021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</si>
</sst>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172" fontId="6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13" fillId="0" borderId="10" xfId="0" applyFont="1" applyFill="1" applyBorder="1" applyAlignment="1">
      <alignment horizontal="left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172" fontId="6" fillId="33" borderId="10" xfId="53" applyNumberFormat="1" applyFont="1" applyFill="1" applyBorder="1" applyAlignment="1" applyProtection="1">
      <alignment vertical="center" wrapText="1"/>
      <protection locked="0"/>
    </xf>
    <xf numFmtId="172" fontId="4" fillId="33" borderId="10" xfId="0" applyNumberFormat="1" applyFont="1" applyFill="1" applyBorder="1" applyAlignment="1" applyProtection="1">
      <alignment vertical="center" wrapText="1"/>
      <protection locked="0"/>
    </xf>
    <xf numFmtId="172" fontId="9" fillId="33" borderId="10" xfId="0" applyNumberFormat="1" applyFont="1" applyFill="1" applyBorder="1" applyAlignment="1" applyProtection="1">
      <alignment vertical="center" wrapText="1"/>
      <protection locked="0"/>
    </xf>
    <xf numFmtId="172" fontId="4" fillId="0" borderId="10" xfId="0" applyNumberFormat="1" applyFont="1" applyBorder="1" applyAlignment="1" applyProtection="1">
      <alignment vertical="center" wrapText="1"/>
      <protection locked="0"/>
    </xf>
    <xf numFmtId="173" fontId="4" fillId="0" borderId="10" xfId="0" applyNumberFormat="1" applyFont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173" fontId="4" fillId="0" borderId="10" xfId="0" applyNumberFormat="1" applyFont="1" applyFill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horizontal="right" vertical="top" shrinkToFit="1"/>
      <protection locked="0"/>
    </xf>
    <xf numFmtId="172" fontId="4" fillId="33" borderId="10" xfId="53" applyNumberFormat="1" applyFont="1" applyFill="1" applyBorder="1" applyProtection="1">
      <alignment/>
      <protection locked="0"/>
    </xf>
    <xf numFmtId="0" fontId="0" fillId="34" borderId="0" xfId="0" applyFill="1" applyAlignment="1">
      <alignment/>
    </xf>
    <xf numFmtId="173" fontId="4" fillId="34" borderId="10" xfId="0" applyNumberFormat="1" applyFont="1" applyFill="1" applyBorder="1" applyAlignment="1" applyProtection="1">
      <alignment vertical="center" wrapText="1"/>
      <protection locked="0"/>
    </xf>
    <xf numFmtId="172" fontId="54" fillId="33" borderId="10" xfId="53" applyNumberFormat="1" applyFont="1" applyFill="1" applyBorder="1" applyAlignment="1" applyProtection="1">
      <alignment vertical="center" wrapText="1"/>
      <protection locked="0"/>
    </xf>
    <xf numFmtId="172" fontId="6" fillId="34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left" vertical="center" wrapText="1"/>
      <protection/>
    </xf>
    <xf numFmtId="0" fontId="13" fillId="0" borderId="20" xfId="53" applyFont="1" applyFill="1" applyBorder="1" applyAlignment="1">
      <alignment horizontal="left" vertical="center" wrapText="1"/>
      <protection/>
    </xf>
    <xf numFmtId="0" fontId="13" fillId="0" borderId="21" xfId="53" applyFont="1" applyFill="1" applyBorder="1" applyAlignment="1">
      <alignment horizontal="left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12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49" fontId="13" fillId="0" borderId="11" xfId="53" applyNumberFormat="1" applyFont="1" applyFill="1" applyBorder="1" applyAlignment="1">
      <alignment horizontal="center" vertical="center" wrapText="1"/>
      <protection/>
    </xf>
    <xf numFmtId="49" fontId="13" fillId="0" borderId="12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5" fillId="0" borderId="19" xfId="54" applyFont="1" applyFill="1" applyBorder="1" applyAlignment="1">
      <alignment horizontal="center" vertical="center" wrapText="1"/>
      <protection/>
    </xf>
    <xf numFmtId="0" fontId="15" fillId="0" borderId="21" xfId="54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5"/>
  <sheetViews>
    <sheetView tabSelected="1" zoomScale="80" zoomScaleNormal="80" zoomScalePageLayoutView="0" workbookViewId="0" topLeftCell="A1">
      <pane xSplit="2" topLeftCell="AQ1" activePane="topRight" state="frozen"/>
      <selection pane="topLeft" activeCell="A1" sqref="A1"/>
      <selection pane="topRight" activeCell="BL21" sqref="BL21"/>
    </sheetView>
  </sheetViews>
  <sheetFormatPr defaultColWidth="9.140625" defaultRowHeight="15"/>
  <cols>
    <col min="1" max="1" width="6.421875" style="10" bestFit="1" customWidth="1"/>
    <col min="2" max="2" width="36.140625" style="10" customWidth="1"/>
    <col min="3" max="3" width="9.8515625" style="10" customWidth="1"/>
    <col min="4" max="4" width="11.00390625" style="10" customWidth="1"/>
    <col min="5" max="5" width="9.140625" style="10" customWidth="1"/>
    <col min="6" max="6" width="9.8515625" style="10" customWidth="1"/>
    <col min="7" max="7" width="10.140625" style="10" customWidth="1"/>
    <col min="8" max="8" width="8.8515625" style="10" customWidth="1"/>
    <col min="9" max="33" width="9.140625" style="10" customWidth="1"/>
    <col min="34" max="34" width="11.28125" style="10" customWidth="1"/>
    <col min="35" max="35" width="9.140625" style="10" customWidth="1"/>
    <col min="36" max="36" width="13.00390625" style="10" customWidth="1"/>
    <col min="37" max="37" width="10.28125" style="10" bestFit="1" customWidth="1"/>
    <col min="38" max="44" width="9.140625" style="10" customWidth="1"/>
    <col min="45" max="45" width="11.421875" style="10" customWidth="1"/>
    <col min="46" max="46" width="10.421875" style="10" customWidth="1"/>
    <col min="47" max="56" width="9.140625" style="10" customWidth="1"/>
    <col min="57" max="57" width="11.7109375" style="10" customWidth="1"/>
    <col min="58" max="58" width="11.421875" style="10" bestFit="1" customWidth="1"/>
    <col min="59" max="64" width="9.140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35" t="s">
        <v>0</v>
      </c>
      <c r="S1" s="35"/>
      <c r="T1" s="35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">
      <c r="A2" s="1"/>
      <c r="B2" s="1"/>
      <c r="C2" s="36" t="s">
        <v>47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39" t="s">
        <v>21</v>
      </c>
      <c r="B4" s="76" t="s">
        <v>1</v>
      </c>
      <c r="C4" s="37" t="s">
        <v>2</v>
      </c>
      <c r="D4" s="38"/>
      <c r="E4" s="39"/>
      <c r="F4" s="46" t="s">
        <v>3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53" t="s">
        <v>4</v>
      </c>
      <c r="AT4" s="54"/>
      <c r="AU4" s="55"/>
      <c r="AV4" s="46" t="s">
        <v>7</v>
      </c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37" t="s">
        <v>5</v>
      </c>
      <c r="BL4" s="38"/>
      <c r="BM4" s="39"/>
      <c r="BN4" s="16"/>
      <c r="BO4" s="16"/>
    </row>
    <row r="5" spans="1:67" ht="15" customHeight="1">
      <c r="A5" s="42"/>
      <c r="B5" s="77"/>
      <c r="C5" s="40"/>
      <c r="D5" s="41"/>
      <c r="E5" s="42"/>
      <c r="F5" s="48" t="s">
        <v>6</v>
      </c>
      <c r="G5" s="48"/>
      <c r="H5" s="48"/>
      <c r="I5" s="49" t="s">
        <v>7</v>
      </c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1"/>
      <c r="AJ5" s="48" t="s">
        <v>8</v>
      </c>
      <c r="AK5" s="48"/>
      <c r="AL5" s="48"/>
      <c r="AM5" s="46" t="s">
        <v>7</v>
      </c>
      <c r="AN5" s="47"/>
      <c r="AO5" s="47"/>
      <c r="AP5" s="47"/>
      <c r="AQ5" s="47"/>
      <c r="AR5" s="47"/>
      <c r="AS5" s="56"/>
      <c r="AT5" s="57"/>
      <c r="AU5" s="58"/>
      <c r="AV5" s="68" t="s">
        <v>12</v>
      </c>
      <c r="AW5" s="69"/>
      <c r="AX5" s="69"/>
      <c r="AY5" s="52" t="s">
        <v>7</v>
      </c>
      <c r="AZ5" s="52"/>
      <c r="BA5" s="52"/>
      <c r="BB5" s="52" t="s">
        <v>13</v>
      </c>
      <c r="BC5" s="52"/>
      <c r="BD5" s="52"/>
      <c r="BE5" s="52" t="s">
        <v>14</v>
      </c>
      <c r="BF5" s="52"/>
      <c r="BG5" s="52"/>
      <c r="BH5" s="48" t="s">
        <v>15</v>
      </c>
      <c r="BI5" s="48"/>
      <c r="BJ5" s="48"/>
      <c r="BK5" s="40"/>
      <c r="BL5" s="41"/>
      <c r="BM5" s="42"/>
      <c r="BN5" s="16"/>
      <c r="BO5" s="16"/>
    </row>
    <row r="6" spans="1:67" ht="15" customHeight="1">
      <c r="A6" s="42"/>
      <c r="B6" s="77"/>
      <c r="C6" s="40"/>
      <c r="D6" s="41"/>
      <c r="E6" s="42"/>
      <c r="F6" s="48"/>
      <c r="G6" s="48"/>
      <c r="H6" s="48"/>
      <c r="I6" s="37" t="s">
        <v>9</v>
      </c>
      <c r="J6" s="38"/>
      <c r="K6" s="39"/>
      <c r="L6" s="37" t="s">
        <v>10</v>
      </c>
      <c r="M6" s="38"/>
      <c r="N6" s="39"/>
      <c r="O6" s="37" t="s">
        <v>23</v>
      </c>
      <c r="P6" s="38"/>
      <c r="Q6" s="39"/>
      <c r="R6" s="37" t="s">
        <v>11</v>
      </c>
      <c r="S6" s="38"/>
      <c r="T6" s="39"/>
      <c r="U6" s="37" t="s">
        <v>22</v>
      </c>
      <c r="V6" s="38"/>
      <c r="W6" s="39"/>
      <c r="X6" s="37" t="s">
        <v>24</v>
      </c>
      <c r="Y6" s="38"/>
      <c r="Z6" s="39"/>
      <c r="AA6" s="37" t="s">
        <v>28</v>
      </c>
      <c r="AB6" s="38"/>
      <c r="AC6" s="39"/>
      <c r="AD6" s="62" t="s">
        <v>29</v>
      </c>
      <c r="AE6" s="63"/>
      <c r="AF6" s="64"/>
      <c r="AG6" s="37" t="s">
        <v>27</v>
      </c>
      <c r="AH6" s="38"/>
      <c r="AI6" s="39"/>
      <c r="AJ6" s="48"/>
      <c r="AK6" s="48"/>
      <c r="AL6" s="48"/>
      <c r="AM6" s="37" t="s">
        <v>25</v>
      </c>
      <c r="AN6" s="38"/>
      <c r="AO6" s="39"/>
      <c r="AP6" s="37" t="s">
        <v>26</v>
      </c>
      <c r="AQ6" s="38"/>
      <c r="AR6" s="39"/>
      <c r="AS6" s="56"/>
      <c r="AT6" s="57"/>
      <c r="AU6" s="58"/>
      <c r="AV6" s="70"/>
      <c r="AW6" s="71"/>
      <c r="AX6" s="71"/>
      <c r="AY6" s="52" t="s">
        <v>16</v>
      </c>
      <c r="AZ6" s="52"/>
      <c r="BA6" s="52"/>
      <c r="BB6" s="52"/>
      <c r="BC6" s="52"/>
      <c r="BD6" s="52"/>
      <c r="BE6" s="52"/>
      <c r="BF6" s="52"/>
      <c r="BG6" s="52"/>
      <c r="BH6" s="48"/>
      <c r="BI6" s="48"/>
      <c r="BJ6" s="48"/>
      <c r="BK6" s="40"/>
      <c r="BL6" s="41"/>
      <c r="BM6" s="42"/>
      <c r="BN6" s="16"/>
      <c r="BO6" s="16"/>
    </row>
    <row r="7" spans="1:67" ht="159" customHeight="1">
      <c r="A7" s="42"/>
      <c r="B7" s="77"/>
      <c r="C7" s="43"/>
      <c r="D7" s="44"/>
      <c r="E7" s="45"/>
      <c r="F7" s="48"/>
      <c r="G7" s="48"/>
      <c r="H7" s="48"/>
      <c r="I7" s="43"/>
      <c r="J7" s="44"/>
      <c r="K7" s="45"/>
      <c r="L7" s="43"/>
      <c r="M7" s="44"/>
      <c r="N7" s="45"/>
      <c r="O7" s="43"/>
      <c r="P7" s="44"/>
      <c r="Q7" s="45"/>
      <c r="R7" s="43"/>
      <c r="S7" s="44"/>
      <c r="T7" s="45"/>
      <c r="U7" s="43"/>
      <c r="V7" s="44"/>
      <c r="W7" s="45"/>
      <c r="X7" s="43"/>
      <c r="Y7" s="44"/>
      <c r="Z7" s="45"/>
      <c r="AA7" s="43"/>
      <c r="AB7" s="44"/>
      <c r="AC7" s="45"/>
      <c r="AD7" s="65"/>
      <c r="AE7" s="66"/>
      <c r="AF7" s="67"/>
      <c r="AG7" s="43"/>
      <c r="AH7" s="44"/>
      <c r="AI7" s="45"/>
      <c r="AJ7" s="48"/>
      <c r="AK7" s="48"/>
      <c r="AL7" s="48"/>
      <c r="AM7" s="43"/>
      <c r="AN7" s="44"/>
      <c r="AO7" s="45"/>
      <c r="AP7" s="43"/>
      <c r="AQ7" s="44"/>
      <c r="AR7" s="45"/>
      <c r="AS7" s="59"/>
      <c r="AT7" s="60"/>
      <c r="AU7" s="61"/>
      <c r="AV7" s="72"/>
      <c r="AW7" s="73"/>
      <c r="AX7" s="73"/>
      <c r="AY7" s="52"/>
      <c r="AZ7" s="52"/>
      <c r="BA7" s="52"/>
      <c r="BB7" s="52"/>
      <c r="BC7" s="52"/>
      <c r="BD7" s="52"/>
      <c r="BE7" s="52"/>
      <c r="BF7" s="52"/>
      <c r="BG7" s="52"/>
      <c r="BH7" s="48"/>
      <c r="BI7" s="48"/>
      <c r="BJ7" s="48"/>
      <c r="BK7" s="43"/>
      <c r="BL7" s="44"/>
      <c r="BM7" s="45"/>
      <c r="BN7" s="16"/>
      <c r="BO7" s="16"/>
    </row>
    <row r="8" spans="1:67" ht="20.25">
      <c r="A8" s="45"/>
      <c r="B8" s="78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8" t="s">
        <v>17</v>
      </c>
      <c r="AE8" s="18" t="s">
        <v>18</v>
      </c>
      <c r="AF8" s="18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4.25">
      <c r="A10" s="7">
        <v>1</v>
      </c>
      <c r="B10" s="20" t="s">
        <v>30</v>
      </c>
      <c r="C10" s="33">
        <f>F10+AJ10</f>
        <v>14313.4</v>
      </c>
      <c r="D10" s="21">
        <f aca="true" t="shared" si="0" ref="D10:D26">G10+AK10</f>
        <v>3026.5</v>
      </c>
      <c r="E10" s="2">
        <f>D10/C10*100</f>
        <v>21.144521916525775</v>
      </c>
      <c r="F10" s="21">
        <v>3072.5</v>
      </c>
      <c r="G10" s="2">
        <v>1291.9</v>
      </c>
      <c r="H10" s="2">
        <f>G10/F10*100</f>
        <v>42.04719283970708</v>
      </c>
      <c r="I10" s="21">
        <v>41.7</v>
      </c>
      <c r="J10" s="2">
        <v>45.1</v>
      </c>
      <c r="K10" s="2">
        <f aca="true" t="shared" si="1" ref="K10:K27">J10/I10*100</f>
        <v>108.15347721822542</v>
      </c>
      <c r="L10" s="21">
        <v>1.1</v>
      </c>
      <c r="M10" s="2">
        <v>0.9</v>
      </c>
      <c r="N10" s="2">
        <f>M10/L10*100</f>
        <v>81.81818181818181</v>
      </c>
      <c r="O10" s="21">
        <v>200</v>
      </c>
      <c r="P10" s="2">
        <v>38.7</v>
      </c>
      <c r="Q10" s="2">
        <f>P10/O10*100</f>
        <v>19.35</v>
      </c>
      <c r="R10" s="23">
        <v>684</v>
      </c>
      <c r="S10" s="2">
        <v>58.4</v>
      </c>
      <c r="T10" s="2">
        <f>S10/R10*100</f>
        <v>8.538011695906432</v>
      </c>
      <c r="U10" s="23">
        <v>0</v>
      </c>
      <c r="V10" s="2"/>
      <c r="W10" s="2" t="e">
        <f>V10/U10*100</f>
        <v>#DIV/0!</v>
      </c>
      <c r="X10" s="23">
        <v>420</v>
      </c>
      <c r="Y10" s="2">
        <v>46.1</v>
      </c>
      <c r="Z10" s="2">
        <f>Y10/X10*100</f>
        <v>10.976190476190476</v>
      </c>
      <c r="AA10" s="23">
        <v>92</v>
      </c>
      <c r="AB10" s="2">
        <v>28.5</v>
      </c>
      <c r="AC10" s="2">
        <f>AB10/AA10*100</f>
        <v>30.978260869565215</v>
      </c>
      <c r="AD10" s="2"/>
      <c r="AE10" s="2"/>
      <c r="AF10" s="2" t="e">
        <f>AE10/AD10*100</f>
        <v>#DIV/0!</v>
      </c>
      <c r="AG10" s="21">
        <v>0</v>
      </c>
      <c r="AH10" s="2">
        <v>0</v>
      </c>
      <c r="AI10" s="2" t="e">
        <f>AH10/AG10*100</f>
        <v>#DIV/0!</v>
      </c>
      <c r="AJ10" s="23">
        <v>11240.9</v>
      </c>
      <c r="AK10" s="25">
        <v>1734.6</v>
      </c>
      <c r="AL10" s="2">
        <f>AK10/AJ10*100</f>
        <v>15.431148751434492</v>
      </c>
      <c r="AM10" s="23">
        <v>2848</v>
      </c>
      <c r="AN10" s="25">
        <v>1424</v>
      </c>
      <c r="AO10" s="2">
        <f>AN10/AM10*100</f>
        <v>50</v>
      </c>
      <c r="AP10" s="23">
        <v>1612.8</v>
      </c>
      <c r="AQ10" s="25">
        <v>5</v>
      </c>
      <c r="AR10" s="2">
        <f>AQ10/AP10*100</f>
        <v>0.3100198412698413</v>
      </c>
      <c r="AS10" s="27">
        <v>14952.9</v>
      </c>
      <c r="AT10" s="26">
        <v>2812.4</v>
      </c>
      <c r="AU10" s="2">
        <f>AT10/AS10*100</f>
        <v>18.80839168321864</v>
      </c>
      <c r="AV10" s="29">
        <v>1467.7</v>
      </c>
      <c r="AW10" s="25">
        <v>682.7</v>
      </c>
      <c r="AX10" s="2">
        <f>AW10/AV10*100</f>
        <v>46.5149553723513</v>
      </c>
      <c r="AY10" s="29">
        <v>1421.6</v>
      </c>
      <c r="AZ10" s="25">
        <v>652.9</v>
      </c>
      <c r="BA10" s="2">
        <f aca="true" t="shared" si="2" ref="BA10:BA27">AZ10/AY10*100</f>
        <v>45.927124366910526</v>
      </c>
      <c r="BB10" s="21">
        <v>10991.7</v>
      </c>
      <c r="BC10" s="28">
        <v>489.9</v>
      </c>
      <c r="BD10" s="2">
        <f>BC10/BB10*100</f>
        <v>4.456999372253609</v>
      </c>
      <c r="BE10" s="29">
        <v>1428.5</v>
      </c>
      <c r="BF10" s="28">
        <v>987.1</v>
      </c>
      <c r="BG10" s="2">
        <f>BF10/BE10*100</f>
        <v>69.10045502275113</v>
      </c>
      <c r="BH10" s="29">
        <v>951.1</v>
      </c>
      <c r="BI10" s="26">
        <v>600.3</v>
      </c>
      <c r="BJ10" s="2">
        <f>BI10/BH10*100</f>
        <v>63.11639154663021</v>
      </c>
      <c r="BK10" s="27">
        <f aca="true" t="shared" si="3" ref="BK10:BK26">C10-AS10</f>
        <v>-639.5</v>
      </c>
      <c r="BL10" s="17">
        <f>D10-AT10</f>
        <v>214.0999999999999</v>
      </c>
      <c r="BM10" s="2">
        <f>BL10/BK10*100</f>
        <v>-33.47928068803752</v>
      </c>
      <c r="BN10" s="8"/>
      <c r="BO10" s="9"/>
    </row>
    <row r="11" spans="1:67" ht="14.25">
      <c r="A11" s="7">
        <v>2</v>
      </c>
      <c r="B11" s="20" t="s">
        <v>31</v>
      </c>
      <c r="C11" s="33">
        <f aca="true" t="shared" si="4" ref="C11:C25">F11+AJ11</f>
        <v>13828.3</v>
      </c>
      <c r="D11" s="21">
        <f t="shared" si="0"/>
        <v>2364</v>
      </c>
      <c r="E11" s="2">
        <f aca="true" t="shared" si="5" ref="E11:E26">D11/C11*100</f>
        <v>17.095376872066705</v>
      </c>
      <c r="F11" s="21">
        <v>2335.4</v>
      </c>
      <c r="G11" s="2">
        <v>658.7</v>
      </c>
      <c r="H11" s="2">
        <f aca="true" t="shared" si="6" ref="H11:H26">G11/F11*100</f>
        <v>28.205018412263428</v>
      </c>
      <c r="I11" s="21">
        <v>19.8</v>
      </c>
      <c r="J11" s="2">
        <v>12.5</v>
      </c>
      <c r="K11" s="2">
        <f t="shared" si="1"/>
        <v>63.13131313131313</v>
      </c>
      <c r="L11" s="21">
        <v>0</v>
      </c>
      <c r="M11" s="2">
        <v>0</v>
      </c>
      <c r="N11" s="2" t="e">
        <f aca="true" t="shared" si="7" ref="N11:N26">M11/L11*100</f>
        <v>#DIV/0!</v>
      </c>
      <c r="O11" s="21">
        <v>150</v>
      </c>
      <c r="P11" s="2">
        <v>16.7</v>
      </c>
      <c r="Q11" s="2">
        <f aca="true" t="shared" si="8" ref="Q11:Q26">P11/O11*100</f>
        <v>11.133333333333333</v>
      </c>
      <c r="R11" s="23">
        <v>417</v>
      </c>
      <c r="S11" s="2">
        <v>30</v>
      </c>
      <c r="T11" s="2">
        <f>S11/R11*100</f>
        <v>7.194244604316546</v>
      </c>
      <c r="U11" s="23"/>
      <c r="V11" s="2"/>
      <c r="W11" s="2" t="e">
        <f aca="true" t="shared" si="9" ref="W11:W26">V11/U11*100</f>
        <v>#DIV/0!</v>
      </c>
      <c r="X11" s="23">
        <v>280</v>
      </c>
      <c r="Y11" s="2">
        <v>107.4</v>
      </c>
      <c r="Z11" s="2">
        <f aca="true" t="shared" si="10" ref="Z11:Z26">Y11/X11*100</f>
        <v>38.35714285714286</v>
      </c>
      <c r="AA11" s="23">
        <v>33</v>
      </c>
      <c r="AB11" s="2">
        <v>7.3</v>
      </c>
      <c r="AC11" s="2">
        <f aca="true" t="shared" si="11" ref="AC11:AC26">AB11/AA11*100</f>
        <v>22.121212121212118</v>
      </c>
      <c r="AD11" s="2"/>
      <c r="AE11" s="2"/>
      <c r="AF11" s="2" t="e">
        <f aca="true" t="shared" si="12" ref="AF11:AF28">AE11/AD11*100</f>
        <v>#DIV/0!</v>
      </c>
      <c r="AG11" s="21">
        <v>0</v>
      </c>
      <c r="AH11" s="2">
        <v>0</v>
      </c>
      <c r="AI11" s="2" t="e">
        <f aca="true" t="shared" si="13" ref="AI11:AI26">AH11/AG11*100</f>
        <v>#DIV/0!</v>
      </c>
      <c r="AJ11" s="23">
        <v>11492.9</v>
      </c>
      <c r="AK11" s="25">
        <v>1705.3</v>
      </c>
      <c r="AL11" s="2">
        <f aca="true" t="shared" si="14" ref="AL11:AL26">AK11/AJ11*100</f>
        <v>14.837856415700129</v>
      </c>
      <c r="AM11" s="23">
        <v>2562.9</v>
      </c>
      <c r="AN11" s="25">
        <v>1281.5</v>
      </c>
      <c r="AO11" s="2">
        <f aca="true" t="shared" si="15" ref="AO11:AO26">AN11/AM11*100</f>
        <v>50.00195091497912</v>
      </c>
      <c r="AP11" s="23">
        <v>2182</v>
      </c>
      <c r="AQ11" s="25">
        <v>12</v>
      </c>
      <c r="AR11" s="2">
        <f aca="true" t="shared" si="16" ref="AR11:AR26">AQ11/AP11*100</f>
        <v>0.5499541704857929</v>
      </c>
      <c r="AS11" s="27">
        <v>14610.5</v>
      </c>
      <c r="AT11" s="26">
        <v>1956.4</v>
      </c>
      <c r="AU11" s="2">
        <f aca="true" t="shared" si="17" ref="AU11:AU26">AT11/AS11*100</f>
        <v>13.390369939427124</v>
      </c>
      <c r="AV11" s="30">
        <v>1411.9</v>
      </c>
      <c r="AW11" s="25">
        <v>460.3</v>
      </c>
      <c r="AX11" s="2">
        <f aca="true" t="shared" si="18" ref="AX11:AX26">AW11/AV11*100</f>
        <v>32.60145902684326</v>
      </c>
      <c r="AY11" s="29">
        <v>1391.6</v>
      </c>
      <c r="AZ11" s="25">
        <v>457</v>
      </c>
      <c r="BA11" s="2">
        <f t="shared" si="2"/>
        <v>32.83989652198908</v>
      </c>
      <c r="BB11" s="21">
        <v>10171.3</v>
      </c>
      <c r="BC11" s="28">
        <v>400.9</v>
      </c>
      <c r="BD11" s="2">
        <f aca="true" t="shared" si="19" ref="BD11:BD26">BC11/BB11*100</f>
        <v>3.941482406378732</v>
      </c>
      <c r="BE11" s="29">
        <v>1810.5</v>
      </c>
      <c r="BF11" s="28">
        <v>368.2</v>
      </c>
      <c r="BG11" s="2">
        <f aca="true" t="shared" si="20" ref="BG11:BG26">BF11/BE11*100</f>
        <v>20.336923501795084</v>
      </c>
      <c r="BH11" s="29">
        <v>1105.8</v>
      </c>
      <c r="BI11" s="26">
        <v>679</v>
      </c>
      <c r="BJ11" s="2">
        <f aca="true" t="shared" si="21" ref="BJ11:BJ26">BI11/BH11*100</f>
        <v>61.40350877192983</v>
      </c>
      <c r="BK11" s="27">
        <f t="shared" si="3"/>
        <v>-782.2000000000007</v>
      </c>
      <c r="BL11" s="17">
        <f aca="true" t="shared" si="22" ref="BL11:BL26">D11-AT11</f>
        <v>407.5999999999999</v>
      </c>
      <c r="BM11" s="2">
        <f aca="true" t="shared" si="23" ref="BM11:BM26">BL11/BK11*100</f>
        <v>-52.109434927128554</v>
      </c>
      <c r="BN11" s="8"/>
      <c r="BO11" s="9"/>
    </row>
    <row r="12" spans="1:67" ht="14.25">
      <c r="A12" s="7">
        <v>3</v>
      </c>
      <c r="B12" s="20" t="s">
        <v>32</v>
      </c>
      <c r="C12" s="33">
        <f t="shared" si="4"/>
        <v>30435.6</v>
      </c>
      <c r="D12" s="21">
        <f t="shared" si="0"/>
        <v>3282.2</v>
      </c>
      <c r="E12" s="2">
        <f t="shared" si="5"/>
        <v>10.784081798945971</v>
      </c>
      <c r="F12" s="21">
        <v>3064</v>
      </c>
      <c r="G12" s="2">
        <v>903.7</v>
      </c>
      <c r="H12" s="2">
        <f t="shared" si="6"/>
        <v>29.494125326370757</v>
      </c>
      <c r="I12" s="21">
        <v>93.9</v>
      </c>
      <c r="J12" s="2">
        <v>60.4</v>
      </c>
      <c r="K12" s="2">
        <f t="shared" si="1"/>
        <v>64.32374866879658</v>
      </c>
      <c r="L12" s="21">
        <v>4.2</v>
      </c>
      <c r="M12" s="2">
        <v>2.1</v>
      </c>
      <c r="N12" s="2">
        <f t="shared" si="7"/>
        <v>50</v>
      </c>
      <c r="O12" s="21">
        <v>270</v>
      </c>
      <c r="P12" s="2">
        <v>14.1</v>
      </c>
      <c r="Q12" s="2">
        <f t="shared" si="8"/>
        <v>5.222222222222221</v>
      </c>
      <c r="R12" s="24">
        <v>757</v>
      </c>
      <c r="S12" s="2">
        <v>86.1</v>
      </c>
      <c r="T12" s="2">
        <f aca="true" t="shared" si="24" ref="T12:T26">S12/R12*100</f>
        <v>11.373844121532365</v>
      </c>
      <c r="U12" s="23"/>
      <c r="V12" s="2"/>
      <c r="W12" s="2" t="e">
        <f t="shared" si="9"/>
        <v>#DIV/0!</v>
      </c>
      <c r="X12" s="23">
        <v>210</v>
      </c>
      <c r="Y12" s="2">
        <v>93.3</v>
      </c>
      <c r="Z12" s="2">
        <f t="shared" si="10"/>
        <v>44.42857142857143</v>
      </c>
      <c r="AA12" s="23">
        <v>12</v>
      </c>
      <c r="AB12" s="2">
        <v>2.5</v>
      </c>
      <c r="AC12" s="2">
        <f t="shared" si="11"/>
        <v>20.833333333333336</v>
      </c>
      <c r="AD12" s="2"/>
      <c r="AE12" s="2"/>
      <c r="AF12" s="2" t="e">
        <f t="shared" si="12"/>
        <v>#DIV/0!</v>
      </c>
      <c r="AG12" s="21">
        <v>20</v>
      </c>
      <c r="AH12" s="2">
        <v>23.3</v>
      </c>
      <c r="AI12" s="2">
        <f t="shared" si="13"/>
        <v>116.5</v>
      </c>
      <c r="AJ12" s="23">
        <v>27371.6</v>
      </c>
      <c r="AK12" s="25">
        <v>2378.5</v>
      </c>
      <c r="AL12" s="2">
        <f t="shared" si="14"/>
        <v>8.689663739058002</v>
      </c>
      <c r="AM12" s="23">
        <v>3638.6</v>
      </c>
      <c r="AN12" s="25">
        <v>1819.3</v>
      </c>
      <c r="AO12" s="2">
        <f t="shared" si="15"/>
        <v>50</v>
      </c>
      <c r="AP12" s="23">
        <v>2613.7</v>
      </c>
      <c r="AQ12" s="25">
        <v>5</v>
      </c>
      <c r="AR12" s="2">
        <f t="shared" si="16"/>
        <v>0.19129969009450207</v>
      </c>
      <c r="AS12" s="21">
        <v>30756.7</v>
      </c>
      <c r="AT12" s="26">
        <v>3094.9</v>
      </c>
      <c r="AU12" s="2">
        <f t="shared" si="17"/>
        <v>10.062522962476468</v>
      </c>
      <c r="AV12" s="30">
        <v>1313.2</v>
      </c>
      <c r="AW12" s="25">
        <v>575.4</v>
      </c>
      <c r="AX12" s="2">
        <f t="shared" si="18"/>
        <v>43.81663113006396</v>
      </c>
      <c r="AY12" s="29">
        <v>1284.1</v>
      </c>
      <c r="AZ12" s="25">
        <v>571.3</v>
      </c>
      <c r="BA12" s="2">
        <f t="shared" si="2"/>
        <v>44.490304493419515</v>
      </c>
      <c r="BB12" s="21">
        <v>9175</v>
      </c>
      <c r="BC12" s="28">
        <v>307.1</v>
      </c>
      <c r="BD12" s="2">
        <f t="shared" si="19"/>
        <v>3.347138964577657</v>
      </c>
      <c r="BE12" s="29">
        <v>18126.5</v>
      </c>
      <c r="BF12" s="28">
        <v>730.8</v>
      </c>
      <c r="BG12" s="2">
        <f t="shared" si="20"/>
        <v>4.0316663448542185</v>
      </c>
      <c r="BH12" s="29">
        <v>2024.4</v>
      </c>
      <c r="BI12" s="26">
        <v>1427.4</v>
      </c>
      <c r="BJ12" s="2">
        <f t="shared" si="21"/>
        <v>70.50978067575578</v>
      </c>
      <c r="BK12" s="27">
        <f t="shared" si="3"/>
        <v>-321.1000000000022</v>
      </c>
      <c r="BL12" s="17">
        <f t="shared" si="22"/>
        <v>187.29999999999973</v>
      </c>
      <c r="BM12" s="2">
        <f t="shared" si="23"/>
        <v>-58.33073808782263</v>
      </c>
      <c r="BN12" s="8"/>
      <c r="BO12" s="9"/>
    </row>
    <row r="13" spans="1:67" ht="15" customHeight="1">
      <c r="A13" s="7">
        <v>4</v>
      </c>
      <c r="B13" s="20" t="s">
        <v>33</v>
      </c>
      <c r="C13" s="33">
        <f t="shared" si="4"/>
        <v>12500</v>
      </c>
      <c r="D13" s="21">
        <f t="shared" si="0"/>
        <v>3603.6000000000004</v>
      </c>
      <c r="E13" s="2">
        <f t="shared" si="5"/>
        <v>28.828800000000005</v>
      </c>
      <c r="F13" s="21">
        <v>2729.2</v>
      </c>
      <c r="G13" s="2">
        <v>1245.2</v>
      </c>
      <c r="H13" s="2">
        <f t="shared" si="6"/>
        <v>45.625091601934635</v>
      </c>
      <c r="I13" s="21">
        <v>76.4</v>
      </c>
      <c r="J13" s="2">
        <v>54.6</v>
      </c>
      <c r="K13" s="2">
        <f t="shared" si="1"/>
        <v>71.46596858638743</v>
      </c>
      <c r="L13" s="21">
        <v>206.6</v>
      </c>
      <c r="M13" s="2">
        <v>222.2</v>
      </c>
      <c r="N13" s="2">
        <f t="shared" si="7"/>
        <v>107.55082284607937</v>
      </c>
      <c r="O13" s="21">
        <v>100</v>
      </c>
      <c r="P13" s="2">
        <v>7.2</v>
      </c>
      <c r="Q13" s="2">
        <f t="shared" si="8"/>
        <v>7.200000000000001</v>
      </c>
      <c r="R13" s="23">
        <v>548</v>
      </c>
      <c r="S13" s="2">
        <v>73.6</v>
      </c>
      <c r="T13" s="2">
        <f t="shared" si="24"/>
        <v>13.430656934306567</v>
      </c>
      <c r="U13" s="23"/>
      <c r="V13" s="2"/>
      <c r="W13" s="2" t="e">
        <f t="shared" si="9"/>
        <v>#DIV/0!</v>
      </c>
      <c r="X13" s="23">
        <v>179</v>
      </c>
      <c r="Y13" s="2">
        <v>143.1</v>
      </c>
      <c r="Z13" s="2">
        <f t="shared" si="10"/>
        <v>79.94413407821229</v>
      </c>
      <c r="AA13" s="23">
        <v>19</v>
      </c>
      <c r="AB13" s="2">
        <v>0</v>
      </c>
      <c r="AC13" s="2">
        <f t="shared" si="11"/>
        <v>0</v>
      </c>
      <c r="AD13" s="2"/>
      <c r="AE13" s="2"/>
      <c r="AF13" s="2" t="e">
        <f t="shared" si="12"/>
        <v>#DIV/0!</v>
      </c>
      <c r="AG13" s="21">
        <v>180</v>
      </c>
      <c r="AH13" s="2">
        <v>28.5</v>
      </c>
      <c r="AI13" s="2">
        <f t="shared" si="13"/>
        <v>15.833333333333332</v>
      </c>
      <c r="AJ13" s="23">
        <v>9770.8</v>
      </c>
      <c r="AK13" s="25">
        <v>2358.4</v>
      </c>
      <c r="AL13" s="2">
        <f t="shared" si="14"/>
        <v>24.13722520162116</v>
      </c>
      <c r="AM13" s="23">
        <v>1405.1</v>
      </c>
      <c r="AN13" s="25">
        <v>702.6</v>
      </c>
      <c r="AO13" s="2">
        <f t="shared" si="15"/>
        <v>50.00355846558965</v>
      </c>
      <c r="AP13" s="23">
        <v>1174.7</v>
      </c>
      <c r="AQ13" s="25">
        <v>521</v>
      </c>
      <c r="AR13" s="2">
        <f t="shared" si="16"/>
        <v>44.35174938282114</v>
      </c>
      <c r="AS13" s="21">
        <v>12816.8</v>
      </c>
      <c r="AT13" s="26">
        <v>3727.1</v>
      </c>
      <c r="AU13" s="2">
        <f t="shared" si="17"/>
        <v>29.079801510517445</v>
      </c>
      <c r="AV13" s="30">
        <v>1498.4</v>
      </c>
      <c r="AW13" s="25">
        <v>704.2</v>
      </c>
      <c r="AX13" s="2">
        <f t="shared" si="18"/>
        <v>46.99679658302189</v>
      </c>
      <c r="AY13" s="29">
        <v>1485.6</v>
      </c>
      <c r="AZ13" s="25">
        <v>704.2</v>
      </c>
      <c r="BA13" s="2">
        <f t="shared" si="2"/>
        <v>47.40172320947766</v>
      </c>
      <c r="BB13" s="21">
        <v>5931.8</v>
      </c>
      <c r="BC13" s="28">
        <v>1837.2</v>
      </c>
      <c r="BD13" s="2">
        <f t="shared" si="19"/>
        <v>30.972048956471898</v>
      </c>
      <c r="BE13" s="29">
        <v>4306.4</v>
      </c>
      <c r="BF13" s="28">
        <v>729.7</v>
      </c>
      <c r="BG13" s="2">
        <f t="shared" si="20"/>
        <v>16.94454765000929</v>
      </c>
      <c r="BH13" s="29">
        <v>972.1</v>
      </c>
      <c r="BI13" s="26">
        <v>412.4</v>
      </c>
      <c r="BJ13" s="2">
        <f t="shared" si="21"/>
        <v>42.42361896924184</v>
      </c>
      <c r="BK13" s="27">
        <f t="shared" si="3"/>
        <v>-316.7999999999993</v>
      </c>
      <c r="BL13" s="17">
        <f t="shared" si="22"/>
        <v>-123.49999999999955</v>
      </c>
      <c r="BM13" s="2">
        <f>BL13/BK13*100</f>
        <v>38.983585858585805</v>
      </c>
      <c r="BN13" s="8"/>
      <c r="BO13" s="9"/>
    </row>
    <row r="14" spans="1:67" ht="14.25">
      <c r="A14" s="7">
        <v>5</v>
      </c>
      <c r="B14" s="20" t="s">
        <v>34</v>
      </c>
      <c r="C14" s="33">
        <f t="shared" si="4"/>
        <v>25920.100000000002</v>
      </c>
      <c r="D14" s="21">
        <f t="shared" si="0"/>
        <v>2772</v>
      </c>
      <c r="E14" s="2">
        <f t="shared" si="5"/>
        <v>10.694403185172895</v>
      </c>
      <c r="F14" s="21">
        <v>2854.2</v>
      </c>
      <c r="G14" s="2">
        <v>1197.7</v>
      </c>
      <c r="H14" s="2">
        <f t="shared" si="6"/>
        <v>41.96272160325135</v>
      </c>
      <c r="I14" s="21">
        <v>622.2</v>
      </c>
      <c r="J14" s="2">
        <v>298</v>
      </c>
      <c r="K14" s="2">
        <f t="shared" si="1"/>
        <v>47.89456766313082</v>
      </c>
      <c r="L14" s="21">
        <v>0.2</v>
      </c>
      <c r="M14" s="2">
        <v>0.2</v>
      </c>
      <c r="N14" s="2">
        <f t="shared" si="7"/>
        <v>100</v>
      </c>
      <c r="O14" s="21">
        <v>180</v>
      </c>
      <c r="P14" s="2">
        <v>6</v>
      </c>
      <c r="Q14" s="2">
        <f t="shared" si="8"/>
        <v>3.3333333333333335</v>
      </c>
      <c r="R14" s="23">
        <v>535</v>
      </c>
      <c r="S14" s="2">
        <v>105</v>
      </c>
      <c r="T14" s="2">
        <f t="shared" si="24"/>
        <v>19.626168224299064</v>
      </c>
      <c r="U14" s="23"/>
      <c r="V14" s="2"/>
      <c r="W14" s="2" t="e">
        <f t="shared" si="9"/>
        <v>#DIV/0!</v>
      </c>
      <c r="X14" s="23">
        <v>178</v>
      </c>
      <c r="Y14" s="2">
        <v>67.2</v>
      </c>
      <c r="Z14" s="2">
        <f t="shared" si="10"/>
        <v>37.752808988764045</v>
      </c>
      <c r="AA14" s="23">
        <v>65</v>
      </c>
      <c r="AB14" s="2">
        <v>0</v>
      </c>
      <c r="AC14" s="2">
        <f t="shared" si="11"/>
        <v>0</v>
      </c>
      <c r="AD14" s="2"/>
      <c r="AE14" s="2"/>
      <c r="AF14" s="2" t="e">
        <f t="shared" si="12"/>
        <v>#DIV/0!</v>
      </c>
      <c r="AG14" s="21">
        <v>7</v>
      </c>
      <c r="AH14" s="2">
        <v>0</v>
      </c>
      <c r="AI14" s="2">
        <f t="shared" si="13"/>
        <v>0</v>
      </c>
      <c r="AJ14" s="23">
        <v>23065.9</v>
      </c>
      <c r="AK14" s="25">
        <v>1574.3</v>
      </c>
      <c r="AL14" s="2">
        <f t="shared" si="14"/>
        <v>6.825226850025362</v>
      </c>
      <c r="AM14" s="23">
        <v>2589.5</v>
      </c>
      <c r="AN14" s="25">
        <v>1294.8</v>
      </c>
      <c r="AO14" s="2">
        <f t="shared" si="15"/>
        <v>50.00193087468623</v>
      </c>
      <c r="AP14" s="23">
        <v>0</v>
      </c>
      <c r="AQ14" s="25">
        <v>0</v>
      </c>
      <c r="AR14" s="2" t="e">
        <f t="shared" si="16"/>
        <v>#DIV/0!</v>
      </c>
      <c r="AS14" s="21">
        <v>26321.4</v>
      </c>
      <c r="AT14" s="26">
        <v>2906.6</v>
      </c>
      <c r="AU14" s="2">
        <f t="shared" si="17"/>
        <v>11.042725690882703</v>
      </c>
      <c r="AV14" s="30">
        <v>1515.8</v>
      </c>
      <c r="AW14" s="25">
        <v>617</v>
      </c>
      <c r="AX14" s="2">
        <f t="shared" si="18"/>
        <v>40.7045784404275</v>
      </c>
      <c r="AY14" s="29">
        <v>1386.9</v>
      </c>
      <c r="AZ14" s="25">
        <v>609.4</v>
      </c>
      <c r="BA14" s="2">
        <f t="shared" si="2"/>
        <v>43.93972168144783</v>
      </c>
      <c r="BB14" s="21">
        <v>1581.4</v>
      </c>
      <c r="BC14" s="28">
        <v>470.8</v>
      </c>
      <c r="BD14" s="2">
        <f t="shared" si="19"/>
        <v>29.77108890856203</v>
      </c>
      <c r="BE14" s="29">
        <v>21748.2</v>
      </c>
      <c r="BF14" s="28">
        <v>1070.1</v>
      </c>
      <c r="BG14" s="2">
        <f t="shared" si="20"/>
        <v>4.920407206113609</v>
      </c>
      <c r="BH14" s="29">
        <v>1367.1</v>
      </c>
      <c r="BI14" s="32">
        <v>699.3</v>
      </c>
      <c r="BJ14" s="2">
        <f t="shared" si="21"/>
        <v>51.1520737327189</v>
      </c>
      <c r="BK14" s="27">
        <f t="shared" si="3"/>
        <v>-401.2999999999993</v>
      </c>
      <c r="BL14" s="17">
        <f t="shared" si="22"/>
        <v>-134.5999999999999</v>
      </c>
      <c r="BM14" s="2">
        <f t="shared" si="23"/>
        <v>33.54099177672568</v>
      </c>
      <c r="BN14" s="8"/>
      <c r="BO14" s="9"/>
    </row>
    <row r="15" spans="1:67" ht="14.25">
      <c r="A15" s="7">
        <v>6</v>
      </c>
      <c r="B15" s="20" t="s">
        <v>35</v>
      </c>
      <c r="C15" s="33">
        <f t="shared" si="4"/>
        <v>16477.5</v>
      </c>
      <c r="D15" s="21">
        <f t="shared" si="0"/>
        <v>2685.1</v>
      </c>
      <c r="E15" s="2">
        <f t="shared" si="5"/>
        <v>16.29555454407525</v>
      </c>
      <c r="F15" s="21">
        <v>2098.7</v>
      </c>
      <c r="G15" s="2">
        <v>600</v>
      </c>
      <c r="H15" s="2">
        <f t="shared" si="6"/>
        <v>28.589126602182308</v>
      </c>
      <c r="I15" s="21">
        <v>68.7</v>
      </c>
      <c r="J15" s="2">
        <v>20.9</v>
      </c>
      <c r="K15" s="2">
        <f t="shared" si="1"/>
        <v>30.422125181950506</v>
      </c>
      <c r="L15" s="21">
        <v>0</v>
      </c>
      <c r="M15" s="2">
        <v>0</v>
      </c>
      <c r="N15" s="2" t="e">
        <f t="shared" si="7"/>
        <v>#DIV/0!</v>
      </c>
      <c r="O15" s="21">
        <v>90</v>
      </c>
      <c r="P15" s="2">
        <v>4.5</v>
      </c>
      <c r="Q15" s="2">
        <f t="shared" si="8"/>
        <v>5</v>
      </c>
      <c r="R15" s="23">
        <v>516</v>
      </c>
      <c r="S15" s="2">
        <v>65.2</v>
      </c>
      <c r="T15" s="2">
        <f t="shared" si="24"/>
        <v>12.635658914728683</v>
      </c>
      <c r="U15" s="23"/>
      <c r="V15" s="2"/>
      <c r="W15" s="2" t="e">
        <f t="shared" si="9"/>
        <v>#DIV/0!</v>
      </c>
      <c r="X15" s="23">
        <v>39</v>
      </c>
      <c r="Y15" s="2">
        <v>0</v>
      </c>
      <c r="Z15" s="2">
        <f t="shared" si="10"/>
        <v>0</v>
      </c>
      <c r="AA15" s="23">
        <v>0</v>
      </c>
      <c r="AB15" s="2">
        <v>0</v>
      </c>
      <c r="AC15" s="2" t="e">
        <f t="shared" si="11"/>
        <v>#DIV/0!</v>
      </c>
      <c r="AD15" s="2"/>
      <c r="AE15" s="2"/>
      <c r="AF15" s="2" t="e">
        <f t="shared" si="12"/>
        <v>#DIV/0!</v>
      </c>
      <c r="AG15" s="21">
        <v>90</v>
      </c>
      <c r="AH15" s="2">
        <v>0</v>
      </c>
      <c r="AI15" s="2">
        <f t="shared" si="13"/>
        <v>0</v>
      </c>
      <c r="AJ15" s="23">
        <v>14378.8</v>
      </c>
      <c r="AK15" s="25">
        <v>2085.1</v>
      </c>
      <c r="AL15" s="2">
        <f t="shared" si="14"/>
        <v>14.50121011489137</v>
      </c>
      <c r="AM15" s="23">
        <v>3308.2</v>
      </c>
      <c r="AN15" s="25">
        <v>1654.1</v>
      </c>
      <c r="AO15" s="2">
        <f t="shared" si="15"/>
        <v>50</v>
      </c>
      <c r="AP15" s="23">
        <v>2390</v>
      </c>
      <c r="AQ15" s="25">
        <v>5</v>
      </c>
      <c r="AR15" s="2">
        <f t="shared" si="16"/>
        <v>0.20920502092050208</v>
      </c>
      <c r="AS15" s="21">
        <v>17252.1</v>
      </c>
      <c r="AT15" s="26">
        <v>2183.8</v>
      </c>
      <c r="AU15" s="2">
        <f t="shared" si="17"/>
        <v>12.65816915042227</v>
      </c>
      <c r="AV15" s="30">
        <v>1492.6</v>
      </c>
      <c r="AW15" s="25">
        <v>616.3</v>
      </c>
      <c r="AX15" s="2">
        <f t="shared" si="18"/>
        <v>41.2903658046362</v>
      </c>
      <c r="AY15" s="29">
        <v>1456</v>
      </c>
      <c r="AZ15" s="25">
        <v>612.7</v>
      </c>
      <c r="BA15" s="2">
        <f t="shared" si="2"/>
        <v>42.081043956043956</v>
      </c>
      <c r="BB15" s="21">
        <v>13530.6</v>
      </c>
      <c r="BC15" s="28">
        <v>415.8</v>
      </c>
      <c r="BD15" s="2">
        <f t="shared" si="19"/>
        <v>3.0730344552348012</v>
      </c>
      <c r="BE15" s="29">
        <v>1026.2</v>
      </c>
      <c r="BF15" s="28">
        <v>452</v>
      </c>
      <c r="BG15" s="2">
        <f t="shared" si="20"/>
        <v>44.045994932761644</v>
      </c>
      <c r="BH15" s="29">
        <v>1003.8</v>
      </c>
      <c r="BI15" s="26">
        <v>567.3</v>
      </c>
      <c r="BJ15" s="2">
        <f t="shared" si="21"/>
        <v>56.51524208009564</v>
      </c>
      <c r="BK15" s="27">
        <f t="shared" si="3"/>
        <v>-774.5999999999985</v>
      </c>
      <c r="BL15" s="17">
        <f t="shared" si="22"/>
        <v>501.2999999999997</v>
      </c>
      <c r="BM15" s="2">
        <f t="shared" si="23"/>
        <v>-64.71727343144858</v>
      </c>
      <c r="BN15" s="8"/>
      <c r="BO15" s="9"/>
    </row>
    <row r="16" spans="1:67" ht="14.25">
      <c r="A16" s="7">
        <v>7</v>
      </c>
      <c r="B16" s="20" t="s">
        <v>36</v>
      </c>
      <c r="C16" s="33">
        <f t="shared" si="4"/>
        <v>10134.199999999999</v>
      </c>
      <c r="D16" s="21">
        <f t="shared" si="0"/>
        <v>1912.5</v>
      </c>
      <c r="E16" s="2">
        <f t="shared" si="5"/>
        <v>18.871741232657733</v>
      </c>
      <c r="F16" s="21">
        <v>1307.4</v>
      </c>
      <c r="G16" s="2">
        <v>890.2</v>
      </c>
      <c r="H16" s="2">
        <f t="shared" si="6"/>
        <v>68.08933761664372</v>
      </c>
      <c r="I16" s="21">
        <v>9.6</v>
      </c>
      <c r="J16" s="2">
        <v>5.9</v>
      </c>
      <c r="K16" s="2">
        <f t="shared" si="1"/>
        <v>61.458333333333336</v>
      </c>
      <c r="L16" s="21">
        <v>0</v>
      </c>
      <c r="M16" s="2">
        <v>0</v>
      </c>
      <c r="N16" s="2" t="e">
        <f t="shared" si="7"/>
        <v>#DIV/0!</v>
      </c>
      <c r="O16" s="21">
        <v>50</v>
      </c>
      <c r="P16" s="2">
        <v>4.1</v>
      </c>
      <c r="Q16" s="2">
        <f t="shared" si="8"/>
        <v>8.2</v>
      </c>
      <c r="R16" s="23">
        <v>329</v>
      </c>
      <c r="S16" s="2">
        <v>130</v>
      </c>
      <c r="T16" s="2">
        <f t="shared" si="24"/>
        <v>39.51367781155015</v>
      </c>
      <c r="U16" s="23"/>
      <c r="V16" s="2"/>
      <c r="W16" s="2" t="e">
        <f t="shared" si="9"/>
        <v>#DIV/0!</v>
      </c>
      <c r="X16" s="23">
        <v>233</v>
      </c>
      <c r="Y16" s="2">
        <v>467.7</v>
      </c>
      <c r="Z16" s="2">
        <f t="shared" si="10"/>
        <v>200.72961373390558</v>
      </c>
      <c r="AA16" s="23">
        <v>31</v>
      </c>
      <c r="AB16" s="2">
        <v>10.7</v>
      </c>
      <c r="AC16" s="2">
        <f t="shared" si="11"/>
        <v>34.516129032258064</v>
      </c>
      <c r="AD16" s="2"/>
      <c r="AE16" s="2"/>
      <c r="AF16" s="2" t="e">
        <f t="shared" si="12"/>
        <v>#DIV/0!</v>
      </c>
      <c r="AG16" s="21">
        <v>0</v>
      </c>
      <c r="AH16" s="2">
        <v>0</v>
      </c>
      <c r="AI16" s="2" t="e">
        <f t="shared" si="13"/>
        <v>#DIV/0!</v>
      </c>
      <c r="AJ16" s="23">
        <v>8826.8</v>
      </c>
      <c r="AK16" s="25">
        <v>1022.3</v>
      </c>
      <c r="AL16" s="2">
        <f t="shared" si="14"/>
        <v>11.581773689219196</v>
      </c>
      <c r="AM16" s="23">
        <v>1018.3</v>
      </c>
      <c r="AN16" s="25">
        <v>509.2</v>
      </c>
      <c r="AO16" s="2">
        <f t="shared" si="15"/>
        <v>50.00491014435825</v>
      </c>
      <c r="AP16" s="23">
        <v>2769</v>
      </c>
      <c r="AQ16" s="25">
        <v>246.3</v>
      </c>
      <c r="AR16" s="2">
        <f t="shared" si="16"/>
        <v>8.894907908992417</v>
      </c>
      <c r="AS16" s="21">
        <v>10307.9</v>
      </c>
      <c r="AT16" s="26">
        <v>1301.6</v>
      </c>
      <c r="AU16" s="2">
        <f t="shared" si="17"/>
        <v>12.62720825774406</v>
      </c>
      <c r="AV16" s="30">
        <v>1260.3</v>
      </c>
      <c r="AW16" s="25">
        <v>529</v>
      </c>
      <c r="AX16" s="2">
        <f t="shared" si="18"/>
        <v>41.97413314290249</v>
      </c>
      <c r="AY16" s="29">
        <v>1199.6</v>
      </c>
      <c r="AZ16" s="25">
        <v>507.6</v>
      </c>
      <c r="BA16" s="2">
        <f t="shared" si="2"/>
        <v>42.314104701567196</v>
      </c>
      <c r="BB16" s="21">
        <v>6768.6</v>
      </c>
      <c r="BC16" s="28">
        <v>257.7</v>
      </c>
      <c r="BD16" s="2">
        <f t="shared" si="19"/>
        <v>3.8072865880684335</v>
      </c>
      <c r="BE16" s="29">
        <v>961.7</v>
      </c>
      <c r="BF16" s="28">
        <v>71.2</v>
      </c>
      <c r="BG16" s="2">
        <f t="shared" si="20"/>
        <v>7.40355620255797</v>
      </c>
      <c r="BH16" s="29">
        <v>1207.6</v>
      </c>
      <c r="BI16" s="26">
        <v>397.4</v>
      </c>
      <c r="BJ16" s="2">
        <f t="shared" si="21"/>
        <v>32.90824776416032</v>
      </c>
      <c r="BK16" s="27">
        <f t="shared" si="3"/>
        <v>-173.70000000000073</v>
      </c>
      <c r="BL16" s="17">
        <f t="shared" si="22"/>
        <v>610.9000000000001</v>
      </c>
      <c r="BM16" s="2">
        <f t="shared" si="23"/>
        <v>-351.6983304548057</v>
      </c>
      <c r="BN16" s="8"/>
      <c r="BO16" s="9"/>
    </row>
    <row r="17" spans="1:67" ht="15" customHeight="1">
      <c r="A17" s="7">
        <v>8</v>
      </c>
      <c r="B17" s="20" t="s">
        <v>37</v>
      </c>
      <c r="C17" s="33">
        <f t="shared" si="4"/>
        <v>9886.7</v>
      </c>
      <c r="D17" s="21">
        <f t="shared" si="0"/>
        <v>2173.8</v>
      </c>
      <c r="E17" s="2">
        <f t="shared" si="5"/>
        <v>21.987114001638567</v>
      </c>
      <c r="F17" s="21">
        <v>3980.1</v>
      </c>
      <c r="G17" s="2">
        <v>1639.2</v>
      </c>
      <c r="H17" s="2">
        <f t="shared" si="6"/>
        <v>41.184894851888146</v>
      </c>
      <c r="I17" s="21">
        <v>1448.7</v>
      </c>
      <c r="J17" s="2">
        <v>754.2</v>
      </c>
      <c r="K17" s="2">
        <f t="shared" si="1"/>
        <v>52.0604680057983</v>
      </c>
      <c r="L17" s="21">
        <v>3.5</v>
      </c>
      <c r="M17" s="2">
        <v>4.9</v>
      </c>
      <c r="N17" s="2">
        <f t="shared" si="7"/>
        <v>140</v>
      </c>
      <c r="O17" s="21">
        <v>230</v>
      </c>
      <c r="P17" s="2">
        <v>49.5</v>
      </c>
      <c r="Q17" s="2">
        <f t="shared" si="8"/>
        <v>21.521739130434785</v>
      </c>
      <c r="R17" s="23">
        <v>1215</v>
      </c>
      <c r="S17" s="2">
        <v>366.8</v>
      </c>
      <c r="T17" s="2">
        <f t="shared" si="24"/>
        <v>30.189300411522634</v>
      </c>
      <c r="U17" s="23"/>
      <c r="V17" s="2"/>
      <c r="W17" s="2" t="e">
        <f t="shared" si="9"/>
        <v>#DIV/0!</v>
      </c>
      <c r="X17" s="23">
        <v>0</v>
      </c>
      <c r="Y17" s="2">
        <v>0</v>
      </c>
      <c r="Z17" s="2" t="e">
        <f t="shared" si="10"/>
        <v>#DIV/0!</v>
      </c>
      <c r="AA17" s="23">
        <v>0</v>
      </c>
      <c r="AB17" s="2">
        <v>0</v>
      </c>
      <c r="AC17" s="2" t="e">
        <f t="shared" si="11"/>
        <v>#DIV/0!</v>
      </c>
      <c r="AD17" s="2"/>
      <c r="AE17" s="2"/>
      <c r="AF17" s="2" t="e">
        <f t="shared" si="12"/>
        <v>#DIV/0!</v>
      </c>
      <c r="AG17" s="21">
        <v>35</v>
      </c>
      <c r="AH17" s="2">
        <v>35.5</v>
      </c>
      <c r="AI17" s="2" t="e">
        <f>AI10</f>
        <v>#DIV/0!</v>
      </c>
      <c r="AJ17" s="23">
        <v>5906.6</v>
      </c>
      <c r="AK17" s="25">
        <v>534.6</v>
      </c>
      <c r="AL17" s="2">
        <f t="shared" si="14"/>
        <v>9.050892222259845</v>
      </c>
      <c r="AM17" s="23">
        <v>401.5</v>
      </c>
      <c r="AN17" s="25">
        <v>200.8</v>
      </c>
      <c r="AO17" s="2">
        <f t="shared" si="15"/>
        <v>50.012453300124534</v>
      </c>
      <c r="AP17" s="23">
        <v>100</v>
      </c>
      <c r="AQ17" s="25">
        <v>0</v>
      </c>
      <c r="AR17" s="2">
        <f t="shared" si="16"/>
        <v>0</v>
      </c>
      <c r="AS17" s="21">
        <v>10182.6</v>
      </c>
      <c r="AT17" s="26">
        <v>1922.4</v>
      </c>
      <c r="AU17" s="2">
        <f t="shared" si="17"/>
        <v>18.879264627894642</v>
      </c>
      <c r="AV17" s="30">
        <v>1517.9</v>
      </c>
      <c r="AW17" s="25">
        <v>642.8</v>
      </c>
      <c r="AX17" s="2">
        <f t="shared" si="18"/>
        <v>42.34798076289611</v>
      </c>
      <c r="AY17" s="29">
        <v>1447.3</v>
      </c>
      <c r="AZ17" s="25">
        <v>632.8</v>
      </c>
      <c r="BA17" s="2">
        <f t="shared" si="2"/>
        <v>43.72279416845159</v>
      </c>
      <c r="BB17" s="21">
        <v>1932.4</v>
      </c>
      <c r="BC17" s="28">
        <v>309</v>
      </c>
      <c r="BD17" s="2">
        <f t="shared" si="19"/>
        <v>15.990478161871247</v>
      </c>
      <c r="BE17" s="29">
        <v>5285.2</v>
      </c>
      <c r="BF17" s="28">
        <v>291</v>
      </c>
      <c r="BG17" s="2">
        <f t="shared" si="20"/>
        <v>5.505941118595323</v>
      </c>
      <c r="BH17" s="29">
        <v>1328.9</v>
      </c>
      <c r="BI17" s="26">
        <v>626</v>
      </c>
      <c r="BJ17" s="2">
        <f t="shared" si="21"/>
        <v>47.10662954323124</v>
      </c>
      <c r="BK17" s="27">
        <f t="shared" si="3"/>
        <v>-295.89999999999964</v>
      </c>
      <c r="BL17" s="17">
        <f t="shared" si="22"/>
        <v>251.4000000000001</v>
      </c>
      <c r="BM17" s="2">
        <f t="shared" si="23"/>
        <v>-84.96113551875646</v>
      </c>
      <c r="BN17" s="8"/>
      <c r="BO17" s="9"/>
    </row>
    <row r="18" spans="1:67" ht="14.25">
      <c r="A18" s="7">
        <v>9</v>
      </c>
      <c r="B18" s="20" t="s">
        <v>38</v>
      </c>
      <c r="C18" s="33">
        <f t="shared" si="4"/>
        <v>38912.3</v>
      </c>
      <c r="D18" s="21">
        <f t="shared" si="0"/>
        <v>5502.400000000001</v>
      </c>
      <c r="E18" s="2">
        <f t="shared" si="5"/>
        <v>14.140515980808125</v>
      </c>
      <c r="F18" s="21">
        <v>2452</v>
      </c>
      <c r="G18" s="2">
        <v>997.3</v>
      </c>
      <c r="H18" s="2">
        <f t="shared" si="6"/>
        <v>40.67292006525285</v>
      </c>
      <c r="I18" s="21">
        <v>313.5</v>
      </c>
      <c r="J18" s="2">
        <v>141.2</v>
      </c>
      <c r="K18" s="2">
        <f t="shared" si="1"/>
        <v>45.039872408293455</v>
      </c>
      <c r="L18" s="21">
        <v>22</v>
      </c>
      <c r="M18" s="2">
        <v>137.6</v>
      </c>
      <c r="N18" s="2">
        <f t="shared" si="7"/>
        <v>625.4545454545454</v>
      </c>
      <c r="O18" s="21">
        <v>390</v>
      </c>
      <c r="P18" s="2">
        <v>18.6</v>
      </c>
      <c r="Q18" s="2">
        <f t="shared" si="8"/>
        <v>4.769230769230769</v>
      </c>
      <c r="R18" s="23">
        <v>888</v>
      </c>
      <c r="S18" s="2">
        <v>268.9</v>
      </c>
      <c r="T18" s="2">
        <f t="shared" si="24"/>
        <v>30.28153153153153</v>
      </c>
      <c r="U18" s="23"/>
      <c r="V18" s="2"/>
      <c r="W18" s="2" t="e">
        <f t="shared" si="9"/>
        <v>#DIV/0!</v>
      </c>
      <c r="X18" s="23">
        <v>39</v>
      </c>
      <c r="Y18" s="2">
        <v>21.6</v>
      </c>
      <c r="Z18" s="2">
        <f t="shared" si="10"/>
        <v>55.38461538461539</v>
      </c>
      <c r="AA18" s="23">
        <v>25</v>
      </c>
      <c r="AB18" s="2">
        <v>15.1</v>
      </c>
      <c r="AC18" s="2">
        <f t="shared" si="11"/>
        <v>60.4</v>
      </c>
      <c r="AD18" s="2"/>
      <c r="AE18" s="2"/>
      <c r="AF18" s="2" t="e">
        <f t="shared" si="12"/>
        <v>#DIV/0!</v>
      </c>
      <c r="AG18" s="21">
        <v>0</v>
      </c>
      <c r="AH18" s="2">
        <v>0</v>
      </c>
      <c r="AI18" s="2" t="e">
        <f t="shared" si="13"/>
        <v>#DIV/0!</v>
      </c>
      <c r="AJ18" s="23">
        <v>36460.3</v>
      </c>
      <c r="AK18" s="25">
        <v>4505.1</v>
      </c>
      <c r="AL18" s="2">
        <f t="shared" si="14"/>
        <v>12.356179186677016</v>
      </c>
      <c r="AM18" s="23">
        <v>6697.4</v>
      </c>
      <c r="AN18" s="25">
        <v>3348.7</v>
      </c>
      <c r="AO18" s="2">
        <f t="shared" si="15"/>
        <v>50</v>
      </c>
      <c r="AP18" s="23">
        <v>1305</v>
      </c>
      <c r="AQ18" s="25">
        <v>5</v>
      </c>
      <c r="AR18" s="2">
        <f t="shared" si="16"/>
        <v>0.38314176245210724</v>
      </c>
      <c r="AS18" s="21">
        <v>39057.1</v>
      </c>
      <c r="AT18" s="26">
        <v>3426.8</v>
      </c>
      <c r="AU18" s="2">
        <f t="shared" si="17"/>
        <v>8.773820893000249</v>
      </c>
      <c r="AV18" s="30">
        <v>2142</v>
      </c>
      <c r="AW18" s="25">
        <v>644.6</v>
      </c>
      <c r="AX18" s="2">
        <f t="shared" si="18"/>
        <v>30.093370681605975</v>
      </c>
      <c r="AY18" s="29">
        <v>1667.4</v>
      </c>
      <c r="AZ18" s="25">
        <v>576.7</v>
      </c>
      <c r="BA18" s="2">
        <f t="shared" si="2"/>
        <v>34.58678181600096</v>
      </c>
      <c r="BB18" s="21">
        <v>4031.9</v>
      </c>
      <c r="BC18" s="28">
        <v>1358.9</v>
      </c>
      <c r="BD18" s="2">
        <f t="shared" si="19"/>
        <v>33.703712889704605</v>
      </c>
      <c r="BE18" s="29">
        <v>5999</v>
      </c>
      <c r="BF18" s="28">
        <v>169.8</v>
      </c>
      <c r="BG18" s="2">
        <f t="shared" si="20"/>
        <v>2.830471745290882</v>
      </c>
      <c r="BH18" s="29">
        <v>25902.2</v>
      </c>
      <c r="BI18" s="26">
        <v>1087.4</v>
      </c>
      <c r="BJ18" s="2">
        <f t="shared" si="21"/>
        <v>4.198099003173476</v>
      </c>
      <c r="BK18" s="27">
        <f t="shared" si="3"/>
        <v>-144.79999999999563</v>
      </c>
      <c r="BL18" s="17">
        <f t="shared" si="22"/>
        <v>2075.6000000000004</v>
      </c>
      <c r="BM18" s="2">
        <f t="shared" si="23"/>
        <v>-1433.4254143646842</v>
      </c>
      <c r="BN18" s="8"/>
      <c r="BO18" s="9"/>
    </row>
    <row r="19" spans="1:67" ht="14.25">
      <c r="A19" s="7">
        <v>10</v>
      </c>
      <c r="B19" s="20" t="s">
        <v>39</v>
      </c>
      <c r="C19" s="33">
        <f t="shared" si="4"/>
        <v>4231.4</v>
      </c>
      <c r="D19" s="21">
        <f t="shared" si="0"/>
        <v>1820.6</v>
      </c>
      <c r="E19" s="2">
        <f t="shared" si="5"/>
        <v>43.025948858533816</v>
      </c>
      <c r="F19" s="21">
        <v>1361.7</v>
      </c>
      <c r="G19" s="2">
        <v>532.1</v>
      </c>
      <c r="H19" s="2">
        <f t="shared" si="6"/>
        <v>39.076154806491886</v>
      </c>
      <c r="I19" s="21">
        <v>13.3</v>
      </c>
      <c r="J19" s="2">
        <v>4.6</v>
      </c>
      <c r="K19" s="2">
        <f t="shared" si="1"/>
        <v>34.58646616541353</v>
      </c>
      <c r="L19" s="21">
        <v>0.4</v>
      </c>
      <c r="M19" s="2">
        <v>0</v>
      </c>
      <c r="N19" s="2">
        <f t="shared" si="7"/>
        <v>0</v>
      </c>
      <c r="O19" s="21">
        <v>95</v>
      </c>
      <c r="P19" s="2">
        <v>28.5</v>
      </c>
      <c r="Q19" s="2">
        <f t="shared" si="8"/>
        <v>30</v>
      </c>
      <c r="R19" s="23">
        <v>342</v>
      </c>
      <c r="S19" s="2">
        <v>20.5</v>
      </c>
      <c r="T19" s="2">
        <f t="shared" si="24"/>
        <v>5.994152046783626</v>
      </c>
      <c r="U19" s="23"/>
      <c r="V19" s="2"/>
      <c r="W19" s="2" t="e">
        <f t="shared" si="9"/>
        <v>#DIV/0!</v>
      </c>
      <c r="X19" s="23">
        <v>240</v>
      </c>
      <c r="Y19" s="2">
        <v>84.9</v>
      </c>
      <c r="Z19" s="2">
        <f t="shared" si="10"/>
        <v>35.375</v>
      </c>
      <c r="AA19" s="23">
        <v>5</v>
      </c>
      <c r="AB19" s="2">
        <v>0</v>
      </c>
      <c r="AC19" s="2">
        <f t="shared" si="11"/>
        <v>0</v>
      </c>
      <c r="AD19" s="2"/>
      <c r="AE19" s="2"/>
      <c r="AF19" s="2" t="e">
        <f t="shared" si="12"/>
        <v>#DIV/0!</v>
      </c>
      <c r="AG19" s="21">
        <v>0</v>
      </c>
      <c r="AH19" s="2">
        <v>0</v>
      </c>
      <c r="AI19" s="2" t="e">
        <f t="shared" si="13"/>
        <v>#DIV/0!</v>
      </c>
      <c r="AJ19" s="23">
        <v>2869.7</v>
      </c>
      <c r="AK19" s="25">
        <v>1288.5</v>
      </c>
      <c r="AL19" s="2">
        <f t="shared" si="14"/>
        <v>44.900163780186084</v>
      </c>
      <c r="AM19" s="23">
        <v>1549.3</v>
      </c>
      <c r="AN19" s="25">
        <v>774.6</v>
      </c>
      <c r="AO19" s="2">
        <f t="shared" si="15"/>
        <v>49.996772736074355</v>
      </c>
      <c r="AP19" s="23">
        <v>600.9</v>
      </c>
      <c r="AQ19" s="25">
        <v>240.5</v>
      </c>
      <c r="AR19" s="2">
        <f t="shared" si="16"/>
        <v>40.0232983857547</v>
      </c>
      <c r="AS19" s="21">
        <v>4440.5</v>
      </c>
      <c r="AT19" s="26">
        <v>1920.3</v>
      </c>
      <c r="AU19" s="2">
        <f t="shared" si="17"/>
        <v>43.245130052921965</v>
      </c>
      <c r="AV19" s="30">
        <v>1258.2</v>
      </c>
      <c r="AW19" s="25">
        <v>522.1</v>
      </c>
      <c r="AX19" s="2">
        <f t="shared" si="18"/>
        <v>41.49578763312669</v>
      </c>
      <c r="AY19" s="29">
        <v>1242.2</v>
      </c>
      <c r="AZ19" s="25">
        <v>511.3</v>
      </c>
      <c r="BA19" s="2">
        <f t="shared" si="2"/>
        <v>41.16084366446627</v>
      </c>
      <c r="BB19" s="21">
        <v>975</v>
      </c>
      <c r="BC19" s="28">
        <v>251.2</v>
      </c>
      <c r="BD19" s="2">
        <f t="shared" si="19"/>
        <v>25.764102564102565</v>
      </c>
      <c r="BE19" s="29">
        <v>796.8</v>
      </c>
      <c r="BF19" s="28">
        <v>412.4</v>
      </c>
      <c r="BG19" s="2">
        <f t="shared" si="20"/>
        <v>51.7570281124498</v>
      </c>
      <c r="BH19" s="29">
        <v>1286.6</v>
      </c>
      <c r="BI19" s="26">
        <v>672</v>
      </c>
      <c r="BJ19" s="2">
        <f t="shared" si="21"/>
        <v>52.23068552774755</v>
      </c>
      <c r="BK19" s="27">
        <f t="shared" si="3"/>
        <v>-209.10000000000036</v>
      </c>
      <c r="BL19" s="17">
        <f t="shared" si="22"/>
        <v>-99.70000000000005</v>
      </c>
      <c r="BM19" s="2">
        <f t="shared" si="23"/>
        <v>47.68053562888564</v>
      </c>
      <c r="BN19" s="8"/>
      <c r="BO19" s="9"/>
    </row>
    <row r="20" spans="1:67" ht="14.25">
      <c r="A20" s="7">
        <v>11</v>
      </c>
      <c r="B20" s="20" t="s">
        <v>40</v>
      </c>
      <c r="C20" s="33">
        <f t="shared" si="4"/>
        <v>8990.1</v>
      </c>
      <c r="D20" s="21">
        <f t="shared" si="0"/>
        <v>1806.6000000000001</v>
      </c>
      <c r="E20" s="2">
        <f t="shared" si="5"/>
        <v>20.09543831548036</v>
      </c>
      <c r="F20" s="21">
        <v>1004.9</v>
      </c>
      <c r="G20" s="2">
        <v>404.7</v>
      </c>
      <c r="H20" s="2">
        <f t="shared" si="6"/>
        <v>40.27266394666136</v>
      </c>
      <c r="I20" s="21">
        <v>10.6</v>
      </c>
      <c r="J20" s="2">
        <v>8.2</v>
      </c>
      <c r="K20" s="2">
        <f t="shared" si="1"/>
        <v>77.35849056603773</v>
      </c>
      <c r="L20" s="21">
        <v>0.9</v>
      </c>
      <c r="M20" s="2">
        <v>0.2</v>
      </c>
      <c r="N20" s="2">
        <f t="shared" si="7"/>
        <v>22.222222222222225</v>
      </c>
      <c r="O20" s="21">
        <v>45</v>
      </c>
      <c r="P20" s="2">
        <v>28.6</v>
      </c>
      <c r="Q20" s="2">
        <f t="shared" si="8"/>
        <v>63.55555555555556</v>
      </c>
      <c r="R20" s="23">
        <v>281</v>
      </c>
      <c r="S20" s="2">
        <v>53.4</v>
      </c>
      <c r="T20" s="2">
        <f t="shared" si="24"/>
        <v>19.00355871886121</v>
      </c>
      <c r="U20" s="23"/>
      <c r="V20" s="2"/>
      <c r="W20" s="2" t="e">
        <f t="shared" si="9"/>
        <v>#DIV/0!</v>
      </c>
      <c r="X20" s="23">
        <v>0</v>
      </c>
      <c r="Y20" s="2">
        <v>5.8</v>
      </c>
      <c r="Z20" s="2" t="e">
        <f t="shared" si="10"/>
        <v>#DIV/0!</v>
      </c>
      <c r="AA20" s="23">
        <v>28</v>
      </c>
      <c r="AB20" s="2">
        <v>7.8</v>
      </c>
      <c r="AC20" s="2">
        <f t="shared" si="11"/>
        <v>27.857142857142858</v>
      </c>
      <c r="AD20" s="2"/>
      <c r="AE20" s="2"/>
      <c r="AF20" s="2" t="e">
        <f t="shared" si="12"/>
        <v>#DIV/0!</v>
      </c>
      <c r="AG20" s="21">
        <v>0</v>
      </c>
      <c r="AH20" s="2">
        <v>0</v>
      </c>
      <c r="AI20" s="2" t="e">
        <f t="shared" si="13"/>
        <v>#DIV/0!</v>
      </c>
      <c r="AJ20" s="23">
        <v>7985.2</v>
      </c>
      <c r="AK20" s="25">
        <v>1401.9</v>
      </c>
      <c r="AL20" s="2">
        <f t="shared" si="14"/>
        <v>17.556229023693835</v>
      </c>
      <c r="AM20" s="23">
        <v>2259.7</v>
      </c>
      <c r="AN20" s="25">
        <v>1129.8</v>
      </c>
      <c r="AO20" s="2">
        <f t="shared" si="15"/>
        <v>49.99778731690048</v>
      </c>
      <c r="AP20" s="23">
        <v>1758.5</v>
      </c>
      <c r="AQ20" s="25">
        <v>33.9</v>
      </c>
      <c r="AR20" s="2">
        <f t="shared" si="16"/>
        <v>1.9277793574068807</v>
      </c>
      <c r="AS20" s="21">
        <v>9386</v>
      </c>
      <c r="AT20" s="26">
        <v>1687.5</v>
      </c>
      <c r="AU20" s="2">
        <f t="shared" si="17"/>
        <v>17.978904751757938</v>
      </c>
      <c r="AV20" s="30">
        <v>1340.1</v>
      </c>
      <c r="AW20" s="25">
        <v>568.5</v>
      </c>
      <c r="AX20" s="2">
        <f t="shared" si="18"/>
        <v>42.42220729796284</v>
      </c>
      <c r="AY20" s="29">
        <v>1326.5</v>
      </c>
      <c r="AZ20" s="25">
        <v>565.9</v>
      </c>
      <c r="BA20" s="2">
        <f t="shared" si="2"/>
        <v>42.66113833396155</v>
      </c>
      <c r="BB20" s="21">
        <v>6288.1</v>
      </c>
      <c r="BC20" s="28">
        <v>430.2</v>
      </c>
      <c r="BD20" s="2">
        <f t="shared" si="19"/>
        <v>6.841494251045625</v>
      </c>
      <c r="BE20" s="29">
        <v>694.5</v>
      </c>
      <c r="BF20" s="28">
        <v>208.9</v>
      </c>
      <c r="BG20" s="2">
        <f t="shared" si="20"/>
        <v>30.079193664506843</v>
      </c>
      <c r="BH20" s="29">
        <v>919.2</v>
      </c>
      <c r="BI20" s="26">
        <v>402.3</v>
      </c>
      <c r="BJ20" s="2">
        <f t="shared" si="21"/>
        <v>43.76631853785901</v>
      </c>
      <c r="BK20" s="27">
        <f t="shared" si="3"/>
        <v>-395.89999999999964</v>
      </c>
      <c r="BL20" s="17">
        <f t="shared" si="22"/>
        <v>119.10000000000014</v>
      </c>
      <c r="BM20" s="2">
        <f t="shared" si="23"/>
        <v>-30.083354382419863</v>
      </c>
      <c r="BN20" s="8"/>
      <c r="BO20" s="9"/>
    </row>
    <row r="21" spans="1:67" ht="15" customHeight="1">
      <c r="A21" s="7">
        <v>12</v>
      </c>
      <c r="B21" s="20" t="s">
        <v>41</v>
      </c>
      <c r="C21" s="33">
        <f t="shared" si="4"/>
        <v>10746.4</v>
      </c>
      <c r="D21" s="21">
        <f t="shared" si="0"/>
        <v>2660.3</v>
      </c>
      <c r="E21" s="2">
        <f t="shared" si="5"/>
        <v>24.75526688007147</v>
      </c>
      <c r="F21" s="21">
        <v>1757.5</v>
      </c>
      <c r="G21" s="2">
        <v>436.5</v>
      </c>
      <c r="H21" s="2">
        <f t="shared" si="6"/>
        <v>24.836415362731152</v>
      </c>
      <c r="I21" s="21">
        <v>45.9</v>
      </c>
      <c r="J21" s="2">
        <v>33.4</v>
      </c>
      <c r="K21" s="2">
        <f t="shared" si="1"/>
        <v>72.76688453159042</v>
      </c>
      <c r="L21" s="21">
        <v>0</v>
      </c>
      <c r="M21" s="2">
        <v>0.1</v>
      </c>
      <c r="N21" s="2" t="e">
        <f t="shared" si="7"/>
        <v>#DIV/0!</v>
      </c>
      <c r="O21" s="21">
        <v>250</v>
      </c>
      <c r="P21" s="2">
        <v>3.7</v>
      </c>
      <c r="Q21" s="2">
        <f t="shared" si="8"/>
        <v>1.48</v>
      </c>
      <c r="R21" s="23">
        <v>899</v>
      </c>
      <c r="S21" s="2">
        <v>108</v>
      </c>
      <c r="T21" s="2">
        <f t="shared" si="24"/>
        <v>12.013348164627363</v>
      </c>
      <c r="U21" s="23"/>
      <c r="V21" s="2"/>
      <c r="W21" s="2" t="e">
        <f t="shared" si="9"/>
        <v>#DIV/0!</v>
      </c>
      <c r="X21" s="23">
        <v>0</v>
      </c>
      <c r="Y21" s="2">
        <v>0</v>
      </c>
      <c r="Z21" s="2" t="e">
        <f t="shared" si="10"/>
        <v>#DIV/0!</v>
      </c>
      <c r="AA21" s="23">
        <v>40</v>
      </c>
      <c r="AB21" s="2">
        <v>19.4</v>
      </c>
      <c r="AC21" s="2">
        <f t="shared" si="11"/>
        <v>48.5</v>
      </c>
      <c r="AD21" s="2"/>
      <c r="AE21" s="2"/>
      <c r="AF21" s="2" t="e">
        <f t="shared" si="12"/>
        <v>#DIV/0!</v>
      </c>
      <c r="AG21" s="21">
        <v>0</v>
      </c>
      <c r="AH21" s="2">
        <v>0</v>
      </c>
      <c r="AI21" s="2" t="e">
        <f t="shared" si="13"/>
        <v>#DIV/0!</v>
      </c>
      <c r="AJ21" s="23">
        <v>8988.9</v>
      </c>
      <c r="AK21" s="25">
        <v>2223.8</v>
      </c>
      <c r="AL21" s="2">
        <f t="shared" si="14"/>
        <v>24.739400816562654</v>
      </c>
      <c r="AM21" s="23">
        <v>3676.5</v>
      </c>
      <c r="AN21" s="25">
        <v>1838.3</v>
      </c>
      <c r="AO21" s="2">
        <f t="shared" si="15"/>
        <v>50.00135998912009</v>
      </c>
      <c r="AP21" s="23">
        <v>129</v>
      </c>
      <c r="AQ21" s="25">
        <v>5</v>
      </c>
      <c r="AR21" s="2">
        <f t="shared" si="16"/>
        <v>3.875968992248062</v>
      </c>
      <c r="AS21" s="21">
        <v>10746.4</v>
      </c>
      <c r="AT21" s="26">
        <v>1755.4</v>
      </c>
      <c r="AU21" s="2">
        <f t="shared" si="17"/>
        <v>16.334772575001864</v>
      </c>
      <c r="AV21" s="30">
        <v>1468</v>
      </c>
      <c r="AW21" s="25">
        <v>558.7</v>
      </c>
      <c r="AX21" s="2">
        <f t="shared" si="18"/>
        <v>38.05858310626704</v>
      </c>
      <c r="AY21" s="29">
        <v>1371</v>
      </c>
      <c r="AZ21" s="25">
        <v>554.7</v>
      </c>
      <c r="BA21" s="2">
        <f t="shared" si="2"/>
        <v>40.459518599562365</v>
      </c>
      <c r="BB21" s="21">
        <v>5492.8</v>
      </c>
      <c r="BC21" s="28">
        <v>448.9</v>
      </c>
      <c r="BD21" s="2">
        <f t="shared" si="19"/>
        <v>8.17251674919895</v>
      </c>
      <c r="BE21" s="29">
        <v>2591.6</v>
      </c>
      <c r="BF21" s="28">
        <v>151.1</v>
      </c>
      <c r="BG21" s="2">
        <f t="shared" si="20"/>
        <v>5.830375057879302</v>
      </c>
      <c r="BH21" s="29">
        <v>1080</v>
      </c>
      <c r="BI21" s="26">
        <v>560</v>
      </c>
      <c r="BJ21" s="2">
        <f t="shared" si="21"/>
        <v>51.85185185185185</v>
      </c>
      <c r="BK21" s="27">
        <f t="shared" si="3"/>
        <v>0</v>
      </c>
      <c r="BL21" s="17">
        <f t="shared" si="22"/>
        <v>904.9000000000001</v>
      </c>
      <c r="BM21" s="2" t="e">
        <f t="shared" si="23"/>
        <v>#DIV/0!</v>
      </c>
      <c r="BN21" s="8"/>
      <c r="BO21" s="9"/>
    </row>
    <row r="22" spans="1:67" ht="14.25">
      <c r="A22" s="7">
        <v>13</v>
      </c>
      <c r="B22" s="20" t="s">
        <v>42</v>
      </c>
      <c r="C22" s="33">
        <f t="shared" si="4"/>
        <v>18147.5</v>
      </c>
      <c r="D22" s="21">
        <f t="shared" si="0"/>
        <v>2940.3999999999996</v>
      </c>
      <c r="E22" s="2">
        <f t="shared" si="5"/>
        <v>16.202782752445238</v>
      </c>
      <c r="F22" s="21">
        <v>2926.9</v>
      </c>
      <c r="G22" s="2">
        <v>947.8</v>
      </c>
      <c r="H22" s="2">
        <f t="shared" si="6"/>
        <v>32.38238409238443</v>
      </c>
      <c r="I22" s="21">
        <v>264.4</v>
      </c>
      <c r="J22" s="2">
        <v>153.2</v>
      </c>
      <c r="K22" s="2">
        <f t="shared" si="1"/>
        <v>57.94251134644478</v>
      </c>
      <c r="L22" s="21">
        <v>0</v>
      </c>
      <c r="M22" s="2">
        <v>0</v>
      </c>
      <c r="N22" s="2" t="e">
        <f t="shared" si="7"/>
        <v>#DIV/0!</v>
      </c>
      <c r="O22" s="21">
        <v>150</v>
      </c>
      <c r="P22" s="2">
        <v>23.4</v>
      </c>
      <c r="Q22" s="2">
        <f t="shared" si="8"/>
        <v>15.6</v>
      </c>
      <c r="R22" s="23">
        <v>935</v>
      </c>
      <c r="S22" s="2">
        <v>107.2</v>
      </c>
      <c r="T22" s="2">
        <f t="shared" si="24"/>
        <v>11.46524064171123</v>
      </c>
      <c r="U22" s="23"/>
      <c r="V22" s="2"/>
      <c r="W22" s="2" t="e">
        <f t="shared" si="9"/>
        <v>#DIV/0!</v>
      </c>
      <c r="X22" s="23">
        <v>250</v>
      </c>
      <c r="Y22" s="2">
        <v>111.7</v>
      </c>
      <c r="Z22" s="2">
        <f t="shared" si="10"/>
        <v>44.68</v>
      </c>
      <c r="AA22" s="23">
        <v>40</v>
      </c>
      <c r="AB22" s="2">
        <v>0</v>
      </c>
      <c r="AC22" s="2">
        <f t="shared" si="11"/>
        <v>0</v>
      </c>
      <c r="AD22" s="2"/>
      <c r="AE22" s="2"/>
      <c r="AF22" s="2" t="e">
        <f t="shared" si="12"/>
        <v>#DIV/0!</v>
      </c>
      <c r="AG22" s="21">
        <v>5</v>
      </c>
      <c r="AH22" s="2">
        <v>7</v>
      </c>
      <c r="AI22" s="2">
        <f t="shared" si="13"/>
        <v>140</v>
      </c>
      <c r="AJ22" s="23">
        <v>15220.6</v>
      </c>
      <c r="AK22" s="25">
        <v>1992.6</v>
      </c>
      <c r="AL22" s="2">
        <f t="shared" si="14"/>
        <v>13.091468141860371</v>
      </c>
      <c r="AM22" s="23">
        <v>2608.3</v>
      </c>
      <c r="AN22" s="25">
        <v>1304.1</v>
      </c>
      <c r="AO22" s="2">
        <f t="shared" si="15"/>
        <v>49.998083042594786</v>
      </c>
      <c r="AP22" s="23">
        <v>2070.1</v>
      </c>
      <c r="AQ22" s="25">
        <v>8</v>
      </c>
      <c r="AR22" s="2">
        <f t="shared" si="16"/>
        <v>0.3864547606395827</v>
      </c>
      <c r="AS22" s="21">
        <v>18902.3</v>
      </c>
      <c r="AT22" s="26">
        <v>2384.7</v>
      </c>
      <c r="AU22" s="2">
        <f t="shared" si="17"/>
        <v>12.615925046158402</v>
      </c>
      <c r="AV22" s="30">
        <v>1676.9</v>
      </c>
      <c r="AW22" s="25">
        <v>674.3</v>
      </c>
      <c r="AX22" s="2">
        <f t="shared" si="18"/>
        <v>40.211103822529665</v>
      </c>
      <c r="AY22" s="29">
        <v>1626.5</v>
      </c>
      <c r="AZ22" s="25">
        <v>669.9</v>
      </c>
      <c r="BA22" s="2">
        <f t="shared" si="2"/>
        <v>41.18659698739624</v>
      </c>
      <c r="BB22" s="21">
        <v>7354.9</v>
      </c>
      <c r="BC22" s="28">
        <v>364</v>
      </c>
      <c r="BD22" s="2">
        <f t="shared" si="19"/>
        <v>4.949081564671172</v>
      </c>
      <c r="BE22" s="29">
        <v>7888.8</v>
      </c>
      <c r="BF22" s="28">
        <v>207.3</v>
      </c>
      <c r="BG22" s="2">
        <f t="shared" si="20"/>
        <v>2.627776087617889</v>
      </c>
      <c r="BH22" s="29">
        <v>1853.3</v>
      </c>
      <c r="BI22" s="26">
        <v>1076.1</v>
      </c>
      <c r="BJ22" s="2">
        <f t="shared" si="21"/>
        <v>58.06399395672584</v>
      </c>
      <c r="BK22" s="27">
        <f t="shared" si="3"/>
        <v>-754.7999999999993</v>
      </c>
      <c r="BL22" s="17">
        <f t="shared" si="22"/>
        <v>555.6999999999998</v>
      </c>
      <c r="BM22" s="2">
        <f t="shared" si="23"/>
        <v>-73.62215156332807</v>
      </c>
      <c r="BN22" s="8"/>
      <c r="BO22" s="9"/>
    </row>
    <row r="23" spans="1:67" ht="14.25">
      <c r="A23" s="7">
        <v>14</v>
      </c>
      <c r="B23" s="20" t="s">
        <v>43</v>
      </c>
      <c r="C23" s="33">
        <f t="shared" si="4"/>
        <v>6117</v>
      </c>
      <c r="D23" s="21">
        <f t="shared" si="0"/>
        <v>2636.2</v>
      </c>
      <c r="E23" s="2">
        <f t="shared" si="5"/>
        <v>43.09628903057054</v>
      </c>
      <c r="F23" s="21">
        <v>2151.8</v>
      </c>
      <c r="G23" s="2">
        <v>1073.7</v>
      </c>
      <c r="H23" s="2">
        <f t="shared" si="6"/>
        <v>49.89776001487127</v>
      </c>
      <c r="I23" s="21">
        <v>60.6</v>
      </c>
      <c r="J23" s="2">
        <v>29.7</v>
      </c>
      <c r="K23" s="2">
        <f t="shared" si="1"/>
        <v>49.00990099009901</v>
      </c>
      <c r="L23" s="21">
        <v>17.3</v>
      </c>
      <c r="M23" s="2">
        <v>2.1</v>
      </c>
      <c r="N23" s="2">
        <f t="shared" si="7"/>
        <v>12.138728323699421</v>
      </c>
      <c r="O23" s="21">
        <v>105</v>
      </c>
      <c r="P23" s="2">
        <v>5.3</v>
      </c>
      <c r="Q23" s="2">
        <f t="shared" si="8"/>
        <v>5.0476190476190474</v>
      </c>
      <c r="R23" s="23">
        <v>399</v>
      </c>
      <c r="S23" s="2">
        <v>27.1</v>
      </c>
      <c r="T23" s="2">
        <f t="shared" si="24"/>
        <v>6.791979949874687</v>
      </c>
      <c r="U23" s="23"/>
      <c r="V23" s="2"/>
      <c r="W23" s="2" t="e">
        <f t="shared" si="9"/>
        <v>#DIV/0!</v>
      </c>
      <c r="X23" s="23">
        <v>610</v>
      </c>
      <c r="Y23" s="2">
        <v>249.3</v>
      </c>
      <c r="Z23" s="2">
        <f t="shared" si="10"/>
        <v>40.868852459016395</v>
      </c>
      <c r="AA23" s="23">
        <v>0</v>
      </c>
      <c r="AB23" s="2">
        <v>0</v>
      </c>
      <c r="AC23" s="2" t="e">
        <f t="shared" si="11"/>
        <v>#DIV/0!</v>
      </c>
      <c r="AD23" s="2"/>
      <c r="AE23" s="2"/>
      <c r="AF23" s="2" t="e">
        <f t="shared" si="12"/>
        <v>#DIV/0!</v>
      </c>
      <c r="AG23" s="21">
        <v>0</v>
      </c>
      <c r="AH23" s="2">
        <v>0</v>
      </c>
      <c r="AI23" s="2" t="e">
        <f t="shared" si="13"/>
        <v>#DIV/0!</v>
      </c>
      <c r="AJ23" s="23">
        <v>3965.2</v>
      </c>
      <c r="AK23" s="25">
        <v>1562.5</v>
      </c>
      <c r="AL23" s="2">
        <f t="shared" si="14"/>
        <v>39.40532633915061</v>
      </c>
      <c r="AM23" s="23">
        <v>1640.6</v>
      </c>
      <c r="AN23" s="25">
        <v>820.3</v>
      </c>
      <c r="AO23" s="2">
        <f t="shared" si="15"/>
        <v>50</v>
      </c>
      <c r="AP23" s="23">
        <v>580.7</v>
      </c>
      <c r="AQ23" s="25">
        <v>580.7</v>
      </c>
      <c r="AR23" s="2">
        <f t="shared" si="16"/>
        <v>100</v>
      </c>
      <c r="AS23" s="21">
        <v>6479.8</v>
      </c>
      <c r="AT23" s="26">
        <v>2333.7</v>
      </c>
      <c r="AU23" s="2">
        <f t="shared" si="17"/>
        <v>36.01500046297725</v>
      </c>
      <c r="AV23" s="30">
        <v>1632.6</v>
      </c>
      <c r="AW23" s="25">
        <v>715.8</v>
      </c>
      <c r="AX23" s="2">
        <f t="shared" si="18"/>
        <v>43.84417493568541</v>
      </c>
      <c r="AY23" s="29">
        <v>1473.8</v>
      </c>
      <c r="AZ23" s="25">
        <v>687.3</v>
      </c>
      <c r="BA23" s="2">
        <f t="shared" si="2"/>
        <v>46.6345501424888</v>
      </c>
      <c r="BB23" s="21">
        <v>1598</v>
      </c>
      <c r="BC23" s="28">
        <v>149</v>
      </c>
      <c r="BD23" s="2">
        <f t="shared" si="19"/>
        <v>9.32415519399249</v>
      </c>
      <c r="BE23" s="29">
        <v>1630.6</v>
      </c>
      <c r="BF23" s="28">
        <v>354.8</v>
      </c>
      <c r="BG23" s="2">
        <f t="shared" si="20"/>
        <v>21.75886176867411</v>
      </c>
      <c r="BH23" s="29">
        <v>1510.9</v>
      </c>
      <c r="BI23" s="26">
        <v>1070.5</v>
      </c>
      <c r="BJ23" s="2">
        <f t="shared" si="21"/>
        <v>70.85181017936328</v>
      </c>
      <c r="BK23" s="27">
        <f t="shared" si="3"/>
        <v>-362.8000000000002</v>
      </c>
      <c r="BL23" s="17">
        <f t="shared" si="22"/>
        <v>302.5</v>
      </c>
      <c r="BM23" s="2">
        <f t="shared" si="23"/>
        <v>-83.37927232635056</v>
      </c>
      <c r="BN23" s="8"/>
      <c r="BO23" s="9"/>
    </row>
    <row r="24" spans="1:67" ht="14.25">
      <c r="A24" s="7">
        <v>15</v>
      </c>
      <c r="B24" s="20" t="s">
        <v>44</v>
      </c>
      <c r="C24" s="33">
        <f t="shared" si="4"/>
        <v>112994.1</v>
      </c>
      <c r="D24" s="21">
        <f t="shared" si="0"/>
        <v>27584.5</v>
      </c>
      <c r="E24" s="2">
        <f t="shared" si="5"/>
        <v>24.412336573325508</v>
      </c>
      <c r="F24" s="21">
        <v>39215.1</v>
      </c>
      <c r="G24" s="2">
        <v>15139.1</v>
      </c>
      <c r="H24" s="2">
        <f t="shared" si="6"/>
        <v>38.60528214896813</v>
      </c>
      <c r="I24" s="21">
        <v>21389.1</v>
      </c>
      <c r="J24" s="2">
        <v>8931.3</v>
      </c>
      <c r="K24" s="2">
        <f t="shared" si="1"/>
        <v>41.756315132474015</v>
      </c>
      <c r="L24" s="21">
        <v>4.1</v>
      </c>
      <c r="M24" s="2">
        <v>1.9</v>
      </c>
      <c r="N24" s="2">
        <f t="shared" si="7"/>
        <v>46.34146341463415</v>
      </c>
      <c r="O24" s="21">
        <v>3000</v>
      </c>
      <c r="P24" s="2">
        <v>394.6</v>
      </c>
      <c r="Q24" s="2">
        <f t="shared" si="8"/>
        <v>13.153333333333334</v>
      </c>
      <c r="R24" s="23">
        <v>7780</v>
      </c>
      <c r="S24" s="2">
        <v>2192.7</v>
      </c>
      <c r="T24" s="2">
        <f t="shared" si="24"/>
        <v>28.183804627249355</v>
      </c>
      <c r="U24" s="23">
        <v>2000</v>
      </c>
      <c r="V24" s="2">
        <v>1181.7</v>
      </c>
      <c r="W24" s="2">
        <f t="shared" si="9"/>
        <v>59.085</v>
      </c>
      <c r="X24" s="23">
        <v>2050</v>
      </c>
      <c r="Y24" s="2">
        <v>48.7</v>
      </c>
      <c r="Z24" s="2">
        <f t="shared" si="10"/>
        <v>2.375609756097561</v>
      </c>
      <c r="AA24" s="23">
        <v>25</v>
      </c>
      <c r="AB24" s="2">
        <v>0</v>
      </c>
      <c r="AC24" s="2">
        <f t="shared" si="11"/>
        <v>0</v>
      </c>
      <c r="AD24" s="2"/>
      <c r="AE24" s="2"/>
      <c r="AF24" s="2" t="e">
        <f t="shared" si="12"/>
        <v>#DIV/0!</v>
      </c>
      <c r="AG24" s="21">
        <v>500</v>
      </c>
      <c r="AH24" s="2">
        <v>531.6</v>
      </c>
      <c r="AI24" s="2">
        <f t="shared" si="13"/>
        <v>106.32000000000002</v>
      </c>
      <c r="AJ24" s="23">
        <v>73779</v>
      </c>
      <c r="AK24" s="25">
        <v>12445.4</v>
      </c>
      <c r="AL24" s="2">
        <f t="shared" si="14"/>
        <v>16.86848561243714</v>
      </c>
      <c r="AM24" s="23">
        <v>15329.9</v>
      </c>
      <c r="AN24" s="25">
        <v>7665</v>
      </c>
      <c r="AO24" s="2">
        <f t="shared" si="15"/>
        <v>50.00032615998799</v>
      </c>
      <c r="AP24" s="23">
        <v>1795.1</v>
      </c>
      <c r="AQ24" s="25">
        <v>0</v>
      </c>
      <c r="AR24" s="2">
        <f t="shared" si="16"/>
        <v>0</v>
      </c>
      <c r="AS24" s="21">
        <v>112751.6</v>
      </c>
      <c r="AT24" s="26">
        <v>29438.6</v>
      </c>
      <c r="AU24" s="2">
        <f t="shared" si="17"/>
        <v>26.10925255162676</v>
      </c>
      <c r="AV24" s="30">
        <v>5842.4</v>
      </c>
      <c r="AW24" s="25">
        <v>2792.3</v>
      </c>
      <c r="AX24" s="2">
        <f t="shared" si="18"/>
        <v>47.793714911680134</v>
      </c>
      <c r="AY24" s="29">
        <v>4624.7</v>
      </c>
      <c r="AZ24" s="25">
        <v>2667.9</v>
      </c>
      <c r="BA24" s="2">
        <f t="shared" si="2"/>
        <v>57.68806625294614</v>
      </c>
      <c r="BB24" s="21">
        <v>35811.3</v>
      </c>
      <c r="BC24" s="28">
        <v>10126.4</v>
      </c>
      <c r="BD24" s="2">
        <f t="shared" si="19"/>
        <v>28.27710806365588</v>
      </c>
      <c r="BE24" s="29">
        <v>62827.3</v>
      </c>
      <c r="BF24" s="28">
        <v>12932.4</v>
      </c>
      <c r="BG24" s="2">
        <f t="shared" si="20"/>
        <v>20.584045470679147</v>
      </c>
      <c r="BH24" s="29">
        <v>7132.4</v>
      </c>
      <c r="BI24" s="26">
        <v>2992.8</v>
      </c>
      <c r="BJ24" s="2">
        <f t="shared" si="21"/>
        <v>41.96063036285122</v>
      </c>
      <c r="BK24" s="27">
        <f t="shared" si="3"/>
        <v>242.5</v>
      </c>
      <c r="BL24" s="17">
        <f t="shared" si="22"/>
        <v>-1854.0999999999985</v>
      </c>
      <c r="BM24" s="2">
        <f t="shared" si="23"/>
        <v>-764.5773195876283</v>
      </c>
      <c r="BN24" s="8"/>
      <c r="BO24" s="9"/>
    </row>
    <row r="25" spans="1:67" ht="15" customHeight="1">
      <c r="A25" s="7">
        <v>16</v>
      </c>
      <c r="B25" s="20" t="s">
        <v>45</v>
      </c>
      <c r="C25" s="33">
        <f t="shared" si="4"/>
        <v>9683.5</v>
      </c>
      <c r="D25" s="21">
        <f t="shared" si="0"/>
        <v>2393.6</v>
      </c>
      <c r="E25" s="2">
        <f t="shared" si="5"/>
        <v>24.71833531264522</v>
      </c>
      <c r="F25" s="21">
        <v>1920.8</v>
      </c>
      <c r="G25" s="2">
        <v>958</v>
      </c>
      <c r="H25" s="2">
        <f t="shared" si="6"/>
        <v>49.875052061640986</v>
      </c>
      <c r="I25" s="21">
        <v>56.7</v>
      </c>
      <c r="J25" s="2">
        <v>32.7</v>
      </c>
      <c r="K25" s="2">
        <f t="shared" si="1"/>
        <v>57.67195767195767</v>
      </c>
      <c r="L25" s="21">
        <v>1.3</v>
      </c>
      <c r="M25" s="2">
        <v>1.2</v>
      </c>
      <c r="N25" s="2">
        <f t="shared" si="7"/>
        <v>92.3076923076923</v>
      </c>
      <c r="O25" s="21">
        <v>90</v>
      </c>
      <c r="P25" s="2">
        <v>5</v>
      </c>
      <c r="Q25" s="2">
        <f t="shared" si="8"/>
        <v>5.555555555555555</v>
      </c>
      <c r="R25" s="23">
        <v>578</v>
      </c>
      <c r="S25" s="2">
        <v>93.6</v>
      </c>
      <c r="T25" s="2">
        <f t="shared" si="24"/>
        <v>16.193771626297575</v>
      </c>
      <c r="U25" s="23"/>
      <c r="V25" s="2"/>
      <c r="W25" s="2" t="e">
        <f t="shared" si="9"/>
        <v>#DIV/0!</v>
      </c>
      <c r="X25" s="23">
        <v>250</v>
      </c>
      <c r="Y25" s="2">
        <v>186.9</v>
      </c>
      <c r="Z25" s="2">
        <f t="shared" si="10"/>
        <v>74.76</v>
      </c>
      <c r="AA25" s="23">
        <v>17</v>
      </c>
      <c r="AB25" s="2">
        <v>4.3</v>
      </c>
      <c r="AC25" s="2">
        <f t="shared" si="11"/>
        <v>25.294117647058822</v>
      </c>
      <c r="AD25" s="2"/>
      <c r="AE25" s="2"/>
      <c r="AF25" s="2" t="e">
        <f t="shared" si="12"/>
        <v>#DIV/0!</v>
      </c>
      <c r="AG25" s="21">
        <v>20</v>
      </c>
      <c r="AH25" s="2">
        <v>10</v>
      </c>
      <c r="AI25" s="2">
        <f t="shared" si="13"/>
        <v>50</v>
      </c>
      <c r="AJ25" s="23">
        <v>7762.7</v>
      </c>
      <c r="AK25" s="25">
        <v>1435.6</v>
      </c>
      <c r="AL25" s="2">
        <f t="shared" si="14"/>
        <v>18.49356538317853</v>
      </c>
      <c r="AM25" s="23">
        <v>1756</v>
      </c>
      <c r="AN25" s="25">
        <v>878</v>
      </c>
      <c r="AO25" s="2">
        <f t="shared" si="15"/>
        <v>50</v>
      </c>
      <c r="AP25" s="23">
        <v>1607.3</v>
      </c>
      <c r="AQ25" s="25">
        <v>237.3</v>
      </c>
      <c r="AR25" s="2">
        <f t="shared" si="16"/>
        <v>14.76388975300193</v>
      </c>
      <c r="AS25" s="21">
        <v>9971.5</v>
      </c>
      <c r="AT25" s="26">
        <v>2142.8</v>
      </c>
      <c r="AU25" s="2">
        <f t="shared" si="17"/>
        <v>21.489244346387203</v>
      </c>
      <c r="AV25" s="30">
        <v>1286.7</v>
      </c>
      <c r="AW25" s="25">
        <v>473.6</v>
      </c>
      <c r="AX25" s="2">
        <f t="shared" si="18"/>
        <v>36.807336597497475</v>
      </c>
      <c r="AY25" s="29">
        <v>1275.9</v>
      </c>
      <c r="AZ25" s="25">
        <v>467.7</v>
      </c>
      <c r="BA25" s="2">
        <f t="shared" si="2"/>
        <v>36.65647778039031</v>
      </c>
      <c r="BB25" s="21">
        <v>3717.1</v>
      </c>
      <c r="BC25" s="28">
        <v>298.3</v>
      </c>
      <c r="BD25" s="2">
        <f t="shared" si="19"/>
        <v>8.025073309838316</v>
      </c>
      <c r="BE25" s="29">
        <v>3502.6</v>
      </c>
      <c r="BF25" s="28">
        <v>564</v>
      </c>
      <c r="BG25" s="2">
        <f t="shared" si="20"/>
        <v>16.102323987894707</v>
      </c>
      <c r="BH25" s="29">
        <v>1351.1</v>
      </c>
      <c r="BI25" s="26">
        <v>763.2</v>
      </c>
      <c r="BJ25" s="2">
        <f t="shared" si="21"/>
        <v>56.48730663903486</v>
      </c>
      <c r="BK25" s="27">
        <f t="shared" si="3"/>
        <v>-288</v>
      </c>
      <c r="BL25" s="17">
        <f t="shared" si="22"/>
        <v>250.79999999999973</v>
      </c>
      <c r="BM25" s="2">
        <f t="shared" si="23"/>
        <v>-87.08333333333323</v>
      </c>
      <c r="BN25" s="8"/>
      <c r="BO25" s="9"/>
    </row>
    <row r="26" spans="1:67" ht="14.25">
      <c r="A26" s="7">
        <v>17</v>
      </c>
      <c r="B26" s="20" t="s">
        <v>46</v>
      </c>
      <c r="C26" s="33">
        <f>F26+AJ26</f>
        <v>11859.3</v>
      </c>
      <c r="D26" s="21">
        <f t="shared" si="0"/>
        <v>3614.3</v>
      </c>
      <c r="E26" s="2">
        <f t="shared" si="5"/>
        <v>30.476503672223494</v>
      </c>
      <c r="F26" s="21">
        <v>2418.4</v>
      </c>
      <c r="G26" s="2">
        <v>862.7</v>
      </c>
      <c r="H26" s="2">
        <f t="shared" si="6"/>
        <v>35.67234535229904</v>
      </c>
      <c r="I26" s="21">
        <v>871.1</v>
      </c>
      <c r="J26" s="2">
        <v>390.4</v>
      </c>
      <c r="K26" s="2">
        <f t="shared" si="1"/>
        <v>44.816898174721615</v>
      </c>
      <c r="L26" s="21">
        <v>10.9</v>
      </c>
      <c r="M26" s="2">
        <v>26.5</v>
      </c>
      <c r="N26" s="2">
        <f t="shared" si="7"/>
        <v>243.11926605504587</v>
      </c>
      <c r="O26" s="21">
        <v>270</v>
      </c>
      <c r="P26" s="2">
        <v>14.1</v>
      </c>
      <c r="Q26" s="2">
        <f t="shared" si="8"/>
        <v>5.222222222222221</v>
      </c>
      <c r="R26" s="23">
        <v>435</v>
      </c>
      <c r="S26" s="2">
        <v>101.2</v>
      </c>
      <c r="T26" s="2">
        <f t="shared" si="24"/>
        <v>23.264367816091955</v>
      </c>
      <c r="U26" s="23"/>
      <c r="V26" s="2"/>
      <c r="W26" s="2" t="e">
        <f t="shared" si="9"/>
        <v>#DIV/0!</v>
      </c>
      <c r="X26" s="23">
        <v>0</v>
      </c>
      <c r="Y26" s="2">
        <v>0</v>
      </c>
      <c r="Z26" s="2" t="e">
        <f t="shared" si="10"/>
        <v>#DIV/0!</v>
      </c>
      <c r="AA26" s="23">
        <v>0</v>
      </c>
      <c r="AB26" s="2">
        <v>0</v>
      </c>
      <c r="AC26" s="2" t="e">
        <f t="shared" si="11"/>
        <v>#DIV/0!</v>
      </c>
      <c r="AD26" s="2"/>
      <c r="AE26" s="2"/>
      <c r="AF26" s="2" t="e">
        <f t="shared" si="12"/>
        <v>#DIV/0!</v>
      </c>
      <c r="AG26" s="21">
        <v>70</v>
      </c>
      <c r="AH26" s="2">
        <v>27.8</v>
      </c>
      <c r="AI26" s="2">
        <f t="shared" si="13"/>
        <v>39.714285714285715</v>
      </c>
      <c r="AJ26" s="23">
        <v>9440.9</v>
      </c>
      <c r="AK26" s="25">
        <v>2751.6</v>
      </c>
      <c r="AL26" s="2">
        <f t="shared" si="14"/>
        <v>29.14552637990022</v>
      </c>
      <c r="AM26" s="23">
        <v>4869.2</v>
      </c>
      <c r="AN26" s="25">
        <v>2434.6</v>
      </c>
      <c r="AO26" s="2">
        <f t="shared" si="15"/>
        <v>50</v>
      </c>
      <c r="AP26" s="23">
        <v>1407.2</v>
      </c>
      <c r="AQ26" s="25">
        <v>5</v>
      </c>
      <c r="AR26" s="2">
        <f t="shared" si="16"/>
        <v>0.35531552018192153</v>
      </c>
      <c r="AS26" s="21">
        <v>12300</v>
      </c>
      <c r="AT26" s="26">
        <v>2476</v>
      </c>
      <c r="AU26" s="2">
        <f t="shared" si="17"/>
        <v>20.130081300813007</v>
      </c>
      <c r="AV26" s="30">
        <v>3568.5</v>
      </c>
      <c r="AW26" s="25">
        <v>726.8</v>
      </c>
      <c r="AX26" s="2">
        <f t="shared" si="18"/>
        <v>20.367101022838728</v>
      </c>
      <c r="AY26" s="29">
        <v>1751.9</v>
      </c>
      <c r="AZ26" s="25">
        <v>721.9</v>
      </c>
      <c r="BA26" s="2">
        <f t="shared" si="2"/>
        <v>41.206689879559335</v>
      </c>
      <c r="BB26" s="21">
        <v>5383.8</v>
      </c>
      <c r="BC26" s="28">
        <v>312.2</v>
      </c>
      <c r="BD26" s="2">
        <f t="shared" si="19"/>
        <v>5.798878115828968</v>
      </c>
      <c r="BE26" s="29">
        <v>734.6</v>
      </c>
      <c r="BF26" s="28">
        <v>261</v>
      </c>
      <c r="BG26" s="2">
        <f t="shared" si="20"/>
        <v>35.529539885652056</v>
      </c>
      <c r="BH26" s="29">
        <v>1441.1</v>
      </c>
      <c r="BI26" s="26">
        <v>783.8</v>
      </c>
      <c r="BJ26" s="2">
        <f t="shared" si="21"/>
        <v>54.38900839636389</v>
      </c>
      <c r="BK26" s="27">
        <f t="shared" si="3"/>
        <v>-440.7000000000007</v>
      </c>
      <c r="BL26" s="17">
        <f t="shared" si="22"/>
        <v>1138.3000000000002</v>
      </c>
      <c r="BM26" s="2">
        <f t="shared" si="23"/>
        <v>-258.2936237803491</v>
      </c>
      <c r="BN26" s="8"/>
      <c r="BO26" s="9"/>
    </row>
    <row r="27" spans="1:67" ht="21.75" customHeight="1">
      <c r="A27" s="74" t="s">
        <v>20</v>
      </c>
      <c r="B27" s="75"/>
      <c r="C27" s="22">
        <f>SUM(C10:C26)</f>
        <v>355177.39999999997</v>
      </c>
      <c r="D27" s="22">
        <f>SUM(D10:D26)</f>
        <v>72778.6</v>
      </c>
      <c r="E27" s="6">
        <f>D27/C27*100</f>
        <v>20.490774469321533</v>
      </c>
      <c r="F27" s="22">
        <f>SUM(F10:F26)</f>
        <v>76650.59999999999</v>
      </c>
      <c r="G27" s="6">
        <f>SUM(G10:G26)</f>
        <v>29778.500000000004</v>
      </c>
      <c r="H27" s="6">
        <f>G27/F27*100</f>
        <v>38.849663277260724</v>
      </c>
      <c r="I27" s="22">
        <f>SUM(I10:I26)</f>
        <v>25406.199999999997</v>
      </c>
      <c r="J27" s="6">
        <f>SUM(J10:J26)</f>
        <v>10976.3</v>
      </c>
      <c r="K27" s="2">
        <f t="shared" si="1"/>
        <v>43.203233856302795</v>
      </c>
      <c r="L27" s="22">
        <f>SUM(L10:L26)</f>
        <v>272.5</v>
      </c>
      <c r="M27" s="6">
        <f>SUM(M10:M26)</f>
        <v>399.9</v>
      </c>
      <c r="N27" s="6">
        <f>M27/L27*100</f>
        <v>146.75229357798165</v>
      </c>
      <c r="O27" s="22">
        <f>SUM(O10:O26)</f>
        <v>5665</v>
      </c>
      <c r="P27" s="6">
        <f>SUM(P10:P26)</f>
        <v>662.6</v>
      </c>
      <c r="Q27" s="6">
        <f>P27/O27*100</f>
        <v>11.6963812886143</v>
      </c>
      <c r="R27" s="22">
        <f>SUM(R10:R26)</f>
        <v>17538</v>
      </c>
      <c r="S27" s="6">
        <f>SUM(S10:S26)</f>
        <v>3887.6999999999994</v>
      </c>
      <c r="T27" s="6">
        <f>S27/R27*100</f>
        <v>22.16729387615463</v>
      </c>
      <c r="U27" s="22">
        <f>SUM(U10:U26)</f>
        <v>2000</v>
      </c>
      <c r="V27" s="6">
        <f>SUM(V10:V26)</f>
        <v>1181.7</v>
      </c>
      <c r="W27" s="6">
        <f>V27/U27*100</f>
        <v>59.085</v>
      </c>
      <c r="X27" s="22">
        <f>SUM(X10:X26)</f>
        <v>4978</v>
      </c>
      <c r="Y27" s="6">
        <f>SUM(Y10:Y26)</f>
        <v>1633.7</v>
      </c>
      <c r="Z27" s="6">
        <f>Y27/X27*100</f>
        <v>32.81840096424267</v>
      </c>
      <c r="AA27" s="22">
        <f>SUM(AA10:AA26)</f>
        <v>432</v>
      </c>
      <c r="AB27" s="6">
        <f>SUM(AB10:AB26)</f>
        <v>95.59999999999998</v>
      </c>
      <c r="AC27" s="6">
        <f>AB27/AA27*100</f>
        <v>22.129629629629623</v>
      </c>
      <c r="AD27" s="6">
        <f>SUM(AD10:AD26)</f>
        <v>0</v>
      </c>
      <c r="AE27" s="6">
        <f>SUM(AE10:AE26)</f>
        <v>0</v>
      </c>
      <c r="AF27" s="2" t="e">
        <f t="shared" si="12"/>
        <v>#DIV/0!</v>
      </c>
      <c r="AG27" s="22">
        <f>SUM(AG10:AG26)</f>
        <v>927</v>
      </c>
      <c r="AH27" s="6">
        <f>SUM(AH10:AH26)</f>
        <v>663.6999999999999</v>
      </c>
      <c r="AI27" s="2">
        <f>AH27/AG27*100</f>
        <v>71.59654800431498</v>
      </c>
      <c r="AJ27" s="22">
        <f>SUM(AJ10:AJ26)</f>
        <v>278526.8000000001</v>
      </c>
      <c r="AK27" s="6">
        <f>SUM(AK10:AK26)</f>
        <v>43000.09999999999</v>
      </c>
      <c r="AL27" s="6">
        <f>AK27/AJ27*100</f>
        <v>15.43840664524921</v>
      </c>
      <c r="AM27" s="22">
        <f>SUM(AM10:AM26)</f>
        <v>58159</v>
      </c>
      <c r="AN27" s="6">
        <f>SUM(AN10:AN26)</f>
        <v>29079.699999999997</v>
      </c>
      <c r="AO27" s="6">
        <f>AN27/AM27*100</f>
        <v>50.000343884867334</v>
      </c>
      <c r="AP27" s="22">
        <f>SUM(AP10:AP26)</f>
        <v>24095.999999999996</v>
      </c>
      <c r="AQ27" s="6">
        <f>SUM(AQ10:AQ26)</f>
        <v>1909.7</v>
      </c>
      <c r="AR27" s="6">
        <f>AQ27/AP27*100</f>
        <v>7.9253818061088985</v>
      </c>
      <c r="AS27" s="22">
        <f>SUM(AS10:AS26)</f>
        <v>361236.1</v>
      </c>
      <c r="AT27" s="6">
        <f>SUM(AT10:AT26)</f>
        <v>67471</v>
      </c>
      <c r="AU27" s="6">
        <f>(AT27/AS27)*100</f>
        <v>18.67781210128224</v>
      </c>
      <c r="AV27" s="22">
        <f>SUM(AV10:AV26)</f>
        <v>31693.2</v>
      </c>
      <c r="AW27" s="6">
        <f>SUM(AW10:AW26)</f>
        <v>12504.4</v>
      </c>
      <c r="AX27" s="6">
        <f>AW27/AV27*100</f>
        <v>39.4545202125377</v>
      </c>
      <c r="AY27" s="22">
        <f>SUM(AY10:AY26)</f>
        <v>27432.600000000002</v>
      </c>
      <c r="AZ27" s="34">
        <f>SUM(AZ10:AZ26)</f>
        <v>12171.199999999999</v>
      </c>
      <c r="BA27" s="6">
        <f t="shared" si="2"/>
        <v>44.36765016804823</v>
      </c>
      <c r="BB27" s="22">
        <f>SUM(BB10:BB26)</f>
        <v>130735.70000000001</v>
      </c>
      <c r="BC27" s="34">
        <f>SUM(BC10:BC26)</f>
        <v>18227.5</v>
      </c>
      <c r="BD27" s="6">
        <f>BC27/BB27*100</f>
        <v>13.94225142788083</v>
      </c>
      <c r="BE27" s="22">
        <f>SUM(BE10:BE26)</f>
        <v>141359</v>
      </c>
      <c r="BF27" s="6">
        <f>SUM(BF10:BF26)</f>
        <v>19961.8</v>
      </c>
      <c r="BG27" s="6">
        <f>BF27/BE27*100</f>
        <v>14.12135060378186</v>
      </c>
      <c r="BH27" s="22">
        <f>SUM(BH10:BH26)</f>
        <v>52437.6</v>
      </c>
      <c r="BI27" s="6">
        <f>SUM(BI10:BI26)</f>
        <v>14817.2</v>
      </c>
      <c r="BJ27" s="6">
        <f>BI27/BH27*100</f>
        <v>28.256823348131878</v>
      </c>
      <c r="BK27" s="22">
        <f>SUM(BK10:BK26)</f>
        <v>-6058.699999999996</v>
      </c>
      <c r="BL27" s="6">
        <f>SUM(BL10:BL26)</f>
        <v>5307.600000000003</v>
      </c>
      <c r="BM27" s="6">
        <f>BL27/BK27*100</f>
        <v>-87.6029511281299</v>
      </c>
      <c r="BN27" s="8"/>
      <c r="BO27" s="9"/>
    </row>
    <row r="28" spans="3:65" ht="14.25" hidden="1">
      <c r="C28" s="13">
        <f aca="true" t="shared" si="25" ref="C28:AC28">C27-C20</f>
        <v>346187.3</v>
      </c>
      <c r="D28" s="13">
        <f t="shared" si="25"/>
        <v>70972</v>
      </c>
      <c r="E28" s="13">
        <f t="shared" si="25"/>
        <v>0.39533615384117127</v>
      </c>
      <c r="F28" s="13">
        <f t="shared" si="25"/>
        <v>75645.7</v>
      </c>
      <c r="G28" s="13">
        <f t="shared" si="25"/>
        <v>29373.800000000003</v>
      </c>
      <c r="H28" s="13">
        <f t="shared" si="25"/>
        <v>-1.4230006694006363</v>
      </c>
      <c r="I28" s="13">
        <f t="shared" si="25"/>
        <v>25395.6</v>
      </c>
      <c r="J28" s="13">
        <f t="shared" si="25"/>
        <v>10968.099999999999</v>
      </c>
      <c r="K28" s="13">
        <f t="shared" si="25"/>
        <v>-34.155256709734935</v>
      </c>
      <c r="L28" s="13">
        <f t="shared" si="25"/>
        <v>271.6</v>
      </c>
      <c r="M28" s="13">
        <f t="shared" si="25"/>
        <v>399.7</v>
      </c>
      <c r="N28" s="13">
        <f t="shared" si="25"/>
        <v>124.53007135575942</v>
      </c>
      <c r="O28" s="13">
        <f t="shared" si="25"/>
        <v>5620</v>
      </c>
      <c r="P28" s="13">
        <f t="shared" si="25"/>
        <v>634</v>
      </c>
      <c r="Q28" s="13">
        <f t="shared" si="25"/>
        <v>-51.85917426694126</v>
      </c>
      <c r="R28" s="13">
        <f t="shared" si="25"/>
        <v>17257</v>
      </c>
      <c r="S28" s="13">
        <f t="shared" si="25"/>
        <v>3834.2999999999993</v>
      </c>
      <c r="T28" s="13">
        <f t="shared" si="25"/>
        <v>3.16373515729342</v>
      </c>
      <c r="U28" s="13">
        <f t="shared" si="25"/>
        <v>2000</v>
      </c>
      <c r="V28" s="13">
        <f t="shared" si="25"/>
        <v>1181.7</v>
      </c>
      <c r="W28" s="13" t="e">
        <f t="shared" si="25"/>
        <v>#DIV/0!</v>
      </c>
      <c r="X28" s="13">
        <f t="shared" si="25"/>
        <v>4978</v>
      </c>
      <c r="Y28" s="13">
        <f t="shared" si="25"/>
        <v>1627.9</v>
      </c>
      <c r="Z28" s="13" t="e">
        <f t="shared" si="25"/>
        <v>#DIV/0!</v>
      </c>
      <c r="AA28" s="13">
        <f t="shared" si="25"/>
        <v>404</v>
      </c>
      <c r="AB28" s="13">
        <f t="shared" si="25"/>
        <v>87.79999999999998</v>
      </c>
      <c r="AC28" s="13">
        <f t="shared" si="25"/>
        <v>-5.727513227513235</v>
      </c>
      <c r="AD28" s="13"/>
      <c r="AE28" s="13"/>
      <c r="AF28" s="2" t="e">
        <f t="shared" si="12"/>
        <v>#DIV/0!</v>
      </c>
      <c r="AG28" s="13">
        <f aca="true" t="shared" si="26" ref="AG28:BM28">AG27-AG20</f>
        <v>927</v>
      </c>
      <c r="AH28" s="13">
        <f t="shared" si="26"/>
        <v>663.6999999999999</v>
      </c>
      <c r="AI28" s="13" t="e">
        <f t="shared" si="26"/>
        <v>#DIV/0!</v>
      </c>
      <c r="AJ28" s="13">
        <f t="shared" si="26"/>
        <v>270541.6000000001</v>
      </c>
      <c r="AK28" s="13">
        <f t="shared" si="26"/>
        <v>41598.19999999999</v>
      </c>
      <c r="AL28" s="13">
        <f t="shared" si="26"/>
        <v>-2.1178223784446253</v>
      </c>
      <c r="AM28" s="13">
        <f t="shared" si="26"/>
        <v>55899.3</v>
      </c>
      <c r="AN28" s="13">
        <f t="shared" si="26"/>
        <v>27949.899999999998</v>
      </c>
      <c r="AO28" s="13">
        <f t="shared" si="26"/>
        <v>0.0025565679668559937</v>
      </c>
      <c r="AP28" s="13">
        <f t="shared" si="26"/>
        <v>22337.499999999996</v>
      </c>
      <c r="AQ28" s="13">
        <f t="shared" si="26"/>
        <v>1875.8</v>
      </c>
      <c r="AR28" s="13">
        <f t="shared" si="26"/>
        <v>5.997602448702018</v>
      </c>
      <c r="AS28" s="13">
        <f t="shared" si="26"/>
        <v>351850.1</v>
      </c>
      <c r="AT28" s="13">
        <f t="shared" si="26"/>
        <v>65783.5</v>
      </c>
      <c r="AU28" s="13">
        <f t="shared" si="26"/>
        <v>0.6989073495243012</v>
      </c>
      <c r="AV28" s="13">
        <f t="shared" si="26"/>
        <v>30353.100000000002</v>
      </c>
      <c r="AW28" s="13">
        <f t="shared" si="26"/>
        <v>11935.9</v>
      </c>
      <c r="AX28" s="13">
        <f t="shared" si="26"/>
        <v>-2.9676870854251405</v>
      </c>
      <c r="AY28" s="13">
        <f t="shared" si="26"/>
        <v>26106.100000000002</v>
      </c>
      <c r="AZ28" s="13">
        <f t="shared" si="26"/>
        <v>11605.3</v>
      </c>
      <c r="BA28" s="13">
        <f t="shared" si="26"/>
        <v>1.706511834086676</v>
      </c>
      <c r="BB28" s="13">
        <f t="shared" si="26"/>
        <v>124447.6</v>
      </c>
      <c r="BC28" s="13">
        <f t="shared" si="26"/>
        <v>17797.3</v>
      </c>
      <c r="BD28" s="13">
        <f t="shared" si="26"/>
        <v>7.100757176835205</v>
      </c>
      <c r="BE28" s="13">
        <f t="shared" si="26"/>
        <v>140664.5</v>
      </c>
      <c r="BF28" s="13">
        <f t="shared" si="26"/>
        <v>19752.899999999998</v>
      </c>
      <c r="BG28" s="13">
        <f t="shared" si="26"/>
        <v>-15.957843060724983</v>
      </c>
      <c r="BH28" s="13">
        <f t="shared" si="26"/>
        <v>51518.4</v>
      </c>
      <c r="BI28" s="13">
        <f t="shared" si="26"/>
        <v>14414.900000000001</v>
      </c>
      <c r="BJ28" s="13">
        <f t="shared" si="26"/>
        <v>-15.50949518972713</v>
      </c>
      <c r="BK28" s="13">
        <f t="shared" si="26"/>
        <v>-5662.7999999999965</v>
      </c>
      <c r="BL28" s="13">
        <f t="shared" si="26"/>
        <v>5188.500000000003</v>
      </c>
      <c r="BM28" s="13">
        <f t="shared" si="26"/>
        <v>-57.51959674571004</v>
      </c>
    </row>
    <row r="29" spans="3:66" ht="14.2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</row>
    <row r="30" spans="3:65" ht="15" customHeigh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</row>
    <row r="34" ht="14.25">
      <c r="AH34" s="19"/>
    </row>
    <row r="35" ht="14.25">
      <c r="F35" s="31"/>
    </row>
  </sheetData>
  <sheetProtection/>
  <mergeCells count="31">
    <mergeCell ref="A27:B27"/>
    <mergeCell ref="AG6:AI7"/>
    <mergeCell ref="AM6:AO7"/>
    <mergeCell ref="B4:B8"/>
    <mergeCell ref="A4:A8"/>
    <mergeCell ref="O6:Q7"/>
    <mergeCell ref="R6:T7"/>
    <mergeCell ref="U6:W7"/>
    <mergeCell ref="BK4:BM7"/>
    <mergeCell ref="BE5:BG7"/>
    <mergeCell ref="AD6:AF7"/>
    <mergeCell ref="BH5:BJ7"/>
    <mergeCell ref="AV5:AX7"/>
    <mergeCell ref="X6:Z7"/>
    <mergeCell ref="BB5:BD7"/>
    <mergeCell ref="AJ5:AL7"/>
    <mergeCell ref="AA6:AC7"/>
    <mergeCell ref="AV4:BJ4"/>
    <mergeCell ref="AY5:BA5"/>
    <mergeCell ref="AS4:AU7"/>
    <mergeCell ref="AM5:AR5"/>
    <mergeCell ref="AY6:BA7"/>
    <mergeCell ref="I6:K7"/>
    <mergeCell ref="AP6:AR7"/>
    <mergeCell ref="L6:N7"/>
    <mergeCell ref="R1:T1"/>
    <mergeCell ref="C2:T2"/>
    <mergeCell ref="C4:E7"/>
    <mergeCell ref="F4:AR4"/>
    <mergeCell ref="F5:H7"/>
    <mergeCell ref="I5:AI5"/>
  </mergeCells>
  <printOptions/>
  <pageMargins left="0.1968503937007874" right="0.15748031496062992" top="0.7480314960629921" bottom="0.7480314960629921" header="0.31496062992125984" footer="0.31496062992125984"/>
  <pageSetup fitToWidth="2" horizontalDpi="600" verticalDpi="600" orientation="landscape" paperSize="9" scale="60" r:id="rId1"/>
  <colBreaks count="2" manualBreakCount="2">
    <brk id="17" max="26" man="1"/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User</cp:lastModifiedBy>
  <cp:lastPrinted>2020-09-03T12:32:24Z</cp:lastPrinted>
  <dcterms:created xsi:type="dcterms:W3CDTF">2013-04-03T10:22:22Z</dcterms:created>
  <dcterms:modified xsi:type="dcterms:W3CDTF">2021-07-05T13:46:47Z</dcterms:modified>
  <cp:category/>
  <cp:version/>
  <cp:contentType/>
  <cp:contentStatus/>
</cp:coreProperties>
</file>