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23256" windowHeight="13176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M21" i="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L12"/>
  <c r="K12"/>
  <c r="J12"/>
  <c r="I12"/>
  <c r="H12"/>
  <c r="G12"/>
  <c r="F12"/>
  <c r="E12"/>
  <c r="D12"/>
  <c r="C12"/>
  <c r="B12"/>
  <c r="G11"/>
  <c r="F11"/>
  <c r="E11"/>
  <c r="D11"/>
  <c r="K10"/>
  <c r="J10"/>
  <c r="I10"/>
  <c r="F10"/>
  <c r="D10"/>
  <c r="M9"/>
  <c r="L9"/>
  <c r="I9"/>
  <c r="H9"/>
  <c r="D9"/>
  <c r="C9"/>
  <c r="L8"/>
  <c r="H8"/>
  <c r="C8"/>
  <c r="B8"/>
  <c r="A8"/>
</calcChain>
</file>

<file path=xl/sharedStrings.xml><?xml version="1.0" encoding="utf-8"?>
<sst xmlns="http://schemas.openxmlformats.org/spreadsheetml/2006/main" count="16" uniqueCount="12">
  <si>
    <t>Выборы депутатов Государственного Совета Чувашской Республики седьмого созыва</t>
  </si>
  <si>
    <t>1</t>
  </si>
  <si>
    <t>1.</t>
  </si>
  <si>
    <t/>
  </si>
  <si>
    <t>2.</t>
  </si>
  <si>
    <t>3.</t>
  </si>
  <si>
    <t>Цивильский одномандатный избирательный округ № 7</t>
  </si>
  <si>
    <t>4.</t>
  </si>
  <si>
    <t>СВЕДЕНИЯ
о поступлении средств в избирательные фонды кандидатов и расходовании этих средств
(на основании данных, предоставленных ПАО Сбербанк)</t>
  </si>
  <si>
    <t>19.08.2021</t>
  </si>
  <si>
    <t>По состоянию на 28.08.2021</t>
  </si>
  <si>
    <t>в тыс. руб.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</si>
</sst>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2"/>
  <sheetViews>
    <sheetView tabSelected="1" workbookViewId="0">
      <selection activeCell="J10" sqref="J10:J11"/>
    </sheetView>
  </sheetViews>
  <sheetFormatPr defaultRowHeight="14.4"/>
  <cols>
    <col min="1" max="1" width="5.77734375" customWidth="1"/>
    <col min="2" max="2" width="21.88671875" customWidth="1"/>
    <col min="3" max="3" width="10.88671875" customWidth="1"/>
    <col min="4" max="4" width="15.6640625" customWidth="1"/>
    <col min="5" max="5" width="13.77734375" customWidth="1"/>
    <col min="6" max="6" width="15.6640625" customWidth="1"/>
    <col min="7" max="7" width="11.6640625" customWidth="1"/>
    <col min="8" max="8" width="13.21875" customWidth="1"/>
    <col min="9" max="9" width="13.109375" customWidth="1"/>
    <col min="10" max="10" width="15.6640625" customWidth="1"/>
    <col min="11" max="11" width="12.6640625" customWidth="1"/>
    <col min="12" max="12" width="12.5546875" customWidth="1"/>
    <col min="13" max="13" width="21.5546875" customWidth="1"/>
    <col min="14" max="14" width="9.109375" customWidth="1"/>
  </cols>
  <sheetData>
    <row r="3" spans="1:14" ht="55.2" customHeight="1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.6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ht="15.6">
      <c r="A5" s="17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5.6">
      <c r="M6" s="24" t="s">
        <v>10</v>
      </c>
    </row>
    <row r="7" spans="1:14">
      <c r="M7" s="2" t="s">
        <v>11</v>
      </c>
    </row>
    <row r="8" spans="1:14" ht="24" customHeight="1">
      <c r="A8" s="18" t="str">
        <f t="shared" ref="A8" si="0">"№
п/п"</f>
        <v>№
п/п</v>
      </c>
      <c r="B8" s="18" t="str">
        <f t="shared" ref="B8" si="1">"Фамилия, имя, отчество кандидата"</f>
        <v>Фамилия, имя, отчество кандидата</v>
      </c>
      <c r="C8" s="21" t="str">
        <f t="shared" ref="C8" si="2">"Поступило средств"</f>
        <v>Поступило средств</v>
      </c>
      <c r="D8" s="22"/>
      <c r="E8" s="22"/>
      <c r="F8" s="22"/>
      <c r="G8" s="23"/>
      <c r="H8" s="21" t="str">
        <f t="shared" ref="H8" si="3">"Израсходовано средств"</f>
        <v>Израсходовано средств</v>
      </c>
      <c r="I8" s="22"/>
      <c r="J8" s="22"/>
      <c r="K8" s="23"/>
      <c r="L8" s="21" t="str">
        <f t="shared" ref="L8" si="4">"Возвращено средств"</f>
        <v>Возвращено средств</v>
      </c>
      <c r="M8" s="23"/>
    </row>
    <row r="9" spans="1:14" ht="48.9" customHeight="1">
      <c r="A9" s="19"/>
      <c r="B9" s="19"/>
      <c r="C9" s="18" t="str">
        <f t="shared" ref="C9" si="5">"всего"</f>
        <v>всего</v>
      </c>
      <c r="D9" s="21" t="str">
        <f t="shared" ref="D9" si="6">"из них"</f>
        <v>из них</v>
      </c>
      <c r="E9" s="22"/>
      <c r="F9" s="22"/>
      <c r="G9" s="23"/>
      <c r="H9" s="18" t="str">
        <f t="shared" ref="H9" si="7">"всего"</f>
        <v>всего</v>
      </c>
      <c r="I9" s="21" t="str">
        <f t="shared" ref="I9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9" s="22"/>
      <c r="K9" s="23"/>
      <c r="L9" s="18" t="str">
        <f t="shared" ref="L9" si="9">"сумма, тыс. руб."</f>
        <v>сумма, тыс. руб.</v>
      </c>
      <c r="M9" s="18" t="str">
        <f t="shared" ref="M9" si="10">"основание возврата"</f>
        <v>основание возврата</v>
      </c>
      <c r="N9" s="1"/>
    </row>
    <row r="10" spans="1:14" ht="69.900000000000006" customHeight="1">
      <c r="A10" s="19"/>
      <c r="B10" s="19"/>
      <c r="C10" s="19"/>
      <c r="D10" s="21" t="str">
        <f t="shared" ref="D10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10" s="23"/>
      <c r="F10" s="21" t="str">
        <f t="shared" ref="F10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10" s="23"/>
      <c r="H10" s="19"/>
      <c r="I10" s="18" t="str">
        <f t="shared" ref="I10" si="13">"дата операции"</f>
        <v>дата операции</v>
      </c>
      <c r="J10" s="18" t="str">
        <f t="shared" ref="J10" si="14">"сумма, тыс. руб."</f>
        <v>сумма, тыс. руб.</v>
      </c>
      <c r="K10" s="18" t="str">
        <f t="shared" ref="K10" si="15">"назначение платежа"</f>
        <v>назначение платежа</v>
      </c>
      <c r="L10" s="19"/>
      <c r="M10" s="19"/>
      <c r="N10" s="1"/>
    </row>
    <row r="11" spans="1:14" ht="60" customHeight="1">
      <c r="A11" s="20"/>
      <c r="B11" s="20"/>
      <c r="C11" s="20"/>
      <c r="D11" s="3" t="str">
        <f>"сумма, тыс. руб."</f>
        <v>сумма, тыс. руб.</v>
      </c>
      <c r="E11" s="3" t="str">
        <f>"наименование юридического лица"</f>
        <v>наименование юридического лица</v>
      </c>
      <c r="F11" s="3" t="str">
        <f>"сумма, тыс. руб."</f>
        <v>сумма, тыс. руб.</v>
      </c>
      <c r="G11" s="3" t="str">
        <f>"кол-во граждан"</f>
        <v>кол-во граждан</v>
      </c>
      <c r="H11" s="20"/>
      <c r="I11" s="20"/>
      <c r="J11" s="20"/>
      <c r="K11" s="20"/>
      <c r="L11" s="20"/>
      <c r="M11" s="20"/>
      <c r="N11" s="1"/>
    </row>
    <row r="12" spans="1:14">
      <c r="A12" s="5" t="s">
        <v>1</v>
      </c>
      <c r="B12" s="3" t="str">
        <f>"2"</f>
        <v>2</v>
      </c>
      <c r="C12" s="3" t="str">
        <f>"3"</f>
        <v>3</v>
      </c>
      <c r="D12" s="3" t="str">
        <f>"4"</f>
        <v>4</v>
      </c>
      <c r="E12" s="3" t="str">
        <f>"5"</f>
        <v>5</v>
      </c>
      <c r="F12" s="3" t="str">
        <f>"6"</f>
        <v>6</v>
      </c>
      <c r="G12" s="3" t="str">
        <f>"7"</f>
        <v>7</v>
      </c>
      <c r="H12" s="3" t="str">
        <f>"8"</f>
        <v>8</v>
      </c>
      <c r="I12" s="3" t="str">
        <f>"9"</f>
        <v>9</v>
      </c>
      <c r="J12" s="3" t="str">
        <f>"10"</f>
        <v>10</v>
      </c>
      <c r="K12" s="3" t="str">
        <f>"11"</f>
        <v>11</v>
      </c>
      <c r="L12" s="3" t="str">
        <f>"12"</f>
        <v>12</v>
      </c>
      <c r="M12" s="3" t="str">
        <f>"13"</f>
        <v>13</v>
      </c>
      <c r="N12" s="1"/>
    </row>
    <row r="13" spans="1:14" ht="29.4" customHeight="1">
      <c r="A13" s="6" t="s">
        <v>2</v>
      </c>
      <c r="B13" s="11" t="str">
        <f>"Григорьев Роман Вячеславич"</f>
        <v>Григорьев Роман Вячеславич</v>
      </c>
      <c r="C13" s="12">
        <v>100</v>
      </c>
      <c r="D13" s="12"/>
      <c r="E13" s="10" t="str">
        <f>""</f>
        <v/>
      </c>
      <c r="F13" s="12"/>
      <c r="G13" s="13"/>
      <c r="H13" s="12">
        <v>59.65</v>
      </c>
      <c r="I13" s="14"/>
      <c r="J13" s="12"/>
      <c r="K13" s="10" t="str">
        <f>""</f>
        <v/>
      </c>
      <c r="L13" s="12"/>
      <c r="M13" s="10" t="str">
        <f>""</f>
        <v/>
      </c>
      <c r="N13" s="4"/>
    </row>
    <row r="14" spans="1:14" ht="14.4" customHeight="1">
      <c r="A14" s="5" t="s">
        <v>3</v>
      </c>
      <c r="B14" s="7" t="str">
        <f>"Итого по кандидату"</f>
        <v>Итого по кандидату</v>
      </c>
      <c r="C14" s="15">
        <v>100</v>
      </c>
      <c r="D14" s="15">
        <v>0</v>
      </c>
      <c r="E14" s="3" t="str">
        <f>""</f>
        <v/>
      </c>
      <c r="F14" s="15">
        <v>0</v>
      </c>
      <c r="G14" s="8"/>
      <c r="H14" s="15">
        <v>59.65</v>
      </c>
      <c r="I14" s="9"/>
      <c r="J14" s="15">
        <v>0</v>
      </c>
      <c r="K14" s="3" t="str">
        <f>""</f>
        <v/>
      </c>
      <c r="L14" s="15">
        <v>0</v>
      </c>
      <c r="M14" s="3" t="str">
        <f>""</f>
        <v/>
      </c>
      <c r="N14" s="4"/>
    </row>
    <row r="15" spans="1:14" ht="87.6" customHeight="1">
      <c r="A15" s="6" t="s">
        <v>4</v>
      </c>
      <c r="B15" s="11" t="str">
        <f>"Лидерман Владимир Викторович"</f>
        <v>Лидерман Владимир Викторович</v>
      </c>
      <c r="C15" s="12">
        <v>1000</v>
      </c>
      <c r="D15" s="12">
        <v>700</v>
      </c>
      <c r="E15" s="10" t="str">
        <f>"ООО ""ЖСК"""</f>
        <v>ООО "ЖСК"</v>
      </c>
      <c r="F15" s="12"/>
      <c r="G15" s="13"/>
      <c r="H15" s="12">
        <v>475.63</v>
      </c>
      <c r="I15" s="14" t="s">
        <v>9</v>
      </c>
      <c r="J15" s="12">
        <v>75</v>
      </c>
      <c r="K15" s="10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5" s="12"/>
      <c r="M15" s="10" t="str">
        <f>""</f>
        <v/>
      </c>
      <c r="N15" s="4"/>
    </row>
    <row r="16" spans="1:14" ht="16.8" customHeight="1">
      <c r="A16" s="5" t="s">
        <v>3</v>
      </c>
      <c r="B16" s="7" t="str">
        <f>"Итого по кандидату"</f>
        <v>Итого по кандидату</v>
      </c>
      <c r="C16" s="15">
        <v>1000</v>
      </c>
      <c r="D16" s="15">
        <v>700</v>
      </c>
      <c r="E16" s="3" t="str">
        <f>""</f>
        <v/>
      </c>
      <c r="F16" s="15">
        <v>0</v>
      </c>
      <c r="G16" s="8"/>
      <c r="H16" s="15">
        <v>475.63</v>
      </c>
      <c r="I16" s="9"/>
      <c r="J16" s="15">
        <v>75</v>
      </c>
      <c r="K16" s="3" t="str">
        <f>""</f>
        <v/>
      </c>
      <c r="L16" s="15">
        <v>0</v>
      </c>
      <c r="M16" s="3" t="str">
        <f>""</f>
        <v/>
      </c>
      <c r="N16" s="4"/>
    </row>
    <row r="17" spans="1:14" ht="25.8" customHeight="1">
      <c r="A17" s="6" t="s">
        <v>5</v>
      </c>
      <c r="B17" s="11" t="str">
        <f>"Мастьянов Сергей Витальевич"</f>
        <v>Мастьянов Сергей Витальевич</v>
      </c>
      <c r="C17" s="12">
        <v>39.4</v>
      </c>
      <c r="D17" s="12"/>
      <c r="E17" s="10" t="str">
        <f>""</f>
        <v/>
      </c>
      <c r="F17" s="12"/>
      <c r="G17" s="13"/>
      <c r="H17" s="12">
        <v>39.4</v>
      </c>
      <c r="I17" s="14"/>
      <c r="J17" s="12"/>
      <c r="K17" s="10" t="str">
        <f>""</f>
        <v/>
      </c>
      <c r="L17" s="12"/>
      <c r="M17" s="10" t="str">
        <f>""</f>
        <v/>
      </c>
      <c r="N17" s="4"/>
    </row>
    <row r="18" spans="1:14" ht="21.6" customHeight="1">
      <c r="A18" s="5" t="s">
        <v>3</v>
      </c>
      <c r="B18" s="7" t="str">
        <f>"Итого по кандидату"</f>
        <v>Итого по кандидату</v>
      </c>
      <c r="C18" s="15">
        <v>39.4</v>
      </c>
      <c r="D18" s="15">
        <v>0</v>
      </c>
      <c r="E18" s="3" t="str">
        <f>""</f>
        <v/>
      </c>
      <c r="F18" s="15">
        <v>0</v>
      </c>
      <c r="G18" s="8"/>
      <c r="H18" s="15">
        <v>39.4</v>
      </c>
      <c r="I18" s="9"/>
      <c r="J18" s="15">
        <v>0</v>
      </c>
      <c r="K18" s="3" t="str">
        <f>""</f>
        <v/>
      </c>
      <c r="L18" s="15">
        <v>0</v>
      </c>
      <c r="M18" s="3" t="str">
        <f>""</f>
        <v/>
      </c>
      <c r="N18" s="4"/>
    </row>
    <row r="19" spans="1:14" ht="29.4" customHeight="1">
      <c r="A19" s="6" t="s">
        <v>7</v>
      </c>
      <c r="B19" s="11" t="str">
        <f>"Федоров Алексей Дмитриевич"</f>
        <v>Федоров Алексей Дмитриевич</v>
      </c>
      <c r="C19" s="12">
        <v>140</v>
      </c>
      <c r="D19" s="12"/>
      <c r="E19" s="10" t="str">
        <f>""</f>
        <v/>
      </c>
      <c r="F19" s="12"/>
      <c r="G19" s="13"/>
      <c r="H19" s="12">
        <v>92.01</v>
      </c>
      <c r="I19" s="14"/>
      <c r="J19" s="12"/>
      <c r="K19" s="10" t="str">
        <f>""</f>
        <v/>
      </c>
      <c r="L19" s="12"/>
      <c r="M19" s="10" t="str">
        <f>""</f>
        <v/>
      </c>
      <c r="N19" s="4"/>
    </row>
    <row r="20" spans="1:14" ht="21.6" customHeight="1">
      <c r="A20" s="5" t="s">
        <v>3</v>
      </c>
      <c r="B20" s="7" t="str">
        <f>"Итого по кандидату"</f>
        <v>Итого по кандидату</v>
      </c>
      <c r="C20" s="15">
        <v>140</v>
      </c>
      <c r="D20" s="15">
        <v>0</v>
      </c>
      <c r="E20" s="3" t="str">
        <f>""</f>
        <v/>
      </c>
      <c r="F20" s="15">
        <v>0</v>
      </c>
      <c r="G20" s="8"/>
      <c r="H20" s="15">
        <v>92.01</v>
      </c>
      <c r="I20" s="9"/>
      <c r="J20" s="15">
        <v>0</v>
      </c>
      <c r="K20" s="3" t="str">
        <f>""</f>
        <v/>
      </c>
      <c r="L20" s="15">
        <v>0</v>
      </c>
      <c r="M20" s="3" t="str">
        <f>""</f>
        <v/>
      </c>
      <c r="N20" s="4"/>
    </row>
    <row r="21" spans="1:14" ht="33" customHeight="1">
      <c r="A21" s="5" t="s">
        <v>3</v>
      </c>
      <c r="B21" s="7" t="str">
        <f>"Итого"</f>
        <v>Итого</v>
      </c>
      <c r="C21" s="15">
        <v>1279.4000000000001</v>
      </c>
      <c r="D21" s="15">
        <v>700</v>
      </c>
      <c r="E21" s="3" t="str">
        <f>""</f>
        <v/>
      </c>
      <c r="F21" s="15">
        <v>0</v>
      </c>
      <c r="G21" s="8">
        <v>0</v>
      </c>
      <c r="H21" s="15">
        <v>666.69</v>
      </c>
      <c r="I21" s="9"/>
      <c r="J21" s="15">
        <v>75</v>
      </c>
      <c r="K21" s="3" t="str">
        <f>""</f>
        <v/>
      </c>
      <c r="L21" s="15">
        <v>0</v>
      </c>
      <c r="M21" s="3" t="str">
        <f>""</f>
        <v/>
      </c>
      <c r="N21" s="4"/>
    </row>
    <row r="22" spans="1:14">
      <c r="N22" s="4"/>
    </row>
  </sheetData>
  <mergeCells count="19">
    <mergeCell ref="I10:I11"/>
    <mergeCell ref="J10:J11"/>
    <mergeCell ref="K10:K11"/>
    <mergeCell ref="A3:M3"/>
    <mergeCell ref="A4:M4"/>
    <mergeCell ref="A5:M5"/>
    <mergeCell ref="A8:A11"/>
    <mergeCell ref="B8:B11"/>
    <mergeCell ref="C8:G8"/>
    <mergeCell ref="H8:K8"/>
    <mergeCell ref="L8:M8"/>
    <mergeCell ref="C9:C11"/>
    <mergeCell ref="D9:G9"/>
    <mergeCell ref="H9:H11"/>
    <mergeCell ref="I9:K9"/>
    <mergeCell ref="L9:L11"/>
    <mergeCell ref="M9:M11"/>
    <mergeCell ref="D10:E10"/>
    <mergeCell ref="F10:G10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i3</cp:lastModifiedBy>
  <cp:lastPrinted>2021-08-30T13:03:04Z</cp:lastPrinted>
  <dcterms:created xsi:type="dcterms:W3CDTF">2021-08-16T06:47:20Z</dcterms:created>
  <dcterms:modified xsi:type="dcterms:W3CDTF">2021-08-30T13:12:28Z</dcterms:modified>
</cp:coreProperties>
</file>