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'Лист1'!$A$1:$U$369</definedName>
  </definedNames>
  <calcPr fullCalcOnLoad="1"/>
</workbook>
</file>

<file path=xl/sharedStrings.xml><?xml version="1.0" encoding="utf-8"?>
<sst xmlns="http://schemas.openxmlformats.org/spreadsheetml/2006/main" count="1492" uniqueCount="265">
  <si>
    <t>РЕСУРСНОЕ ОБЕСПЕЧЕНИЕ
реализации подпрограммы «Поддержка развития образования»  муниципальной  программы 
Алатырского района  «Развитие образования» за счет всех источников финансирования</t>
  </si>
  <si>
    <t>Статус</t>
  </si>
  <si>
    <t>Наименование подпрограммы муниципальной программы (основного мероприятия, мероприятия)</t>
  </si>
  <si>
    <t xml:space="preserve">Задача подпрограммы муниципальной программы Чувашской Республики </t>
  </si>
  <si>
    <t>Ответственный исполнитель, соисполнители, участники</t>
  </si>
  <si>
    <t>Код бюджетной</t>
  </si>
  <si>
    <t>классификации</t>
  </si>
  <si>
    <t>Источники финансирования</t>
  </si>
  <si>
    <t>Расходы по годам, тыс. рублей</t>
  </si>
  <si>
    <t>главный распорядитель бюджетных средств</t>
  </si>
  <si>
    <t>раздел, под­раздел</t>
  </si>
  <si>
    <t>целевая статья расходов</t>
  </si>
  <si>
    <t>2026–2030</t>
  </si>
  <si>
    <t>2031–2035</t>
  </si>
  <si>
    <t>Подпрограмма</t>
  </si>
  <si>
    <t xml:space="preserve">«Поддержка развития образования» </t>
  </si>
  <si>
    <t xml:space="preserve"> </t>
  </si>
  <si>
    <t>х</t>
  </si>
  <si>
    <t xml:space="preserve"> х</t>
  </si>
  <si>
    <t>Ц710000000</t>
  </si>
  <si>
    <t>всего</t>
  </si>
  <si>
    <t>федеральный бюджет</t>
  </si>
  <si>
    <t>республиканский бюджет Чувашской Республики</t>
  </si>
  <si>
    <t xml:space="preserve">х </t>
  </si>
  <si>
    <t>внебюджетные источники</t>
  </si>
  <si>
    <t>Цель «Достижение высоких результатов развития образования в  Алатырском районе»</t>
  </si>
  <si>
    <t>Обеспечение деятельности организаций в сфере образования</t>
  </si>
  <si>
    <t>повышение доступности для на­селения качественных образовательных услуг</t>
  </si>
  <si>
    <t>ответственный исполнитель – Управление образования</t>
  </si>
  <si>
    <t>Ц710100000</t>
  </si>
  <si>
    <t>Соотношение средней заработной платы педагогических работников дошкольных образовательных организаций и средней заработной платы работников общеобразовательных организаций в Чувашской Республике, %</t>
  </si>
  <si>
    <t>Соотношение средней заработной платы педагогических работников общеобразовательных организаций в Чувашской Республике и среднемесячного дохода от трудовой деятельности в Чувашской Республике, %</t>
  </si>
  <si>
    <t>Соотношение средней заработной платы педагогических работников  муниципальных  организаций дополнительного образования и средней заработной платы учителей общеобразовательных организаций в Чувашской Республике, %</t>
  </si>
  <si>
    <t>Удовлетворенность населения качеством начального общего, основного общего, среднего общего  образования, %</t>
  </si>
  <si>
    <t xml:space="preserve">Обеспечение деятельности муниципальных общеобразовательных организаций </t>
  </si>
  <si>
    <t>Ц710170550</t>
  </si>
  <si>
    <t xml:space="preserve">Обеспечение деятельности организаций дополнительного образования </t>
  </si>
  <si>
    <t>Ц710170560</t>
  </si>
  <si>
    <t>местный  бюджет</t>
  </si>
  <si>
    <t>Финансовое обеспечение получения дошкольного образования, начального общего, основного общего и среднего общего образования</t>
  </si>
  <si>
    <t>повышение доступности для населения качественных образовательных услуг</t>
  </si>
  <si>
    <t>Ц710200000</t>
  </si>
  <si>
    <t>Охват детей дошкольного возраста образовательными программами дошкольного образования, %</t>
  </si>
  <si>
    <t>Доступность дошкольного образования (отношение численности детей в возрасте от 3 до</t>
  </si>
  <si>
    <t>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образования), %</t>
  </si>
  <si>
    <t>Удовлетворенность населения качеством начального общего, основного общего, среднего общего образования, %</t>
  </si>
  <si>
    <t>Осуществление  государствен­ных полномочий Чувашской Республики по обеспечению  гарантий реализации права на получение общедоступного и бесплатного дошкольного образования в муниципальных дошколь­ных образователь­ных организациях</t>
  </si>
  <si>
    <t xml:space="preserve">ответственный исполнитель – Управление образования </t>
  </si>
  <si>
    <t>Ц710212000</t>
  </si>
  <si>
    <t>Мероприятия по обеспечению государственных гарантий реализации прав на получение общедоступного и бесплатного дошкольного образования в муниципальных дошкошльных образовательных организациях</t>
  </si>
  <si>
    <t>Ц710272000</t>
  </si>
  <si>
    <t>Осуществление  государствен­ных пономочий Чувашской Республики по обеспечению  гарантий реализации права на получение общедоступного и бесплатного дошкольного, начального общего, основ­ного общего, среднего общего образования в муниципальных общеобразовательных организациях, обеспечение до­полнительного образования детей в муниципальных общеобразовательных организациях</t>
  </si>
  <si>
    <t>Ц710212010</t>
  </si>
  <si>
    <t>Цель «Достижение высоких результатов развития образования в Алатырском районе »</t>
  </si>
  <si>
    <t>повышение доступности для населения районакачественных образовательных услуг</t>
  </si>
  <si>
    <t>Ц710300000</t>
  </si>
  <si>
    <t>Доля  муниципальных  общеобразовательных организаций, соответствующих современным требованиям обучения, в общем количестве  муниципальных  общеобразовательных организаций, %</t>
  </si>
  <si>
    <t>Удовлетворенность населения качеством начального общего, основного общего, среднего общего   образования, %</t>
  </si>
  <si>
    <t>Доля учащихся   муниципальных общеобразовательных организаций, обеспеченных горячим питанием, %</t>
  </si>
  <si>
    <t>Удельный расход электрической энергии (в расчете на 1 кв. м общей площади), кВт·ч/кв. метр</t>
  </si>
  <si>
    <t>Доля образовательных организаций, реализующих адаптированные образовательные программы, в которых созданы современные материально-технические условия в соответствии с федеральным государственным образовательным стандартом образования обучающихся с ограниченными возможностями здоровья, в общем количестве организаций, реализующих адаптированные образовательные программы, %</t>
  </si>
  <si>
    <t>Удельный расход тепловой энергии (в расчете на 1 кв. м общей площади), Гкал/кв. метр</t>
  </si>
  <si>
    <t xml:space="preserve">Укрепление материально-техничес­кой базы  муниципальных  об­разовательных организаций </t>
  </si>
  <si>
    <t xml:space="preserve"> повышение доступности для населения качественных образовательных услуг</t>
  </si>
  <si>
    <t>Ц710371660</t>
  </si>
  <si>
    <t>Цель «Достижение высоких результатов развития образования в Чувашской Республике»</t>
  </si>
  <si>
    <t>Организационно-мето-ди­чес­кое сопровождение проведения олимпиад школьников</t>
  </si>
  <si>
    <t>Ц710600000</t>
  </si>
  <si>
    <t>Удовлетворенность населения качеством начального общего, основного общего и среднего общего образования, %</t>
  </si>
  <si>
    <t>Организация и проведение предметных олимпиад школьников, организация их участия во всероссийских, международных олимпиадах, подготовка учащихся к олимпиадам</t>
  </si>
  <si>
    <t xml:space="preserve"> повышение доступности для населения района качественных образовательных услуг</t>
  </si>
  <si>
    <t>Развитие единой образовательной информационной среды в Чувашской Республике</t>
  </si>
  <si>
    <t>разработка и реализация государственной политики, направленной на устойчивое развитие образования нормативно-право­вое регулирование в сфере образования</t>
  </si>
  <si>
    <t>Ц710700000</t>
  </si>
  <si>
    <t xml:space="preserve">Целевые индикаторы и показатели подпрограммы </t>
  </si>
  <si>
    <t>Доля  муниципальных общеобразовательных организаций, соответствующих современным требованиям обучения, в общем количестве  муниципальных общеобразовательных организаций, %</t>
  </si>
  <si>
    <t>Удельный вес образовательных организаций, в которых внедрены информационно-коммуни­ка­ционные технологии в управлении, %</t>
  </si>
  <si>
    <t xml:space="preserve">Реализация мероприятий регионального проекта «Учитель будущего» </t>
  </si>
  <si>
    <t>повышение доступности для населения  района ка­чественных образовательных услуг</t>
  </si>
  <si>
    <t>Ц71Е500000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</si>
  <si>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организаций, %</t>
  </si>
  <si>
    <t>Цель «Достижение высоких результатов развития образования в  Алатырском районе »</t>
  </si>
  <si>
    <t>Реализация проектов и мероприятий по инновационному развитию системы об­разования</t>
  </si>
  <si>
    <t>повышение доступности для населения района качест-венных образовательных услуг</t>
  </si>
  <si>
    <t>Ц710900000</t>
  </si>
  <si>
    <t>Доля выпускников  муниципальных общеобразовательных организаций, не сдавших единый государственный экзамен (русский язык, математика), в общей численности выпускников муниципальных общеобразовательных организаций</t>
  </si>
  <si>
    <t>Проведение мероприятий в области  образования  для детей и молодёжи</t>
  </si>
  <si>
    <t>Реализация пилотных проектов по обновлению содержания и технологий дополнительного образования по приоритетным направлениям</t>
  </si>
  <si>
    <t>Цель «Достижение высоких результатов развития образования вАлатырском районе»</t>
  </si>
  <si>
    <t>Проведение обязательных периодических медицинских осмотров работников го­сударст­венных образовательных организаций  муниципальных образовательных организаций</t>
  </si>
  <si>
    <t>повышение доступности для населения ка­чественных образовательных услуг</t>
  </si>
  <si>
    <t>Ц710971850</t>
  </si>
  <si>
    <t>Цель «Достижение высоких результатов развития образования в Алатырском районе»</t>
  </si>
  <si>
    <t>повышение доступности для населения района ка­чественных образовательных услуг</t>
  </si>
  <si>
    <t xml:space="preserve"> ответственный исполнитель – Управление образования</t>
  </si>
  <si>
    <t>Ц711100000</t>
  </si>
  <si>
    <t>Доля выпускников государственных муниципальных  общеобразовательных организаций, не получивших аттестат о среднем   общем образовании, %</t>
  </si>
  <si>
    <t>Поощрение лучших учителей за счет субсидии, предоставляемой из федерального бюджета</t>
  </si>
  <si>
    <t>Меры социальной поддержки</t>
  </si>
  <si>
    <t>повышение доступности для населения района качественных образовательных услуг</t>
  </si>
  <si>
    <t>Ц711400000</t>
  </si>
  <si>
    <t xml:space="preserve"> Осуществление  государственных полномочий по Чувашской Республике по выплате 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</si>
  <si>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</si>
  <si>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>республиканский бюджет</t>
  </si>
  <si>
    <t>Выплаты единовременного пособия при всех формах устройства детей,лишённых родительского попечения, в семью за счёт субвенции, предоставляемой из федерального бюджета</t>
  </si>
  <si>
    <t>Осуществление государственных полномочий Чувашской Республики по назначению и выплате единовременного денежного пособия граждан, усыновившимм (удочерившим) ребёнка (детей) на территории Чувашской Республики</t>
  </si>
  <si>
    <t xml:space="preserve"> Организация льготного питания для отдельных категорий учащихся в муниципальных общеобразовательных организациях</t>
  </si>
  <si>
    <t>Капитальный ремонт объектов образования</t>
  </si>
  <si>
    <t>Ц711500000</t>
  </si>
  <si>
    <t>Доля  муниципальных  общеобразовательных организаций, соответствующих современным требованиям обучения, в общем количестве муниципальных  общеобразовательных организаций, %</t>
  </si>
  <si>
    <t xml:space="preserve">Укрепление материально - технической базы муниципальных образовательных орнанизаций </t>
  </si>
  <si>
    <t>Ц71P200000</t>
  </si>
  <si>
    <t>Обеспеченность детей дошкольного возраста местами в дошкольных образовательных организациях, количество мест на 100 детей</t>
  </si>
  <si>
    <t>Доступность дошкольного образования (отношение численности детей в возрасте от</t>
  </si>
  <si>
    <t>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образования), %</t>
  </si>
  <si>
    <t>Доля муниципальных  общеобразовательных организаций, соответствующих современным требованиям обучения, в общем количестве  муниципальных  общеобразовательных организаций, %</t>
  </si>
  <si>
    <t>Удовлетворенность населения качеством начального общего, основного общего, среднего    образования, %</t>
  </si>
  <si>
    <t>Строительство (приобретение), реконструкция объектов капитального строитель­ства муниципаль­ных образовательных ор­ганизаций</t>
  </si>
  <si>
    <t>Цель «Достижение высоких результатов развития образования вАлаьырском районе»</t>
  </si>
  <si>
    <t>Реализация мероприятий регионального проекта «Успех каждого ребенка»</t>
  </si>
  <si>
    <t>реализация целевой модели развития региональных систем дополнительного образования детей,</t>
  </si>
  <si>
    <t>а также создание условий для повышения эффективности воспитательной деятельности в организациях, осуществляющих образовательную деятельность, находящихся в сельских поселениях</t>
  </si>
  <si>
    <t>ответственный исполнитель –  Управление образования</t>
  </si>
  <si>
    <t>x</t>
  </si>
  <si>
    <t>Ц71Е200000</t>
  </si>
  <si>
    <t>Количество участников проекта «Билет в будущее», получивших рекомендации по построению индивидуального учебного плана в соответствии с выбранными профессиональными компетенциями, тыс. чел.</t>
  </si>
  <si>
    <t>Количество обучающихся, посещающих региональный центр выявления, поддержки и развития способностей и талантов у детей и молодежи, созданный с учетом опыта образовательного фонда «Талант и успех», чел.</t>
  </si>
  <si>
    <t>Доля детей с инвалидностью и ограниченными возможностями здоровья, осваивающих дополнительные общеобразовательные программы, в том числе с использованием дистанционных технологий, %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</si>
  <si>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</si>
  <si>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мероприятий регионального проекта «Поддержка семей, имеющих де-тей»</t>
  </si>
  <si>
    <t>Ц71Е300000</t>
  </si>
  <si>
    <t>Доля детей, оставшихся без попечения родителей,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организациях всех типов, %</t>
  </si>
  <si>
    <t>Мероприя­тие 14.1</t>
  </si>
  <si>
    <t>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</si>
  <si>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Ц71Е312060</t>
  </si>
  <si>
    <t>Мероприятие 14.2</t>
  </si>
  <si>
    <t>Выплата единовременного пособия при всех формах устройства детей, лишенных ро­дительского попечения, в семью за счет субвенции, предоставляемой из федерального бюджета</t>
  </si>
  <si>
    <t>Реализация мероприятий регионального проекта «Цифровая образовательная среда»</t>
  </si>
  <si>
    <t>создание современной и безопасной цифровой образовательной среды, обеспечивающей высокое качество и доступность образования всех видов и уровней</t>
  </si>
  <si>
    <t>Ц71E400000</t>
  </si>
  <si>
    <t>Строительство (приоб-ретение), реконструк-ция объектов капиталь-ного строитель¬ства муниципаль¬ных  образовательных ор-ганизаций</t>
  </si>
  <si>
    <t>группа (подгруппа) вида расходов</t>
  </si>
  <si>
    <t>07 02</t>
  </si>
  <si>
    <t>бюджет Алатырского бюджета</t>
  </si>
  <si>
    <t>ответственный исполнитель – Управление образования, соисполнители – муниципальные образовательные организацииподведомственные  Управлению образования,  сектор культуры, по делам  национальностей и спорта</t>
  </si>
  <si>
    <t>07 01</t>
  </si>
  <si>
    <t>07 07</t>
  </si>
  <si>
    <t>Ц711412060</t>
  </si>
  <si>
    <t>Ц711452600</t>
  </si>
  <si>
    <t>07 03</t>
  </si>
  <si>
    <t>Ц7101S7080</t>
  </si>
  <si>
    <t>Софинансирование  расходных обязательств муниципальных образований, связанных с повышением заработной платы педагогическких работников дополнительного образования детей</t>
  </si>
  <si>
    <t>Ц71Е250970</t>
  </si>
  <si>
    <t>0702</t>
  </si>
  <si>
    <t>Ц7115S1660</t>
  </si>
  <si>
    <t>Приложение № 2</t>
  </si>
  <si>
    <t>"Приложение к подпрограмме «Поддержка развития образования»  муниципальной программы  Алатырского района «Развитие  образования»</t>
  </si>
  <si>
    <t>Приобретение оборудования для муниципальных образовательных организаций в целях укрепления материально- технической базы</t>
  </si>
  <si>
    <t>Ц712100000</t>
  </si>
  <si>
    <t>Удельный вес образовательных организаций, в которых внедрены информационно-коммуникационные технологии в управлении, %</t>
  </si>
  <si>
    <t>Ц7115S9990</t>
  </si>
  <si>
    <t>Укрепление материально - технической базы муниципальных образовательных орнанизаций (в части приведения в соответствие с санитарно-гигиеническими и противопожарными требованиями)</t>
  </si>
  <si>
    <t xml:space="preserve"> Приложение № 2        
 к изменениям в муниципальную программу Алатырского района "Развитие образования"        
         </t>
  </si>
  <si>
    <t>Ц712179280</t>
  </si>
  <si>
    <t xml:space="preserve"> Организация бесплатного горячего питания обучающихся,получающих начальное общее образование в муниципальных образовательных организациях</t>
  </si>
  <si>
    <t>Ц7114L3040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</si>
  <si>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</si>
  <si>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</si>
  <si>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Доля учащихся муниципальных общеобразовательных организаций, обеспеченных горячим питанием</t>
  </si>
  <si>
    <t xml:space="preserve"> обеспечение  горячим питанием обучающихся начального общего образования</t>
  </si>
  <si>
    <t>Целевые индикаторы и показатели подпрограммы (Муниципальной программы), увязанные с основным мероприятием 17</t>
  </si>
  <si>
    <t>Основное мероприятие 1</t>
  </si>
  <si>
    <t>Целевые индикаторы и показатели подпрограммы (Муниципальной программы), увязанные с основным мероприятием 1</t>
  </si>
  <si>
    <t>Мероприятие 1.1</t>
  </si>
  <si>
    <t>Мероприятие 1.2</t>
  </si>
  <si>
    <t>Мероприятие 1.3</t>
  </si>
  <si>
    <t>Основное мероприятие 2</t>
  </si>
  <si>
    <t>Целевые индикаторы и показатели подпрограммы (Муниципальной программы), увязанные с основным мероприятием 2</t>
  </si>
  <si>
    <t>Мероприятие 2.1</t>
  </si>
  <si>
    <t>Мероприятие 2.2</t>
  </si>
  <si>
    <t>Мероприятие 2.3</t>
  </si>
  <si>
    <t>Основное мероприятие 3</t>
  </si>
  <si>
    <t>Укрепление материально-технической базы объектов образования</t>
  </si>
  <si>
    <t>Целевые индикаторы и показатели подпрограммы (Муниципальной  программы), увязанные с основным мероприятием 3</t>
  </si>
  <si>
    <t xml:space="preserve">Мероприятие 3.1 </t>
  </si>
  <si>
    <t>Основное мероприятие  4</t>
  </si>
  <si>
    <t>Целевой индикатор и показатель Муниципальной программы, увязанные с основным мероприятием 4</t>
  </si>
  <si>
    <t>Мероприятие 4.1</t>
  </si>
  <si>
    <t>Основное мероприятие 5</t>
  </si>
  <si>
    <t>Основное мероприятие 6</t>
  </si>
  <si>
    <t>Основное мероприятие 7</t>
  </si>
  <si>
    <t xml:space="preserve">(Муниципальной программы), увязанные с основным мероприятием 7 </t>
  </si>
  <si>
    <t>Мероприятие 7.1</t>
  </si>
  <si>
    <t>Мероприятие 7.2</t>
  </si>
  <si>
    <t>Основное мероприятие 8</t>
  </si>
  <si>
    <t>Основное мероприятие 9</t>
  </si>
  <si>
    <t>Мероприятие 9.1.</t>
  </si>
  <si>
    <t>Основное мероприятие 10</t>
  </si>
  <si>
    <t>Мероприятие 10.1</t>
  </si>
  <si>
    <t>Мероприятие 10.2</t>
  </si>
  <si>
    <t>Мероприятие 10.3</t>
  </si>
  <si>
    <t>Мероприятие 10.4</t>
  </si>
  <si>
    <t>Мероприятие 10.5</t>
  </si>
  <si>
    <t>Основное мероприятие 11</t>
  </si>
  <si>
    <t>Мероприятие 11.1</t>
  </si>
  <si>
    <t>Мероприятие 11.2</t>
  </si>
  <si>
    <t>Основное мероприятие 12</t>
  </si>
  <si>
    <t>Мероприятие 12.1</t>
  </si>
  <si>
    <t>Целевые индикаторы и показатели подпрограммы (Муниципальной программы), увязанные с основным мероприятием 12</t>
  </si>
  <si>
    <t>Основное мероприятие 13</t>
  </si>
  <si>
    <t>Целевые индикаторы и показатели подпрограммы, увязанные с основным мероприятием 13</t>
  </si>
  <si>
    <t>Мероприятие 13.1</t>
  </si>
  <si>
    <t>Мероприятие 13.2</t>
  </si>
  <si>
    <t>Основное мероприятие 14</t>
  </si>
  <si>
    <t>Целевой индикатор и показатель подпрограммы, увязанные с основным мероприятием 14</t>
  </si>
  <si>
    <t>Мероприятие 14.1</t>
  </si>
  <si>
    <t>Основное мероприятие 15</t>
  </si>
  <si>
    <t>Основное мероприятие 16</t>
  </si>
  <si>
    <t>Мероприятие 16.1</t>
  </si>
  <si>
    <t>Основное мероприятие 17</t>
  </si>
  <si>
    <t>Мероприятие 17.1</t>
  </si>
  <si>
    <t>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</t>
  </si>
  <si>
    <t>повышения вовлеченности педагогических работников в
проведение воспитательной работы с обучающимися</t>
  </si>
  <si>
    <t>Целевые индикаторы и показатели подпрограммы (Муниципальной программы), увязанные с основным мероприятием 16</t>
  </si>
  <si>
    <t>Целевые индикаторы и показатели подпрограммы (Муниципальной программы), увязанные с основным мероприятием 15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</si>
  <si>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</si>
  <si>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Цель «Достижение высоких результатов развития образования в Алатырском  районе»</t>
  </si>
  <si>
    <t>Цель «Достижение высоких результатов развития образования в Алатырском  районе»Цель «Достижение высоких результатов развития образования в Алатырском  районе»</t>
  </si>
  <si>
    <t xml:space="preserve">Стипендии, гранты, премии и денежные поощрения </t>
  </si>
  <si>
    <t xml:space="preserve">Целевой индикатор и показатель (Муниципальной программы), увя­занные с основным мероприятием 8 </t>
  </si>
  <si>
    <t xml:space="preserve">Целевой индикатор и показатель ( Муниципальной программы), увязанные с основным мероприятием 9 </t>
  </si>
  <si>
    <t>Целевой индикатор и показатель  (Муниципальной программы), увязанные с основным мероприятием 10</t>
  </si>
  <si>
    <t>Целевой индикатор и показатель  (Муниципальной программы), увязанные с основным мероприятием 11</t>
  </si>
  <si>
    <t>Ц71055030</t>
  </si>
  <si>
    <t>Мероприятие 2.4</t>
  </si>
  <si>
    <t>Оплата труда работников муниципальных учреждений в рамках реализации мероприятий, связанных с профилактикой и устранением последствий распространения новой короновирусной инфекции (COVID-19)</t>
  </si>
  <si>
    <t>Ц7101S602C</t>
  </si>
  <si>
    <t>Персонифицированное финансирование дополнительного образования детей</t>
  </si>
  <si>
    <t>Ц71Е275150</t>
  </si>
  <si>
    <t>Ц7103S1660</t>
  </si>
  <si>
    <t>Основное мероприятие 18</t>
  </si>
  <si>
    <t>Модернизация инфраструктуры муниципальных образовательных организаций</t>
  </si>
  <si>
    <t>Ц711300000</t>
  </si>
  <si>
    <t>Целевой индикатор и показатель  (Муниципальной программы), увязанные с основным мероприятием 18</t>
  </si>
  <si>
    <t>Мероприятие 18.1</t>
  </si>
  <si>
    <t>Укрепление материально-технической базы муниципальных образовательных организаций (в части модернизации инфраструктуры)</t>
  </si>
  <si>
    <t>Ц7130S0860</t>
  </si>
  <si>
    <t>Ц713070860</t>
  </si>
  <si>
    <t>Мероприятие 10.6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</si>
  <si>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организациях.</t>
  </si>
  <si>
    <t xml:space="preserve"> обеспечение  горячим питанием детей из многодетных малоимущих семей</t>
  </si>
  <si>
    <t>Ц7114S5493</t>
  </si>
  <si>
    <t>Основное мероприятие 19</t>
  </si>
  <si>
    <t>Целевой индикатор и показатель  (Муниципальной программы), увязанные с основным мероприятием 19</t>
  </si>
  <si>
    <t>Мероприятие 19.1</t>
  </si>
  <si>
    <t>Реализация отдельных мероприятий регионального проекта «Современная школа»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</si>
  <si>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местносити и малых городах</t>
  </si>
  <si>
    <t>Ц71E100000</t>
  </si>
  <si>
    <t>Ц71E151690</t>
  </si>
  <si>
    <t>Численность обучающихся, осваивающих два и более учебных предметов из числа предметных областей  "Естесвеннонаучные предметы" "Естественные науки", "Математика  и информатика", "Обществознание и естествознание", "Технология" и (или) курсы внеурочной деятельности общеинтелектуальной направленности с использованием средств обучения  и воспитания Центра "Точки роста" (человек)</t>
  </si>
  <si>
    <t>Численность обучающихся, осваивающих дополнительные общеобразовательные программы  технической и естественнонаучной направленности с использованием средств обучения и воспитания  Центра "Точки роста" (человек)</t>
  </si>
  <si>
    <t>совершенствование условий для  повышения качества образования в общеобразовательных организациях</t>
  </si>
  <si>
    <t>Численность педагогических работников центра "Точки роста" (человек),прошедших обучение по программам из реестра программ повышения квалификации федерального оператора (%)</t>
  </si>
  <si>
    <t>Ц7114S1560</t>
  </si>
  <si>
    <t>".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</si>
</sst>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\ &quot;₽&quot;"/>
    <numFmt numFmtId="180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7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B050"/>
      <name val="Times New Roman"/>
      <family val="1"/>
    </font>
    <font>
      <u val="single"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7">
    <xf numFmtId="0" fontId="0" fillId="0" borderId="0" xfId="0" applyFont="1" applyAlignment="1">
      <alignment/>
    </xf>
    <xf numFmtId="0" fontId="50" fillId="0" borderId="0" xfId="0" applyFont="1" applyAlignment="1">
      <alignment horizontal="justify" vertical="center"/>
    </xf>
    <xf numFmtId="0" fontId="51" fillId="33" borderId="0" xfId="0" applyFont="1" applyFill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justify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justify" vertical="center" wrapText="1"/>
    </xf>
    <xf numFmtId="0" fontId="51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78" fontId="53" fillId="33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53" fillId="33" borderId="10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/>
    </xf>
    <xf numFmtId="49" fontId="52" fillId="33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/>
    </xf>
    <xf numFmtId="0" fontId="52" fillId="33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justify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3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52" fillId="0" borderId="16" xfId="0" applyFont="1" applyFill="1" applyBorder="1" applyAlignment="1">
      <alignment horizontal="justify" vertical="center"/>
    </xf>
    <xf numFmtId="0" fontId="52" fillId="0" borderId="24" xfId="0" applyFont="1" applyFill="1" applyBorder="1" applyAlignment="1">
      <alignment horizontal="justify" vertical="center" wrapText="1"/>
    </xf>
    <xf numFmtId="0" fontId="52" fillId="0" borderId="12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3" fillId="0" borderId="13" xfId="0" applyFont="1" applyFill="1" applyBorder="1" applyAlignment="1">
      <alignment horizontal="center" vertical="center" wrapText="1"/>
    </xf>
    <xf numFmtId="178" fontId="53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justify" vertical="center" wrapText="1"/>
    </xf>
    <xf numFmtId="0" fontId="52" fillId="33" borderId="24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justify" vertical="center" wrapText="1"/>
    </xf>
    <xf numFmtId="0" fontId="52" fillId="0" borderId="25" xfId="0" applyFont="1" applyFill="1" applyBorder="1" applyAlignment="1">
      <alignment horizontal="justify" vertical="center"/>
    </xf>
    <xf numFmtId="0" fontId="52" fillId="0" borderId="24" xfId="0" applyFont="1" applyFill="1" applyBorder="1" applyAlignment="1">
      <alignment horizontal="justify" vertical="center"/>
    </xf>
    <xf numFmtId="0" fontId="53" fillId="0" borderId="25" xfId="0" applyFont="1" applyFill="1" applyBorder="1" applyAlignment="1">
      <alignment horizontal="justify" vertical="center" wrapText="1"/>
    </xf>
    <xf numFmtId="0" fontId="53" fillId="0" borderId="24" xfId="0" applyFont="1" applyFill="1" applyBorder="1" applyAlignment="1">
      <alignment horizontal="justify" vertical="center" wrapText="1"/>
    </xf>
    <xf numFmtId="0" fontId="53" fillId="0" borderId="12" xfId="0" applyFont="1" applyFill="1" applyBorder="1" applyAlignment="1">
      <alignment horizontal="justify" vertical="center" wrapText="1"/>
    </xf>
    <xf numFmtId="0" fontId="52" fillId="0" borderId="25" xfId="0" applyFont="1" applyFill="1" applyBorder="1" applyAlignment="1">
      <alignment horizontal="justify" vertical="center" wrapText="1"/>
    </xf>
    <xf numFmtId="0" fontId="52" fillId="0" borderId="24" xfId="0" applyFont="1" applyFill="1" applyBorder="1" applyAlignment="1">
      <alignment horizontal="justify" vertical="center" wrapText="1"/>
    </xf>
    <xf numFmtId="0" fontId="52" fillId="0" borderId="12" xfId="0" applyFont="1" applyFill="1" applyBorder="1" applyAlignment="1">
      <alignment horizontal="justify" vertical="center" wrapText="1"/>
    </xf>
    <xf numFmtId="0" fontId="53" fillId="33" borderId="25" xfId="0" applyFont="1" applyFill="1" applyBorder="1" applyAlignment="1">
      <alignment horizontal="justify" vertical="center" wrapText="1"/>
    </xf>
    <xf numFmtId="0" fontId="53" fillId="33" borderId="24" xfId="0" applyFont="1" applyFill="1" applyBorder="1" applyAlignment="1">
      <alignment horizontal="justify" vertical="center" wrapText="1"/>
    </xf>
    <xf numFmtId="0" fontId="53" fillId="33" borderId="12" xfId="0" applyFont="1" applyFill="1" applyBorder="1" applyAlignment="1">
      <alignment horizontal="justify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justify" vertical="center" wrapText="1"/>
    </xf>
    <xf numFmtId="0" fontId="52" fillId="33" borderId="27" xfId="0" applyFont="1" applyFill="1" applyBorder="1" applyAlignment="1">
      <alignment horizontal="justify" vertical="center" wrapText="1"/>
    </xf>
    <xf numFmtId="0" fontId="52" fillId="33" borderId="28" xfId="0" applyFont="1" applyFill="1" applyBorder="1" applyAlignment="1">
      <alignment horizontal="justify" vertical="center" wrapText="1"/>
    </xf>
    <xf numFmtId="0" fontId="52" fillId="33" borderId="29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53" fillId="33" borderId="11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52" fillId="0" borderId="26" xfId="0" applyFont="1" applyFill="1" applyBorder="1" applyAlignment="1">
      <alignment horizontal="justify" vertical="center" wrapText="1"/>
    </xf>
    <xf numFmtId="0" fontId="52" fillId="0" borderId="30" xfId="0" applyFont="1" applyFill="1" applyBorder="1" applyAlignment="1">
      <alignment horizontal="justify" vertical="center" wrapText="1"/>
    </xf>
    <xf numFmtId="0" fontId="52" fillId="0" borderId="28" xfId="0" applyFont="1" applyFill="1" applyBorder="1" applyAlignment="1">
      <alignment horizontal="justify" vertical="center" wrapText="1"/>
    </xf>
    <xf numFmtId="0" fontId="52" fillId="0" borderId="26" xfId="0" applyFont="1" applyFill="1" applyBorder="1" applyAlignment="1">
      <alignment horizontal="justify" vertical="center"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justify" vertical="center"/>
    </xf>
    <xf numFmtId="0" fontId="0" fillId="0" borderId="28" xfId="0" applyBorder="1" applyAlignment="1">
      <alignment horizontal="justify" vertical="center"/>
    </xf>
    <xf numFmtId="0" fontId="52" fillId="33" borderId="30" xfId="0" applyFont="1" applyFill="1" applyBorder="1" applyAlignment="1">
      <alignment horizontal="justify" vertical="center" wrapText="1"/>
    </xf>
    <xf numFmtId="0" fontId="53" fillId="33" borderId="28" xfId="0" applyFont="1" applyFill="1" applyBorder="1" applyAlignment="1">
      <alignment horizontal="justify" vertical="center" wrapText="1"/>
    </xf>
    <xf numFmtId="0" fontId="52" fillId="33" borderId="0" xfId="0" applyFont="1" applyFill="1" applyBorder="1" applyAlignment="1">
      <alignment horizontal="justify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center" vertical="center" wrapText="1"/>
    </xf>
    <xf numFmtId="2" fontId="52" fillId="33" borderId="1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2" fontId="52" fillId="33" borderId="15" xfId="0" applyNumberFormat="1" applyFont="1" applyFill="1" applyBorder="1" applyAlignment="1">
      <alignment horizontal="center" vertical="center" wrapText="1"/>
    </xf>
    <xf numFmtId="2" fontId="52" fillId="34" borderId="11" xfId="0" applyNumberFormat="1" applyFont="1" applyFill="1" applyBorder="1" applyAlignment="1">
      <alignment horizontal="center" vertical="center" wrapText="1"/>
    </xf>
    <xf numFmtId="178" fontId="53" fillId="33" borderId="20" xfId="0" applyNumberFormat="1" applyFont="1" applyFill="1" applyBorder="1" applyAlignment="1">
      <alignment horizontal="center" vertical="center" wrapText="1"/>
    </xf>
    <xf numFmtId="178" fontId="53" fillId="33" borderId="22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180" fontId="53" fillId="33" borderId="11" xfId="0" applyNumberFormat="1" applyFont="1" applyFill="1" applyBorder="1" applyAlignment="1">
      <alignment horizontal="center" vertical="center" wrapText="1"/>
    </xf>
    <xf numFmtId="180" fontId="53" fillId="33" borderId="11" xfId="0" applyNumberFormat="1" applyFont="1" applyFill="1" applyBorder="1" applyAlignment="1">
      <alignment horizontal="center" vertical="center"/>
    </xf>
    <xf numFmtId="178" fontId="53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7" fillId="0" borderId="11" xfId="0" applyNumberFormat="1" applyFont="1" applyFill="1" applyBorder="1" applyAlignment="1">
      <alignment horizontal="center" vertical="center" wrapText="1"/>
    </xf>
    <xf numFmtId="178" fontId="58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/>
    </xf>
    <xf numFmtId="178" fontId="57" fillId="0" borderId="11" xfId="0" applyNumberFormat="1" applyFont="1" applyFill="1" applyBorder="1" applyAlignment="1">
      <alignment horizontal="center" vertical="center"/>
    </xf>
    <xf numFmtId="2" fontId="53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2" fontId="53" fillId="4" borderId="11" xfId="0" applyNumberFormat="1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justify" vertical="center" wrapText="1"/>
    </xf>
    <xf numFmtId="2" fontId="52" fillId="4" borderId="10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justify" vertical="center" wrapText="1"/>
    </xf>
    <xf numFmtId="2" fontId="52" fillId="4" borderId="11" xfId="0" applyNumberFormat="1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justify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2" fontId="53" fillId="4" borderId="10" xfId="0" applyNumberFormat="1" applyFont="1" applyFill="1" applyBorder="1" applyAlignment="1">
      <alignment horizontal="center" vertical="center" wrapText="1"/>
    </xf>
    <xf numFmtId="0" fontId="53" fillId="4" borderId="11" xfId="0" applyFont="1" applyFill="1" applyBorder="1" applyAlignment="1">
      <alignment horizontal="center" vertical="center" wrapText="1"/>
    </xf>
    <xf numFmtId="4" fontId="52" fillId="4" borderId="11" xfId="0" applyNumberFormat="1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justify" vertical="center" wrapText="1"/>
    </xf>
    <xf numFmtId="0" fontId="52" fillId="4" borderId="31" xfId="0" applyFont="1" applyFill="1" applyBorder="1" applyAlignment="1">
      <alignment horizontal="center" vertical="center" wrapText="1"/>
    </xf>
    <xf numFmtId="0" fontId="52" fillId="4" borderId="32" xfId="0" applyFont="1" applyFill="1" applyBorder="1" applyAlignment="1">
      <alignment horizontal="justify" vertical="center" wrapText="1"/>
    </xf>
    <xf numFmtId="2" fontId="52" fillId="4" borderId="31" xfId="0" applyNumberFormat="1" applyFont="1" applyFill="1" applyBorder="1" applyAlignment="1">
      <alignment horizontal="center" vertical="center" wrapText="1"/>
    </xf>
    <xf numFmtId="0" fontId="52" fillId="4" borderId="25" xfId="0" applyFont="1" applyFill="1" applyBorder="1" applyAlignment="1">
      <alignment horizontal="justify" vertical="center" wrapText="1"/>
    </xf>
    <xf numFmtId="0" fontId="52" fillId="4" borderId="24" xfId="0" applyFont="1" applyFill="1" applyBorder="1" applyAlignment="1">
      <alignment horizontal="justify" vertical="center" wrapText="1"/>
    </xf>
    <xf numFmtId="0" fontId="52" fillId="4" borderId="12" xfId="0" applyFont="1" applyFill="1" applyBorder="1" applyAlignment="1">
      <alignment horizontal="justify" vertical="center" wrapText="1"/>
    </xf>
    <xf numFmtId="0" fontId="52" fillId="4" borderId="16" xfId="0" applyFont="1" applyFill="1" applyBorder="1" applyAlignment="1">
      <alignment horizontal="justify" vertical="center" wrapText="1"/>
    </xf>
    <xf numFmtId="0" fontId="52" fillId="4" borderId="19" xfId="0" applyFont="1" applyFill="1" applyBorder="1" applyAlignment="1">
      <alignment horizontal="justify" vertical="center" wrapText="1"/>
    </xf>
    <xf numFmtId="0" fontId="52" fillId="4" borderId="19" xfId="0" applyFont="1" applyFill="1" applyBorder="1" applyAlignment="1">
      <alignment horizontal="center" vertical="center" wrapText="1"/>
    </xf>
    <xf numFmtId="0" fontId="53" fillId="4" borderId="25" xfId="0" applyFont="1" applyFill="1" applyBorder="1" applyAlignment="1">
      <alignment horizontal="justify" vertical="center" wrapText="1"/>
    </xf>
    <xf numFmtId="0" fontId="53" fillId="4" borderId="24" xfId="0" applyFont="1" applyFill="1" applyBorder="1" applyAlignment="1">
      <alignment horizontal="justify" vertical="center" wrapText="1"/>
    </xf>
    <xf numFmtId="0" fontId="53" fillId="4" borderId="12" xfId="0" applyFont="1" applyFill="1" applyBorder="1" applyAlignment="1">
      <alignment horizontal="justify" vertical="center" wrapText="1"/>
    </xf>
    <xf numFmtId="0" fontId="52" fillId="4" borderId="11" xfId="0" applyFont="1" applyFill="1" applyBorder="1" applyAlignment="1">
      <alignment vertical="center" wrapText="1"/>
    </xf>
    <xf numFmtId="0" fontId="0" fillId="4" borderId="19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52" fillId="4" borderId="0" xfId="0" applyFont="1" applyFill="1" applyAlignment="1">
      <alignment/>
    </xf>
    <xf numFmtId="0" fontId="52" fillId="4" borderId="16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justify" vertical="center" wrapText="1"/>
    </xf>
    <xf numFmtId="0" fontId="52" fillId="4" borderId="25" xfId="0" applyFont="1" applyFill="1" applyBorder="1" applyAlignment="1">
      <alignment horizontal="center" vertical="center" wrapText="1"/>
    </xf>
    <xf numFmtId="0" fontId="52" fillId="4" borderId="24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4" fontId="53" fillId="4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center" wrapText="1"/>
    </xf>
    <xf numFmtId="2" fontId="52" fillId="4" borderId="32" xfId="0" applyNumberFormat="1" applyFont="1" applyFill="1" applyBorder="1" applyAlignment="1">
      <alignment horizontal="center" vertical="center" wrapText="1"/>
    </xf>
    <xf numFmtId="4" fontId="52" fillId="4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2" fontId="52" fillId="0" borderId="15" xfId="0" applyNumberFormat="1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justify" vertical="center" wrapText="1"/>
    </xf>
    <xf numFmtId="0" fontId="52" fillId="33" borderId="24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justify" vertical="center" wrapText="1"/>
    </xf>
    <xf numFmtId="0" fontId="52" fillId="4" borderId="25" xfId="0" applyFont="1" applyFill="1" applyBorder="1" applyAlignment="1">
      <alignment horizontal="justify" vertical="center" wrapText="1"/>
    </xf>
    <xf numFmtId="0" fontId="52" fillId="4" borderId="24" xfId="0" applyFont="1" applyFill="1" applyBorder="1" applyAlignment="1">
      <alignment horizontal="justify" vertical="center" wrapText="1"/>
    </xf>
    <xf numFmtId="0" fontId="52" fillId="4" borderId="12" xfId="0" applyFont="1" applyFill="1" applyBorder="1" applyAlignment="1">
      <alignment horizontal="justify" vertical="center" wrapText="1"/>
    </xf>
    <xf numFmtId="0" fontId="53" fillId="0" borderId="25" xfId="0" applyFont="1" applyFill="1" applyBorder="1" applyAlignment="1">
      <alignment horizontal="justify" vertical="center" wrapText="1"/>
    </xf>
    <xf numFmtId="0" fontId="53" fillId="0" borderId="24" xfId="0" applyFont="1" applyFill="1" applyBorder="1" applyAlignment="1">
      <alignment horizontal="justify" vertical="center" wrapText="1"/>
    </xf>
    <xf numFmtId="0" fontId="53" fillId="0" borderId="12" xfId="0" applyFont="1" applyFill="1" applyBorder="1" applyAlignment="1">
      <alignment horizontal="justify" vertical="center" wrapText="1"/>
    </xf>
    <xf numFmtId="0" fontId="52" fillId="0" borderId="25" xfId="0" applyFont="1" applyFill="1" applyBorder="1" applyAlignment="1">
      <alignment horizontal="justify" vertical="center" wrapText="1"/>
    </xf>
    <xf numFmtId="0" fontId="52" fillId="0" borderId="24" xfId="0" applyFont="1" applyFill="1" applyBorder="1" applyAlignment="1">
      <alignment horizontal="justify" vertical="center" wrapText="1"/>
    </xf>
    <xf numFmtId="0" fontId="52" fillId="0" borderId="12" xfId="0" applyFont="1" applyFill="1" applyBorder="1" applyAlignment="1">
      <alignment horizontal="justify" vertical="center" wrapText="1"/>
    </xf>
    <xf numFmtId="0" fontId="52" fillId="4" borderId="16" xfId="0" applyFont="1" applyFill="1" applyBorder="1" applyAlignment="1">
      <alignment horizontal="justify" vertical="center" wrapText="1"/>
    </xf>
    <xf numFmtId="0" fontId="52" fillId="4" borderId="19" xfId="0" applyFont="1" applyFill="1" applyBorder="1" applyAlignment="1">
      <alignment horizontal="justify" vertical="center" wrapText="1"/>
    </xf>
    <xf numFmtId="0" fontId="52" fillId="4" borderId="11" xfId="0" applyFont="1" applyFill="1" applyBorder="1" applyAlignment="1">
      <alignment horizontal="justify" vertical="center" wrapText="1"/>
    </xf>
    <xf numFmtId="0" fontId="52" fillId="0" borderId="25" xfId="0" applyFont="1" applyFill="1" applyBorder="1" applyAlignment="1">
      <alignment horizontal="justify" vertical="center"/>
    </xf>
    <xf numFmtId="0" fontId="52" fillId="0" borderId="24" xfId="0" applyFont="1" applyFill="1" applyBorder="1" applyAlignment="1">
      <alignment horizontal="justify" vertical="center"/>
    </xf>
    <xf numFmtId="0" fontId="52" fillId="0" borderId="33" xfId="0" applyFont="1" applyFill="1" applyBorder="1" applyAlignment="1">
      <alignment horizontal="justify" vertical="center"/>
    </xf>
    <xf numFmtId="0" fontId="60" fillId="0" borderId="29" xfId="0" applyFont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justify" vertical="center" wrapText="1"/>
    </xf>
    <xf numFmtId="0" fontId="52" fillId="33" borderId="17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33" borderId="25" xfId="0" applyFont="1" applyFill="1" applyBorder="1" applyAlignment="1">
      <alignment horizontal="justify" vertical="center" wrapText="1"/>
    </xf>
    <xf numFmtId="0" fontId="53" fillId="33" borderId="24" xfId="0" applyFont="1" applyFill="1" applyBorder="1" applyAlignment="1">
      <alignment horizontal="justify" vertical="center" wrapText="1"/>
    </xf>
    <xf numFmtId="0" fontId="53" fillId="33" borderId="12" xfId="0" applyFont="1" applyFill="1" applyBorder="1" applyAlignment="1">
      <alignment horizontal="justify" vertical="center" wrapText="1"/>
    </xf>
    <xf numFmtId="0" fontId="53" fillId="4" borderId="25" xfId="0" applyFont="1" applyFill="1" applyBorder="1" applyAlignment="1">
      <alignment horizontal="justify" vertical="center" wrapText="1"/>
    </xf>
    <xf numFmtId="0" fontId="53" fillId="4" borderId="24" xfId="0" applyFont="1" applyFill="1" applyBorder="1" applyAlignment="1">
      <alignment horizontal="justify" vertical="center" wrapText="1"/>
    </xf>
    <xf numFmtId="0" fontId="53" fillId="4" borderId="12" xfId="0" applyFont="1" applyFill="1" applyBorder="1" applyAlignment="1">
      <alignment horizontal="justify" vertical="center" wrapText="1"/>
    </xf>
    <xf numFmtId="0" fontId="57" fillId="0" borderId="0" xfId="0" applyFont="1" applyAlignment="1">
      <alignment horizontal="right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 vertical="top" wrapText="1"/>
    </xf>
    <xf numFmtId="0" fontId="57" fillId="0" borderId="0" xfId="0" applyFont="1" applyAlignment="1">
      <alignment horizontal="right"/>
    </xf>
    <xf numFmtId="0" fontId="52" fillId="0" borderId="34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justify" vertical="center" wrapText="1"/>
    </xf>
    <xf numFmtId="0" fontId="52" fillId="33" borderId="19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justify" vertical="center" wrapText="1"/>
    </xf>
    <xf numFmtId="0" fontId="53" fillId="33" borderId="17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justify" vertical="center" wrapText="1"/>
    </xf>
    <xf numFmtId="0" fontId="52" fillId="33" borderId="25" xfId="0" applyFont="1" applyFill="1" applyBorder="1" applyAlignment="1">
      <alignment horizontal="left" vertical="center" wrapText="1"/>
    </xf>
    <xf numFmtId="0" fontId="52" fillId="33" borderId="24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178" fontId="53" fillId="33" borderId="25" xfId="0" applyNumberFormat="1" applyFont="1" applyFill="1" applyBorder="1" applyAlignment="1">
      <alignment vertical="center" wrapText="1"/>
    </xf>
    <xf numFmtId="178" fontId="53" fillId="33" borderId="12" xfId="0" applyNumberFormat="1" applyFont="1" applyFill="1" applyBorder="1" applyAlignment="1">
      <alignment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52" fillId="33" borderId="34" xfId="0" applyFont="1" applyFill="1" applyBorder="1" applyAlignment="1">
      <alignment horizontal="justify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2" fillId="4" borderId="25" xfId="0" applyFont="1" applyFill="1" applyBorder="1" applyAlignment="1">
      <alignment horizontal="center" vertical="center" wrapText="1"/>
    </xf>
    <xf numFmtId="0" fontId="52" fillId="4" borderId="24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justify" vertical="center" wrapText="1"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justify" vertical="center" wrapText="1"/>
    </xf>
    <xf numFmtId="0" fontId="53" fillId="0" borderId="17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2" fillId="4" borderId="25" xfId="0" applyFont="1" applyFill="1" applyBorder="1" applyAlignment="1">
      <alignment vertical="center" wrapText="1"/>
    </xf>
    <xf numFmtId="0" fontId="52" fillId="4" borderId="24" xfId="0" applyFont="1" applyFill="1" applyBorder="1" applyAlignment="1">
      <alignment vertical="center" wrapText="1"/>
    </xf>
    <xf numFmtId="0" fontId="52" fillId="4" borderId="12" xfId="0" applyFont="1" applyFill="1" applyBorder="1" applyAlignment="1">
      <alignment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178" fontId="53" fillId="33" borderId="25" xfId="0" applyNumberFormat="1" applyFont="1" applyFill="1" applyBorder="1" applyAlignment="1">
      <alignment horizontal="center" vertical="center" wrapText="1"/>
    </xf>
    <xf numFmtId="178" fontId="53" fillId="33" borderId="12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52" fillId="33" borderId="26" xfId="0" applyFont="1" applyFill="1" applyBorder="1" applyAlignment="1">
      <alignment horizontal="justify" vertical="center" wrapText="1"/>
    </xf>
    <xf numFmtId="0" fontId="52" fillId="33" borderId="27" xfId="0" applyFont="1" applyFill="1" applyBorder="1" applyAlignment="1">
      <alignment horizontal="justify" vertical="center" wrapText="1"/>
    </xf>
    <xf numFmtId="0" fontId="52" fillId="33" borderId="28" xfId="0" applyFont="1" applyFill="1" applyBorder="1" applyAlignment="1">
      <alignment horizontal="justify" vertical="center" wrapText="1"/>
    </xf>
    <xf numFmtId="0" fontId="52" fillId="33" borderId="29" xfId="0" applyFont="1" applyFill="1" applyBorder="1" applyAlignment="1">
      <alignment horizontal="justify" vertical="center" wrapText="1"/>
    </xf>
    <xf numFmtId="178" fontId="5" fillId="0" borderId="25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178" fontId="5" fillId="0" borderId="25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justify" vertical="center" wrapText="1"/>
    </xf>
    <xf numFmtId="0" fontId="2" fillId="4" borderId="24" xfId="0" applyFont="1" applyFill="1" applyBorder="1" applyAlignment="1">
      <alignment horizontal="justify" vertical="center" wrapText="1"/>
    </xf>
    <xf numFmtId="0" fontId="2" fillId="4" borderId="12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2" fillId="0" borderId="25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27" xfId="0" applyFont="1" applyFill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64" fillId="0" borderId="27" xfId="0" applyFont="1" applyFill="1" applyBorder="1" applyAlignment="1">
      <alignment horizontal="justify"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52" fillId="33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0"/>
  <sheetViews>
    <sheetView tabSelected="1" zoomScaleSheetLayoutView="90" zoomScalePageLayoutView="0" workbookViewId="0" topLeftCell="A105">
      <selection activeCell="P196" sqref="P196:P197"/>
    </sheetView>
  </sheetViews>
  <sheetFormatPr defaultColWidth="9.140625" defaultRowHeight="15"/>
  <cols>
    <col min="1" max="1" width="20.00390625" style="0" customWidth="1"/>
    <col min="2" max="2" width="15.140625" style="0" customWidth="1"/>
    <col min="3" max="3" width="17.28125" style="0" customWidth="1"/>
    <col min="4" max="4" width="15.7109375" style="0" customWidth="1"/>
    <col min="5" max="5" width="12.00390625" style="0" customWidth="1"/>
    <col min="6" max="6" width="6.7109375" style="0" customWidth="1"/>
    <col min="7" max="8" width="9.7109375" style="0" customWidth="1"/>
    <col min="9" max="9" width="10.8515625" style="0" customWidth="1"/>
    <col min="10" max="10" width="18.57421875" style="0" customWidth="1"/>
    <col min="11" max="11" width="10.57421875" style="0" hidden="1" customWidth="1"/>
    <col min="12" max="12" width="14.140625" style="0" hidden="1" customWidth="1"/>
    <col min="13" max="19" width="11.7109375" style="0" customWidth="1"/>
    <col min="21" max="21" width="14.8515625" style="0" customWidth="1"/>
  </cols>
  <sheetData>
    <row r="1" spans="10:19" ht="9" customHeight="1">
      <c r="J1" s="237"/>
      <c r="K1" s="237"/>
      <c r="L1" s="237"/>
      <c r="M1" s="237"/>
      <c r="N1" s="237"/>
      <c r="O1" s="237"/>
      <c r="P1" s="237"/>
      <c r="Q1" s="238"/>
      <c r="R1" s="238"/>
      <c r="S1" s="238"/>
    </row>
    <row r="2" spans="10:19" ht="41.25" customHeight="1">
      <c r="J2" s="239" t="s">
        <v>162</v>
      </c>
      <c r="K2" s="239"/>
      <c r="L2" s="239"/>
      <c r="M2" s="239"/>
      <c r="N2" s="239"/>
      <c r="O2" s="239"/>
      <c r="P2" s="239"/>
      <c r="Q2" s="240"/>
      <c r="R2" s="240"/>
      <c r="S2" s="240"/>
    </row>
    <row r="3" spans="10:19" ht="15" hidden="1">
      <c r="J3" s="38" t="s">
        <v>155</v>
      </c>
      <c r="K3" s="38"/>
      <c r="L3" s="38"/>
      <c r="M3" s="38"/>
      <c r="N3" s="38"/>
      <c r="O3" s="38"/>
      <c r="P3" s="39"/>
      <c r="Q3" s="38"/>
      <c r="R3" s="38"/>
      <c r="S3" s="38"/>
    </row>
    <row r="4" spans="1:19" ht="29.25" customHeight="1">
      <c r="A4" s="1"/>
      <c r="B4" s="1"/>
      <c r="J4" s="237" t="s">
        <v>156</v>
      </c>
      <c r="K4" s="237"/>
      <c r="L4" s="237"/>
      <c r="M4" s="237"/>
      <c r="N4" s="237"/>
      <c r="O4" s="237"/>
      <c r="P4" s="237"/>
      <c r="Q4" s="240"/>
      <c r="R4" s="240"/>
      <c r="S4" s="240"/>
    </row>
    <row r="5" spans="1:19" ht="64.5" customHeight="1" thickBot="1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</row>
    <row r="6" spans="1:19" ht="29.25" customHeight="1">
      <c r="A6" s="206" t="s">
        <v>1</v>
      </c>
      <c r="B6" s="99"/>
      <c r="C6" s="206" t="s">
        <v>2</v>
      </c>
      <c r="D6" s="206" t="s">
        <v>3</v>
      </c>
      <c r="E6" s="206" t="s">
        <v>4</v>
      </c>
      <c r="F6" s="344" t="s">
        <v>5</v>
      </c>
      <c r="G6" s="345"/>
      <c r="H6" s="345"/>
      <c r="I6" s="346"/>
      <c r="J6" s="206" t="s">
        <v>7</v>
      </c>
      <c r="K6" s="344" t="s">
        <v>8</v>
      </c>
      <c r="L6" s="345"/>
      <c r="M6" s="345"/>
      <c r="N6" s="345"/>
      <c r="O6" s="345"/>
      <c r="P6" s="345"/>
      <c r="Q6" s="345"/>
      <c r="R6" s="345"/>
      <c r="S6" s="346"/>
    </row>
    <row r="7" spans="1:19" ht="16.5" customHeight="1" thickBot="1">
      <c r="A7" s="207"/>
      <c r="B7" s="100"/>
      <c r="C7" s="207"/>
      <c r="D7" s="207"/>
      <c r="E7" s="207"/>
      <c r="F7" s="347" t="s">
        <v>6</v>
      </c>
      <c r="G7" s="348"/>
      <c r="H7" s="348"/>
      <c r="I7" s="349"/>
      <c r="J7" s="207"/>
      <c r="K7" s="347"/>
      <c r="L7" s="348"/>
      <c r="M7" s="348"/>
      <c r="N7" s="348"/>
      <c r="O7" s="348"/>
      <c r="P7" s="348"/>
      <c r="Q7" s="348"/>
      <c r="R7" s="348"/>
      <c r="S7" s="349"/>
    </row>
    <row r="8" spans="1:19" ht="28.5" customHeight="1">
      <c r="A8" s="207"/>
      <c r="B8" s="100"/>
      <c r="C8" s="207"/>
      <c r="D8" s="207"/>
      <c r="E8" s="207"/>
      <c r="F8" s="206" t="s">
        <v>9</v>
      </c>
      <c r="G8" s="206" t="s">
        <v>10</v>
      </c>
      <c r="H8" s="206" t="s">
        <v>11</v>
      </c>
      <c r="I8" s="206" t="s">
        <v>141</v>
      </c>
      <c r="J8" s="207"/>
      <c r="K8" s="206">
        <v>2019</v>
      </c>
      <c r="L8" s="206">
        <v>2020</v>
      </c>
      <c r="M8" s="206">
        <v>2021</v>
      </c>
      <c r="N8" s="206">
        <v>2022</v>
      </c>
      <c r="O8" s="206">
        <v>2023</v>
      </c>
      <c r="P8" s="206">
        <v>2024</v>
      </c>
      <c r="Q8" s="206">
        <v>2025</v>
      </c>
      <c r="R8" s="206" t="s">
        <v>12</v>
      </c>
      <c r="S8" s="206" t="s">
        <v>13</v>
      </c>
    </row>
    <row r="9" spans="1:19" ht="16.5" customHeight="1" thickBot="1">
      <c r="A9" s="208"/>
      <c r="B9" s="101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</row>
    <row r="10" spans="1:19" ht="10.5" customHeight="1" thickBot="1">
      <c r="A10" s="66">
        <v>1</v>
      </c>
      <c r="B10" s="48"/>
      <c r="C10" s="47">
        <v>2</v>
      </c>
      <c r="D10" s="47">
        <v>3</v>
      </c>
      <c r="E10" s="47">
        <v>4</v>
      </c>
      <c r="F10" s="47">
        <v>5</v>
      </c>
      <c r="G10" s="47">
        <v>6</v>
      </c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</row>
    <row r="11" spans="1:21" ht="27" customHeight="1" thickBot="1">
      <c r="A11" s="206" t="s">
        <v>14</v>
      </c>
      <c r="B11" s="99"/>
      <c r="C11" s="206" t="s">
        <v>15</v>
      </c>
      <c r="D11" s="206" t="s">
        <v>16</v>
      </c>
      <c r="E11" s="336" t="s">
        <v>144</v>
      </c>
      <c r="F11" s="26" t="s">
        <v>17</v>
      </c>
      <c r="G11" s="26" t="s">
        <v>18</v>
      </c>
      <c r="H11" s="26" t="s">
        <v>19</v>
      </c>
      <c r="I11" s="26" t="s">
        <v>17</v>
      </c>
      <c r="J11" s="156" t="s">
        <v>20</v>
      </c>
      <c r="K11" s="157">
        <f>K12+K13+K15+K16</f>
        <v>164904687.2</v>
      </c>
      <c r="L11" s="196">
        <f>L12+L13+L15+L16</f>
        <v>176151245.62</v>
      </c>
      <c r="M11" s="196">
        <f>M12+M13+M15+M16</f>
        <v>168806661.57999998</v>
      </c>
      <c r="N11" s="196">
        <f aca="true" t="shared" si="0" ref="N11:S11">N12+N13+N15+N16</f>
        <v>180987846.64</v>
      </c>
      <c r="O11" s="196">
        <f t="shared" si="0"/>
        <v>161209661.84</v>
      </c>
      <c r="P11" s="196">
        <f t="shared" si="0"/>
        <v>160719303.16</v>
      </c>
      <c r="Q11" s="196">
        <f t="shared" si="0"/>
        <v>123767900</v>
      </c>
      <c r="R11" s="196">
        <f t="shared" si="0"/>
        <v>618839500</v>
      </c>
      <c r="S11" s="196">
        <f t="shared" si="0"/>
        <v>618839500</v>
      </c>
      <c r="U11" s="203">
        <f>U12+U13+U15+U16</f>
        <v>2374226306.04</v>
      </c>
    </row>
    <row r="12" spans="1:21" ht="30.75" customHeight="1" thickBot="1">
      <c r="A12" s="207"/>
      <c r="B12" s="100"/>
      <c r="C12" s="207"/>
      <c r="D12" s="207"/>
      <c r="E12" s="337"/>
      <c r="F12" s="26" t="s">
        <v>17</v>
      </c>
      <c r="G12" s="26" t="s">
        <v>17</v>
      </c>
      <c r="H12" s="26" t="s">
        <v>17</v>
      </c>
      <c r="I12" s="26" t="s">
        <v>17</v>
      </c>
      <c r="J12" s="154" t="s">
        <v>21</v>
      </c>
      <c r="K12" s="128">
        <f>K20+K45+K77+K95+K107+K116+K124+K144+K153+K169+K214+K234+K253+K275+K303</f>
        <v>1936277.27</v>
      </c>
      <c r="L12" s="197">
        <f>L20+L45+L77+L95+L107+L116+L124+L144+L153+L169+L214+L234+L275+L303+L316+L334+L345+L358+L253+L196</f>
        <v>6290970.0600000005</v>
      </c>
      <c r="M12" s="197">
        <f>M20+M45+M77+M95+M107+M116+M124+M144+M153+M169+M214+M234+M275+M303+M316+M334+M345+M358</f>
        <v>12969452.29</v>
      </c>
      <c r="N12" s="197">
        <f aca="true" t="shared" si="1" ref="N12:S12">N20+N45+N77+N95+N107+N116+N124+N144+N153+N169+N214+N234+N275+N303+N316+N334+N345+N358</f>
        <v>18637811.66</v>
      </c>
      <c r="O12" s="197">
        <f>O20+O45+O77+O95+O107+O116+O124+O144+O153+O169+O214+O234+O275+O303+O316+O334+O345+O358+O253</f>
        <v>18464700</v>
      </c>
      <c r="P12" s="197">
        <f t="shared" si="1"/>
        <v>13823400</v>
      </c>
      <c r="Q12" s="197">
        <f t="shared" si="1"/>
        <v>132100</v>
      </c>
      <c r="R12" s="197">
        <f t="shared" si="1"/>
        <v>660500</v>
      </c>
      <c r="S12" s="197">
        <f t="shared" si="1"/>
        <v>660500</v>
      </c>
      <c r="U12" s="203">
        <f>K12+L12+M12+N12+O12+P12+Q12+R12+S12</f>
        <v>73575711.28</v>
      </c>
    </row>
    <row r="13" spans="1:21" ht="30.75" customHeight="1">
      <c r="A13" s="207"/>
      <c r="B13" s="100"/>
      <c r="C13" s="207"/>
      <c r="D13" s="207"/>
      <c r="E13" s="337"/>
      <c r="F13" s="206" t="s">
        <v>17</v>
      </c>
      <c r="G13" s="206" t="s">
        <v>17</v>
      </c>
      <c r="H13" s="206" t="s">
        <v>17</v>
      </c>
      <c r="I13" s="206" t="s">
        <v>17</v>
      </c>
      <c r="J13" s="206" t="s">
        <v>22</v>
      </c>
      <c r="K13" s="339">
        <f>K21+K46+K78+K96+K108+K117+K125+K145+K154+K170+K215+K235+K254+K276+K304+K317+K335+K346+K359+K63</f>
        <v>142358196.54</v>
      </c>
      <c r="L13" s="339">
        <f>L21+L46+L78+L96+L108+L117+L125+L145+L154+L170+L215+L235+L254+L276+L304+L317+L335+L346+L359</f>
        <v>155926361.01</v>
      </c>
      <c r="M13" s="339">
        <f aca="true" t="shared" si="2" ref="M13:S13">M21+M46+M78+M96+M108+M117+M125+M145+M154+M170+M215+M235+M254+M276+M304+M317+M335+M346+M359</f>
        <v>143391716</v>
      </c>
      <c r="N13" s="339">
        <f t="shared" si="2"/>
        <v>143638848.76</v>
      </c>
      <c r="O13" s="339">
        <f t="shared" si="2"/>
        <v>133155800</v>
      </c>
      <c r="P13" s="339">
        <f t="shared" si="2"/>
        <v>133109400</v>
      </c>
      <c r="Q13" s="339">
        <f t="shared" si="2"/>
        <v>115047800</v>
      </c>
      <c r="R13" s="339">
        <f t="shared" si="2"/>
        <v>575239000</v>
      </c>
      <c r="S13" s="339">
        <f t="shared" si="2"/>
        <v>575239000</v>
      </c>
      <c r="U13" s="203">
        <f>K13+L13+M13+N13+O13+P13+Q13+R13+S13</f>
        <v>2117106122.31</v>
      </c>
    </row>
    <row r="14" spans="1:21" ht="21" customHeight="1" thickBot="1">
      <c r="A14" s="207"/>
      <c r="B14" s="100"/>
      <c r="C14" s="207"/>
      <c r="D14" s="207"/>
      <c r="E14" s="337"/>
      <c r="F14" s="208"/>
      <c r="G14" s="208"/>
      <c r="H14" s="208"/>
      <c r="I14" s="208"/>
      <c r="J14" s="208"/>
      <c r="K14" s="340"/>
      <c r="L14" s="340"/>
      <c r="M14" s="340"/>
      <c r="N14" s="340"/>
      <c r="O14" s="340"/>
      <c r="P14" s="340"/>
      <c r="Q14" s="340"/>
      <c r="R14" s="340"/>
      <c r="S14" s="340"/>
      <c r="U14" s="203"/>
    </row>
    <row r="15" spans="1:21" ht="32.25" customHeight="1" thickBot="1">
      <c r="A15" s="207"/>
      <c r="B15" s="100"/>
      <c r="C15" s="207"/>
      <c r="D15" s="207"/>
      <c r="E15" s="337"/>
      <c r="F15" s="26" t="s">
        <v>17</v>
      </c>
      <c r="G15" s="26" t="s">
        <v>17</v>
      </c>
      <c r="H15" s="26" t="s">
        <v>17</v>
      </c>
      <c r="I15" s="26" t="s">
        <v>17</v>
      </c>
      <c r="J15" s="154" t="s">
        <v>143</v>
      </c>
      <c r="K15" s="198">
        <f aca="true" t="shared" si="3" ref="K15:S15">K22+K47+K79+K97+K109+K118+K126++K146+K155+K171+K216+K236+K255+K277+K305+K318+K336+K347+K360</f>
        <v>20610213.39</v>
      </c>
      <c r="L15" s="198">
        <f>L22+L47+L79+L97+L109+L118+L126++L146+L155+L171+L216+L236+L255+L277+L305+L318+L336+L347+L360+L198</f>
        <v>13933914.549999999</v>
      </c>
      <c r="M15" s="198">
        <f t="shared" si="3"/>
        <v>12445493.29</v>
      </c>
      <c r="N15" s="198">
        <f t="shared" si="3"/>
        <v>18711186.22</v>
      </c>
      <c r="O15" s="198">
        <f>O22+O47+O79+O97+O109+O118+O126++O146+O155+O171+O216+O236+O255+O277+O305+O318+O336+O347+O360</f>
        <v>9589161.84</v>
      </c>
      <c r="P15" s="198">
        <f t="shared" si="3"/>
        <v>13786503.16</v>
      </c>
      <c r="Q15" s="198">
        <f t="shared" si="3"/>
        <v>8588000</v>
      </c>
      <c r="R15" s="198">
        <f t="shared" si="3"/>
        <v>42940000</v>
      </c>
      <c r="S15" s="198">
        <f t="shared" si="3"/>
        <v>42940000</v>
      </c>
      <c r="U15" s="203">
        <f>K15+L15+M15+N15+O15+P15+Q15+R15+S15</f>
        <v>183544472.45</v>
      </c>
    </row>
    <row r="16" spans="1:21" ht="32.25" customHeight="1" thickBot="1">
      <c r="A16" s="208"/>
      <c r="B16" s="101"/>
      <c r="C16" s="208"/>
      <c r="D16" s="208"/>
      <c r="E16" s="338"/>
      <c r="F16" s="26" t="s">
        <v>17</v>
      </c>
      <c r="G16" s="26" t="s">
        <v>23</v>
      </c>
      <c r="H16" s="26" t="s">
        <v>17</v>
      </c>
      <c r="I16" s="26" t="s">
        <v>17</v>
      </c>
      <c r="J16" s="154" t="s">
        <v>24</v>
      </c>
      <c r="K16" s="128">
        <f>K23+K48+K80+K98+K110+K119+K127+K147+K157+K172+K217+K237+K256+K306</f>
        <v>0</v>
      </c>
      <c r="L16" s="128">
        <f>L23+L48+L80+L98+L110+L119+L127+L147+L157+L172+L217+L237+L256+L306</f>
        <v>0</v>
      </c>
      <c r="M16" s="198">
        <f>M23+M48+M80+M98+M110+M119+M127++M147+M156+M172+M217+M237+M256+M278+M306+M319+M337+M348+M361</f>
        <v>0</v>
      </c>
      <c r="N16" s="198">
        <f aca="true" t="shared" si="4" ref="N16:S16">N23+N48+N80+N98+N110+N119+N127++N147+N156+N172+N217+N237+N256+N278+N306+N319+N337+N348+N361</f>
        <v>0</v>
      </c>
      <c r="O16" s="198">
        <f t="shared" si="4"/>
        <v>0</v>
      </c>
      <c r="P16" s="198">
        <f t="shared" si="4"/>
        <v>0</v>
      </c>
      <c r="Q16" s="198">
        <f t="shared" si="4"/>
        <v>0</v>
      </c>
      <c r="R16" s="198">
        <f t="shared" si="4"/>
        <v>0</v>
      </c>
      <c r="S16" s="198">
        <f t="shared" si="4"/>
        <v>0</v>
      </c>
      <c r="U16" s="22">
        <f>K16+L16+M16+N16+O16+P16+Q16+R16+S16</f>
        <v>0</v>
      </c>
    </row>
    <row r="17" spans="1:19" ht="16.5" customHeight="1">
      <c r="A17" s="350" t="s">
        <v>25</v>
      </c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2"/>
    </row>
    <row r="18" spans="1:19" ht="16.5" customHeight="1" thickBot="1">
      <c r="A18" s="353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5"/>
    </row>
    <row r="19" spans="1:19" ht="16.5" customHeight="1" thickBot="1">
      <c r="A19" s="284" t="s">
        <v>171</v>
      </c>
      <c r="B19" s="193"/>
      <c r="C19" s="284" t="s">
        <v>26</v>
      </c>
      <c r="D19" s="284" t="s">
        <v>27</v>
      </c>
      <c r="E19" s="284" t="s">
        <v>28</v>
      </c>
      <c r="F19" s="162" t="s">
        <v>17</v>
      </c>
      <c r="G19" s="162" t="s">
        <v>17</v>
      </c>
      <c r="H19" s="162" t="s">
        <v>29</v>
      </c>
      <c r="I19" s="162" t="s">
        <v>17</v>
      </c>
      <c r="J19" s="162" t="s">
        <v>20</v>
      </c>
      <c r="K19" s="159">
        <f>K20+K21+K22+K23</f>
        <v>11971058.420000002</v>
      </c>
      <c r="L19" s="159">
        <f>L20+L21+L22+L23</f>
        <v>5400562.67</v>
      </c>
      <c r="M19" s="159">
        <f>M20+M21+M22+M23</f>
        <v>6787579.33</v>
      </c>
      <c r="N19" s="159">
        <f aca="true" t="shared" si="5" ref="N19:S19">N20+N21+N22+N23</f>
        <v>14688950</v>
      </c>
      <c r="O19" s="159">
        <f t="shared" si="5"/>
        <v>7548794.84</v>
      </c>
      <c r="P19" s="159">
        <f t="shared" si="5"/>
        <v>10665636.16</v>
      </c>
      <c r="Q19" s="159">
        <f t="shared" si="5"/>
        <v>6963000</v>
      </c>
      <c r="R19" s="159">
        <f t="shared" si="5"/>
        <v>34815000</v>
      </c>
      <c r="S19" s="159">
        <f t="shared" si="5"/>
        <v>34815000</v>
      </c>
    </row>
    <row r="20" spans="1:19" ht="16.5" customHeight="1" thickBot="1">
      <c r="A20" s="285"/>
      <c r="B20" s="194"/>
      <c r="C20" s="285"/>
      <c r="D20" s="285"/>
      <c r="E20" s="285"/>
      <c r="F20" s="156" t="s">
        <v>17</v>
      </c>
      <c r="G20" s="156" t="s">
        <v>17</v>
      </c>
      <c r="H20" s="156" t="s">
        <v>17</v>
      </c>
      <c r="I20" s="156" t="s">
        <v>17</v>
      </c>
      <c r="J20" s="26" t="s">
        <v>21</v>
      </c>
      <c r="K20" s="129">
        <f>K29+K34</f>
        <v>0</v>
      </c>
      <c r="L20" s="129">
        <f>L29+L34</f>
        <v>0</v>
      </c>
      <c r="M20" s="129">
        <f>M29+M34+M39</f>
        <v>0</v>
      </c>
      <c r="N20" s="129">
        <f aca="true" t="shared" si="6" ref="N20:S20">N29+N34+N39</f>
        <v>0</v>
      </c>
      <c r="O20" s="129">
        <f t="shared" si="6"/>
        <v>0</v>
      </c>
      <c r="P20" s="129">
        <f t="shared" si="6"/>
        <v>0</v>
      </c>
      <c r="Q20" s="129">
        <f t="shared" si="6"/>
        <v>0</v>
      </c>
      <c r="R20" s="129">
        <f t="shared" si="6"/>
        <v>0</v>
      </c>
      <c r="S20" s="129">
        <f t="shared" si="6"/>
        <v>0</v>
      </c>
    </row>
    <row r="21" spans="1:19" ht="16.5" customHeight="1" thickBot="1">
      <c r="A21" s="285"/>
      <c r="B21" s="194"/>
      <c r="C21" s="285"/>
      <c r="D21" s="285"/>
      <c r="E21" s="285"/>
      <c r="F21" s="156" t="s">
        <v>17</v>
      </c>
      <c r="G21" s="156" t="s">
        <v>17</v>
      </c>
      <c r="H21" s="156" t="s">
        <v>17</v>
      </c>
      <c r="I21" s="156" t="s">
        <v>17</v>
      </c>
      <c r="J21" s="26" t="s">
        <v>22</v>
      </c>
      <c r="K21" s="129">
        <f>K30+K35+K40</f>
        <v>201200</v>
      </c>
      <c r="L21" s="129">
        <f>L30+L35+L40</f>
        <v>198700</v>
      </c>
      <c r="M21" s="129">
        <f>M30+M35+M40</f>
        <v>498100</v>
      </c>
      <c r="N21" s="129">
        <f aca="true" t="shared" si="7" ref="N21:S22">N30+N35+N40</f>
        <v>534000</v>
      </c>
      <c r="O21" s="129">
        <f t="shared" si="7"/>
        <v>0</v>
      </c>
      <c r="P21" s="129">
        <f t="shared" si="7"/>
        <v>0</v>
      </c>
      <c r="Q21" s="129">
        <f t="shared" si="7"/>
        <v>0</v>
      </c>
      <c r="R21" s="129">
        <f t="shared" si="7"/>
        <v>0</v>
      </c>
      <c r="S21" s="129">
        <f t="shared" si="7"/>
        <v>0</v>
      </c>
    </row>
    <row r="22" spans="1:19" ht="15" customHeight="1" thickBot="1">
      <c r="A22" s="285"/>
      <c r="B22" s="194"/>
      <c r="C22" s="285"/>
      <c r="D22" s="285"/>
      <c r="E22" s="285"/>
      <c r="F22" s="156" t="s">
        <v>17</v>
      </c>
      <c r="G22" s="156" t="s">
        <v>17</v>
      </c>
      <c r="H22" s="156" t="s">
        <v>17</v>
      </c>
      <c r="I22" s="156" t="s">
        <v>17</v>
      </c>
      <c r="J22" s="26" t="s">
        <v>143</v>
      </c>
      <c r="K22" s="129">
        <f>K31+K36+K41</f>
        <v>11769858.420000002</v>
      </c>
      <c r="L22" s="129">
        <f>L31+L36+L41</f>
        <v>5201862.67</v>
      </c>
      <c r="M22" s="129">
        <f>M31+M36+M41</f>
        <v>6289479.33</v>
      </c>
      <c r="N22" s="129">
        <f t="shared" si="7"/>
        <v>14154950</v>
      </c>
      <c r="O22" s="129">
        <f t="shared" si="7"/>
        <v>7548794.84</v>
      </c>
      <c r="P22" s="129">
        <f t="shared" si="7"/>
        <v>10665636.16</v>
      </c>
      <c r="Q22" s="129">
        <f t="shared" si="7"/>
        <v>6963000</v>
      </c>
      <c r="R22" s="129">
        <f t="shared" si="7"/>
        <v>34815000</v>
      </c>
      <c r="S22" s="129">
        <f t="shared" si="7"/>
        <v>34815000</v>
      </c>
    </row>
    <row r="23" spans="1:19" ht="15.75" customHeight="1" thickBot="1">
      <c r="A23" s="302"/>
      <c r="B23" s="195"/>
      <c r="C23" s="302"/>
      <c r="D23" s="302"/>
      <c r="E23" s="302"/>
      <c r="F23" s="156" t="s">
        <v>17</v>
      </c>
      <c r="G23" s="156" t="s">
        <v>17</v>
      </c>
      <c r="H23" s="156" t="s">
        <v>17</v>
      </c>
      <c r="I23" s="156" t="s">
        <v>17</v>
      </c>
      <c r="J23" s="26" t="s">
        <v>24</v>
      </c>
      <c r="K23" s="129">
        <f>K32+K37</f>
        <v>0</v>
      </c>
      <c r="L23" s="129">
        <f>L32+L37</f>
        <v>0</v>
      </c>
      <c r="M23" s="129">
        <f>M32+M37+M42</f>
        <v>0</v>
      </c>
      <c r="N23" s="129">
        <f aca="true" t="shared" si="8" ref="N23:S23">N32+N37+N42</f>
        <v>0</v>
      </c>
      <c r="O23" s="129">
        <f t="shared" si="8"/>
        <v>0</v>
      </c>
      <c r="P23" s="129">
        <f t="shared" si="8"/>
        <v>0</v>
      </c>
      <c r="Q23" s="129">
        <f t="shared" si="8"/>
        <v>0</v>
      </c>
      <c r="R23" s="129">
        <f t="shared" si="8"/>
        <v>0</v>
      </c>
      <c r="S23" s="129">
        <f t="shared" si="8"/>
        <v>0</v>
      </c>
    </row>
    <row r="24" spans="1:19" ht="27" customHeight="1" thickBot="1">
      <c r="A24" s="206" t="s">
        <v>172</v>
      </c>
      <c r="B24" s="108"/>
      <c r="C24" s="241" t="s">
        <v>30</v>
      </c>
      <c r="D24" s="242"/>
      <c r="E24" s="242"/>
      <c r="F24" s="242"/>
      <c r="G24" s="242"/>
      <c r="H24" s="242"/>
      <c r="I24" s="242"/>
      <c r="J24" s="243"/>
      <c r="K24" s="50">
        <v>87</v>
      </c>
      <c r="L24" s="50">
        <v>87</v>
      </c>
      <c r="M24" s="146">
        <v>87</v>
      </c>
      <c r="N24" s="146">
        <v>89</v>
      </c>
      <c r="O24" s="146">
        <v>89</v>
      </c>
      <c r="P24" s="146">
        <v>89</v>
      </c>
      <c r="Q24" s="146">
        <v>90</v>
      </c>
      <c r="R24" s="146">
        <v>90</v>
      </c>
      <c r="S24" s="146">
        <v>90</v>
      </c>
    </row>
    <row r="25" spans="1:19" ht="27" customHeight="1" thickBot="1">
      <c r="A25" s="207"/>
      <c r="B25" s="114"/>
      <c r="C25" s="241" t="s">
        <v>31</v>
      </c>
      <c r="D25" s="242"/>
      <c r="E25" s="242"/>
      <c r="F25" s="242"/>
      <c r="G25" s="242"/>
      <c r="H25" s="242"/>
      <c r="I25" s="242"/>
      <c r="J25" s="243"/>
      <c r="K25" s="50">
        <v>98.5</v>
      </c>
      <c r="L25" s="50">
        <v>98.5</v>
      </c>
      <c r="M25" s="146">
        <v>98.5</v>
      </c>
      <c r="N25" s="146">
        <v>99</v>
      </c>
      <c r="O25" s="146">
        <v>99</v>
      </c>
      <c r="P25" s="146">
        <v>99</v>
      </c>
      <c r="Q25" s="146">
        <v>99</v>
      </c>
      <c r="R25" s="146">
        <v>99</v>
      </c>
      <c r="S25" s="146">
        <v>99</v>
      </c>
    </row>
    <row r="26" spans="1:19" ht="27" customHeight="1" thickBot="1">
      <c r="A26" s="207"/>
      <c r="B26" s="114"/>
      <c r="C26" s="241" t="s">
        <v>32</v>
      </c>
      <c r="D26" s="242"/>
      <c r="E26" s="242"/>
      <c r="F26" s="242"/>
      <c r="G26" s="242"/>
      <c r="H26" s="242"/>
      <c r="I26" s="242"/>
      <c r="J26" s="243"/>
      <c r="K26" s="46">
        <v>100</v>
      </c>
      <c r="L26" s="50">
        <v>101.7</v>
      </c>
      <c r="M26" s="146">
        <v>101.7</v>
      </c>
      <c r="N26" s="146">
        <v>101.7</v>
      </c>
      <c r="O26" s="146">
        <v>101.7</v>
      </c>
      <c r="P26" s="146">
        <v>101.7</v>
      </c>
      <c r="Q26" s="146">
        <v>101.7</v>
      </c>
      <c r="R26" s="146">
        <v>101.7</v>
      </c>
      <c r="S26" s="146">
        <v>101.7</v>
      </c>
    </row>
    <row r="27" spans="1:19" ht="27" customHeight="1" thickBot="1">
      <c r="A27" s="208"/>
      <c r="B27" s="109"/>
      <c r="C27" s="241" t="s">
        <v>33</v>
      </c>
      <c r="D27" s="242"/>
      <c r="E27" s="242"/>
      <c r="F27" s="242"/>
      <c r="G27" s="242"/>
      <c r="H27" s="242"/>
      <c r="I27" s="242"/>
      <c r="J27" s="243"/>
      <c r="K27" s="49">
        <v>78</v>
      </c>
      <c r="L27" s="49">
        <v>80</v>
      </c>
      <c r="M27" s="145">
        <v>83</v>
      </c>
      <c r="N27" s="145">
        <v>85</v>
      </c>
      <c r="O27" s="148">
        <v>85</v>
      </c>
      <c r="P27" s="148">
        <v>85</v>
      </c>
      <c r="Q27" s="148">
        <v>85</v>
      </c>
      <c r="R27" s="148">
        <v>85</v>
      </c>
      <c r="S27" s="148">
        <v>85</v>
      </c>
    </row>
    <row r="28" spans="1:19" ht="16.5" customHeight="1" thickBot="1">
      <c r="A28" s="218" t="s">
        <v>173</v>
      </c>
      <c r="B28" s="93"/>
      <c r="C28" s="218" t="s">
        <v>34</v>
      </c>
      <c r="D28" s="218" t="s">
        <v>16</v>
      </c>
      <c r="E28" s="218" t="s">
        <v>28</v>
      </c>
      <c r="F28" s="26" t="s">
        <v>17</v>
      </c>
      <c r="G28" s="26" t="s">
        <v>17</v>
      </c>
      <c r="H28" s="26" t="s">
        <v>17</v>
      </c>
      <c r="I28" s="26" t="s">
        <v>17</v>
      </c>
      <c r="J28" s="158" t="s">
        <v>20</v>
      </c>
      <c r="K28" s="159">
        <f>K29+K30+K31+K32</f>
        <v>8581213.88</v>
      </c>
      <c r="L28" s="159">
        <f>L29+L30+L31+L32</f>
        <v>2487267.33</v>
      </c>
      <c r="M28" s="159">
        <f>M29+M30+M31+M32</f>
        <v>3401005.4</v>
      </c>
      <c r="N28" s="159">
        <f aca="true" t="shared" si="9" ref="N28:S28">N29+N30+N31+N32</f>
        <v>10512500</v>
      </c>
      <c r="O28" s="159">
        <f t="shared" si="9"/>
        <v>3923894.84</v>
      </c>
      <c r="P28" s="159">
        <f t="shared" si="9"/>
        <v>6940736.16</v>
      </c>
      <c r="Q28" s="159">
        <f t="shared" si="9"/>
        <v>4767000</v>
      </c>
      <c r="R28" s="159">
        <f t="shared" si="9"/>
        <v>23835000</v>
      </c>
      <c r="S28" s="159">
        <f t="shared" si="9"/>
        <v>23835000</v>
      </c>
    </row>
    <row r="29" spans="1:19" ht="16.5" customHeight="1" thickBot="1">
      <c r="A29" s="219"/>
      <c r="B29" s="94"/>
      <c r="C29" s="219"/>
      <c r="D29" s="219"/>
      <c r="E29" s="219"/>
      <c r="F29" s="26" t="s">
        <v>17</v>
      </c>
      <c r="G29" s="26" t="s">
        <v>17</v>
      </c>
      <c r="H29" s="26" t="s">
        <v>17</v>
      </c>
      <c r="I29" s="26" t="s">
        <v>17</v>
      </c>
      <c r="J29" s="65" t="s">
        <v>21</v>
      </c>
      <c r="K29" s="129"/>
      <c r="L29" s="129"/>
      <c r="M29" s="129"/>
      <c r="N29" s="129"/>
      <c r="O29" s="129"/>
      <c r="P29" s="129"/>
      <c r="Q29" s="129"/>
      <c r="R29" s="129"/>
      <c r="S29" s="129"/>
    </row>
    <row r="30" spans="1:19" ht="16.5" customHeight="1" thickBot="1">
      <c r="A30" s="219"/>
      <c r="B30" s="94"/>
      <c r="C30" s="219"/>
      <c r="D30" s="219"/>
      <c r="E30" s="219"/>
      <c r="F30" s="26" t="s">
        <v>17</v>
      </c>
      <c r="G30" s="26" t="s">
        <v>17</v>
      </c>
      <c r="H30" s="26" t="s">
        <v>17</v>
      </c>
      <c r="I30" s="26" t="s">
        <v>17</v>
      </c>
      <c r="J30" s="65" t="s">
        <v>22</v>
      </c>
      <c r="K30" s="129"/>
      <c r="L30" s="129"/>
      <c r="M30" s="129"/>
      <c r="N30" s="129"/>
      <c r="O30" s="129"/>
      <c r="P30" s="129"/>
      <c r="Q30" s="129"/>
      <c r="R30" s="129"/>
      <c r="S30" s="129"/>
    </row>
    <row r="31" spans="1:19" ht="16.5" customHeight="1" thickBot="1">
      <c r="A31" s="219"/>
      <c r="B31" s="94"/>
      <c r="C31" s="219"/>
      <c r="D31" s="219"/>
      <c r="E31" s="219"/>
      <c r="F31" s="26">
        <v>974</v>
      </c>
      <c r="G31" s="26" t="s">
        <v>142</v>
      </c>
      <c r="H31" s="26" t="s">
        <v>35</v>
      </c>
      <c r="I31" s="26">
        <v>600</v>
      </c>
      <c r="J31" s="65" t="s">
        <v>143</v>
      </c>
      <c r="K31" s="137">
        <v>8581213.88</v>
      </c>
      <c r="L31" s="129">
        <v>2487267.33</v>
      </c>
      <c r="M31" s="129">
        <v>3401005.4</v>
      </c>
      <c r="N31" s="137">
        <v>10512500</v>
      </c>
      <c r="O31" s="137">
        <v>3923894.84</v>
      </c>
      <c r="P31" s="137">
        <v>6940736.16</v>
      </c>
      <c r="Q31" s="129">
        <v>4767000</v>
      </c>
      <c r="R31" s="129">
        <v>23835000</v>
      </c>
      <c r="S31" s="129">
        <v>23835000</v>
      </c>
    </row>
    <row r="32" spans="1:19" ht="16.5" customHeight="1" thickBot="1">
      <c r="A32" s="220"/>
      <c r="B32" s="95"/>
      <c r="C32" s="220"/>
      <c r="D32" s="220"/>
      <c r="E32" s="220"/>
      <c r="F32" s="26" t="s">
        <v>17</v>
      </c>
      <c r="G32" s="26" t="s">
        <v>17</v>
      </c>
      <c r="H32" s="26" t="s">
        <v>17</v>
      </c>
      <c r="I32" s="26" t="s">
        <v>17</v>
      </c>
      <c r="J32" s="65" t="s">
        <v>24</v>
      </c>
      <c r="K32" s="129"/>
      <c r="L32" s="129"/>
      <c r="M32" s="129"/>
      <c r="N32" s="129"/>
      <c r="O32" s="129"/>
      <c r="P32" s="129"/>
      <c r="Q32" s="129"/>
      <c r="R32" s="129"/>
      <c r="S32" s="129"/>
    </row>
    <row r="33" spans="1:19" ht="16.5" customHeight="1" thickBot="1">
      <c r="A33" s="218" t="s">
        <v>174</v>
      </c>
      <c r="B33" s="93"/>
      <c r="C33" s="218" t="s">
        <v>36</v>
      </c>
      <c r="D33" s="218" t="s">
        <v>16</v>
      </c>
      <c r="E33" s="218" t="s">
        <v>28</v>
      </c>
      <c r="F33" s="26" t="s">
        <v>17</v>
      </c>
      <c r="G33" s="26" t="s">
        <v>17</v>
      </c>
      <c r="H33" s="26" t="s">
        <v>17</v>
      </c>
      <c r="I33" s="26" t="s">
        <v>17</v>
      </c>
      <c r="J33" s="160" t="s">
        <v>20</v>
      </c>
      <c r="K33" s="161">
        <f>K34+K35+K36+K37</f>
        <v>3138344.54</v>
      </c>
      <c r="L33" s="161">
        <f>L34+L35+L36+L37</f>
        <v>2704135.34</v>
      </c>
      <c r="M33" s="161">
        <f>M34+M35+M36+M37</f>
        <v>2862253.93</v>
      </c>
      <c r="N33" s="161">
        <f aca="true" t="shared" si="10" ref="N33:S33">N34+N35+N36+N37</f>
        <v>3614300</v>
      </c>
      <c r="O33" s="161">
        <f t="shared" si="10"/>
        <v>3624900</v>
      </c>
      <c r="P33" s="161">
        <f t="shared" si="10"/>
        <v>3724900</v>
      </c>
      <c r="Q33" s="161">
        <f t="shared" si="10"/>
        <v>2196000</v>
      </c>
      <c r="R33" s="161">
        <f t="shared" si="10"/>
        <v>10980000</v>
      </c>
      <c r="S33" s="161">
        <f t="shared" si="10"/>
        <v>10980000</v>
      </c>
    </row>
    <row r="34" spans="1:19" ht="16.5" customHeight="1" thickBot="1">
      <c r="A34" s="219"/>
      <c r="B34" s="94"/>
      <c r="C34" s="219"/>
      <c r="D34" s="219"/>
      <c r="E34" s="219"/>
      <c r="F34" s="26" t="s">
        <v>17</v>
      </c>
      <c r="G34" s="26" t="s">
        <v>17</v>
      </c>
      <c r="H34" s="26" t="s">
        <v>17</v>
      </c>
      <c r="I34" s="26" t="s">
        <v>17</v>
      </c>
      <c r="J34" s="65" t="s">
        <v>21</v>
      </c>
      <c r="K34" s="129"/>
      <c r="L34" s="129"/>
      <c r="M34" s="129"/>
      <c r="N34" s="129"/>
      <c r="O34" s="129"/>
      <c r="P34" s="129"/>
      <c r="Q34" s="129"/>
      <c r="R34" s="129"/>
      <c r="S34" s="129"/>
    </row>
    <row r="35" spans="1:19" ht="16.5" customHeight="1" thickBot="1">
      <c r="A35" s="219"/>
      <c r="B35" s="94"/>
      <c r="C35" s="219"/>
      <c r="D35" s="219"/>
      <c r="E35" s="219"/>
      <c r="F35" s="26" t="s">
        <v>17</v>
      </c>
      <c r="G35" s="26" t="s">
        <v>17</v>
      </c>
      <c r="H35" s="26" t="s">
        <v>17</v>
      </c>
      <c r="I35" s="26" t="s">
        <v>17</v>
      </c>
      <c r="J35" s="65" t="s">
        <v>22</v>
      </c>
      <c r="K35" s="129"/>
      <c r="L35" s="129"/>
      <c r="M35" s="129"/>
      <c r="N35" s="129"/>
      <c r="O35" s="129"/>
      <c r="P35" s="129"/>
      <c r="Q35" s="129"/>
      <c r="R35" s="129"/>
      <c r="S35" s="129"/>
    </row>
    <row r="36" spans="1:19" ht="16.5" customHeight="1" thickBot="1">
      <c r="A36" s="219"/>
      <c r="B36" s="94"/>
      <c r="C36" s="219"/>
      <c r="D36" s="219"/>
      <c r="E36" s="219"/>
      <c r="F36" s="26">
        <v>974</v>
      </c>
      <c r="G36" s="26">
        <v>703</v>
      </c>
      <c r="H36" s="26" t="s">
        <v>37</v>
      </c>
      <c r="I36" s="26">
        <v>600</v>
      </c>
      <c r="J36" s="65" t="s">
        <v>38</v>
      </c>
      <c r="K36" s="137">
        <v>3138344.54</v>
      </c>
      <c r="L36" s="129">
        <v>2704135.34</v>
      </c>
      <c r="M36" s="129">
        <v>2862253.93</v>
      </c>
      <c r="N36" s="129">
        <v>3614300</v>
      </c>
      <c r="O36" s="129">
        <v>3624900</v>
      </c>
      <c r="P36" s="129">
        <v>3724900</v>
      </c>
      <c r="Q36" s="129">
        <v>2196000</v>
      </c>
      <c r="R36" s="129">
        <v>10980000</v>
      </c>
      <c r="S36" s="129">
        <v>10980000</v>
      </c>
    </row>
    <row r="37" spans="1:19" ht="16.5" customHeight="1" thickBot="1">
      <c r="A37" s="220"/>
      <c r="B37" s="95"/>
      <c r="C37" s="220"/>
      <c r="D37" s="220"/>
      <c r="E37" s="220"/>
      <c r="F37" s="26" t="s">
        <v>17</v>
      </c>
      <c r="G37" s="26" t="s">
        <v>17</v>
      </c>
      <c r="H37" s="26" t="s">
        <v>17</v>
      </c>
      <c r="I37" s="26" t="s">
        <v>17</v>
      </c>
      <c r="J37" s="65" t="s">
        <v>24</v>
      </c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ht="20.25" customHeight="1" thickBot="1">
      <c r="A38" s="218" t="s">
        <v>175</v>
      </c>
      <c r="B38" s="93"/>
      <c r="C38" s="218" t="s">
        <v>151</v>
      </c>
      <c r="D38" s="218" t="s">
        <v>16</v>
      </c>
      <c r="E38" s="218" t="s">
        <v>28</v>
      </c>
      <c r="F38" s="26" t="s">
        <v>17</v>
      </c>
      <c r="G38" s="26" t="s">
        <v>17</v>
      </c>
      <c r="H38" s="26" t="s">
        <v>17</v>
      </c>
      <c r="I38" s="26" t="s">
        <v>17</v>
      </c>
      <c r="J38" s="160" t="s">
        <v>20</v>
      </c>
      <c r="K38" s="161">
        <f>K39+K40+K41+K42</f>
        <v>251500</v>
      </c>
      <c r="L38" s="161">
        <f>L39+L40+L41+L42</f>
        <v>209160</v>
      </c>
      <c r="M38" s="161">
        <f>M39+M40+M41+M42</f>
        <v>524320</v>
      </c>
      <c r="N38" s="161">
        <f aca="true" t="shared" si="11" ref="N38:S38">N39+N40+N41+N42</f>
        <v>562150</v>
      </c>
      <c r="O38" s="161">
        <f t="shared" si="11"/>
        <v>0</v>
      </c>
      <c r="P38" s="161">
        <f t="shared" si="11"/>
        <v>0</v>
      </c>
      <c r="Q38" s="161">
        <f t="shared" si="11"/>
        <v>0</v>
      </c>
      <c r="R38" s="161">
        <f t="shared" si="11"/>
        <v>0</v>
      </c>
      <c r="S38" s="161">
        <f t="shared" si="11"/>
        <v>0</v>
      </c>
    </row>
    <row r="39" spans="1:19" ht="16.5" customHeight="1" thickBot="1">
      <c r="A39" s="219"/>
      <c r="B39" s="94"/>
      <c r="C39" s="219"/>
      <c r="D39" s="219"/>
      <c r="E39" s="219"/>
      <c r="F39" s="26" t="s">
        <v>17</v>
      </c>
      <c r="G39" s="26" t="s">
        <v>17</v>
      </c>
      <c r="H39" s="26" t="s">
        <v>17</v>
      </c>
      <c r="I39" s="26" t="s">
        <v>17</v>
      </c>
      <c r="J39" s="65" t="s">
        <v>21</v>
      </c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22.5" customHeight="1" thickBot="1">
      <c r="A40" s="219"/>
      <c r="B40" s="94"/>
      <c r="C40" s="219"/>
      <c r="D40" s="219"/>
      <c r="E40" s="219"/>
      <c r="F40" s="26">
        <v>974</v>
      </c>
      <c r="G40" s="26" t="s">
        <v>149</v>
      </c>
      <c r="H40" s="76" t="s">
        <v>150</v>
      </c>
      <c r="I40" s="26" t="s">
        <v>17</v>
      </c>
      <c r="J40" s="65" t="s">
        <v>22</v>
      </c>
      <c r="K40" s="137">
        <v>201200</v>
      </c>
      <c r="L40" s="129">
        <v>198700</v>
      </c>
      <c r="M40" s="129">
        <v>498100</v>
      </c>
      <c r="N40" s="137">
        <v>534000</v>
      </c>
      <c r="O40" s="129"/>
      <c r="P40" s="129"/>
      <c r="Q40" s="129"/>
      <c r="R40" s="129"/>
      <c r="S40" s="129"/>
    </row>
    <row r="41" spans="1:19" ht="20.25" customHeight="1" thickBot="1">
      <c r="A41" s="219"/>
      <c r="B41" s="94"/>
      <c r="C41" s="219"/>
      <c r="D41" s="219"/>
      <c r="E41" s="219"/>
      <c r="F41" s="26">
        <v>974</v>
      </c>
      <c r="G41" s="76" t="s">
        <v>149</v>
      </c>
      <c r="H41" s="26" t="s">
        <v>150</v>
      </c>
      <c r="I41" s="26">
        <v>600</v>
      </c>
      <c r="J41" s="65" t="s">
        <v>38</v>
      </c>
      <c r="K41" s="137">
        <v>50300</v>
      </c>
      <c r="L41" s="129">
        <v>10460</v>
      </c>
      <c r="M41" s="129">
        <v>26220</v>
      </c>
      <c r="N41" s="137">
        <v>28150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</row>
    <row r="42" spans="1:19" ht="33.75" customHeight="1" thickBot="1">
      <c r="A42" s="220"/>
      <c r="B42" s="95"/>
      <c r="C42" s="220"/>
      <c r="D42" s="220"/>
      <c r="E42" s="220"/>
      <c r="F42" s="26" t="s">
        <v>17</v>
      </c>
      <c r="G42" s="26" t="s">
        <v>17</v>
      </c>
      <c r="H42" s="26" t="s">
        <v>17</v>
      </c>
      <c r="I42" s="26" t="s">
        <v>17</v>
      </c>
      <c r="J42" s="65" t="s">
        <v>24</v>
      </c>
      <c r="K42" s="25"/>
      <c r="L42" s="25"/>
      <c r="M42" s="129"/>
      <c r="N42" s="129"/>
      <c r="O42" s="129"/>
      <c r="P42" s="129"/>
      <c r="Q42" s="129"/>
      <c r="R42" s="129"/>
      <c r="S42" s="129"/>
    </row>
    <row r="43" spans="1:19" ht="16.5" customHeight="1" thickBot="1">
      <c r="A43" s="289" t="s">
        <v>25</v>
      </c>
      <c r="B43" s="290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2"/>
    </row>
    <row r="44" spans="1:20" ht="27.75" customHeight="1" thickBot="1">
      <c r="A44" s="324" t="s">
        <v>176</v>
      </c>
      <c r="B44" s="188"/>
      <c r="C44" s="324" t="s">
        <v>39</v>
      </c>
      <c r="D44" s="324" t="s">
        <v>40</v>
      </c>
      <c r="E44" s="324" t="s">
        <v>28</v>
      </c>
      <c r="F44" s="189" t="s">
        <v>17</v>
      </c>
      <c r="G44" s="189" t="s">
        <v>17</v>
      </c>
      <c r="H44" s="189" t="s">
        <v>41</v>
      </c>
      <c r="I44" s="189" t="s">
        <v>17</v>
      </c>
      <c r="J44" s="163" t="s">
        <v>20</v>
      </c>
      <c r="K44" s="164">
        <f>K45+K46+K47+K48</f>
        <v>8013690</v>
      </c>
      <c r="L44" s="164">
        <f>L45+L46+L47+L48</f>
        <v>139027831.58</v>
      </c>
      <c r="M44" s="164">
        <f>M45+M46+M47+M48</f>
        <v>134038438.91</v>
      </c>
      <c r="N44" s="164">
        <f aca="true" t="shared" si="12" ref="N44:S44">N45+N46+N47+N48</f>
        <v>142378800</v>
      </c>
      <c r="O44" s="164">
        <f t="shared" si="12"/>
        <v>131588300</v>
      </c>
      <c r="P44" s="164">
        <f t="shared" si="12"/>
        <v>132188300</v>
      </c>
      <c r="Q44" s="164">
        <f t="shared" si="12"/>
        <v>116564400</v>
      </c>
      <c r="R44" s="164">
        <f t="shared" si="12"/>
        <v>582822000</v>
      </c>
      <c r="S44" s="164">
        <f t="shared" si="12"/>
        <v>582822000</v>
      </c>
      <c r="T44" s="12"/>
    </row>
    <row r="45" spans="1:20" ht="15" customHeight="1" thickBot="1">
      <c r="A45" s="325"/>
      <c r="B45" s="190"/>
      <c r="C45" s="325"/>
      <c r="D45" s="325"/>
      <c r="E45" s="325"/>
      <c r="F45" s="191" t="s">
        <v>17</v>
      </c>
      <c r="G45" s="191" t="s">
        <v>17</v>
      </c>
      <c r="H45" s="191" t="s">
        <v>17</v>
      </c>
      <c r="I45" s="191" t="s">
        <v>17</v>
      </c>
      <c r="J45" s="45" t="s">
        <v>21</v>
      </c>
      <c r="K45" s="130">
        <f>K54+K59+K69</f>
        <v>0</v>
      </c>
      <c r="L45" s="130">
        <f>L54+L59+L69</f>
        <v>0</v>
      </c>
      <c r="M45" s="130">
        <f>M54+M59+M69+M64</f>
        <v>0</v>
      </c>
      <c r="N45" s="130">
        <f aca="true" t="shared" si="13" ref="N45:S45">N54+N59+N69+N64</f>
        <v>0</v>
      </c>
      <c r="O45" s="130">
        <f t="shared" si="13"/>
        <v>0</v>
      </c>
      <c r="P45" s="130">
        <f t="shared" si="13"/>
        <v>0</v>
      </c>
      <c r="Q45" s="130">
        <f t="shared" si="13"/>
        <v>0</v>
      </c>
      <c r="R45" s="130">
        <f t="shared" si="13"/>
        <v>0</v>
      </c>
      <c r="S45" s="130">
        <f t="shared" si="13"/>
        <v>0</v>
      </c>
      <c r="T45" s="13"/>
    </row>
    <row r="46" spans="1:20" ht="15.75" customHeight="1" thickBot="1">
      <c r="A46" s="325"/>
      <c r="B46" s="190"/>
      <c r="C46" s="325"/>
      <c r="D46" s="325"/>
      <c r="E46" s="325"/>
      <c r="F46" s="191" t="s">
        <v>17</v>
      </c>
      <c r="G46" s="191" t="s">
        <v>17</v>
      </c>
      <c r="H46" s="191" t="s">
        <v>17</v>
      </c>
      <c r="I46" s="191" t="s">
        <v>17</v>
      </c>
      <c r="J46" s="45" t="s">
        <v>22</v>
      </c>
      <c r="K46" s="130">
        <f>K55+K60+K71</f>
        <v>7056600</v>
      </c>
      <c r="L46" s="130">
        <f>L55+L60+L71+L65+L70</f>
        <v>137091100</v>
      </c>
      <c r="M46" s="130">
        <f aca="true" t="shared" si="14" ref="M46:S46">M55+M60+M71+M65+M70</f>
        <v>131939100</v>
      </c>
      <c r="N46" s="130">
        <f t="shared" si="14"/>
        <v>140305800</v>
      </c>
      <c r="O46" s="130">
        <f t="shared" si="14"/>
        <v>130404600</v>
      </c>
      <c r="P46" s="130">
        <f t="shared" si="14"/>
        <v>130404600</v>
      </c>
      <c r="Q46" s="130">
        <f t="shared" si="14"/>
        <v>114944400</v>
      </c>
      <c r="R46" s="130">
        <f t="shared" si="14"/>
        <v>574722000</v>
      </c>
      <c r="S46" s="130">
        <f t="shared" si="14"/>
        <v>574722000</v>
      </c>
      <c r="T46" s="12"/>
    </row>
    <row r="47" spans="1:20" ht="16.5" customHeight="1" thickBot="1">
      <c r="A47" s="325"/>
      <c r="B47" s="190"/>
      <c r="C47" s="325"/>
      <c r="D47" s="325"/>
      <c r="E47" s="325"/>
      <c r="F47" s="191" t="s">
        <v>17</v>
      </c>
      <c r="G47" s="191" t="s">
        <v>17</v>
      </c>
      <c r="H47" s="191" t="s">
        <v>17</v>
      </c>
      <c r="I47" s="191" t="s">
        <v>17</v>
      </c>
      <c r="J47" s="45" t="s">
        <v>143</v>
      </c>
      <c r="K47" s="130">
        <f>K56+K61+K73</f>
        <v>957090</v>
      </c>
      <c r="L47" s="130">
        <f>L56+L61+L73+L72</f>
        <v>1936731.58</v>
      </c>
      <c r="M47" s="130">
        <f>M56+M61+M73+M66+M72</f>
        <v>2099338.91</v>
      </c>
      <c r="N47" s="130">
        <f aca="true" t="shared" si="15" ref="N47:S47">N56+N61+N73+N66+N72</f>
        <v>2073000</v>
      </c>
      <c r="O47" s="130">
        <f t="shared" si="15"/>
        <v>1183700</v>
      </c>
      <c r="P47" s="130">
        <f t="shared" si="15"/>
        <v>1783700</v>
      </c>
      <c r="Q47" s="130">
        <f t="shared" si="15"/>
        <v>1620000</v>
      </c>
      <c r="R47" s="130">
        <f t="shared" si="15"/>
        <v>8100000</v>
      </c>
      <c r="S47" s="130">
        <f t="shared" si="15"/>
        <v>8100000</v>
      </c>
      <c r="T47" s="12"/>
    </row>
    <row r="48" spans="1:20" ht="16.5" customHeight="1" thickBot="1">
      <c r="A48" s="326"/>
      <c r="B48" s="192"/>
      <c r="C48" s="326"/>
      <c r="D48" s="326"/>
      <c r="E48" s="326"/>
      <c r="F48" s="191" t="s">
        <v>17</v>
      </c>
      <c r="G48" s="191" t="s">
        <v>17</v>
      </c>
      <c r="H48" s="191" t="s">
        <v>17</v>
      </c>
      <c r="I48" s="191" t="s">
        <v>17</v>
      </c>
      <c r="J48" s="45" t="s">
        <v>24</v>
      </c>
      <c r="K48" s="130">
        <f>K57+K62+K74</f>
        <v>0</v>
      </c>
      <c r="L48" s="130">
        <f aca="true" t="shared" si="16" ref="L48:S48">L57+L62+L74</f>
        <v>0</v>
      </c>
      <c r="M48" s="130">
        <f t="shared" si="16"/>
        <v>0</v>
      </c>
      <c r="N48" s="130">
        <f t="shared" si="16"/>
        <v>0</v>
      </c>
      <c r="O48" s="130">
        <f t="shared" si="16"/>
        <v>0</v>
      </c>
      <c r="P48" s="130">
        <f t="shared" si="16"/>
        <v>0</v>
      </c>
      <c r="Q48" s="130">
        <f t="shared" si="16"/>
        <v>0</v>
      </c>
      <c r="R48" s="130">
        <f t="shared" si="16"/>
        <v>0</v>
      </c>
      <c r="S48" s="130">
        <f t="shared" si="16"/>
        <v>0</v>
      </c>
      <c r="T48" s="12"/>
    </row>
    <row r="49" spans="1:20" ht="24.75" customHeight="1" thickBot="1">
      <c r="A49" s="327" t="s">
        <v>177</v>
      </c>
      <c r="B49" s="106"/>
      <c r="C49" s="330" t="s">
        <v>42</v>
      </c>
      <c r="D49" s="331"/>
      <c r="E49" s="331"/>
      <c r="F49" s="331"/>
      <c r="G49" s="331"/>
      <c r="H49" s="331"/>
      <c r="I49" s="331"/>
      <c r="J49" s="332"/>
      <c r="K49" s="46">
        <v>57.8</v>
      </c>
      <c r="L49" s="46">
        <v>60</v>
      </c>
      <c r="M49" s="144">
        <v>63</v>
      </c>
      <c r="N49" s="144">
        <v>64</v>
      </c>
      <c r="O49" s="147">
        <v>65</v>
      </c>
      <c r="P49" s="147">
        <v>67</v>
      </c>
      <c r="Q49" s="147">
        <v>69</v>
      </c>
      <c r="R49" s="147">
        <v>75</v>
      </c>
      <c r="S49" s="147">
        <v>85</v>
      </c>
      <c r="T49" s="12"/>
    </row>
    <row r="50" spans="1:20" ht="16.5" customHeight="1">
      <c r="A50" s="328"/>
      <c r="B50" s="115"/>
      <c r="C50" s="341" t="s">
        <v>43</v>
      </c>
      <c r="D50" s="342"/>
      <c r="E50" s="342"/>
      <c r="F50" s="342"/>
      <c r="G50" s="342"/>
      <c r="H50" s="342"/>
      <c r="I50" s="342"/>
      <c r="J50" s="343"/>
      <c r="K50" s="315">
        <v>70</v>
      </c>
      <c r="L50" s="315">
        <v>70.2</v>
      </c>
      <c r="M50" s="320">
        <v>71</v>
      </c>
      <c r="N50" s="320">
        <v>71.2</v>
      </c>
      <c r="O50" s="313">
        <v>71.8</v>
      </c>
      <c r="P50" s="313">
        <v>72</v>
      </c>
      <c r="Q50" s="313">
        <v>72.5</v>
      </c>
      <c r="R50" s="313">
        <v>75.5</v>
      </c>
      <c r="S50" s="313">
        <v>85.5</v>
      </c>
      <c r="T50" s="13"/>
    </row>
    <row r="51" spans="1:20" ht="33" customHeight="1" thickBot="1">
      <c r="A51" s="328"/>
      <c r="B51" s="115"/>
      <c r="C51" s="333" t="s">
        <v>44</v>
      </c>
      <c r="D51" s="334"/>
      <c r="E51" s="334"/>
      <c r="F51" s="334"/>
      <c r="G51" s="334"/>
      <c r="H51" s="334"/>
      <c r="I51" s="334"/>
      <c r="J51" s="335"/>
      <c r="K51" s="316"/>
      <c r="L51" s="316"/>
      <c r="M51" s="321"/>
      <c r="N51" s="321"/>
      <c r="O51" s="314"/>
      <c r="P51" s="314"/>
      <c r="Q51" s="314"/>
      <c r="R51" s="314"/>
      <c r="S51" s="314"/>
      <c r="T51" s="13"/>
    </row>
    <row r="52" spans="1:20" ht="22.5" customHeight="1" thickBot="1">
      <c r="A52" s="329"/>
      <c r="B52" s="107"/>
      <c r="C52" s="330" t="s">
        <v>45</v>
      </c>
      <c r="D52" s="331"/>
      <c r="E52" s="331"/>
      <c r="F52" s="331"/>
      <c r="G52" s="331"/>
      <c r="H52" s="331"/>
      <c r="I52" s="331"/>
      <c r="J52" s="332"/>
      <c r="K52" s="46">
        <v>78</v>
      </c>
      <c r="L52" s="46">
        <v>80</v>
      </c>
      <c r="M52" s="144">
        <v>83</v>
      </c>
      <c r="N52" s="144">
        <v>85</v>
      </c>
      <c r="O52" s="147">
        <v>85</v>
      </c>
      <c r="P52" s="147">
        <v>85</v>
      </c>
      <c r="Q52" s="147">
        <v>85</v>
      </c>
      <c r="R52" s="147">
        <v>85</v>
      </c>
      <c r="S52" s="147">
        <v>85</v>
      </c>
      <c r="T52" s="12"/>
    </row>
    <row r="53" spans="1:19" ht="36.75" customHeight="1" thickBot="1">
      <c r="A53" s="218" t="s">
        <v>178</v>
      </c>
      <c r="B53" s="93"/>
      <c r="C53" s="218" t="s">
        <v>46</v>
      </c>
      <c r="D53" s="218" t="s">
        <v>16</v>
      </c>
      <c r="E53" s="218" t="s">
        <v>47</v>
      </c>
      <c r="F53" s="47">
        <v>974</v>
      </c>
      <c r="G53" s="47">
        <v>701</v>
      </c>
      <c r="H53" s="47" t="s">
        <v>48</v>
      </c>
      <c r="I53" s="47">
        <v>600</v>
      </c>
      <c r="J53" s="158" t="s">
        <v>20</v>
      </c>
      <c r="K53" s="166">
        <f>K54+K55+K56+K57</f>
        <v>7056600</v>
      </c>
      <c r="L53" s="166">
        <f>L54+L55+L56+L57</f>
        <v>7744000</v>
      </c>
      <c r="M53" s="166">
        <f>M54+M55+M56+M57</f>
        <v>9179700</v>
      </c>
      <c r="N53" s="166">
        <f aca="true" t="shared" si="17" ref="N53:S53">N54+N55+N56+N57</f>
        <v>8460600</v>
      </c>
      <c r="O53" s="166">
        <f t="shared" si="17"/>
        <v>8464500</v>
      </c>
      <c r="P53" s="166">
        <f t="shared" si="17"/>
        <v>8464500</v>
      </c>
      <c r="Q53" s="166">
        <f t="shared" si="17"/>
        <v>7372500</v>
      </c>
      <c r="R53" s="166">
        <f t="shared" si="17"/>
        <v>36862500</v>
      </c>
      <c r="S53" s="166">
        <f t="shared" si="17"/>
        <v>36862500</v>
      </c>
    </row>
    <row r="54" spans="1:19" ht="16.5" customHeight="1" thickBot="1">
      <c r="A54" s="219"/>
      <c r="B54" s="94"/>
      <c r="C54" s="219"/>
      <c r="D54" s="219"/>
      <c r="E54" s="219"/>
      <c r="F54" s="26" t="s">
        <v>17</v>
      </c>
      <c r="G54" s="26" t="s">
        <v>17</v>
      </c>
      <c r="H54" s="26" t="s">
        <v>17</v>
      </c>
      <c r="I54" s="26" t="s">
        <v>17</v>
      </c>
      <c r="J54" s="65" t="s">
        <v>21</v>
      </c>
      <c r="K54" s="129"/>
      <c r="L54" s="129"/>
      <c r="M54" s="129"/>
      <c r="N54" s="129"/>
      <c r="O54" s="129"/>
      <c r="P54" s="129"/>
      <c r="Q54" s="129"/>
      <c r="R54" s="129"/>
      <c r="S54" s="129"/>
    </row>
    <row r="55" spans="1:19" ht="16.5" customHeight="1" thickBot="1">
      <c r="A55" s="219"/>
      <c r="B55" s="94"/>
      <c r="C55" s="219"/>
      <c r="D55" s="219"/>
      <c r="E55" s="219"/>
      <c r="F55" s="26">
        <v>974</v>
      </c>
      <c r="G55" s="26" t="s">
        <v>145</v>
      </c>
      <c r="H55" s="26" t="s">
        <v>48</v>
      </c>
      <c r="I55" s="26">
        <v>600</v>
      </c>
      <c r="J55" s="65" t="s">
        <v>22</v>
      </c>
      <c r="K55" s="149">
        <v>7056600</v>
      </c>
      <c r="L55" s="128">
        <v>7744000</v>
      </c>
      <c r="M55" s="128">
        <v>9179700</v>
      </c>
      <c r="N55" s="128">
        <v>8460600</v>
      </c>
      <c r="O55" s="128">
        <v>8464500</v>
      </c>
      <c r="P55" s="128">
        <v>8464500</v>
      </c>
      <c r="Q55" s="128">
        <v>7372500</v>
      </c>
      <c r="R55" s="129">
        <v>36862500</v>
      </c>
      <c r="S55" s="129">
        <v>36862500</v>
      </c>
    </row>
    <row r="56" spans="1:19" ht="16.5" customHeight="1" thickBot="1">
      <c r="A56" s="219"/>
      <c r="B56" s="94"/>
      <c r="C56" s="219"/>
      <c r="D56" s="219"/>
      <c r="E56" s="219"/>
      <c r="F56" s="26" t="s">
        <v>17</v>
      </c>
      <c r="G56" s="26" t="s">
        <v>17</v>
      </c>
      <c r="H56" s="26" t="s">
        <v>17</v>
      </c>
      <c r="I56" s="26" t="s">
        <v>17</v>
      </c>
      <c r="J56" s="65" t="s">
        <v>143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29">
        <v>0</v>
      </c>
    </row>
    <row r="57" spans="1:19" ht="16.5" customHeight="1" thickBot="1">
      <c r="A57" s="220"/>
      <c r="B57" s="95"/>
      <c r="C57" s="220"/>
      <c r="D57" s="220"/>
      <c r="E57" s="220"/>
      <c r="F57" s="26" t="s">
        <v>17</v>
      </c>
      <c r="G57" s="26" t="s">
        <v>17</v>
      </c>
      <c r="H57" s="26" t="s">
        <v>17</v>
      </c>
      <c r="I57" s="26" t="s">
        <v>17</v>
      </c>
      <c r="J57" s="65" t="s">
        <v>24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9">
        <v>0</v>
      </c>
      <c r="Q57" s="129">
        <v>0</v>
      </c>
      <c r="R57" s="129">
        <v>0</v>
      </c>
      <c r="S57" s="129">
        <v>0</v>
      </c>
    </row>
    <row r="58" spans="1:19" ht="28.5" customHeight="1" thickBot="1">
      <c r="A58" s="218" t="s">
        <v>179</v>
      </c>
      <c r="B58" s="93"/>
      <c r="C58" s="218" t="s">
        <v>49</v>
      </c>
      <c r="D58" s="317"/>
      <c r="E58" s="218" t="s">
        <v>47</v>
      </c>
      <c r="F58" s="26">
        <v>974</v>
      </c>
      <c r="G58" s="26">
        <v>701</v>
      </c>
      <c r="H58" s="26" t="s">
        <v>50</v>
      </c>
      <c r="I58" s="26">
        <v>600</v>
      </c>
      <c r="J58" s="160" t="s">
        <v>20</v>
      </c>
      <c r="K58" s="161">
        <f>K59+K60+K61+K62</f>
        <v>957090</v>
      </c>
      <c r="L58" s="161">
        <f>L59+L60+L61+L62</f>
        <v>1907000</v>
      </c>
      <c r="M58" s="161">
        <f>M59+M60+M61+M62</f>
        <v>2099338.91</v>
      </c>
      <c r="N58" s="161">
        <f aca="true" t="shared" si="18" ref="N58:S58">N59+N60+N61+N62</f>
        <v>2073000</v>
      </c>
      <c r="O58" s="161">
        <f t="shared" si="18"/>
        <v>1183700</v>
      </c>
      <c r="P58" s="161">
        <f t="shared" si="18"/>
        <v>1783700</v>
      </c>
      <c r="Q58" s="161">
        <f t="shared" si="18"/>
        <v>1620000</v>
      </c>
      <c r="R58" s="161">
        <f t="shared" si="18"/>
        <v>8100000</v>
      </c>
      <c r="S58" s="161">
        <f t="shared" si="18"/>
        <v>8100000</v>
      </c>
    </row>
    <row r="59" spans="1:19" ht="15" customHeight="1" thickBot="1">
      <c r="A59" s="219"/>
      <c r="B59" s="94"/>
      <c r="C59" s="219"/>
      <c r="D59" s="318"/>
      <c r="E59" s="219"/>
      <c r="F59" s="26" t="s">
        <v>17</v>
      </c>
      <c r="G59" s="26" t="s">
        <v>17</v>
      </c>
      <c r="H59" s="26" t="s">
        <v>17</v>
      </c>
      <c r="I59" s="26" t="s">
        <v>17</v>
      </c>
      <c r="J59" s="65" t="s">
        <v>21</v>
      </c>
      <c r="K59" s="129"/>
      <c r="L59" s="129"/>
      <c r="M59" s="129"/>
      <c r="N59" s="129"/>
      <c r="O59" s="129"/>
      <c r="P59" s="129"/>
      <c r="Q59" s="129"/>
      <c r="R59" s="129"/>
      <c r="S59" s="129"/>
    </row>
    <row r="60" spans="1:19" ht="15.75" customHeight="1" thickBot="1">
      <c r="A60" s="219"/>
      <c r="B60" s="94"/>
      <c r="C60" s="219"/>
      <c r="D60" s="318"/>
      <c r="E60" s="219"/>
      <c r="F60" s="26">
        <v>974</v>
      </c>
      <c r="G60" s="26">
        <v>701</v>
      </c>
      <c r="H60" s="26" t="s">
        <v>50</v>
      </c>
      <c r="I60" s="26">
        <v>600</v>
      </c>
      <c r="J60" s="65" t="s">
        <v>22</v>
      </c>
      <c r="K60" s="129"/>
      <c r="L60" s="129"/>
      <c r="M60" s="129"/>
      <c r="N60" s="129"/>
      <c r="O60" s="129"/>
      <c r="P60" s="129"/>
      <c r="Q60" s="129"/>
      <c r="R60" s="129"/>
      <c r="S60" s="129"/>
    </row>
    <row r="61" spans="1:19" ht="16.5" customHeight="1" thickBot="1">
      <c r="A61" s="219"/>
      <c r="B61" s="94"/>
      <c r="C61" s="219"/>
      <c r="D61" s="318"/>
      <c r="E61" s="219"/>
      <c r="F61" s="26" t="s">
        <v>17</v>
      </c>
      <c r="G61" s="26" t="s">
        <v>17</v>
      </c>
      <c r="H61" s="26" t="s">
        <v>17</v>
      </c>
      <c r="I61" s="26" t="s">
        <v>17</v>
      </c>
      <c r="J61" s="65" t="s">
        <v>143</v>
      </c>
      <c r="K61" s="150">
        <v>957090</v>
      </c>
      <c r="L61" s="129">
        <v>1907000</v>
      </c>
      <c r="M61" s="129">
        <v>2099338.91</v>
      </c>
      <c r="N61" s="129">
        <v>2073000</v>
      </c>
      <c r="O61" s="129">
        <v>1183700</v>
      </c>
      <c r="P61" s="129">
        <v>1783700</v>
      </c>
      <c r="Q61" s="129">
        <v>1620000</v>
      </c>
      <c r="R61" s="129">
        <v>8100000</v>
      </c>
      <c r="S61" s="129">
        <v>8100000</v>
      </c>
    </row>
    <row r="62" spans="1:19" ht="16.5" customHeight="1" thickBot="1">
      <c r="A62" s="220"/>
      <c r="B62" s="95"/>
      <c r="C62" s="220"/>
      <c r="D62" s="319"/>
      <c r="E62" s="220"/>
      <c r="F62" s="26" t="s">
        <v>17</v>
      </c>
      <c r="G62" s="26" t="s">
        <v>17</v>
      </c>
      <c r="H62" s="26" t="s">
        <v>17</v>
      </c>
      <c r="I62" s="26" t="s">
        <v>17</v>
      </c>
      <c r="J62" s="65" t="s">
        <v>24</v>
      </c>
      <c r="K62" s="26"/>
      <c r="L62" s="26"/>
      <c r="M62" s="129"/>
      <c r="N62" s="129"/>
      <c r="O62" s="129"/>
      <c r="P62" s="129"/>
      <c r="Q62" s="129"/>
      <c r="R62" s="129"/>
      <c r="S62" s="129"/>
    </row>
    <row r="63" spans="1:19" ht="26.25" customHeight="1" thickBot="1">
      <c r="A63" s="218" t="s">
        <v>180</v>
      </c>
      <c r="B63" s="93"/>
      <c r="C63" s="218" t="s">
        <v>51</v>
      </c>
      <c r="D63" s="218" t="s">
        <v>16</v>
      </c>
      <c r="E63" s="218" t="s">
        <v>28</v>
      </c>
      <c r="F63" s="26"/>
      <c r="G63" s="26"/>
      <c r="H63" s="26"/>
      <c r="I63" s="26"/>
      <c r="J63" s="160" t="s">
        <v>20</v>
      </c>
      <c r="K63" s="157">
        <f>K64+K65+K66+K67</f>
        <v>121258400</v>
      </c>
      <c r="L63" s="157">
        <f>L64+L65+L66+L67</f>
        <v>128782200</v>
      </c>
      <c r="M63" s="157">
        <f>M64+M65+M66+M67</f>
        <v>122759400</v>
      </c>
      <c r="N63" s="157">
        <f aca="true" t="shared" si="19" ref="N63:S63">N64+N65+N66+N67</f>
        <v>131845200</v>
      </c>
      <c r="O63" s="157">
        <f t="shared" si="19"/>
        <v>121940100</v>
      </c>
      <c r="P63" s="157">
        <f t="shared" si="19"/>
        <v>121940100</v>
      </c>
      <c r="Q63" s="157">
        <f t="shared" si="19"/>
        <v>107571900</v>
      </c>
      <c r="R63" s="157">
        <f t="shared" si="19"/>
        <v>537859500</v>
      </c>
      <c r="S63" s="157">
        <f t="shared" si="19"/>
        <v>537859500</v>
      </c>
    </row>
    <row r="64" spans="1:19" ht="26.25" customHeight="1" thickBot="1">
      <c r="A64" s="219"/>
      <c r="B64" s="94"/>
      <c r="C64" s="219"/>
      <c r="D64" s="219"/>
      <c r="E64" s="219"/>
      <c r="F64" s="26" t="s">
        <v>17</v>
      </c>
      <c r="G64" s="26" t="s">
        <v>17</v>
      </c>
      <c r="H64" s="26" t="s">
        <v>17</v>
      </c>
      <c r="I64" s="26" t="s">
        <v>17</v>
      </c>
      <c r="J64" s="65" t="s">
        <v>21</v>
      </c>
      <c r="K64" s="129"/>
      <c r="L64" s="129"/>
      <c r="M64" s="129"/>
      <c r="N64" s="129"/>
      <c r="O64" s="129"/>
      <c r="P64" s="129"/>
      <c r="Q64" s="129"/>
      <c r="R64" s="129"/>
      <c r="S64" s="129"/>
    </row>
    <row r="65" spans="1:19" ht="26.25" customHeight="1" thickBot="1">
      <c r="A65" s="219"/>
      <c r="B65" s="94"/>
      <c r="C65" s="219"/>
      <c r="D65" s="219"/>
      <c r="E65" s="219"/>
      <c r="F65" s="26">
        <v>974</v>
      </c>
      <c r="G65" s="26" t="s">
        <v>142</v>
      </c>
      <c r="H65" s="26" t="s">
        <v>52</v>
      </c>
      <c r="I65" s="26">
        <v>600</v>
      </c>
      <c r="J65" s="65" t="s">
        <v>22</v>
      </c>
      <c r="K65" s="149">
        <v>121258400</v>
      </c>
      <c r="L65" s="128">
        <v>128782200</v>
      </c>
      <c r="M65" s="128">
        <v>122759400</v>
      </c>
      <c r="N65" s="149">
        <v>131845200</v>
      </c>
      <c r="O65" s="128">
        <v>121940100</v>
      </c>
      <c r="P65" s="128">
        <v>121940100</v>
      </c>
      <c r="Q65" s="128">
        <v>107571900</v>
      </c>
      <c r="R65" s="129">
        <v>537859500</v>
      </c>
      <c r="S65" s="129">
        <v>537859500</v>
      </c>
    </row>
    <row r="66" spans="1:19" ht="26.25" customHeight="1" thickBot="1">
      <c r="A66" s="219"/>
      <c r="B66" s="94"/>
      <c r="C66" s="219"/>
      <c r="D66" s="219"/>
      <c r="E66" s="219"/>
      <c r="F66" s="26" t="s">
        <v>17</v>
      </c>
      <c r="G66" s="26" t="s">
        <v>17</v>
      </c>
      <c r="H66" s="26" t="s">
        <v>17</v>
      </c>
      <c r="I66" s="26" t="s">
        <v>17</v>
      </c>
      <c r="J66" s="65" t="s">
        <v>143</v>
      </c>
      <c r="K66" s="200"/>
      <c r="L66" s="129">
        <v>0</v>
      </c>
      <c r="M66" s="129">
        <v>0</v>
      </c>
      <c r="N66" s="129">
        <v>0</v>
      </c>
      <c r="O66" s="129">
        <v>0</v>
      </c>
      <c r="P66" s="129">
        <v>0</v>
      </c>
      <c r="Q66" s="129">
        <v>0</v>
      </c>
      <c r="R66" s="129">
        <v>0</v>
      </c>
      <c r="S66" s="129">
        <v>0</v>
      </c>
    </row>
    <row r="67" spans="1:19" ht="26.25" customHeight="1" thickBot="1">
      <c r="A67" s="220"/>
      <c r="B67" s="95"/>
      <c r="C67" s="220"/>
      <c r="D67" s="220"/>
      <c r="E67" s="220"/>
      <c r="F67" s="26" t="s">
        <v>17</v>
      </c>
      <c r="G67" s="26" t="s">
        <v>17</v>
      </c>
      <c r="H67" s="26" t="s">
        <v>17</v>
      </c>
      <c r="I67" s="26" t="s">
        <v>17</v>
      </c>
      <c r="J67" s="65" t="s">
        <v>24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29">
        <v>0</v>
      </c>
      <c r="Q67" s="129">
        <v>0</v>
      </c>
      <c r="R67" s="129">
        <v>0</v>
      </c>
      <c r="S67" s="129">
        <v>0</v>
      </c>
    </row>
    <row r="68" spans="1:19" ht="18.75" customHeight="1" thickBot="1">
      <c r="A68" s="218" t="s">
        <v>234</v>
      </c>
      <c r="B68" s="93"/>
      <c r="C68" s="218" t="s">
        <v>235</v>
      </c>
      <c r="D68" s="218" t="s">
        <v>16</v>
      </c>
      <c r="E68" s="218" t="s">
        <v>28</v>
      </c>
      <c r="F68" s="26"/>
      <c r="G68" s="26"/>
      <c r="H68" s="26"/>
      <c r="I68" s="26"/>
      <c r="J68" s="160" t="s">
        <v>20</v>
      </c>
      <c r="K68" s="157">
        <f>K69+K71+K73+K74</f>
        <v>0</v>
      </c>
      <c r="L68" s="157">
        <f>L69+L71+L73+L74+L70+L72</f>
        <v>594631.58</v>
      </c>
      <c r="M68" s="157">
        <f>M69+M71+M73+M74+M70+M72</f>
        <v>0</v>
      </c>
      <c r="N68" s="157">
        <f aca="true" t="shared" si="20" ref="N68:S68">N69+N71+N73+N74+N70+N72</f>
        <v>0</v>
      </c>
      <c r="O68" s="157">
        <f t="shared" si="20"/>
        <v>0</v>
      </c>
      <c r="P68" s="157">
        <f t="shared" si="20"/>
        <v>0</v>
      </c>
      <c r="Q68" s="157">
        <f t="shared" si="20"/>
        <v>0</v>
      </c>
      <c r="R68" s="157">
        <f t="shared" si="20"/>
        <v>0</v>
      </c>
      <c r="S68" s="157">
        <f t="shared" si="20"/>
        <v>0</v>
      </c>
    </row>
    <row r="69" spans="1:19" ht="18.75" customHeight="1" thickBot="1">
      <c r="A69" s="219"/>
      <c r="B69" s="94"/>
      <c r="C69" s="219"/>
      <c r="D69" s="219"/>
      <c r="E69" s="219"/>
      <c r="F69" s="26" t="s">
        <v>17</v>
      </c>
      <c r="G69" s="26" t="s">
        <v>17</v>
      </c>
      <c r="H69" s="26" t="s">
        <v>17</v>
      </c>
      <c r="I69" s="26" t="s">
        <v>17</v>
      </c>
      <c r="J69" s="65" t="s">
        <v>21</v>
      </c>
      <c r="K69" s="129"/>
      <c r="L69" s="129">
        <v>0</v>
      </c>
      <c r="M69" s="129">
        <v>0</v>
      </c>
      <c r="N69" s="129">
        <v>0</v>
      </c>
      <c r="O69" s="129">
        <v>0</v>
      </c>
      <c r="P69" s="129">
        <v>0</v>
      </c>
      <c r="Q69" s="129">
        <v>0</v>
      </c>
      <c r="R69" s="129">
        <v>0</v>
      </c>
      <c r="S69" s="129">
        <v>0</v>
      </c>
    </row>
    <row r="70" spans="1:19" ht="18.75" customHeight="1" thickBot="1">
      <c r="A70" s="219"/>
      <c r="B70" s="94"/>
      <c r="C70" s="219"/>
      <c r="D70" s="219"/>
      <c r="E70" s="219"/>
      <c r="F70" s="26">
        <v>974</v>
      </c>
      <c r="G70" s="26" t="s">
        <v>145</v>
      </c>
      <c r="H70" s="26" t="s">
        <v>236</v>
      </c>
      <c r="I70" s="26">
        <v>600</v>
      </c>
      <c r="J70" s="65" t="s">
        <v>22</v>
      </c>
      <c r="K70" s="128"/>
      <c r="L70" s="128">
        <v>247700</v>
      </c>
      <c r="M70" s="128">
        <v>0</v>
      </c>
      <c r="N70" s="128">
        <v>0</v>
      </c>
      <c r="O70" s="128">
        <v>0</v>
      </c>
      <c r="P70" s="128">
        <v>0</v>
      </c>
      <c r="Q70" s="128">
        <v>0</v>
      </c>
      <c r="R70" s="129">
        <v>0</v>
      </c>
      <c r="S70" s="129">
        <v>0</v>
      </c>
    </row>
    <row r="71" spans="1:19" ht="18.75" customHeight="1" thickBot="1">
      <c r="A71" s="219"/>
      <c r="B71" s="94"/>
      <c r="C71" s="219"/>
      <c r="D71" s="219"/>
      <c r="E71" s="219"/>
      <c r="F71" s="26">
        <v>974</v>
      </c>
      <c r="G71" s="26" t="s">
        <v>149</v>
      </c>
      <c r="H71" s="26" t="s">
        <v>236</v>
      </c>
      <c r="I71" s="26">
        <v>600</v>
      </c>
      <c r="J71" s="65" t="s">
        <v>22</v>
      </c>
      <c r="K71" s="149"/>
      <c r="L71" s="128">
        <v>317200</v>
      </c>
      <c r="M71" s="128">
        <v>0</v>
      </c>
      <c r="N71" s="128">
        <v>0</v>
      </c>
      <c r="O71" s="128">
        <v>0</v>
      </c>
      <c r="P71" s="128">
        <v>0</v>
      </c>
      <c r="Q71" s="128">
        <v>0</v>
      </c>
      <c r="R71" s="129">
        <v>0</v>
      </c>
      <c r="S71" s="129">
        <v>0</v>
      </c>
    </row>
    <row r="72" spans="1:19" ht="18.75" customHeight="1" thickBot="1">
      <c r="A72" s="219"/>
      <c r="B72" s="94"/>
      <c r="C72" s="219"/>
      <c r="D72" s="219"/>
      <c r="E72" s="219"/>
      <c r="F72" s="26">
        <v>974</v>
      </c>
      <c r="G72" s="26" t="s">
        <v>145</v>
      </c>
      <c r="H72" s="26" t="s">
        <v>236</v>
      </c>
      <c r="I72" s="26">
        <v>600</v>
      </c>
      <c r="J72" s="65" t="s">
        <v>143</v>
      </c>
      <c r="K72" s="200"/>
      <c r="L72" s="129">
        <v>13036.84</v>
      </c>
      <c r="M72" s="129">
        <v>0</v>
      </c>
      <c r="N72" s="129">
        <v>0</v>
      </c>
      <c r="O72" s="129">
        <v>0</v>
      </c>
      <c r="P72" s="129">
        <v>0</v>
      </c>
      <c r="Q72" s="129">
        <v>0</v>
      </c>
      <c r="R72" s="129">
        <v>0</v>
      </c>
      <c r="S72" s="129">
        <v>0</v>
      </c>
    </row>
    <row r="73" spans="1:19" ht="18.75" customHeight="1" thickBot="1">
      <c r="A73" s="219"/>
      <c r="B73" s="94"/>
      <c r="C73" s="219"/>
      <c r="D73" s="219"/>
      <c r="E73" s="219"/>
      <c r="F73" s="26">
        <v>974</v>
      </c>
      <c r="G73" s="26" t="s">
        <v>149</v>
      </c>
      <c r="H73" s="26" t="s">
        <v>236</v>
      </c>
      <c r="I73" s="26">
        <v>600</v>
      </c>
      <c r="J73" s="65" t="s">
        <v>143</v>
      </c>
      <c r="K73" s="200"/>
      <c r="L73" s="129">
        <v>16694.74</v>
      </c>
      <c r="M73" s="129">
        <v>0</v>
      </c>
      <c r="N73" s="129">
        <v>0</v>
      </c>
      <c r="O73" s="129">
        <v>0</v>
      </c>
      <c r="P73" s="129">
        <v>0</v>
      </c>
      <c r="Q73" s="129">
        <v>0</v>
      </c>
      <c r="R73" s="129">
        <v>0</v>
      </c>
      <c r="S73" s="129">
        <v>0</v>
      </c>
    </row>
    <row r="74" spans="1:19" ht="18.75" customHeight="1" thickBot="1">
      <c r="A74" s="220"/>
      <c r="B74" s="95"/>
      <c r="C74" s="220"/>
      <c r="D74" s="220"/>
      <c r="E74" s="220"/>
      <c r="F74" s="26" t="s">
        <v>17</v>
      </c>
      <c r="G74" s="26" t="s">
        <v>17</v>
      </c>
      <c r="H74" s="26" t="s">
        <v>17</v>
      </c>
      <c r="I74" s="26" t="s">
        <v>17</v>
      </c>
      <c r="J74" s="65" t="s">
        <v>24</v>
      </c>
      <c r="K74" s="26">
        <v>0</v>
      </c>
      <c r="L74" s="26">
        <v>0</v>
      </c>
      <c r="M74" s="129">
        <v>0</v>
      </c>
      <c r="N74" s="129">
        <v>0</v>
      </c>
      <c r="O74" s="129">
        <v>0</v>
      </c>
      <c r="P74" s="129">
        <v>0</v>
      </c>
      <c r="Q74" s="129">
        <v>0</v>
      </c>
      <c r="R74" s="129">
        <v>0</v>
      </c>
      <c r="S74" s="129">
        <v>0</v>
      </c>
    </row>
    <row r="75" spans="1:19" ht="16.5" customHeight="1" thickBot="1">
      <c r="A75" s="289" t="s">
        <v>53</v>
      </c>
      <c r="B75" s="290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2"/>
    </row>
    <row r="76" spans="1:19" ht="15.75" customHeight="1" thickBot="1">
      <c r="A76" s="212" t="s">
        <v>181</v>
      </c>
      <c r="B76" s="173"/>
      <c r="C76" s="212" t="s">
        <v>182</v>
      </c>
      <c r="D76" s="212" t="s">
        <v>54</v>
      </c>
      <c r="E76" s="212" t="s">
        <v>28</v>
      </c>
      <c r="F76" s="162">
        <v>974</v>
      </c>
      <c r="G76" s="156" t="s">
        <v>142</v>
      </c>
      <c r="H76" s="162" t="s">
        <v>55</v>
      </c>
      <c r="I76" s="162" t="s">
        <v>17</v>
      </c>
      <c r="J76" s="158" t="s">
        <v>20</v>
      </c>
      <c r="K76" s="166">
        <f>K77+K78+K79+K80</f>
        <v>7209600.19</v>
      </c>
      <c r="L76" s="166">
        <f>L77+L78+L79+L80</f>
        <v>4444323.95</v>
      </c>
      <c r="M76" s="166">
        <f>M77+M78+M79+M80</f>
        <v>2955647.27</v>
      </c>
      <c r="N76" s="166">
        <f aca="true" t="shared" si="21" ref="N76:S76">N77+N78+N79+N80</f>
        <v>1100901.84</v>
      </c>
      <c r="O76" s="166">
        <f t="shared" si="21"/>
        <v>0</v>
      </c>
      <c r="P76" s="166">
        <f t="shared" si="21"/>
        <v>0</v>
      </c>
      <c r="Q76" s="166">
        <f t="shared" si="21"/>
        <v>0</v>
      </c>
      <c r="R76" s="166">
        <f t="shared" si="21"/>
        <v>0</v>
      </c>
      <c r="S76" s="166">
        <f t="shared" si="21"/>
        <v>0</v>
      </c>
    </row>
    <row r="77" spans="1:19" ht="16.5" customHeight="1" thickBot="1">
      <c r="A77" s="213"/>
      <c r="B77" s="174"/>
      <c r="C77" s="213"/>
      <c r="D77" s="213"/>
      <c r="E77" s="213"/>
      <c r="F77" s="156" t="s">
        <v>17</v>
      </c>
      <c r="G77" s="156" t="s">
        <v>17</v>
      </c>
      <c r="H77" s="156" t="s">
        <v>17</v>
      </c>
      <c r="I77" s="156" t="s">
        <v>17</v>
      </c>
      <c r="J77" s="65" t="s">
        <v>21</v>
      </c>
      <c r="K77" s="129">
        <f aca="true" t="shared" si="22" ref="K77:M78">K88</f>
        <v>0</v>
      </c>
      <c r="L77" s="129">
        <f t="shared" si="22"/>
        <v>0</v>
      </c>
      <c r="M77" s="129">
        <f t="shared" si="22"/>
        <v>0</v>
      </c>
      <c r="N77" s="129">
        <f aca="true" t="shared" si="23" ref="N77:S77">N88</f>
        <v>0</v>
      </c>
      <c r="O77" s="129">
        <f t="shared" si="23"/>
        <v>0</v>
      </c>
      <c r="P77" s="129">
        <f t="shared" si="23"/>
        <v>0</v>
      </c>
      <c r="Q77" s="129">
        <f t="shared" si="23"/>
        <v>0</v>
      </c>
      <c r="R77" s="129">
        <f t="shared" si="23"/>
        <v>0</v>
      </c>
      <c r="S77" s="129">
        <f t="shared" si="23"/>
        <v>0</v>
      </c>
    </row>
    <row r="78" spans="1:19" ht="16.5" customHeight="1" thickBot="1">
      <c r="A78" s="213"/>
      <c r="B78" s="174"/>
      <c r="C78" s="213"/>
      <c r="D78" s="213"/>
      <c r="E78" s="213"/>
      <c r="F78" s="156" t="s">
        <v>17</v>
      </c>
      <c r="G78" s="156" t="s">
        <v>17</v>
      </c>
      <c r="H78" s="156" t="s">
        <v>17</v>
      </c>
      <c r="I78" s="156" t="s">
        <v>17</v>
      </c>
      <c r="J78" s="65" t="s">
        <v>22</v>
      </c>
      <c r="K78" s="128">
        <f t="shared" si="22"/>
        <v>0</v>
      </c>
      <c r="L78" s="128">
        <f t="shared" si="22"/>
        <v>0</v>
      </c>
      <c r="M78" s="128">
        <f t="shared" si="22"/>
        <v>283500</v>
      </c>
      <c r="N78" s="128">
        <f aca="true" t="shared" si="24" ref="N78:S78">N89</f>
        <v>0</v>
      </c>
      <c r="O78" s="128">
        <f t="shared" si="24"/>
        <v>0</v>
      </c>
      <c r="P78" s="128">
        <f t="shared" si="24"/>
        <v>0</v>
      </c>
      <c r="Q78" s="128">
        <f t="shared" si="24"/>
        <v>0</v>
      </c>
      <c r="R78" s="128">
        <f t="shared" si="24"/>
        <v>0</v>
      </c>
      <c r="S78" s="128">
        <f t="shared" si="24"/>
        <v>0</v>
      </c>
    </row>
    <row r="79" spans="1:19" ht="16.5" customHeight="1" thickBot="1">
      <c r="A79" s="213"/>
      <c r="B79" s="174"/>
      <c r="C79" s="213"/>
      <c r="D79" s="213"/>
      <c r="E79" s="213"/>
      <c r="F79" s="156" t="s">
        <v>17</v>
      </c>
      <c r="G79" s="156" t="s">
        <v>17</v>
      </c>
      <c r="H79" s="156" t="s">
        <v>17</v>
      </c>
      <c r="I79" s="156" t="s">
        <v>17</v>
      </c>
      <c r="J79" s="65" t="s">
        <v>143</v>
      </c>
      <c r="K79" s="129">
        <f aca="true" t="shared" si="25" ref="K79:S79">K90+K91</f>
        <v>7209600.19</v>
      </c>
      <c r="L79" s="129">
        <f t="shared" si="25"/>
        <v>4444323.95</v>
      </c>
      <c r="M79" s="129">
        <f t="shared" si="25"/>
        <v>2672147.27</v>
      </c>
      <c r="N79" s="129">
        <f t="shared" si="25"/>
        <v>1100901.84</v>
      </c>
      <c r="O79" s="129">
        <f t="shared" si="25"/>
        <v>0</v>
      </c>
      <c r="P79" s="129">
        <f t="shared" si="25"/>
        <v>0</v>
      </c>
      <c r="Q79" s="129">
        <f t="shared" si="25"/>
        <v>0</v>
      </c>
      <c r="R79" s="129">
        <f t="shared" si="25"/>
        <v>0</v>
      </c>
      <c r="S79" s="129">
        <f t="shared" si="25"/>
        <v>0</v>
      </c>
    </row>
    <row r="80" spans="1:19" ht="16.5" customHeight="1" thickBot="1">
      <c r="A80" s="214"/>
      <c r="B80" s="175"/>
      <c r="C80" s="214"/>
      <c r="D80" s="214"/>
      <c r="E80" s="214"/>
      <c r="F80" s="156" t="s">
        <v>17</v>
      </c>
      <c r="G80" s="156" t="s">
        <v>17</v>
      </c>
      <c r="H80" s="156" t="s">
        <v>17</v>
      </c>
      <c r="I80" s="156" t="s">
        <v>17</v>
      </c>
      <c r="J80" s="65" t="s">
        <v>24</v>
      </c>
      <c r="K80" s="129">
        <f>K92</f>
        <v>0</v>
      </c>
      <c r="L80" s="129">
        <v>0</v>
      </c>
      <c r="M80" s="129">
        <f>M92</f>
        <v>0</v>
      </c>
      <c r="N80" s="129">
        <f aca="true" t="shared" si="26" ref="N80:S80">N92</f>
        <v>0</v>
      </c>
      <c r="O80" s="129">
        <f t="shared" si="26"/>
        <v>0</v>
      </c>
      <c r="P80" s="129">
        <f t="shared" si="26"/>
        <v>0</v>
      </c>
      <c r="Q80" s="129">
        <f t="shared" si="26"/>
        <v>0</v>
      </c>
      <c r="R80" s="129">
        <f t="shared" si="26"/>
        <v>0</v>
      </c>
      <c r="S80" s="129">
        <f t="shared" si="26"/>
        <v>0</v>
      </c>
    </row>
    <row r="81" spans="1:19" ht="30" customHeight="1" thickBot="1">
      <c r="A81" s="218" t="s">
        <v>183</v>
      </c>
      <c r="B81" s="116"/>
      <c r="C81" s="286" t="s">
        <v>56</v>
      </c>
      <c r="D81" s="287"/>
      <c r="E81" s="287"/>
      <c r="F81" s="287"/>
      <c r="G81" s="287"/>
      <c r="H81" s="287"/>
      <c r="I81" s="287"/>
      <c r="J81" s="288"/>
      <c r="K81" s="46">
        <v>78</v>
      </c>
      <c r="L81" s="46">
        <v>85</v>
      </c>
      <c r="M81" s="144">
        <v>85</v>
      </c>
      <c r="N81" s="144">
        <v>90</v>
      </c>
      <c r="O81" s="144">
        <v>95</v>
      </c>
      <c r="P81" s="144">
        <v>100</v>
      </c>
      <c r="Q81" s="144">
        <v>100</v>
      </c>
      <c r="R81" s="144">
        <v>100</v>
      </c>
      <c r="S81" s="144">
        <v>100</v>
      </c>
    </row>
    <row r="82" spans="1:19" ht="20.25" customHeight="1" thickBot="1">
      <c r="A82" s="219"/>
      <c r="B82" s="117"/>
      <c r="C82" s="286" t="s">
        <v>57</v>
      </c>
      <c r="D82" s="287"/>
      <c r="E82" s="287"/>
      <c r="F82" s="287"/>
      <c r="G82" s="287"/>
      <c r="H82" s="287"/>
      <c r="I82" s="287"/>
      <c r="J82" s="288"/>
      <c r="K82" s="49">
        <v>78</v>
      </c>
      <c r="L82" s="49">
        <v>80</v>
      </c>
      <c r="M82" s="145">
        <v>83</v>
      </c>
      <c r="N82" s="145">
        <v>85</v>
      </c>
      <c r="O82" s="145">
        <v>85</v>
      </c>
      <c r="P82" s="145">
        <v>85</v>
      </c>
      <c r="Q82" s="145">
        <v>85</v>
      </c>
      <c r="R82" s="145">
        <v>85</v>
      </c>
      <c r="S82" s="145">
        <v>85</v>
      </c>
    </row>
    <row r="83" spans="1:19" ht="20.25" customHeight="1" thickBot="1">
      <c r="A83" s="219"/>
      <c r="B83" s="117"/>
      <c r="C83" s="286" t="s">
        <v>58</v>
      </c>
      <c r="D83" s="287"/>
      <c r="E83" s="287"/>
      <c r="F83" s="287"/>
      <c r="G83" s="287"/>
      <c r="H83" s="287"/>
      <c r="I83" s="287"/>
      <c r="J83" s="288"/>
      <c r="K83" s="50">
        <v>100</v>
      </c>
      <c r="L83" s="50">
        <v>100</v>
      </c>
      <c r="M83" s="146">
        <v>100</v>
      </c>
      <c r="N83" s="146">
        <v>100</v>
      </c>
      <c r="O83" s="146">
        <v>100</v>
      </c>
      <c r="P83" s="146">
        <v>100</v>
      </c>
      <c r="Q83" s="146">
        <v>100</v>
      </c>
      <c r="R83" s="146">
        <v>100</v>
      </c>
      <c r="S83" s="146">
        <v>100</v>
      </c>
    </row>
    <row r="84" spans="1:19" ht="20.25" customHeight="1" thickBot="1">
      <c r="A84" s="219"/>
      <c r="B84" s="117"/>
      <c r="C84" s="286" t="s">
        <v>59</v>
      </c>
      <c r="D84" s="287"/>
      <c r="E84" s="287"/>
      <c r="F84" s="287"/>
      <c r="G84" s="287"/>
      <c r="H84" s="287"/>
      <c r="I84" s="287"/>
      <c r="J84" s="288"/>
      <c r="K84" s="46">
        <v>19.61</v>
      </c>
      <c r="L84" s="46">
        <v>19.38</v>
      </c>
      <c r="M84" s="144">
        <v>19.38</v>
      </c>
      <c r="N84" s="144">
        <v>19.38</v>
      </c>
      <c r="O84" s="144">
        <v>19.38</v>
      </c>
      <c r="P84" s="144">
        <v>19.38</v>
      </c>
      <c r="Q84" s="144">
        <v>19.38</v>
      </c>
      <c r="R84" s="144">
        <v>19.38</v>
      </c>
      <c r="S84" s="144">
        <v>19.38</v>
      </c>
    </row>
    <row r="85" spans="1:19" ht="31.5" customHeight="1" thickBot="1">
      <c r="A85" s="219"/>
      <c r="B85" s="117"/>
      <c r="C85" s="286" t="s">
        <v>60</v>
      </c>
      <c r="D85" s="287"/>
      <c r="E85" s="287"/>
      <c r="F85" s="287"/>
      <c r="G85" s="287"/>
      <c r="H85" s="287"/>
      <c r="I85" s="287"/>
      <c r="J85" s="288"/>
      <c r="K85" s="46">
        <v>100</v>
      </c>
      <c r="L85" s="46">
        <v>100</v>
      </c>
      <c r="M85" s="144">
        <v>100</v>
      </c>
      <c r="N85" s="144">
        <v>100</v>
      </c>
      <c r="O85" s="144">
        <v>100</v>
      </c>
      <c r="P85" s="144">
        <v>100</v>
      </c>
      <c r="Q85" s="144">
        <v>100</v>
      </c>
      <c r="R85" s="144">
        <v>100</v>
      </c>
      <c r="S85" s="144">
        <v>100</v>
      </c>
    </row>
    <row r="86" spans="1:19" ht="18" customHeight="1" thickBot="1">
      <c r="A86" s="220"/>
      <c r="B86" s="118"/>
      <c r="C86" s="286" t="s">
        <v>61</v>
      </c>
      <c r="D86" s="287"/>
      <c r="E86" s="287"/>
      <c r="F86" s="287"/>
      <c r="G86" s="287"/>
      <c r="H86" s="287"/>
      <c r="I86" s="287"/>
      <c r="J86" s="288"/>
      <c r="K86" s="46">
        <v>0.166</v>
      </c>
      <c r="L86" s="46">
        <v>0.149</v>
      </c>
      <c r="M86" s="131">
        <v>0.149</v>
      </c>
      <c r="N86" s="131">
        <v>0.149</v>
      </c>
      <c r="O86" s="131">
        <v>0.149</v>
      </c>
      <c r="P86" s="131">
        <v>0.149</v>
      </c>
      <c r="Q86" s="131">
        <v>0.149</v>
      </c>
      <c r="R86" s="131">
        <v>0.149</v>
      </c>
      <c r="S86" s="131">
        <v>0.149</v>
      </c>
    </row>
    <row r="87" spans="1:19" ht="16.5" customHeight="1" thickBot="1">
      <c r="A87" s="224" t="s">
        <v>184</v>
      </c>
      <c r="B87" s="88"/>
      <c r="C87" s="224" t="s">
        <v>62</v>
      </c>
      <c r="D87" s="224" t="s">
        <v>63</v>
      </c>
      <c r="E87" s="224" t="s">
        <v>28</v>
      </c>
      <c r="F87" s="69" t="s">
        <v>17</v>
      </c>
      <c r="G87" s="69" t="s">
        <v>17</v>
      </c>
      <c r="H87" s="69" t="s">
        <v>17</v>
      </c>
      <c r="I87" s="69" t="s">
        <v>17</v>
      </c>
      <c r="J87" s="160" t="s">
        <v>20</v>
      </c>
      <c r="K87" s="161">
        <f>K88+K89+K90+K92</f>
        <v>7209600.19</v>
      </c>
      <c r="L87" s="161">
        <f>L88+L89+L90+L92</f>
        <v>4444323.95</v>
      </c>
      <c r="M87" s="161">
        <f>M88+M89+M90+M91+M92</f>
        <v>2955647.27</v>
      </c>
      <c r="N87" s="161">
        <f aca="true" t="shared" si="27" ref="N87:S87">N88+N89+N90+N91+N92</f>
        <v>1100901.84</v>
      </c>
      <c r="O87" s="161">
        <f t="shared" si="27"/>
        <v>0</v>
      </c>
      <c r="P87" s="161">
        <f t="shared" si="27"/>
        <v>0</v>
      </c>
      <c r="Q87" s="161">
        <f t="shared" si="27"/>
        <v>0</v>
      </c>
      <c r="R87" s="161">
        <f t="shared" si="27"/>
        <v>0</v>
      </c>
      <c r="S87" s="161">
        <f t="shared" si="27"/>
        <v>0</v>
      </c>
    </row>
    <row r="88" spans="1:19" ht="16.5" customHeight="1" thickBot="1">
      <c r="A88" s="225"/>
      <c r="B88" s="89"/>
      <c r="C88" s="225"/>
      <c r="D88" s="225"/>
      <c r="E88" s="225"/>
      <c r="F88" s="69" t="s">
        <v>17</v>
      </c>
      <c r="G88" s="69" t="s">
        <v>17</v>
      </c>
      <c r="H88" s="69" t="s">
        <v>17</v>
      </c>
      <c r="I88" s="69" t="s">
        <v>17</v>
      </c>
      <c r="J88" s="68" t="s">
        <v>21</v>
      </c>
      <c r="K88" s="129">
        <v>0</v>
      </c>
      <c r="L88" s="129">
        <v>0</v>
      </c>
      <c r="M88" s="129">
        <v>0</v>
      </c>
      <c r="N88" s="129">
        <v>0</v>
      </c>
      <c r="O88" s="129">
        <v>0</v>
      </c>
      <c r="P88" s="129">
        <v>0</v>
      </c>
      <c r="Q88" s="129">
        <v>0</v>
      </c>
      <c r="R88" s="129">
        <v>0</v>
      </c>
      <c r="S88" s="129">
        <v>0</v>
      </c>
    </row>
    <row r="89" spans="1:19" ht="37.5" customHeight="1" thickBot="1">
      <c r="A89" s="225"/>
      <c r="B89" s="89"/>
      <c r="C89" s="225"/>
      <c r="D89" s="225"/>
      <c r="E89" s="225"/>
      <c r="F89" s="71">
        <v>974</v>
      </c>
      <c r="G89" s="71" t="s">
        <v>142</v>
      </c>
      <c r="H89" s="71" t="s">
        <v>239</v>
      </c>
      <c r="I89" s="71">
        <v>600</v>
      </c>
      <c r="J89" s="68" t="s">
        <v>22</v>
      </c>
      <c r="K89" s="129">
        <v>0</v>
      </c>
      <c r="L89" s="129">
        <v>0</v>
      </c>
      <c r="M89" s="129">
        <v>283500</v>
      </c>
      <c r="N89" s="129">
        <v>0</v>
      </c>
      <c r="O89" s="129">
        <v>0</v>
      </c>
      <c r="P89" s="129">
        <v>0</v>
      </c>
      <c r="Q89" s="129">
        <v>0</v>
      </c>
      <c r="R89" s="129">
        <v>0</v>
      </c>
      <c r="S89" s="129">
        <v>0</v>
      </c>
    </row>
    <row r="90" spans="1:19" ht="16.5" customHeight="1" thickBot="1">
      <c r="A90" s="225"/>
      <c r="B90" s="89"/>
      <c r="C90" s="225"/>
      <c r="D90" s="225"/>
      <c r="E90" s="225"/>
      <c r="F90" s="69">
        <v>974</v>
      </c>
      <c r="G90" s="69" t="s">
        <v>142</v>
      </c>
      <c r="H90" s="69" t="s">
        <v>64</v>
      </c>
      <c r="I90" s="69">
        <v>600</v>
      </c>
      <c r="J90" s="206" t="s">
        <v>143</v>
      </c>
      <c r="K90" s="137">
        <v>7209600.19</v>
      </c>
      <c r="L90" s="129">
        <v>4444323.95</v>
      </c>
      <c r="M90" s="129">
        <v>2657147.27</v>
      </c>
      <c r="N90" s="137">
        <v>1100901.84</v>
      </c>
      <c r="O90" s="129">
        <v>0</v>
      </c>
      <c r="P90" s="129">
        <v>0</v>
      </c>
      <c r="Q90" s="129">
        <v>0</v>
      </c>
      <c r="R90" s="129">
        <v>0</v>
      </c>
      <c r="S90" s="129">
        <v>0</v>
      </c>
    </row>
    <row r="91" spans="1:19" ht="16.5" customHeight="1" thickBot="1">
      <c r="A91" s="225"/>
      <c r="B91" s="89"/>
      <c r="C91" s="225"/>
      <c r="D91" s="225"/>
      <c r="E91" s="225"/>
      <c r="F91" s="71">
        <v>974</v>
      </c>
      <c r="G91" s="71" t="s">
        <v>142</v>
      </c>
      <c r="H91" s="71" t="s">
        <v>239</v>
      </c>
      <c r="I91" s="71">
        <v>600</v>
      </c>
      <c r="J91" s="208"/>
      <c r="K91" s="71"/>
      <c r="L91" s="204"/>
      <c r="M91" s="129">
        <v>15000</v>
      </c>
      <c r="N91" s="129"/>
      <c r="O91" s="129"/>
      <c r="P91" s="129"/>
      <c r="Q91" s="129"/>
      <c r="R91" s="129"/>
      <c r="S91" s="129"/>
    </row>
    <row r="92" spans="1:19" ht="22.5" customHeight="1" thickBot="1">
      <c r="A92" s="225"/>
      <c r="B92" s="89"/>
      <c r="C92" s="226"/>
      <c r="D92" s="226"/>
      <c r="E92" s="226"/>
      <c r="F92" s="69" t="s">
        <v>17</v>
      </c>
      <c r="G92" s="69" t="s">
        <v>17</v>
      </c>
      <c r="H92" s="69" t="s">
        <v>17</v>
      </c>
      <c r="I92" s="69" t="s">
        <v>17</v>
      </c>
      <c r="J92" s="68" t="s">
        <v>24</v>
      </c>
      <c r="K92" s="69">
        <v>0</v>
      </c>
      <c r="L92" s="69">
        <v>0</v>
      </c>
      <c r="M92" s="129">
        <v>0</v>
      </c>
      <c r="N92" s="129">
        <v>0</v>
      </c>
      <c r="O92" s="129">
        <v>0</v>
      </c>
      <c r="P92" s="129">
        <v>0</v>
      </c>
      <c r="Q92" s="129">
        <v>0</v>
      </c>
      <c r="R92" s="129">
        <v>0</v>
      </c>
      <c r="S92" s="129">
        <v>0</v>
      </c>
    </row>
    <row r="93" spans="1:19" ht="23.25" customHeight="1" thickBot="1">
      <c r="A93" s="289" t="s">
        <v>65</v>
      </c>
      <c r="B93" s="290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2"/>
    </row>
    <row r="94" spans="1:19" ht="15" customHeight="1" thickBot="1">
      <c r="A94" s="212" t="s">
        <v>185</v>
      </c>
      <c r="B94" s="173"/>
      <c r="C94" s="212" t="s">
        <v>66</v>
      </c>
      <c r="D94" s="212" t="s">
        <v>40</v>
      </c>
      <c r="E94" s="284" t="s">
        <v>17</v>
      </c>
      <c r="F94" s="162" t="s">
        <v>17</v>
      </c>
      <c r="G94" s="162" t="s">
        <v>17</v>
      </c>
      <c r="H94" s="162" t="s">
        <v>67</v>
      </c>
      <c r="I94" s="162" t="s">
        <v>17</v>
      </c>
      <c r="J94" s="158" t="s">
        <v>20</v>
      </c>
      <c r="K94" s="162">
        <f>K95+K96+K97+K98</f>
        <v>0</v>
      </c>
      <c r="L94" s="162">
        <f>L95+L96+L97+L98</f>
        <v>0</v>
      </c>
      <c r="M94" s="159">
        <f>M95+M96+M97+M98</f>
        <v>0</v>
      </c>
      <c r="N94" s="159">
        <f aca="true" t="shared" si="28" ref="N94:S94">N95+N96+N97+N98</f>
        <v>0</v>
      </c>
      <c r="O94" s="159">
        <f t="shared" si="28"/>
        <v>0</v>
      </c>
      <c r="P94" s="159">
        <f t="shared" si="28"/>
        <v>0</v>
      </c>
      <c r="Q94" s="159">
        <f t="shared" si="28"/>
        <v>0</v>
      </c>
      <c r="R94" s="159">
        <f t="shared" si="28"/>
        <v>0</v>
      </c>
      <c r="S94" s="159">
        <f t="shared" si="28"/>
        <v>0</v>
      </c>
    </row>
    <row r="95" spans="1:19" ht="15" customHeight="1" thickBot="1">
      <c r="A95" s="213"/>
      <c r="B95" s="174"/>
      <c r="C95" s="213"/>
      <c r="D95" s="213"/>
      <c r="E95" s="285"/>
      <c r="F95" s="156" t="s">
        <v>17</v>
      </c>
      <c r="G95" s="156" t="s">
        <v>17</v>
      </c>
      <c r="H95" s="156" t="s">
        <v>17</v>
      </c>
      <c r="I95" s="156" t="s">
        <v>17</v>
      </c>
      <c r="J95" s="65" t="s">
        <v>21</v>
      </c>
      <c r="K95" s="26">
        <f aca="true" t="shared" si="29" ref="K95:M96">K101</f>
        <v>0</v>
      </c>
      <c r="L95" s="26">
        <f t="shared" si="29"/>
        <v>0</v>
      </c>
      <c r="M95" s="129">
        <f t="shared" si="29"/>
        <v>0</v>
      </c>
      <c r="N95" s="129">
        <f aca="true" t="shared" si="30" ref="N95:S95">N101</f>
        <v>0</v>
      </c>
      <c r="O95" s="129">
        <f t="shared" si="30"/>
        <v>0</v>
      </c>
      <c r="P95" s="129">
        <f t="shared" si="30"/>
        <v>0</v>
      </c>
      <c r="Q95" s="129">
        <f t="shared" si="30"/>
        <v>0</v>
      </c>
      <c r="R95" s="129">
        <f t="shared" si="30"/>
        <v>0</v>
      </c>
      <c r="S95" s="129">
        <f t="shared" si="30"/>
        <v>0</v>
      </c>
    </row>
    <row r="96" spans="1:19" ht="27.75" customHeight="1" thickBot="1">
      <c r="A96" s="213"/>
      <c r="B96" s="174"/>
      <c r="C96" s="213"/>
      <c r="D96" s="213"/>
      <c r="E96" s="285"/>
      <c r="F96" s="156" t="s">
        <v>17</v>
      </c>
      <c r="G96" s="156" t="s">
        <v>17</v>
      </c>
      <c r="H96" s="156" t="s">
        <v>17</v>
      </c>
      <c r="I96" s="156" t="s">
        <v>17</v>
      </c>
      <c r="J96" s="65" t="s">
        <v>22</v>
      </c>
      <c r="K96" s="26">
        <f t="shared" si="29"/>
        <v>0</v>
      </c>
      <c r="L96" s="26">
        <f t="shared" si="29"/>
        <v>0</v>
      </c>
      <c r="M96" s="129">
        <f t="shared" si="29"/>
        <v>0</v>
      </c>
      <c r="N96" s="129">
        <f aca="true" t="shared" si="31" ref="N96:S96">N102</f>
        <v>0</v>
      </c>
      <c r="O96" s="129">
        <f t="shared" si="31"/>
        <v>0</v>
      </c>
      <c r="P96" s="129">
        <f t="shared" si="31"/>
        <v>0</v>
      </c>
      <c r="Q96" s="129">
        <f t="shared" si="31"/>
        <v>0</v>
      </c>
      <c r="R96" s="129">
        <f t="shared" si="31"/>
        <v>0</v>
      </c>
      <c r="S96" s="129">
        <f t="shared" si="31"/>
        <v>0</v>
      </c>
    </row>
    <row r="97" spans="1:19" ht="30.75" customHeight="1" thickBot="1">
      <c r="A97" s="213"/>
      <c r="B97" s="174"/>
      <c r="C97" s="213"/>
      <c r="D97" s="213"/>
      <c r="E97" s="285"/>
      <c r="F97" s="156" t="s">
        <v>17</v>
      </c>
      <c r="G97" s="156" t="s">
        <v>17</v>
      </c>
      <c r="H97" s="156" t="s">
        <v>17</v>
      </c>
      <c r="I97" s="156" t="s">
        <v>17</v>
      </c>
      <c r="J97" s="65" t="s">
        <v>143</v>
      </c>
      <c r="K97" s="26">
        <f>K103</f>
        <v>0</v>
      </c>
      <c r="L97" s="26">
        <v>0</v>
      </c>
      <c r="M97" s="129">
        <f>M103</f>
        <v>0</v>
      </c>
      <c r="N97" s="129">
        <f aca="true" t="shared" si="32" ref="N97:S97">N103</f>
        <v>0</v>
      </c>
      <c r="O97" s="129">
        <f t="shared" si="32"/>
        <v>0</v>
      </c>
      <c r="P97" s="129">
        <f t="shared" si="32"/>
        <v>0</v>
      </c>
      <c r="Q97" s="129">
        <f t="shared" si="32"/>
        <v>0</v>
      </c>
      <c r="R97" s="129">
        <f t="shared" si="32"/>
        <v>0</v>
      </c>
      <c r="S97" s="129">
        <f t="shared" si="32"/>
        <v>0</v>
      </c>
    </row>
    <row r="98" spans="1:19" ht="16.5" customHeight="1" thickBot="1">
      <c r="A98" s="214"/>
      <c r="B98" s="175"/>
      <c r="C98" s="214"/>
      <c r="D98" s="214"/>
      <c r="E98" s="302"/>
      <c r="F98" s="156" t="s">
        <v>17</v>
      </c>
      <c r="G98" s="156" t="s">
        <v>17</v>
      </c>
      <c r="H98" s="156" t="s">
        <v>17</v>
      </c>
      <c r="I98" s="156" t="s">
        <v>17</v>
      </c>
      <c r="J98" s="65" t="s">
        <v>24</v>
      </c>
      <c r="K98" s="26">
        <f>K104</f>
        <v>0</v>
      </c>
      <c r="L98" s="26">
        <v>0</v>
      </c>
      <c r="M98" s="129">
        <f>M104</f>
        <v>0</v>
      </c>
      <c r="N98" s="129">
        <f aca="true" t="shared" si="33" ref="N98:S98">N104</f>
        <v>0</v>
      </c>
      <c r="O98" s="129">
        <f t="shared" si="33"/>
        <v>0</v>
      </c>
      <c r="P98" s="129">
        <f t="shared" si="33"/>
        <v>0</v>
      </c>
      <c r="Q98" s="129">
        <f t="shared" si="33"/>
        <v>0</v>
      </c>
      <c r="R98" s="129">
        <f t="shared" si="33"/>
        <v>0</v>
      </c>
      <c r="S98" s="129">
        <f t="shared" si="33"/>
        <v>0</v>
      </c>
    </row>
    <row r="99" spans="1:19" ht="39.75" customHeight="1" thickBot="1">
      <c r="A99" s="64" t="s">
        <v>186</v>
      </c>
      <c r="B99" s="118"/>
      <c r="C99" s="286" t="s">
        <v>68</v>
      </c>
      <c r="D99" s="287"/>
      <c r="E99" s="287"/>
      <c r="F99" s="287"/>
      <c r="G99" s="287"/>
      <c r="H99" s="287"/>
      <c r="I99" s="287"/>
      <c r="J99" s="288"/>
      <c r="K99" s="27">
        <v>78</v>
      </c>
      <c r="L99" s="27">
        <v>80</v>
      </c>
      <c r="M99" s="67">
        <v>83</v>
      </c>
      <c r="N99" s="67">
        <v>85</v>
      </c>
      <c r="O99" s="67">
        <v>85</v>
      </c>
      <c r="P99" s="143">
        <v>85</v>
      </c>
      <c r="Q99" s="67">
        <v>85</v>
      </c>
      <c r="R99" s="67">
        <v>85</v>
      </c>
      <c r="S99" s="67">
        <v>85</v>
      </c>
    </row>
    <row r="100" spans="1:19" ht="24" customHeight="1" thickBot="1">
      <c r="A100" s="218" t="s">
        <v>187</v>
      </c>
      <c r="B100" s="93"/>
      <c r="C100" s="218" t="s">
        <v>69</v>
      </c>
      <c r="D100" s="218" t="s">
        <v>70</v>
      </c>
      <c r="E100" s="218" t="s">
        <v>28</v>
      </c>
      <c r="F100" s="26" t="s">
        <v>17</v>
      </c>
      <c r="G100" s="26" t="s">
        <v>17</v>
      </c>
      <c r="H100" s="26" t="s">
        <v>17</v>
      </c>
      <c r="I100" s="26" t="s">
        <v>17</v>
      </c>
      <c r="J100" s="160" t="s">
        <v>20</v>
      </c>
      <c r="K100" s="156">
        <v>0</v>
      </c>
      <c r="L100" s="156">
        <v>0</v>
      </c>
      <c r="M100" s="161">
        <f>M101+M102+M103+M104</f>
        <v>0</v>
      </c>
      <c r="N100" s="161">
        <f aca="true" t="shared" si="34" ref="N100:S100">N101+N102+N103+N104</f>
        <v>0</v>
      </c>
      <c r="O100" s="161">
        <f t="shared" si="34"/>
        <v>0</v>
      </c>
      <c r="P100" s="161">
        <f t="shared" si="34"/>
        <v>0</v>
      </c>
      <c r="Q100" s="161">
        <f t="shared" si="34"/>
        <v>0</v>
      </c>
      <c r="R100" s="161">
        <f t="shared" si="34"/>
        <v>0</v>
      </c>
      <c r="S100" s="161">
        <f t="shared" si="34"/>
        <v>0</v>
      </c>
    </row>
    <row r="101" spans="1:19" ht="16.5" customHeight="1" thickBot="1">
      <c r="A101" s="219"/>
      <c r="B101" s="94"/>
      <c r="C101" s="219"/>
      <c r="D101" s="219"/>
      <c r="E101" s="219"/>
      <c r="F101" s="26" t="s">
        <v>17</v>
      </c>
      <c r="G101" s="26" t="s">
        <v>17</v>
      </c>
      <c r="H101" s="26" t="s">
        <v>17</v>
      </c>
      <c r="I101" s="26" t="s">
        <v>17</v>
      </c>
      <c r="J101" s="65" t="s">
        <v>21</v>
      </c>
      <c r="K101" s="26">
        <v>0</v>
      </c>
      <c r="L101" s="26">
        <v>0</v>
      </c>
      <c r="M101" s="129">
        <v>0</v>
      </c>
      <c r="N101" s="129">
        <v>0</v>
      </c>
      <c r="O101" s="129">
        <v>0</v>
      </c>
      <c r="P101" s="129">
        <v>0</v>
      </c>
      <c r="Q101" s="129">
        <v>0</v>
      </c>
      <c r="R101" s="129">
        <v>0</v>
      </c>
      <c r="S101" s="129">
        <v>0</v>
      </c>
    </row>
    <row r="102" spans="1:19" ht="16.5" customHeight="1" thickBot="1">
      <c r="A102" s="219"/>
      <c r="B102" s="94"/>
      <c r="C102" s="219"/>
      <c r="D102" s="219"/>
      <c r="E102" s="219"/>
      <c r="F102" s="26" t="s">
        <v>17</v>
      </c>
      <c r="G102" s="26" t="s">
        <v>17</v>
      </c>
      <c r="H102" s="26" t="s">
        <v>17</v>
      </c>
      <c r="I102" s="26" t="s">
        <v>17</v>
      </c>
      <c r="J102" s="65" t="s">
        <v>22</v>
      </c>
      <c r="K102" s="26">
        <v>0</v>
      </c>
      <c r="L102" s="26">
        <v>0</v>
      </c>
      <c r="M102" s="129">
        <v>0</v>
      </c>
      <c r="N102" s="129">
        <v>0</v>
      </c>
      <c r="O102" s="129">
        <v>0</v>
      </c>
      <c r="P102" s="129">
        <v>0</v>
      </c>
      <c r="Q102" s="129">
        <v>0</v>
      </c>
      <c r="R102" s="129">
        <v>0</v>
      </c>
      <c r="S102" s="129">
        <v>0</v>
      </c>
    </row>
    <row r="103" spans="1:19" ht="16.5" customHeight="1" thickBot="1">
      <c r="A103" s="219"/>
      <c r="B103" s="94"/>
      <c r="C103" s="219"/>
      <c r="D103" s="219"/>
      <c r="E103" s="219"/>
      <c r="F103" s="26" t="s">
        <v>17</v>
      </c>
      <c r="G103" s="26" t="s">
        <v>17</v>
      </c>
      <c r="H103" s="26" t="s">
        <v>17</v>
      </c>
      <c r="I103" s="26" t="s">
        <v>17</v>
      </c>
      <c r="J103" s="65" t="s">
        <v>143</v>
      </c>
      <c r="K103" s="26">
        <v>0</v>
      </c>
      <c r="L103" s="26">
        <v>0</v>
      </c>
      <c r="M103" s="129">
        <v>0</v>
      </c>
      <c r="N103" s="129">
        <v>0</v>
      </c>
      <c r="O103" s="129">
        <v>0</v>
      </c>
      <c r="P103" s="129">
        <v>0</v>
      </c>
      <c r="Q103" s="129">
        <v>0</v>
      </c>
      <c r="R103" s="129">
        <v>0</v>
      </c>
      <c r="S103" s="129">
        <v>0</v>
      </c>
    </row>
    <row r="104" spans="1:19" ht="15" customHeight="1" thickBot="1">
      <c r="A104" s="220"/>
      <c r="B104" s="95"/>
      <c r="C104" s="220"/>
      <c r="D104" s="220"/>
      <c r="E104" s="220"/>
      <c r="F104" s="26" t="s">
        <v>17</v>
      </c>
      <c r="G104" s="26" t="s">
        <v>17</v>
      </c>
      <c r="H104" s="26" t="s">
        <v>17</v>
      </c>
      <c r="I104" s="26" t="s">
        <v>17</v>
      </c>
      <c r="J104" s="65" t="s">
        <v>24</v>
      </c>
      <c r="K104" s="26">
        <v>0</v>
      </c>
      <c r="L104" s="26">
        <v>0</v>
      </c>
      <c r="M104" s="129">
        <v>0</v>
      </c>
      <c r="N104" s="129">
        <v>0</v>
      </c>
      <c r="O104" s="129">
        <v>0</v>
      </c>
      <c r="P104" s="129">
        <v>0</v>
      </c>
      <c r="Q104" s="129">
        <v>0</v>
      </c>
      <c r="R104" s="129">
        <v>0</v>
      </c>
      <c r="S104" s="129">
        <v>0</v>
      </c>
    </row>
    <row r="105" spans="1:19" ht="16.5" customHeight="1" thickBot="1">
      <c r="A105" s="289" t="s">
        <v>65</v>
      </c>
      <c r="B105" s="290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2"/>
    </row>
    <row r="106" spans="1:19" ht="32.25" customHeight="1" thickBot="1">
      <c r="A106" s="212" t="s">
        <v>188</v>
      </c>
      <c r="B106" s="173"/>
      <c r="C106" s="212" t="s">
        <v>71</v>
      </c>
      <c r="D106" s="212" t="s">
        <v>72</v>
      </c>
      <c r="E106" s="212" t="s">
        <v>28</v>
      </c>
      <c r="F106" s="162" t="s">
        <v>17</v>
      </c>
      <c r="G106" s="162" t="s">
        <v>17</v>
      </c>
      <c r="H106" s="162" t="s">
        <v>73</v>
      </c>
      <c r="I106" s="162" t="s">
        <v>17</v>
      </c>
      <c r="J106" s="158" t="s">
        <v>20</v>
      </c>
      <c r="K106" s="165">
        <f>K107+K108+K109+K110</f>
        <v>0</v>
      </c>
      <c r="L106" s="165">
        <f>L107+L108+L109+L110</f>
        <v>0</v>
      </c>
      <c r="M106" s="166">
        <f>M107+M108+M109+M110</f>
        <v>0</v>
      </c>
      <c r="N106" s="166">
        <f aca="true" t="shared" si="35" ref="N106:S106">N107+N108+N109+N110</f>
        <v>0</v>
      </c>
      <c r="O106" s="166">
        <f t="shared" si="35"/>
        <v>0</v>
      </c>
      <c r="P106" s="166">
        <f t="shared" si="35"/>
        <v>0</v>
      </c>
      <c r="Q106" s="166">
        <f t="shared" si="35"/>
        <v>0</v>
      </c>
      <c r="R106" s="166">
        <f t="shared" si="35"/>
        <v>0</v>
      </c>
      <c r="S106" s="166">
        <f t="shared" si="35"/>
        <v>0</v>
      </c>
    </row>
    <row r="107" spans="1:19" ht="15" customHeight="1" thickBot="1">
      <c r="A107" s="213"/>
      <c r="B107" s="174"/>
      <c r="C107" s="213"/>
      <c r="D107" s="213"/>
      <c r="E107" s="213"/>
      <c r="F107" s="156" t="s">
        <v>17</v>
      </c>
      <c r="G107" s="156" t="s">
        <v>17</v>
      </c>
      <c r="H107" s="156" t="s">
        <v>17</v>
      </c>
      <c r="I107" s="156" t="s">
        <v>17</v>
      </c>
      <c r="J107" s="65" t="s">
        <v>21</v>
      </c>
      <c r="K107" s="26"/>
      <c r="L107" s="26"/>
      <c r="M107" s="129"/>
      <c r="N107" s="129"/>
      <c r="O107" s="129"/>
      <c r="P107" s="129"/>
      <c r="Q107" s="129"/>
      <c r="R107" s="129"/>
      <c r="S107" s="129"/>
    </row>
    <row r="108" spans="1:19" ht="15.75" customHeight="1" thickBot="1">
      <c r="A108" s="213"/>
      <c r="B108" s="174"/>
      <c r="C108" s="213"/>
      <c r="D108" s="213"/>
      <c r="E108" s="213"/>
      <c r="F108" s="156" t="s">
        <v>17</v>
      </c>
      <c r="G108" s="156" t="s">
        <v>17</v>
      </c>
      <c r="H108" s="156" t="s">
        <v>17</v>
      </c>
      <c r="I108" s="156" t="s">
        <v>17</v>
      </c>
      <c r="J108" s="65" t="s">
        <v>22</v>
      </c>
      <c r="K108" s="27"/>
      <c r="L108" s="27"/>
      <c r="M108" s="128"/>
      <c r="N108" s="129"/>
      <c r="O108" s="129"/>
      <c r="P108" s="129"/>
      <c r="Q108" s="129"/>
      <c r="R108" s="129"/>
      <c r="S108" s="129"/>
    </row>
    <row r="109" spans="1:19" ht="16.5" customHeight="1" thickBot="1">
      <c r="A109" s="213"/>
      <c r="B109" s="174"/>
      <c r="C109" s="213"/>
      <c r="D109" s="213"/>
      <c r="E109" s="213"/>
      <c r="F109" s="156" t="s">
        <v>17</v>
      </c>
      <c r="G109" s="156" t="s">
        <v>17</v>
      </c>
      <c r="H109" s="156" t="s">
        <v>17</v>
      </c>
      <c r="I109" s="156" t="s">
        <v>17</v>
      </c>
      <c r="J109" s="65" t="s">
        <v>143</v>
      </c>
      <c r="K109" s="26">
        <v>0</v>
      </c>
      <c r="L109" s="26">
        <v>0</v>
      </c>
      <c r="M109" s="129">
        <v>0</v>
      </c>
      <c r="N109" s="129">
        <v>0</v>
      </c>
      <c r="O109" s="129">
        <v>0</v>
      </c>
      <c r="P109" s="129">
        <v>0</v>
      </c>
      <c r="Q109" s="129">
        <v>0</v>
      </c>
      <c r="R109" s="129">
        <v>0</v>
      </c>
      <c r="S109" s="129">
        <v>0</v>
      </c>
    </row>
    <row r="110" spans="1:19" ht="16.5" customHeight="1" thickBot="1">
      <c r="A110" s="214"/>
      <c r="B110" s="175"/>
      <c r="C110" s="214"/>
      <c r="D110" s="214"/>
      <c r="E110" s="214"/>
      <c r="F110" s="156" t="s">
        <v>17</v>
      </c>
      <c r="G110" s="156" t="s">
        <v>17</v>
      </c>
      <c r="H110" s="156" t="s">
        <v>17</v>
      </c>
      <c r="I110" s="156" t="s">
        <v>17</v>
      </c>
      <c r="J110" s="65" t="s">
        <v>24</v>
      </c>
      <c r="K110" s="26">
        <v>0</v>
      </c>
      <c r="L110" s="26">
        <v>0</v>
      </c>
      <c r="M110" s="129">
        <v>0</v>
      </c>
      <c r="N110" s="129">
        <v>0</v>
      </c>
      <c r="O110" s="129">
        <v>0</v>
      </c>
      <c r="P110" s="129">
        <v>0</v>
      </c>
      <c r="Q110" s="129">
        <v>0</v>
      </c>
      <c r="R110" s="129">
        <v>0</v>
      </c>
      <c r="S110" s="129">
        <v>0</v>
      </c>
    </row>
    <row r="111" spans="1:19" ht="24.75" customHeight="1" thickBot="1">
      <c r="A111" s="224" t="s">
        <v>74</v>
      </c>
      <c r="B111" s="119"/>
      <c r="C111" s="286" t="s">
        <v>75</v>
      </c>
      <c r="D111" s="287"/>
      <c r="E111" s="287"/>
      <c r="F111" s="287"/>
      <c r="G111" s="287"/>
      <c r="H111" s="287"/>
      <c r="I111" s="287"/>
      <c r="J111" s="288"/>
      <c r="K111" s="27">
        <v>78</v>
      </c>
      <c r="L111" s="27">
        <v>85</v>
      </c>
      <c r="M111" s="67">
        <v>85</v>
      </c>
      <c r="N111" s="67">
        <v>90</v>
      </c>
      <c r="O111" s="67">
        <v>95</v>
      </c>
      <c r="P111" s="67">
        <v>100</v>
      </c>
      <c r="Q111" s="67">
        <v>100</v>
      </c>
      <c r="R111" s="67">
        <v>100</v>
      </c>
      <c r="S111" s="67">
        <v>100</v>
      </c>
    </row>
    <row r="112" spans="1:19" ht="22.5" customHeight="1" thickBot="1">
      <c r="A112" s="307"/>
      <c r="B112" s="120"/>
      <c r="C112" s="286" t="s">
        <v>76</v>
      </c>
      <c r="D112" s="287"/>
      <c r="E112" s="287"/>
      <c r="F112" s="287"/>
      <c r="G112" s="287"/>
      <c r="H112" s="287"/>
      <c r="I112" s="287"/>
      <c r="J112" s="288"/>
      <c r="K112" s="27">
        <v>100</v>
      </c>
      <c r="L112" s="27">
        <v>100</v>
      </c>
      <c r="M112" s="67">
        <v>100</v>
      </c>
      <c r="N112" s="67">
        <v>100</v>
      </c>
      <c r="O112" s="67">
        <v>100</v>
      </c>
      <c r="P112" s="67">
        <v>100</v>
      </c>
      <c r="Q112" s="67">
        <v>100</v>
      </c>
      <c r="R112" s="67">
        <v>100</v>
      </c>
      <c r="S112" s="67">
        <v>100</v>
      </c>
    </row>
    <row r="113" spans="1:19" ht="20.25" customHeight="1" thickBot="1">
      <c r="A113" s="308"/>
      <c r="B113" s="121"/>
      <c r="C113" s="286" t="s">
        <v>33</v>
      </c>
      <c r="D113" s="287"/>
      <c r="E113" s="287"/>
      <c r="F113" s="287"/>
      <c r="G113" s="287"/>
      <c r="H113" s="287"/>
      <c r="I113" s="287"/>
      <c r="J113" s="288"/>
      <c r="K113" s="27">
        <v>78</v>
      </c>
      <c r="L113" s="27">
        <v>80</v>
      </c>
      <c r="M113" s="67">
        <v>83</v>
      </c>
      <c r="N113" s="67">
        <v>85</v>
      </c>
      <c r="O113" s="67">
        <v>85</v>
      </c>
      <c r="P113" s="67">
        <v>85</v>
      </c>
      <c r="Q113" s="67">
        <v>85</v>
      </c>
      <c r="R113" s="67">
        <v>85</v>
      </c>
      <c r="S113" s="67">
        <v>85</v>
      </c>
    </row>
    <row r="114" spans="1:19" ht="16.5" customHeight="1" thickBot="1">
      <c r="A114" s="289" t="s">
        <v>25</v>
      </c>
      <c r="B114" s="290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2"/>
    </row>
    <row r="115" spans="1:19" ht="15" customHeight="1" thickBot="1">
      <c r="A115" s="212" t="s">
        <v>189</v>
      </c>
      <c r="B115" s="173"/>
      <c r="C115" s="212" t="s">
        <v>77</v>
      </c>
      <c r="D115" s="212" t="s">
        <v>78</v>
      </c>
      <c r="E115" s="212" t="s">
        <v>28</v>
      </c>
      <c r="F115" s="162" t="s">
        <v>17</v>
      </c>
      <c r="G115" s="162" t="s">
        <v>17</v>
      </c>
      <c r="H115" s="162" t="s">
        <v>79</v>
      </c>
      <c r="I115" s="162" t="s">
        <v>17</v>
      </c>
      <c r="J115" s="158" t="s">
        <v>20</v>
      </c>
      <c r="K115" s="162">
        <f>K116+K117+K118+K119</f>
        <v>0</v>
      </c>
      <c r="L115" s="162">
        <f>L116+L117+L118+L119</f>
        <v>0</v>
      </c>
      <c r="M115" s="159">
        <f>M116+M117+M118+M119</f>
        <v>0</v>
      </c>
      <c r="N115" s="159">
        <f aca="true" t="shared" si="36" ref="N115:S115">N116+N117+N118+N119</f>
        <v>0</v>
      </c>
      <c r="O115" s="159">
        <f t="shared" si="36"/>
        <v>0</v>
      </c>
      <c r="P115" s="159">
        <f t="shared" si="36"/>
        <v>0</v>
      </c>
      <c r="Q115" s="159">
        <f t="shared" si="36"/>
        <v>0</v>
      </c>
      <c r="R115" s="159">
        <f t="shared" si="36"/>
        <v>0</v>
      </c>
      <c r="S115" s="159">
        <f t="shared" si="36"/>
        <v>0</v>
      </c>
    </row>
    <row r="116" spans="1:19" ht="16.5" customHeight="1" thickBot="1">
      <c r="A116" s="213"/>
      <c r="B116" s="174"/>
      <c r="C116" s="213"/>
      <c r="D116" s="213"/>
      <c r="E116" s="213"/>
      <c r="F116" s="156" t="s">
        <v>17</v>
      </c>
      <c r="G116" s="156" t="s">
        <v>17</v>
      </c>
      <c r="H116" s="156" t="s">
        <v>17</v>
      </c>
      <c r="I116" s="156" t="s">
        <v>17</v>
      </c>
      <c r="J116" s="65" t="s">
        <v>21</v>
      </c>
      <c r="K116" s="26">
        <v>0</v>
      </c>
      <c r="L116" s="26">
        <v>0</v>
      </c>
      <c r="M116" s="129">
        <v>0</v>
      </c>
      <c r="N116" s="129">
        <v>0</v>
      </c>
      <c r="O116" s="129">
        <v>0</v>
      </c>
      <c r="P116" s="129">
        <v>0</v>
      </c>
      <c r="Q116" s="129">
        <v>0</v>
      </c>
      <c r="R116" s="129">
        <v>0</v>
      </c>
      <c r="S116" s="129">
        <v>0</v>
      </c>
    </row>
    <row r="117" spans="1:19" ht="16.5" customHeight="1" thickBot="1">
      <c r="A117" s="213"/>
      <c r="B117" s="174"/>
      <c r="C117" s="213"/>
      <c r="D117" s="213"/>
      <c r="E117" s="213"/>
      <c r="F117" s="156" t="s">
        <v>17</v>
      </c>
      <c r="G117" s="156" t="s">
        <v>17</v>
      </c>
      <c r="H117" s="156" t="s">
        <v>17</v>
      </c>
      <c r="I117" s="156" t="s">
        <v>17</v>
      </c>
      <c r="J117" s="65" t="s">
        <v>22</v>
      </c>
      <c r="K117" s="26">
        <v>0</v>
      </c>
      <c r="L117" s="26">
        <v>0</v>
      </c>
      <c r="M117" s="129">
        <v>0</v>
      </c>
      <c r="N117" s="129">
        <v>0</v>
      </c>
      <c r="O117" s="129">
        <v>0</v>
      </c>
      <c r="P117" s="129">
        <v>0</v>
      </c>
      <c r="Q117" s="129">
        <v>0</v>
      </c>
      <c r="R117" s="129">
        <v>0</v>
      </c>
      <c r="S117" s="129">
        <v>0</v>
      </c>
    </row>
    <row r="118" spans="1:19" ht="16.5" customHeight="1" thickBot="1">
      <c r="A118" s="213"/>
      <c r="B118" s="174"/>
      <c r="C118" s="213"/>
      <c r="D118" s="213"/>
      <c r="E118" s="213"/>
      <c r="F118" s="156" t="s">
        <v>17</v>
      </c>
      <c r="G118" s="156" t="s">
        <v>17</v>
      </c>
      <c r="H118" s="156" t="s">
        <v>17</v>
      </c>
      <c r="I118" s="156" t="s">
        <v>17</v>
      </c>
      <c r="J118" s="65" t="s">
        <v>143</v>
      </c>
      <c r="K118" s="26">
        <v>0</v>
      </c>
      <c r="L118" s="26">
        <v>0</v>
      </c>
      <c r="M118" s="129">
        <v>0</v>
      </c>
      <c r="N118" s="129">
        <v>0</v>
      </c>
      <c r="O118" s="129">
        <v>0</v>
      </c>
      <c r="P118" s="129">
        <v>0</v>
      </c>
      <c r="Q118" s="129">
        <v>0</v>
      </c>
      <c r="R118" s="129">
        <v>0</v>
      </c>
      <c r="S118" s="129">
        <v>0</v>
      </c>
    </row>
    <row r="119" spans="1:19" ht="16.5" customHeight="1" thickBot="1">
      <c r="A119" s="214"/>
      <c r="B119" s="175"/>
      <c r="C119" s="214"/>
      <c r="D119" s="214"/>
      <c r="E119" s="214"/>
      <c r="F119" s="156" t="s">
        <v>17</v>
      </c>
      <c r="G119" s="156" t="s">
        <v>17</v>
      </c>
      <c r="H119" s="156" t="s">
        <v>17</v>
      </c>
      <c r="I119" s="156" t="s">
        <v>17</v>
      </c>
      <c r="J119" s="65" t="s">
        <v>24</v>
      </c>
      <c r="K119" s="26">
        <v>0</v>
      </c>
      <c r="L119" s="26">
        <v>0</v>
      </c>
      <c r="M119" s="129">
        <v>0</v>
      </c>
      <c r="N119" s="129">
        <v>0</v>
      </c>
      <c r="O119" s="129">
        <v>0</v>
      </c>
      <c r="P119" s="129">
        <v>0</v>
      </c>
      <c r="Q119" s="129">
        <v>0</v>
      </c>
      <c r="R119" s="129">
        <v>0</v>
      </c>
      <c r="S119" s="129">
        <v>0</v>
      </c>
    </row>
    <row r="120" spans="1:19" ht="22.5" customHeight="1" thickBot="1">
      <c r="A120" s="218" t="s">
        <v>74</v>
      </c>
      <c r="B120" s="116"/>
      <c r="C120" s="286" t="s">
        <v>57</v>
      </c>
      <c r="D120" s="287"/>
      <c r="E120" s="287"/>
      <c r="F120" s="287"/>
      <c r="G120" s="287"/>
      <c r="H120" s="287"/>
      <c r="I120" s="287"/>
      <c r="J120" s="288"/>
      <c r="K120" s="27">
        <v>78</v>
      </c>
      <c r="L120" s="27">
        <v>80</v>
      </c>
      <c r="M120" s="67">
        <v>83</v>
      </c>
      <c r="N120" s="67">
        <v>85</v>
      </c>
      <c r="O120" s="67">
        <v>85</v>
      </c>
      <c r="P120" s="67">
        <v>85</v>
      </c>
      <c r="Q120" s="67">
        <v>85</v>
      </c>
      <c r="R120" s="67">
        <v>85</v>
      </c>
      <c r="S120" s="67">
        <v>85</v>
      </c>
    </row>
    <row r="121" spans="1:19" ht="24.75" customHeight="1" thickBot="1">
      <c r="A121" s="220"/>
      <c r="B121" s="118"/>
      <c r="C121" s="293" t="s">
        <v>80</v>
      </c>
      <c r="D121" s="294"/>
      <c r="E121" s="294"/>
      <c r="F121" s="294"/>
      <c r="G121" s="294"/>
      <c r="H121" s="294"/>
      <c r="I121" s="294"/>
      <c r="J121" s="295"/>
      <c r="K121" s="27">
        <v>16</v>
      </c>
      <c r="L121" s="27">
        <v>16.2</v>
      </c>
      <c r="M121" s="67">
        <v>16.5</v>
      </c>
      <c r="N121" s="67">
        <v>16.7</v>
      </c>
      <c r="O121" s="67">
        <v>16.9</v>
      </c>
      <c r="P121" s="67">
        <v>17</v>
      </c>
      <c r="Q121" s="67">
        <v>17.2</v>
      </c>
      <c r="R121" s="67">
        <v>17.5</v>
      </c>
      <c r="S121" s="67">
        <v>18</v>
      </c>
    </row>
    <row r="122" spans="1:19" ht="25.5" customHeight="1" thickBot="1">
      <c r="A122" s="289" t="s">
        <v>81</v>
      </c>
      <c r="B122" s="290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2"/>
    </row>
    <row r="123" spans="1:19" ht="15.75" customHeight="1" thickBot="1">
      <c r="A123" s="212" t="s">
        <v>190</v>
      </c>
      <c r="B123" s="173"/>
      <c r="C123" s="212" t="s">
        <v>82</v>
      </c>
      <c r="D123" s="296" t="s">
        <v>83</v>
      </c>
      <c r="E123" s="212" t="s">
        <v>28</v>
      </c>
      <c r="F123" s="187" t="s">
        <v>17</v>
      </c>
      <c r="G123" s="187" t="s">
        <v>17</v>
      </c>
      <c r="H123" s="162" t="s">
        <v>84</v>
      </c>
      <c r="I123" s="162" t="s">
        <v>17</v>
      </c>
      <c r="J123" s="158" t="s">
        <v>20</v>
      </c>
      <c r="K123" s="166">
        <f>K124+K125+K126+K127</f>
        <v>17986.2</v>
      </c>
      <c r="L123" s="166">
        <f>L124+L125+L126+L127</f>
        <v>11665.9</v>
      </c>
      <c r="M123" s="166">
        <f>M124+M125+M126+M127</f>
        <v>29962.33</v>
      </c>
      <c r="N123" s="166">
        <f aca="true" t="shared" si="37" ref="N123:S123">N124+N125+N126+N127</f>
        <v>35000</v>
      </c>
      <c r="O123" s="166">
        <f t="shared" si="37"/>
        <v>20000</v>
      </c>
      <c r="P123" s="166">
        <f t="shared" si="37"/>
        <v>20000</v>
      </c>
      <c r="Q123" s="166">
        <f t="shared" si="37"/>
        <v>5000</v>
      </c>
      <c r="R123" s="166">
        <f t="shared" si="37"/>
        <v>25000</v>
      </c>
      <c r="S123" s="166">
        <f t="shared" si="37"/>
        <v>25000</v>
      </c>
    </row>
    <row r="124" spans="1:19" ht="16.5" customHeight="1" thickBot="1">
      <c r="A124" s="213"/>
      <c r="B124" s="174"/>
      <c r="C124" s="213"/>
      <c r="D124" s="297"/>
      <c r="E124" s="213"/>
      <c r="F124" s="156" t="s">
        <v>17</v>
      </c>
      <c r="G124" s="156" t="s">
        <v>17</v>
      </c>
      <c r="H124" s="156" t="s">
        <v>17</v>
      </c>
      <c r="I124" s="156" t="s">
        <v>17</v>
      </c>
      <c r="J124" s="65" t="s">
        <v>21</v>
      </c>
      <c r="K124" s="129">
        <f aca="true" t="shared" si="38" ref="K124:M125">K131+K136</f>
        <v>0</v>
      </c>
      <c r="L124" s="129">
        <f t="shared" si="38"/>
        <v>0</v>
      </c>
      <c r="M124" s="129">
        <f t="shared" si="38"/>
        <v>0</v>
      </c>
      <c r="N124" s="129">
        <f aca="true" t="shared" si="39" ref="N124:S124">N131+N136</f>
        <v>0</v>
      </c>
      <c r="O124" s="129">
        <f t="shared" si="39"/>
        <v>0</v>
      </c>
      <c r="P124" s="129">
        <f t="shared" si="39"/>
        <v>0</v>
      </c>
      <c r="Q124" s="129">
        <f t="shared" si="39"/>
        <v>0</v>
      </c>
      <c r="R124" s="129">
        <f t="shared" si="39"/>
        <v>0</v>
      </c>
      <c r="S124" s="129">
        <f t="shared" si="39"/>
        <v>0</v>
      </c>
    </row>
    <row r="125" spans="1:19" ht="15.75" customHeight="1" thickBot="1">
      <c r="A125" s="213"/>
      <c r="B125" s="174"/>
      <c r="C125" s="213"/>
      <c r="D125" s="297"/>
      <c r="E125" s="213"/>
      <c r="F125" s="156" t="s">
        <v>17</v>
      </c>
      <c r="G125" s="156" t="s">
        <v>17</v>
      </c>
      <c r="H125" s="156" t="s">
        <v>17</v>
      </c>
      <c r="I125" s="156" t="s">
        <v>17</v>
      </c>
      <c r="J125" s="65" t="s">
        <v>22</v>
      </c>
      <c r="K125" s="128">
        <f t="shared" si="38"/>
        <v>0</v>
      </c>
      <c r="L125" s="128">
        <f t="shared" si="38"/>
        <v>0</v>
      </c>
      <c r="M125" s="128">
        <f t="shared" si="38"/>
        <v>0</v>
      </c>
      <c r="N125" s="128">
        <f aca="true" t="shared" si="40" ref="N125:S125">N132+N137</f>
        <v>0</v>
      </c>
      <c r="O125" s="128">
        <f t="shared" si="40"/>
        <v>0</v>
      </c>
      <c r="P125" s="128">
        <f t="shared" si="40"/>
        <v>0</v>
      </c>
      <c r="Q125" s="128">
        <f t="shared" si="40"/>
        <v>0</v>
      </c>
      <c r="R125" s="128">
        <f t="shared" si="40"/>
        <v>0</v>
      </c>
      <c r="S125" s="128">
        <f t="shared" si="40"/>
        <v>0</v>
      </c>
    </row>
    <row r="126" spans="1:19" ht="16.5" customHeight="1" thickBot="1">
      <c r="A126" s="213"/>
      <c r="B126" s="174"/>
      <c r="C126" s="213"/>
      <c r="D126" s="297"/>
      <c r="E126" s="213"/>
      <c r="F126" s="156" t="s">
        <v>17</v>
      </c>
      <c r="G126" s="156" t="s">
        <v>17</v>
      </c>
      <c r="H126" s="156" t="s">
        <v>17</v>
      </c>
      <c r="I126" s="156" t="s">
        <v>17</v>
      </c>
      <c r="J126" s="65" t="s">
        <v>143</v>
      </c>
      <c r="K126" s="129">
        <f aca="true" t="shared" si="41" ref="K126:M127">K133+K138</f>
        <v>17986.2</v>
      </c>
      <c r="L126" s="129">
        <f t="shared" si="41"/>
        <v>11665.9</v>
      </c>
      <c r="M126" s="129">
        <f t="shared" si="41"/>
        <v>29962.33</v>
      </c>
      <c r="N126" s="129">
        <f aca="true" t="shared" si="42" ref="N126:S126">N133+N138</f>
        <v>35000</v>
      </c>
      <c r="O126" s="129">
        <f t="shared" si="42"/>
        <v>20000</v>
      </c>
      <c r="P126" s="129">
        <f t="shared" si="42"/>
        <v>20000</v>
      </c>
      <c r="Q126" s="129">
        <f t="shared" si="42"/>
        <v>5000</v>
      </c>
      <c r="R126" s="129">
        <f t="shared" si="42"/>
        <v>25000</v>
      </c>
      <c r="S126" s="129">
        <f t="shared" si="42"/>
        <v>25000</v>
      </c>
    </row>
    <row r="127" spans="1:19" ht="23.25" thickBot="1">
      <c r="A127" s="214"/>
      <c r="B127" s="175"/>
      <c r="C127" s="214"/>
      <c r="D127" s="298"/>
      <c r="E127" s="214"/>
      <c r="F127" s="156" t="s">
        <v>17</v>
      </c>
      <c r="G127" s="156" t="s">
        <v>17</v>
      </c>
      <c r="H127" s="156" t="s">
        <v>17</v>
      </c>
      <c r="I127" s="156" t="s">
        <v>17</v>
      </c>
      <c r="J127" s="65" t="s">
        <v>24</v>
      </c>
      <c r="K127" s="129">
        <f t="shared" si="41"/>
        <v>0</v>
      </c>
      <c r="L127" s="129">
        <f t="shared" si="41"/>
        <v>0</v>
      </c>
      <c r="M127" s="129">
        <f t="shared" si="41"/>
        <v>0</v>
      </c>
      <c r="N127" s="129">
        <f aca="true" t="shared" si="43" ref="N127:S127">N134+N139</f>
        <v>0</v>
      </c>
      <c r="O127" s="129">
        <f t="shared" si="43"/>
        <v>0</v>
      </c>
      <c r="P127" s="129">
        <f t="shared" si="43"/>
        <v>0</v>
      </c>
      <c r="Q127" s="129">
        <f t="shared" si="43"/>
        <v>0</v>
      </c>
      <c r="R127" s="129">
        <f t="shared" si="43"/>
        <v>0</v>
      </c>
      <c r="S127" s="129">
        <f t="shared" si="43"/>
        <v>0</v>
      </c>
    </row>
    <row r="128" spans="1:19" ht="29.25" customHeight="1" thickBot="1">
      <c r="A128" s="63" t="s">
        <v>74</v>
      </c>
      <c r="B128" s="117"/>
      <c r="C128" s="286" t="s">
        <v>33</v>
      </c>
      <c r="D128" s="287"/>
      <c r="E128" s="287"/>
      <c r="F128" s="287"/>
      <c r="G128" s="287"/>
      <c r="H128" s="287"/>
      <c r="I128" s="287"/>
      <c r="J128" s="288"/>
      <c r="K128" s="27">
        <v>78</v>
      </c>
      <c r="L128" s="27">
        <v>80</v>
      </c>
      <c r="M128" s="67">
        <v>83</v>
      </c>
      <c r="N128" s="67">
        <v>85</v>
      </c>
      <c r="O128" s="67">
        <v>85</v>
      </c>
      <c r="P128" s="67">
        <v>85</v>
      </c>
      <c r="Q128" s="67">
        <v>85</v>
      </c>
      <c r="R128" s="67">
        <v>85</v>
      </c>
      <c r="S128" s="67">
        <v>85</v>
      </c>
    </row>
    <row r="129" spans="1:19" ht="27" customHeight="1" thickBot="1">
      <c r="A129" s="64" t="s">
        <v>191</v>
      </c>
      <c r="B129" s="118"/>
      <c r="C129" s="286" t="s">
        <v>85</v>
      </c>
      <c r="D129" s="287"/>
      <c r="E129" s="287"/>
      <c r="F129" s="287"/>
      <c r="G129" s="287"/>
      <c r="H129" s="287"/>
      <c r="I129" s="287"/>
      <c r="J129" s="288"/>
      <c r="K129" s="27">
        <v>1.8</v>
      </c>
      <c r="L129" s="27">
        <v>1.9</v>
      </c>
      <c r="M129" s="67">
        <v>1.9</v>
      </c>
      <c r="N129" s="67">
        <v>1.9</v>
      </c>
      <c r="O129" s="67">
        <v>1.9</v>
      </c>
      <c r="P129" s="143">
        <v>1.9</v>
      </c>
      <c r="Q129" s="67">
        <v>1.9</v>
      </c>
      <c r="R129" s="67">
        <v>1.9</v>
      </c>
      <c r="S129" s="67">
        <v>1.9</v>
      </c>
    </row>
    <row r="130" spans="1:19" ht="16.5" customHeight="1" thickBot="1">
      <c r="A130" s="209" t="s">
        <v>192</v>
      </c>
      <c r="B130" s="85"/>
      <c r="C130" s="209" t="s">
        <v>86</v>
      </c>
      <c r="D130" s="209"/>
      <c r="E130" s="209" t="s">
        <v>28</v>
      </c>
      <c r="F130" s="4" t="s">
        <v>17</v>
      </c>
      <c r="G130" s="4" t="s">
        <v>17</v>
      </c>
      <c r="H130" s="4" t="s">
        <v>17</v>
      </c>
      <c r="I130" s="4" t="s">
        <v>17</v>
      </c>
      <c r="J130" s="158" t="s">
        <v>20</v>
      </c>
      <c r="K130" s="166">
        <f>K131+K132+K133+K134</f>
        <v>17986.2</v>
      </c>
      <c r="L130" s="166">
        <f>L131+L132+L133+L134</f>
        <v>11665.9</v>
      </c>
      <c r="M130" s="166">
        <f>M131+M132+M133+M134</f>
        <v>29962.33</v>
      </c>
      <c r="N130" s="166">
        <f aca="true" t="shared" si="44" ref="N130:S130">N131+N132+N133+N134</f>
        <v>35000</v>
      </c>
      <c r="O130" s="166">
        <f t="shared" si="44"/>
        <v>20000</v>
      </c>
      <c r="P130" s="166">
        <f t="shared" si="44"/>
        <v>20000</v>
      </c>
      <c r="Q130" s="166">
        <f t="shared" si="44"/>
        <v>5000</v>
      </c>
      <c r="R130" s="166">
        <f t="shared" si="44"/>
        <v>25000</v>
      </c>
      <c r="S130" s="166">
        <f t="shared" si="44"/>
        <v>25000</v>
      </c>
    </row>
    <row r="131" spans="1:19" ht="21" customHeight="1" thickBot="1">
      <c r="A131" s="210"/>
      <c r="B131" s="86"/>
      <c r="C131" s="210"/>
      <c r="D131" s="210"/>
      <c r="E131" s="210"/>
      <c r="F131" s="4" t="s">
        <v>17</v>
      </c>
      <c r="G131" s="4" t="s">
        <v>17</v>
      </c>
      <c r="H131" s="4" t="s">
        <v>17</v>
      </c>
      <c r="I131" s="4" t="s">
        <v>17</v>
      </c>
      <c r="J131" s="7" t="s">
        <v>21</v>
      </c>
      <c r="K131" s="132"/>
      <c r="L131" s="133"/>
      <c r="M131" s="132"/>
      <c r="N131" s="132"/>
      <c r="O131" s="132"/>
      <c r="P131" s="132"/>
      <c r="Q131" s="132"/>
      <c r="R131" s="133"/>
      <c r="S131" s="133"/>
    </row>
    <row r="132" spans="1:19" ht="21" customHeight="1" thickBot="1">
      <c r="A132" s="210"/>
      <c r="B132" s="86"/>
      <c r="C132" s="210"/>
      <c r="D132" s="210"/>
      <c r="E132" s="210"/>
      <c r="F132" s="4" t="s">
        <v>17</v>
      </c>
      <c r="G132" s="4" t="s">
        <v>17</v>
      </c>
      <c r="H132" s="4" t="s">
        <v>17</v>
      </c>
      <c r="I132" s="4" t="s">
        <v>17</v>
      </c>
      <c r="J132" s="7" t="s">
        <v>22</v>
      </c>
      <c r="K132" s="132"/>
      <c r="L132" s="133"/>
      <c r="M132" s="132"/>
      <c r="N132" s="132"/>
      <c r="O132" s="132"/>
      <c r="P132" s="132"/>
      <c r="Q132" s="132"/>
      <c r="R132" s="133"/>
      <c r="S132" s="133"/>
    </row>
    <row r="133" spans="1:19" ht="21" customHeight="1" thickBot="1">
      <c r="A133" s="210"/>
      <c r="B133" s="86"/>
      <c r="C133" s="210"/>
      <c r="D133" s="210"/>
      <c r="E133" s="210"/>
      <c r="F133" s="4">
        <v>903</v>
      </c>
      <c r="G133" s="4" t="s">
        <v>146</v>
      </c>
      <c r="H133" s="4" t="s">
        <v>91</v>
      </c>
      <c r="I133" s="4">
        <v>200</v>
      </c>
      <c r="J133" s="7" t="s">
        <v>143</v>
      </c>
      <c r="K133" s="149">
        <v>17986.2</v>
      </c>
      <c r="L133" s="129">
        <v>11665.9</v>
      </c>
      <c r="M133" s="128">
        <v>29962.33</v>
      </c>
      <c r="N133" s="128">
        <v>35000</v>
      </c>
      <c r="O133" s="128">
        <v>20000</v>
      </c>
      <c r="P133" s="128">
        <v>20000</v>
      </c>
      <c r="Q133" s="128">
        <v>5000</v>
      </c>
      <c r="R133" s="129">
        <v>25000</v>
      </c>
      <c r="S133" s="129">
        <v>25000</v>
      </c>
    </row>
    <row r="134" spans="1:19" ht="21" customHeight="1" thickBot="1">
      <c r="A134" s="211"/>
      <c r="B134" s="87"/>
      <c r="C134" s="211"/>
      <c r="D134" s="211"/>
      <c r="E134" s="211"/>
      <c r="F134" s="4" t="s">
        <v>17</v>
      </c>
      <c r="G134" s="4" t="s">
        <v>17</v>
      </c>
      <c r="H134" s="4" t="s">
        <v>17</v>
      </c>
      <c r="I134" s="4" t="s">
        <v>17</v>
      </c>
      <c r="J134" s="7" t="s">
        <v>24</v>
      </c>
      <c r="K134" s="8"/>
      <c r="L134" s="4"/>
      <c r="M134" s="132"/>
      <c r="N134" s="132"/>
      <c r="O134" s="132"/>
      <c r="P134" s="132"/>
      <c r="Q134" s="132"/>
      <c r="R134" s="133"/>
      <c r="S134" s="133"/>
    </row>
    <row r="135" spans="1:19" ht="21" customHeight="1" thickBot="1">
      <c r="A135" s="209" t="s">
        <v>193</v>
      </c>
      <c r="B135" s="85"/>
      <c r="C135" s="209" t="s">
        <v>87</v>
      </c>
      <c r="D135" s="209" t="s">
        <v>16</v>
      </c>
      <c r="E135" s="209" t="s">
        <v>28</v>
      </c>
      <c r="F135" s="4" t="s">
        <v>17</v>
      </c>
      <c r="G135" s="4" t="s">
        <v>17</v>
      </c>
      <c r="H135" s="4" t="s">
        <v>17</v>
      </c>
      <c r="I135" s="4" t="s">
        <v>17</v>
      </c>
      <c r="J135" s="160" t="s">
        <v>20</v>
      </c>
      <c r="K135" s="167"/>
      <c r="L135" s="156"/>
      <c r="M135" s="157">
        <f>M136+M137+M138+M139</f>
        <v>0</v>
      </c>
      <c r="N135" s="157">
        <f aca="true" t="shared" si="45" ref="N135:S135">N136+N137+N138+N139</f>
        <v>0</v>
      </c>
      <c r="O135" s="157">
        <f t="shared" si="45"/>
        <v>0</v>
      </c>
      <c r="P135" s="157">
        <f t="shared" si="45"/>
        <v>0</v>
      </c>
      <c r="Q135" s="157">
        <f t="shared" si="45"/>
        <v>0</v>
      </c>
      <c r="R135" s="157">
        <f t="shared" si="45"/>
        <v>0</v>
      </c>
      <c r="S135" s="157">
        <f t="shared" si="45"/>
        <v>0</v>
      </c>
    </row>
    <row r="136" spans="1:19" ht="21" customHeight="1" thickBot="1">
      <c r="A136" s="210"/>
      <c r="B136" s="86"/>
      <c r="C136" s="210"/>
      <c r="D136" s="210"/>
      <c r="E136" s="210"/>
      <c r="F136" s="4" t="s">
        <v>17</v>
      </c>
      <c r="G136" s="4" t="s">
        <v>17</v>
      </c>
      <c r="H136" s="4" t="s">
        <v>17</v>
      </c>
      <c r="I136" s="4" t="s">
        <v>17</v>
      </c>
      <c r="J136" s="7" t="s">
        <v>21</v>
      </c>
      <c r="K136" s="4"/>
      <c r="L136" s="4"/>
      <c r="M136" s="133"/>
      <c r="N136" s="133"/>
      <c r="O136" s="133"/>
      <c r="P136" s="133"/>
      <c r="Q136" s="133"/>
      <c r="R136" s="133"/>
      <c r="S136" s="133"/>
    </row>
    <row r="137" spans="1:19" ht="21" customHeight="1" thickBot="1">
      <c r="A137" s="210"/>
      <c r="B137" s="86"/>
      <c r="C137" s="210"/>
      <c r="D137" s="210"/>
      <c r="E137" s="210"/>
      <c r="F137" s="4" t="s">
        <v>17</v>
      </c>
      <c r="G137" s="4" t="s">
        <v>17</v>
      </c>
      <c r="H137" s="4" t="s">
        <v>17</v>
      </c>
      <c r="I137" s="4" t="s">
        <v>17</v>
      </c>
      <c r="J137" s="7" t="s">
        <v>22</v>
      </c>
      <c r="K137" s="8"/>
      <c r="L137" s="4"/>
      <c r="M137" s="132"/>
      <c r="N137" s="132"/>
      <c r="O137" s="132"/>
      <c r="P137" s="132"/>
      <c r="Q137" s="132"/>
      <c r="R137" s="133"/>
      <c r="S137" s="133"/>
    </row>
    <row r="138" spans="1:19" ht="21" customHeight="1" thickBot="1">
      <c r="A138" s="210"/>
      <c r="B138" s="86"/>
      <c r="C138" s="210"/>
      <c r="D138" s="210"/>
      <c r="E138" s="210"/>
      <c r="F138" s="4" t="s">
        <v>17</v>
      </c>
      <c r="G138" s="4" t="s">
        <v>17</v>
      </c>
      <c r="H138" s="4" t="s">
        <v>17</v>
      </c>
      <c r="I138" s="4" t="s">
        <v>17</v>
      </c>
      <c r="J138" s="7" t="s">
        <v>143</v>
      </c>
      <c r="K138" s="4">
        <v>0</v>
      </c>
      <c r="L138" s="4">
        <v>0</v>
      </c>
      <c r="M138" s="133">
        <v>0</v>
      </c>
      <c r="N138" s="133">
        <v>0</v>
      </c>
      <c r="O138" s="133">
        <v>0</v>
      </c>
      <c r="P138" s="133">
        <v>0</v>
      </c>
      <c r="Q138" s="133">
        <v>0</v>
      </c>
      <c r="R138" s="133">
        <v>0</v>
      </c>
      <c r="S138" s="133">
        <v>0</v>
      </c>
    </row>
    <row r="139" spans="1:19" ht="21" customHeight="1" thickBot="1">
      <c r="A139" s="211"/>
      <c r="B139" s="87"/>
      <c r="C139" s="211"/>
      <c r="D139" s="211"/>
      <c r="E139" s="211"/>
      <c r="F139" s="4" t="s">
        <v>17</v>
      </c>
      <c r="G139" s="4" t="s">
        <v>17</v>
      </c>
      <c r="H139" s="4" t="s">
        <v>17</v>
      </c>
      <c r="I139" s="4" t="s">
        <v>17</v>
      </c>
      <c r="J139" s="7" t="s">
        <v>24</v>
      </c>
      <c r="K139" s="4">
        <v>0</v>
      </c>
      <c r="L139" s="4">
        <v>0</v>
      </c>
      <c r="M139" s="133">
        <v>0</v>
      </c>
      <c r="N139" s="133">
        <v>0</v>
      </c>
      <c r="O139" s="133">
        <v>0</v>
      </c>
      <c r="P139" s="133">
        <v>0</v>
      </c>
      <c r="Q139" s="133">
        <v>0</v>
      </c>
      <c r="R139" s="133">
        <v>0</v>
      </c>
      <c r="S139" s="133">
        <v>0</v>
      </c>
    </row>
    <row r="140" spans="1:19" ht="16.5" customHeight="1">
      <c r="A140" s="244"/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6"/>
    </row>
    <row r="141" spans="1:19" ht="15">
      <c r="A141" s="247" t="s">
        <v>88</v>
      </c>
      <c r="B141" s="248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50"/>
    </row>
    <row r="142" spans="1:19" ht="15.75" thickBot="1">
      <c r="A142" s="257"/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9"/>
    </row>
    <row r="143" spans="1:19" ht="18.75" customHeight="1" thickBot="1">
      <c r="A143" s="212" t="s">
        <v>194</v>
      </c>
      <c r="B143" s="173"/>
      <c r="C143" s="212" t="s">
        <v>89</v>
      </c>
      <c r="D143" s="212" t="s">
        <v>90</v>
      </c>
      <c r="E143" s="212" t="s">
        <v>28</v>
      </c>
      <c r="F143" s="156" t="s">
        <v>17</v>
      </c>
      <c r="G143" s="156" t="s">
        <v>17</v>
      </c>
      <c r="H143" s="156" t="s">
        <v>17</v>
      </c>
      <c r="I143" s="156" t="s">
        <v>17</v>
      </c>
      <c r="J143" s="160" t="s">
        <v>20</v>
      </c>
      <c r="K143" s="156">
        <v>0</v>
      </c>
      <c r="L143" s="156">
        <v>0</v>
      </c>
      <c r="M143" s="168">
        <f>M144+M145+M146+M147</f>
        <v>0</v>
      </c>
      <c r="N143" s="168">
        <f aca="true" t="shared" si="46" ref="N143:S143">N144+N145+N146+N147</f>
        <v>0</v>
      </c>
      <c r="O143" s="168">
        <f t="shared" si="46"/>
        <v>0</v>
      </c>
      <c r="P143" s="168">
        <f t="shared" si="46"/>
        <v>0</v>
      </c>
      <c r="Q143" s="168">
        <f t="shared" si="46"/>
        <v>0</v>
      </c>
      <c r="R143" s="168">
        <f t="shared" si="46"/>
        <v>0</v>
      </c>
      <c r="S143" s="168">
        <f t="shared" si="46"/>
        <v>0</v>
      </c>
    </row>
    <row r="144" spans="1:19" ht="18.75" customHeight="1" thickBot="1">
      <c r="A144" s="213"/>
      <c r="B144" s="174"/>
      <c r="C144" s="213"/>
      <c r="D144" s="213"/>
      <c r="E144" s="213"/>
      <c r="F144" s="156" t="s">
        <v>17</v>
      </c>
      <c r="G144" s="156" t="s">
        <v>17</v>
      </c>
      <c r="H144" s="156" t="s">
        <v>17</v>
      </c>
      <c r="I144" s="156" t="s">
        <v>17</v>
      </c>
      <c r="J144" s="7" t="s">
        <v>21</v>
      </c>
      <c r="K144" s="4">
        <v>0</v>
      </c>
      <c r="L144" s="4">
        <v>0</v>
      </c>
      <c r="M144" s="140">
        <v>0</v>
      </c>
      <c r="N144" s="140">
        <v>0</v>
      </c>
      <c r="O144" s="140">
        <v>0</v>
      </c>
      <c r="P144" s="140">
        <v>0</v>
      </c>
      <c r="Q144" s="140">
        <v>0</v>
      </c>
      <c r="R144" s="140">
        <v>0</v>
      </c>
      <c r="S144" s="140">
        <v>0</v>
      </c>
    </row>
    <row r="145" spans="1:19" ht="18.75" customHeight="1" thickBot="1">
      <c r="A145" s="213"/>
      <c r="B145" s="174"/>
      <c r="C145" s="213"/>
      <c r="D145" s="213"/>
      <c r="E145" s="213"/>
      <c r="F145" s="156" t="s">
        <v>17</v>
      </c>
      <c r="G145" s="156" t="s">
        <v>17</v>
      </c>
      <c r="H145" s="156" t="s">
        <v>17</v>
      </c>
      <c r="I145" s="156" t="s">
        <v>17</v>
      </c>
      <c r="J145" s="7" t="s">
        <v>22</v>
      </c>
      <c r="K145" s="4">
        <v>0</v>
      </c>
      <c r="L145" s="4">
        <v>0</v>
      </c>
      <c r="M145" s="140">
        <v>0</v>
      </c>
      <c r="N145" s="140">
        <v>0</v>
      </c>
      <c r="O145" s="140">
        <v>0</v>
      </c>
      <c r="P145" s="140">
        <v>0</v>
      </c>
      <c r="Q145" s="140">
        <v>0</v>
      </c>
      <c r="R145" s="140">
        <v>0</v>
      </c>
      <c r="S145" s="140">
        <v>0</v>
      </c>
    </row>
    <row r="146" spans="1:19" ht="18.75" customHeight="1" thickBot="1">
      <c r="A146" s="213"/>
      <c r="B146" s="174"/>
      <c r="C146" s="213"/>
      <c r="D146" s="213"/>
      <c r="E146" s="213"/>
      <c r="F146" s="156" t="s">
        <v>17</v>
      </c>
      <c r="G146" s="156" t="s">
        <v>17</v>
      </c>
      <c r="H146" s="156" t="s">
        <v>17</v>
      </c>
      <c r="I146" s="156" t="s">
        <v>17</v>
      </c>
      <c r="J146" s="7" t="s">
        <v>143</v>
      </c>
      <c r="K146" s="4">
        <v>0</v>
      </c>
      <c r="L146" s="4">
        <v>0</v>
      </c>
      <c r="M146" s="140">
        <v>0</v>
      </c>
      <c r="N146" s="140">
        <v>0</v>
      </c>
      <c r="O146" s="140">
        <v>0</v>
      </c>
      <c r="P146" s="140">
        <v>0</v>
      </c>
      <c r="Q146" s="140">
        <v>0</v>
      </c>
      <c r="R146" s="140">
        <v>0</v>
      </c>
      <c r="S146" s="140">
        <v>0</v>
      </c>
    </row>
    <row r="147" spans="1:19" ht="18.75" customHeight="1" thickBot="1">
      <c r="A147" s="214"/>
      <c r="B147" s="175"/>
      <c r="C147" s="214"/>
      <c r="D147" s="214"/>
      <c r="E147" s="214"/>
      <c r="F147" s="156" t="s">
        <v>17</v>
      </c>
      <c r="G147" s="156" t="s">
        <v>17</v>
      </c>
      <c r="H147" s="156" t="s">
        <v>17</v>
      </c>
      <c r="I147" s="156" t="s">
        <v>17</v>
      </c>
      <c r="J147" s="7" t="s">
        <v>24</v>
      </c>
      <c r="K147" s="4">
        <v>0</v>
      </c>
      <c r="L147" s="4">
        <v>0</v>
      </c>
      <c r="M147" s="140">
        <v>0</v>
      </c>
      <c r="N147" s="140">
        <v>0</v>
      </c>
      <c r="O147" s="140">
        <v>0</v>
      </c>
      <c r="P147" s="140">
        <v>0</v>
      </c>
      <c r="Q147" s="140">
        <v>0</v>
      </c>
      <c r="R147" s="140">
        <v>0</v>
      </c>
      <c r="S147" s="140">
        <v>0</v>
      </c>
    </row>
    <row r="148" spans="1:19" ht="44.25" customHeight="1" thickBot="1">
      <c r="A148" s="6" t="s">
        <v>229</v>
      </c>
      <c r="B148" s="104"/>
      <c r="C148" s="228" t="s">
        <v>33</v>
      </c>
      <c r="D148" s="229"/>
      <c r="E148" s="229"/>
      <c r="F148" s="229"/>
      <c r="G148" s="229"/>
      <c r="H148" s="229"/>
      <c r="I148" s="229"/>
      <c r="J148" s="230"/>
      <c r="K148" s="8">
        <v>78</v>
      </c>
      <c r="L148" s="8">
        <v>80</v>
      </c>
      <c r="M148" s="141">
        <v>83</v>
      </c>
      <c r="N148" s="141">
        <v>85</v>
      </c>
      <c r="O148" s="142">
        <v>85</v>
      </c>
      <c r="P148" s="141">
        <v>85</v>
      </c>
      <c r="Q148" s="141">
        <v>85</v>
      </c>
      <c r="R148" s="141">
        <v>85</v>
      </c>
      <c r="S148" s="141">
        <v>85</v>
      </c>
    </row>
    <row r="149" spans="1:19" ht="6.75" customHeight="1">
      <c r="A149" s="244"/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6"/>
    </row>
    <row r="150" spans="1:19" ht="15">
      <c r="A150" s="247" t="s">
        <v>92</v>
      </c>
      <c r="B150" s="248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50"/>
    </row>
    <row r="151" spans="1:19" ht="1.5" customHeight="1" thickBot="1">
      <c r="A151" s="282"/>
      <c r="B151" s="283"/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8"/>
    </row>
    <row r="152" spans="1:19" ht="15.75" customHeight="1" thickBot="1">
      <c r="A152" s="284" t="s">
        <v>195</v>
      </c>
      <c r="B152" s="186"/>
      <c r="C152" s="221" t="s">
        <v>228</v>
      </c>
      <c r="D152" s="212" t="s">
        <v>93</v>
      </c>
      <c r="E152" s="212" t="s">
        <v>94</v>
      </c>
      <c r="F152" s="162" t="s">
        <v>17</v>
      </c>
      <c r="G152" s="162" t="s">
        <v>17</v>
      </c>
      <c r="H152" s="162" t="s">
        <v>95</v>
      </c>
      <c r="I152" s="162" t="s">
        <v>17</v>
      </c>
      <c r="J152" s="158" t="s">
        <v>20</v>
      </c>
      <c r="K152" s="156">
        <v>0</v>
      </c>
      <c r="L152" s="156">
        <v>0</v>
      </c>
      <c r="M152" s="161">
        <f>M153+M154+M155+M156</f>
        <v>0</v>
      </c>
      <c r="N152" s="161">
        <f aca="true" t="shared" si="47" ref="N152:S152">N153+N154+N155+N156</f>
        <v>0</v>
      </c>
      <c r="O152" s="161">
        <f t="shared" si="47"/>
        <v>0</v>
      </c>
      <c r="P152" s="161">
        <f t="shared" si="47"/>
        <v>0</v>
      </c>
      <c r="Q152" s="161">
        <f t="shared" si="47"/>
        <v>0</v>
      </c>
      <c r="R152" s="161">
        <f t="shared" si="47"/>
        <v>0</v>
      </c>
      <c r="S152" s="161">
        <f t="shared" si="47"/>
        <v>0</v>
      </c>
    </row>
    <row r="153" spans="1:19" ht="19.5" customHeight="1" thickBot="1">
      <c r="A153" s="285"/>
      <c r="B153" s="178"/>
      <c r="C153" s="222"/>
      <c r="D153" s="213"/>
      <c r="E153" s="213"/>
      <c r="F153" s="156" t="s">
        <v>17</v>
      </c>
      <c r="G153" s="156" t="s">
        <v>17</v>
      </c>
      <c r="H153" s="156" t="s">
        <v>17</v>
      </c>
      <c r="I153" s="156" t="s">
        <v>17</v>
      </c>
      <c r="J153" s="7" t="s">
        <v>21</v>
      </c>
      <c r="K153" s="4">
        <v>0</v>
      </c>
      <c r="L153" s="4">
        <v>0</v>
      </c>
      <c r="M153" s="133">
        <f>M161</f>
        <v>0</v>
      </c>
      <c r="N153" s="133">
        <f aca="true" t="shared" si="48" ref="N153:S153">N161</f>
        <v>0</v>
      </c>
      <c r="O153" s="133">
        <f t="shared" si="48"/>
        <v>0</v>
      </c>
      <c r="P153" s="133">
        <f t="shared" si="48"/>
        <v>0</v>
      </c>
      <c r="Q153" s="133">
        <f t="shared" si="48"/>
        <v>0</v>
      </c>
      <c r="R153" s="133">
        <f t="shared" si="48"/>
        <v>0</v>
      </c>
      <c r="S153" s="133">
        <f t="shared" si="48"/>
        <v>0</v>
      </c>
    </row>
    <row r="154" spans="1:19" ht="19.5" customHeight="1" thickBot="1">
      <c r="A154" s="285"/>
      <c r="B154" s="178"/>
      <c r="C154" s="222"/>
      <c r="D154" s="213"/>
      <c r="E154" s="213"/>
      <c r="F154" s="156" t="s">
        <v>17</v>
      </c>
      <c r="G154" s="156" t="s">
        <v>17</v>
      </c>
      <c r="H154" s="156" t="s">
        <v>17</v>
      </c>
      <c r="I154" s="156" t="s">
        <v>17</v>
      </c>
      <c r="J154" s="7" t="s">
        <v>22</v>
      </c>
      <c r="K154" s="4">
        <v>0</v>
      </c>
      <c r="L154" s="4">
        <v>0</v>
      </c>
      <c r="M154" s="133">
        <f>M162</f>
        <v>0</v>
      </c>
      <c r="N154" s="133">
        <f aca="true" t="shared" si="49" ref="N154:S154">N162</f>
        <v>0</v>
      </c>
      <c r="O154" s="133">
        <f t="shared" si="49"/>
        <v>0</v>
      </c>
      <c r="P154" s="133">
        <f t="shared" si="49"/>
        <v>0</v>
      </c>
      <c r="Q154" s="133">
        <f t="shared" si="49"/>
        <v>0</v>
      </c>
      <c r="R154" s="133">
        <f t="shared" si="49"/>
        <v>0</v>
      </c>
      <c r="S154" s="133">
        <f t="shared" si="49"/>
        <v>0</v>
      </c>
    </row>
    <row r="155" spans="1:19" ht="19.5" customHeight="1" thickBot="1">
      <c r="A155" s="285"/>
      <c r="B155" s="178"/>
      <c r="C155" s="222"/>
      <c r="D155" s="213"/>
      <c r="E155" s="213"/>
      <c r="F155" s="156" t="s">
        <v>17</v>
      </c>
      <c r="G155" s="156" t="s">
        <v>17</v>
      </c>
      <c r="H155" s="156" t="s">
        <v>17</v>
      </c>
      <c r="I155" s="156" t="s">
        <v>17</v>
      </c>
      <c r="J155" s="7" t="s">
        <v>143</v>
      </c>
      <c r="K155" s="4">
        <v>0</v>
      </c>
      <c r="L155" s="4">
        <v>0</v>
      </c>
      <c r="M155" s="133">
        <f>M163</f>
        <v>0</v>
      </c>
      <c r="N155" s="133">
        <f aca="true" t="shared" si="50" ref="N155:S155">N163</f>
        <v>0</v>
      </c>
      <c r="O155" s="133">
        <f t="shared" si="50"/>
        <v>0</v>
      </c>
      <c r="P155" s="133">
        <f t="shared" si="50"/>
        <v>0</v>
      </c>
      <c r="Q155" s="133">
        <f t="shared" si="50"/>
        <v>0</v>
      </c>
      <c r="R155" s="133">
        <f t="shared" si="50"/>
        <v>0</v>
      </c>
      <c r="S155" s="133">
        <f t="shared" si="50"/>
        <v>0</v>
      </c>
    </row>
    <row r="156" spans="1:19" ht="19.5" customHeight="1" thickBot="1">
      <c r="A156" s="285"/>
      <c r="B156" s="178"/>
      <c r="C156" s="222"/>
      <c r="D156" s="213"/>
      <c r="E156" s="213"/>
      <c r="F156" s="178"/>
      <c r="G156" s="178"/>
      <c r="H156" s="178"/>
      <c r="I156" s="178"/>
      <c r="J156" s="153" t="s">
        <v>24</v>
      </c>
      <c r="K156" s="155">
        <v>0</v>
      </c>
      <c r="L156" s="155">
        <v>0</v>
      </c>
      <c r="M156" s="133">
        <f>M164</f>
        <v>0</v>
      </c>
      <c r="N156" s="133">
        <f aca="true" t="shared" si="51" ref="N156:S156">N164</f>
        <v>0</v>
      </c>
      <c r="O156" s="133">
        <f t="shared" si="51"/>
        <v>0</v>
      </c>
      <c r="P156" s="133">
        <f t="shared" si="51"/>
        <v>0</v>
      </c>
      <c r="Q156" s="133">
        <f t="shared" si="51"/>
        <v>0</v>
      </c>
      <c r="R156" s="133">
        <f t="shared" si="51"/>
        <v>0</v>
      </c>
      <c r="S156" s="133">
        <f t="shared" si="51"/>
        <v>0</v>
      </c>
    </row>
    <row r="157" spans="1:19" ht="5.25" customHeight="1" hidden="1" thickBot="1">
      <c r="A157" s="285"/>
      <c r="B157" s="178"/>
      <c r="C157" s="222"/>
      <c r="D157" s="213"/>
      <c r="E157" s="213"/>
      <c r="F157" s="178" t="s">
        <v>17</v>
      </c>
      <c r="G157" s="178" t="s">
        <v>17</v>
      </c>
      <c r="H157" s="178" t="s">
        <v>17</v>
      </c>
      <c r="I157" s="178" t="s">
        <v>17</v>
      </c>
      <c r="J157" s="56" t="s">
        <v>24</v>
      </c>
      <c r="K157" s="57">
        <v>0</v>
      </c>
      <c r="L157" s="57">
        <v>0</v>
      </c>
      <c r="M157" s="134">
        <v>0</v>
      </c>
      <c r="N157" s="134">
        <v>0</v>
      </c>
      <c r="O157" s="134">
        <v>0</v>
      </c>
      <c r="P157" s="134">
        <v>0</v>
      </c>
      <c r="Q157" s="134">
        <v>0</v>
      </c>
      <c r="R157" s="134">
        <v>0</v>
      </c>
      <c r="S157" s="134">
        <v>0</v>
      </c>
    </row>
    <row r="158" spans="1:19" s="59" customFormat="1" ht="22.5" customHeight="1" thickBot="1">
      <c r="A158" s="322" t="s">
        <v>230</v>
      </c>
      <c r="B158" s="122"/>
      <c r="C158" s="228" t="s">
        <v>96</v>
      </c>
      <c r="D158" s="229"/>
      <c r="E158" s="229"/>
      <c r="F158" s="229"/>
      <c r="G158" s="229"/>
      <c r="H158" s="229"/>
      <c r="I158" s="229"/>
      <c r="J158" s="230"/>
      <c r="K158" s="58">
        <v>1.8</v>
      </c>
      <c r="L158" s="58">
        <v>1.8</v>
      </c>
      <c r="M158" s="138">
        <v>1.8</v>
      </c>
      <c r="N158" s="138">
        <v>1.75</v>
      </c>
      <c r="O158" s="138">
        <v>1.75</v>
      </c>
      <c r="P158" s="138">
        <v>1.7</v>
      </c>
      <c r="Q158" s="138">
        <v>1.7</v>
      </c>
      <c r="R158" s="138">
        <v>1.65</v>
      </c>
      <c r="S158" s="138">
        <v>1.65</v>
      </c>
    </row>
    <row r="159" spans="1:19" s="61" customFormat="1" ht="22.5" customHeight="1" thickBot="1">
      <c r="A159" s="323"/>
      <c r="B159" s="110"/>
      <c r="C159" s="311" t="s">
        <v>57</v>
      </c>
      <c r="D159" s="312"/>
      <c r="E159" s="312"/>
      <c r="F159" s="312"/>
      <c r="G159" s="312"/>
      <c r="H159" s="312"/>
      <c r="I159" s="312"/>
      <c r="J159" s="256"/>
      <c r="K159" s="60">
        <v>78</v>
      </c>
      <c r="L159" s="60">
        <v>80</v>
      </c>
      <c r="M159" s="139">
        <v>83</v>
      </c>
      <c r="N159" s="139">
        <v>85</v>
      </c>
      <c r="O159" s="139">
        <v>85</v>
      </c>
      <c r="P159" s="139">
        <v>85</v>
      </c>
      <c r="Q159" s="139">
        <v>85</v>
      </c>
      <c r="R159" s="139">
        <v>85</v>
      </c>
      <c r="S159" s="139">
        <v>85</v>
      </c>
    </row>
    <row r="160" spans="1:19" ht="16.5" customHeight="1" thickBot="1">
      <c r="A160" s="210" t="s">
        <v>196</v>
      </c>
      <c r="B160" s="86"/>
      <c r="C160" s="210" t="s">
        <v>97</v>
      </c>
      <c r="D160" s="210" t="s">
        <v>16</v>
      </c>
      <c r="E160" s="210" t="s">
        <v>28</v>
      </c>
      <c r="F160" s="54"/>
      <c r="G160" s="54"/>
      <c r="H160" s="54"/>
      <c r="I160" s="54"/>
      <c r="J160" s="160" t="s">
        <v>20</v>
      </c>
      <c r="K160" s="156">
        <v>0</v>
      </c>
      <c r="L160" s="156">
        <v>0</v>
      </c>
      <c r="M160" s="161">
        <f>M161+M162+M163+M164</f>
        <v>0</v>
      </c>
      <c r="N160" s="161">
        <f aca="true" t="shared" si="52" ref="N160:S160">N161+N162+N163+N164</f>
        <v>0</v>
      </c>
      <c r="O160" s="161">
        <f t="shared" si="52"/>
        <v>0</v>
      </c>
      <c r="P160" s="161">
        <f t="shared" si="52"/>
        <v>0</v>
      </c>
      <c r="Q160" s="161">
        <f t="shared" si="52"/>
        <v>0</v>
      </c>
      <c r="R160" s="161">
        <f t="shared" si="52"/>
        <v>0</v>
      </c>
      <c r="S160" s="161">
        <f t="shared" si="52"/>
        <v>0</v>
      </c>
    </row>
    <row r="161" spans="1:19" ht="16.5" customHeight="1" thickBot="1">
      <c r="A161" s="210"/>
      <c r="B161" s="86"/>
      <c r="C161" s="210"/>
      <c r="D161" s="210"/>
      <c r="E161" s="210"/>
      <c r="F161" s="4" t="s">
        <v>17</v>
      </c>
      <c r="G161" s="4" t="s">
        <v>17</v>
      </c>
      <c r="H161" s="4" t="s">
        <v>17</v>
      </c>
      <c r="I161" s="4" t="s">
        <v>17</v>
      </c>
      <c r="J161" s="7" t="s">
        <v>21</v>
      </c>
      <c r="K161" s="4">
        <v>0</v>
      </c>
      <c r="L161" s="4">
        <v>0</v>
      </c>
      <c r="M161" s="133">
        <v>0</v>
      </c>
      <c r="N161" s="133">
        <v>0</v>
      </c>
      <c r="O161" s="133">
        <v>0</v>
      </c>
      <c r="P161" s="133">
        <v>0</v>
      </c>
      <c r="Q161" s="133">
        <v>0</v>
      </c>
      <c r="R161" s="133">
        <v>0</v>
      </c>
      <c r="S161" s="133">
        <v>0</v>
      </c>
    </row>
    <row r="162" spans="1:19" ht="16.5" customHeight="1" thickBot="1">
      <c r="A162" s="210"/>
      <c r="B162" s="86"/>
      <c r="C162" s="210"/>
      <c r="D162" s="210"/>
      <c r="E162" s="210"/>
      <c r="F162" s="4" t="s">
        <v>17</v>
      </c>
      <c r="G162" s="4" t="s">
        <v>17</v>
      </c>
      <c r="H162" s="4" t="s">
        <v>17</v>
      </c>
      <c r="I162" s="4" t="s">
        <v>17</v>
      </c>
      <c r="J162" s="7" t="s">
        <v>22</v>
      </c>
      <c r="K162" s="4">
        <v>0</v>
      </c>
      <c r="L162" s="4">
        <v>0</v>
      </c>
      <c r="M162" s="133">
        <v>0</v>
      </c>
      <c r="N162" s="133">
        <v>0</v>
      </c>
      <c r="O162" s="133">
        <v>0</v>
      </c>
      <c r="P162" s="133">
        <v>0</v>
      </c>
      <c r="Q162" s="133">
        <v>0</v>
      </c>
      <c r="R162" s="133">
        <v>0</v>
      </c>
      <c r="S162" s="133">
        <v>0</v>
      </c>
    </row>
    <row r="163" spans="1:19" ht="16.5" customHeight="1" thickBot="1">
      <c r="A163" s="210"/>
      <c r="B163" s="86"/>
      <c r="C163" s="210"/>
      <c r="D163" s="210"/>
      <c r="E163" s="210"/>
      <c r="F163" s="4" t="s">
        <v>17</v>
      </c>
      <c r="G163" s="4" t="s">
        <v>17</v>
      </c>
      <c r="H163" s="4" t="s">
        <v>17</v>
      </c>
      <c r="I163" s="4" t="s">
        <v>17</v>
      </c>
      <c r="J163" s="7" t="s">
        <v>143</v>
      </c>
      <c r="K163" s="4">
        <v>0</v>
      </c>
      <c r="L163" s="4">
        <v>0</v>
      </c>
      <c r="M163" s="133">
        <v>0</v>
      </c>
      <c r="N163" s="133">
        <v>0</v>
      </c>
      <c r="O163" s="133">
        <v>0</v>
      </c>
      <c r="P163" s="133">
        <v>0</v>
      </c>
      <c r="Q163" s="133">
        <v>0</v>
      </c>
      <c r="R163" s="133">
        <v>0</v>
      </c>
      <c r="S163" s="133">
        <v>0</v>
      </c>
    </row>
    <row r="164" spans="1:19" ht="15.75" customHeight="1" thickBot="1">
      <c r="A164" s="211"/>
      <c r="B164" s="87"/>
      <c r="C164" s="211"/>
      <c r="D164" s="211"/>
      <c r="E164" s="211"/>
      <c r="F164" s="4" t="s">
        <v>17</v>
      </c>
      <c r="G164" s="4" t="s">
        <v>17</v>
      </c>
      <c r="H164" s="4" t="s">
        <v>17</v>
      </c>
      <c r="I164" s="4" t="s">
        <v>17</v>
      </c>
      <c r="J164" s="7" t="s">
        <v>24</v>
      </c>
      <c r="K164" s="4">
        <v>0</v>
      </c>
      <c r="L164" s="4">
        <v>0</v>
      </c>
      <c r="M164" s="133">
        <v>0</v>
      </c>
      <c r="N164" s="133">
        <v>0</v>
      </c>
      <c r="O164" s="133">
        <v>0</v>
      </c>
      <c r="P164" s="133">
        <v>0</v>
      </c>
      <c r="Q164" s="133">
        <v>0</v>
      </c>
      <c r="R164" s="133">
        <v>0</v>
      </c>
      <c r="S164" s="133">
        <v>0</v>
      </c>
    </row>
    <row r="165" spans="1:19" ht="3.75" customHeight="1">
      <c r="A165" s="244"/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6"/>
    </row>
    <row r="166" spans="1:19" ht="15">
      <c r="A166" s="247" t="s">
        <v>25</v>
      </c>
      <c r="B166" s="248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50"/>
    </row>
    <row r="167" spans="1:19" ht="6" customHeight="1" thickBot="1">
      <c r="A167" s="251"/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3"/>
    </row>
    <row r="168" spans="1:19" ht="15.75" customHeight="1" thickBot="1">
      <c r="A168" s="212" t="s">
        <v>197</v>
      </c>
      <c r="B168" s="173"/>
      <c r="C168" s="212" t="s">
        <v>98</v>
      </c>
      <c r="D168" s="212" t="s">
        <v>99</v>
      </c>
      <c r="E168" s="212" t="s">
        <v>28</v>
      </c>
      <c r="F168" s="162" t="s">
        <v>17</v>
      </c>
      <c r="G168" s="162" t="s">
        <v>17</v>
      </c>
      <c r="H168" s="162" t="s">
        <v>100</v>
      </c>
      <c r="I168" s="162" t="s">
        <v>17</v>
      </c>
      <c r="J168" s="158" t="s">
        <v>20</v>
      </c>
      <c r="K168" s="166">
        <f>K169+K170+K171+K172</f>
        <v>426177.27</v>
      </c>
      <c r="L168" s="166">
        <f>L169+L170+L171+L172</f>
        <v>178035.06</v>
      </c>
      <c r="M168" s="166">
        <f>M169+M170+M171+M172</f>
        <v>5272485.29</v>
      </c>
      <c r="N168" s="166">
        <f aca="true" t="shared" si="53" ref="N168:S168">N169+N170+N171+N172</f>
        <v>7834948</v>
      </c>
      <c r="O168" s="166">
        <f t="shared" si="53"/>
        <v>7901267</v>
      </c>
      <c r="P168" s="166">
        <f t="shared" si="53"/>
        <v>7783467</v>
      </c>
      <c r="Q168" s="166">
        <f t="shared" si="53"/>
        <v>103400</v>
      </c>
      <c r="R168" s="166">
        <f t="shared" si="53"/>
        <v>517000</v>
      </c>
      <c r="S168" s="166">
        <f t="shared" si="53"/>
        <v>517000</v>
      </c>
    </row>
    <row r="169" spans="1:19" ht="16.5" customHeight="1" thickBot="1">
      <c r="A169" s="213"/>
      <c r="B169" s="174"/>
      <c r="C169" s="213"/>
      <c r="D169" s="213"/>
      <c r="E169" s="213"/>
      <c r="F169" s="156" t="s">
        <v>17</v>
      </c>
      <c r="G169" s="156" t="s">
        <v>17</v>
      </c>
      <c r="H169" s="156" t="s">
        <v>17</v>
      </c>
      <c r="I169" s="156" t="s">
        <v>17</v>
      </c>
      <c r="J169" s="7" t="s">
        <v>21</v>
      </c>
      <c r="K169" s="133">
        <f>K176+K181+K186+K206+K291+K296</f>
        <v>50277.27</v>
      </c>
      <c r="L169" s="133">
        <f>L176+L181+L186+L206+L291+L296</f>
        <v>124980.06</v>
      </c>
      <c r="M169" s="133">
        <f>M176+M181+M186+M206+M291+M296+M196+M191+M201</f>
        <v>3935752.29</v>
      </c>
      <c r="N169" s="133">
        <f aca="true" t="shared" si="54" ref="N169:S169">N176+N181+N186+N206+N291+N296+N196+N191+N201</f>
        <v>4761466</v>
      </c>
      <c r="O169" s="133">
        <f>O176+O181+O186+O206+O291+O296+O196+O191+O201</f>
        <v>4882600</v>
      </c>
      <c r="P169" s="133">
        <f t="shared" si="54"/>
        <v>4761500</v>
      </c>
      <c r="Q169" s="133">
        <f t="shared" si="54"/>
        <v>0</v>
      </c>
      <c r="R169" s="133">
        <f t="shared" si="54"/>
        <v>0</v>
      </c>
      <c r="S169" s="133">
        <f t="shared" si="54"/>
        <v>0</v>
      </c>
    </row>
    <row r="170" spans="1:19" ht="16.5" customHeight="1" thickBot="1">
      <c r="A170" s="213"/>
      <c r="B170" s="174"/>
      <c r="C170" s="213"/>
      <c r="D170" s="213"/>
      <c r="E170" s="213"/>
      <c r="F170" s="156" t="s">
        <v>17</v>
      </c>
      <c r="G170" s="156" t="s">
        <v>17</v>
      </c>
      <c r="H170" s="156" t="s">
        <v>17</v>
      </c>
      <c r="I170" s="156" t="s">
        <v>17</v>
      </c>
      <c r="J170" s="7" t="s">
        <v>22</v>
      </c>
      <c r="K170" s="132">
        <f>K177+K182+K187+K207+K292+K297</f>
        <v>375900</v>
      </c>
      <c r="L170" s="132">
        <f>L177+L182+L187+L207+L292+L297+L197</f>
        <v>53055</v>
      </c>
      <c r="M170" s="132">
        <f aca="true" t="shared" si="55" ref="M170:S170">M177+M182+M187+M192+M197+M207+M202</f>
        <v>1298916</v>
      </c>
      <c r="N170" s="132">
        <f t="shared" si="55"/>
        <v>2750448</v>
      </c>
      <c r="O170" s="132">
        <f t="shared" si="55"/>
        <v>2705500</v>
      </c>
      <c r="P170" s="132">
        <f t="shared" si="55"/>
        <v>2704800</v>
      </c>
      <c r="Q170" s="132">
        <f t="shared" si="55"/>
        <v>103400</v>
      </c>
      <c r="R170" s="132">
        <f t="shared" si="55"/>
        <v>517000</v>
      </c>
      <c r="S170" s="132">
        <f t="shared" si="55"/>
        <v>517000</v>
      </c>
    </row>
    <row r="171" spans="1:19" ht="16.5" customHeight="1" thickBot="1">
      <c r="A171" s="213"/>
      <c r="B171" s="174"/>
      <c r="C171" s="213"/>
      <c r="D171" s="213"/>
      <c r="E171" s="213"/>
      <c r="F171" s="156" t="s">
        <v>17</v>
      </c>
      <c r="G171" s="156" t="s">
        <v>17</v>
      </c>
      <c r="H171" s="156" t="s">
        <v>17</v>
      </c>
      <c r="I171" s="156" t="s">
        <v>17</v>
      </c>
      <c r="J171" s="7" t="s">
        <v>143</v>
      </c>
      <c r="K171" s="129">
        <f>+K178+K183+K188+K208</f>
        <v>0</v>
      </c>
      <c r="L171" s="129">
        <f>+L178+L183+L188+L208</f>
        <v>0</v>
      </c>
      <c r="M171" s="129">
        <f aca="true" t="shared" si="56" ref="M171:S171">+M178+M183+M188+M208+M198+M203+M193</f>
        <v>37817</v>
      </c>
      <c r="N171" s="129">
        <f t="shared" si="56"/>
        <v>323034</v>
      </c>
      <c r="O171" s="129">
        <f>+O178+O183+O188+O208+O198+O203+O193</f>
        <v>313167</v>
      </c>
      <c r="P171" s="129">
        <f t="shared" si="56"/>
        <v>317167</v>
      </c>
      <c r="Q171" s="129">
        <f t="shared" si="56"/>
        <v>0</v>
      </c>
      <c r="R171" s="129">
        <f t="shared" si="56"/>
        <v>0</v>
      </c>
      <c r="S171" s="129">
        <f t="shared" si="56"/>
        <v>0</v>
      </c>
    </row>
    <row r="172" spans="1:19" ht="23.25" thickBot="1">
      <c r="A172" s="214"/>
      <c r="B172" s="175"/>
      <c r="C172" s="214"/>
      <c r="D172" s="214"/>
      <c r="E172" s="214"/>
      <c r="F172" s="156" t="s">
        <v>17</v>
      </c>
      <c r="G172" s="156" t="s">
        <v>17</v>
      </c>
      <c r="H172" s="156" t="s">
        <v>17</v>
      </c>
      <c r="I172" s="156" t="s">
        <v>17</v>
      </c>
      <c r="J172" s="7" t="s">
        <v>24</v>
      </c>
      <c r="K172" s="129">
        <v>0</v>
      </c>
      <c r="L172" s="133">
        <v>0</v>
      </c>
      <c r="M172" s="133">
        <f>M179</f>
        <v>0</v>
      </c>
      <c r="N172" s="133">
        <f aca="true" t="shared" si="57" ref="N172:S172">N179</f>
        <v>0</v>
      </c>
      <c r="O172" s="133">
        <f t="shared" si="57"/>
        <v>0</v>
      </c>
      <c r="P172" s="133">
        <f t="shared" si="57"/>
        <v>0</v>
      </c>
      <c r="Q172" s="133">
        <f t="shared" si="57"/>
        <v>0</v>
      </c>
      <c r="R172" s="133">
        <f t="shared" si="57"/>
        <v>0</v>
      </c>
      <c r="S172" s="133">
        <f t="shared" si="57"/>
        <v>0</v>
      </c>
    </row>
    <row r="173" spans="1:19" ht="27.75" customHeight="1" thickBot="1">
      <c r="A173" s="277" t="s">
        <v>231</v>
      </c>
      <c r="B173" s="123"/>
      <c r="C173" s="279" t="s">
        <v>33</v>
      </c>
      <c r="D173" s="280"/>
      <c r="E173" s="280"/>
      <c r="F173" s="280"/>
      <c r="G173" s="280"/>
      <c r="H173" s="280"/>
      <c r="I173" s="280"/>
      <c r="J173" s="281"/>
      <c r="K173" s="26"/>
      <c r="L173" s="55">
        <v>80</v>
      </c>
      <c r="M173" s="21">
        <v>83</v>
      </c>
      <c r="N173" s="21">
        <v>85</v>
      </c>
      <c r="O173" s="21">
        <v>85</v>
      </c>
      <c r="P173" s="21">
        <v>85</v>
      </c>
      <c r="Q173" s="21">
        <v>85</v>
      </c>
      <c r="R173" s="21">
        <v>85</v>
      </c>
      <c r="S173" s="21">
        <v>85</v>
      </c>
    </row>
    <row r="174" spans="1:19" ht="27.75" customHeight="1" thickBot="1">
      <c r="A174" s="278"/>
      <c r="B174" s="124"/>
      <c r="C174" s="228" t="s">
        <v>168</v>
      </c>
      <c r="D174" s="229"/>
      <c r="E174" s="229"/>
      <c r="F174" s="229"/>
      <c r="G174" s="229"/>
      <c r="H174" s="229"/>
      <c r="I174" s="229"/>
      <c r="J174" s="230"/>
      <c r="K174" s="27">
        <v>78</v>
      </c>
      <c r="L174" s="8">
        <v>100</v>
      </c>
      <c r="M174" s="21">
        <v>100</v>
      </c>
      <c r="N174" s="21">
        <v>100</v>
      </c>
      <c r="O174" s="21">
        <v>100</v>
      </c>
      <c r="P174" s="21">
        <v>100</v>
      </c>
      <c r="Q174" s="21">
        <v>100</v>
      </c>
      <c r="R174" s="21">
        <v>100</v>
      </c>
      <c r="S174" s="21">
        <v>100</v>
      </c>
    </row>
    <row r="175" spans="1:19" ht="18" customHeight="1" thickBot="1">
      <c r="A175" s="209" t="s">
        <v>198</v>
      </c>
      <c r="B175" s="85"/>
      <c r="C175" s="209" t="s">
        <v>101</v>
      </c>
      <c r="D175" s="209" t="s">
        <v>16</v>
      </c>
      <c r="E175" s="209" t="s">
        <v>28</v>
      </c>
      <c r="F175" s="4" t="s">
        <v>17</v>
      </c>
      <c r="G175" s="4" t="s">
        <v>17</v>
      </c>
      <c r="H175" s="4" t="s">
        <v>17</v>
      </c>
      <c r="I175" s="4" t="s">
        <v>17</v>
      </c>
      <c r="J175" s="158" t="s">
        <v>20</v>
      </c>
      <c r="K175" s="166">
        <f>K176+K177+K178+K179</f>
        <v>75900</v>
      </c>
      <c r="L175" s="166">
        <f>L176+L177+L178+L179</f>
        <v>43500</v>
      </c>
      <c r="M175" s="166">
        <f>M176+M177+M178+M179</f>
        <v>37700</v>
      </c>
      <c r="N175" s="166">
        <f aca="true" t="shared" si="58" ref="N175:S175">N176+N177+N178+N179</f>
        <v>84600</v>
      </c>
      <c r="O175" s="166">
        <f t="shared" si="58"/>
        <v>84600</v>
      </c>
      <c r="P175" s="166">
        <f t="shared" si="58"/>
        <v>84600</v>
      </c>
      <c r="Q175" s="166">
        <f t="shared" si="58"/>
        <v>103400</v>
      </c>
      <c r="R175" s="166">
        <f t="shared" si="58"/>
        <v>517000</v>
      </c>
      <c r="S175" s="166">
        <f t="shared" si="58"/>
        <v>517000</v>
      </c>
    </row>
    <row r="176" spans="1:19" ht="18" customHeight="1" thickBot="1">
      <c r="A176" s="210"/>
      <c r="B176" s="86"/>
      <c r="C176" s="210"/>
      <c r="D176" s="210"/>
      <c r="E176" s="210"/>
      <c r="F176" s="4" t="s">
        <v>17</v>
      </c>
      <c r="G176" s="4" t="s">
        <v>17</v>
      </c>
      <c r="H176" s="4" t="s">
        <v>17</v>
      </c>
      <c r="I176" s="4" t="s">
        <v>17</v>
      </c>
      <c r="J176" s="7" t="s">
        <v>21</v>
      </c>
      <c r="K176" s="129"/>
      <c r="L176" s="133"/>
      <c r="M176" s="133"/>
      <c r="N176" s="133"/>
      <c r="O176" s="133"/>
      <c r="P176" s="133"/>
      <c r="Q176" s="133"/>
      <c r="R176" s="133"/>
      <c r="S176" s="133"/>
    </row>
    <row r="177" spans="1:19" ht="18" customHeight="1" thickBot="1">
      <c r="A177" s="210"/>
      <c r="B177" s="86"/>
      <c r="C177" s="210"/>
      <c r="D177" s="210"/>
      <c r="E177" s="210"/>
      <c r="F177" s="4">
        <v>974</v>
      </c>
      <c r="G177" s="4">
        <v>1004</v>
      </c>
      <c r="H177" s="4" t="s">
        <v>102</v>
      </c>
      <c r="I177" s="4">
        <v>310</v>
      </c>
      <c r="J177" s="7" t="s">
        <v>103</v>
      </c>
      <c r="K177" s="149">
        <v>75900</v>
      </c>
      <c r="L177" s="128">
        <v>43500</v>
      </c>
      <c r="M177" s="128">
        <v>37700</v>
      </c>
      <c r="N177" s="128">
        <v>84600</v>
      </c>
      <c r="O177" s="128">
        <v>84600</v>
      </c>
      <c r="P177" s="128">
        <v>84600</v>
      </c>
      <c r="Q177" s="128">
        <v>103400</v>
      </c>
      <c r="R177" s="128">
        <v>517000</v>
      </c>
      <c r="S177" s="128">
        <v>517000</v>
      </c>
    </row>
    <row r="178" spans="1:19" ht="18" customHeight="1" thickBot="1">
      <c r="A178" s="210"/>
      <c r="B178" s="86"/>
      <c r="C178" s="210"/>
      <c r="D178" s="210"/>
      <c r="E178" s="210"/>
      <c r="F178" s="4" t="s">
        <v>17</v>
      </c>
      <c r="G178" s="4" t="s">
        <v>17</v>
      </c>
      <c r="H178" s="4" t="s">
        <v>17</v>
      </c>
      <c r="I178" s="4" t="s">
        <v>17</v>
      </c>
      <c r="J178" s="7" t="s">
        <v>143</v>
      </c>
      <c r="K178" s="133"/>
      <c r="L178" s="133"/>
      <c r="M178" s="133"/>
      <c r="N178" s="133"/>
      <c r="O178" s="133"/>
      <c r="P178" s="133"/>
      <c r="Q178" s="133"/>
      <c r="R178" s="133"/>
      <c r="S178" s="133"/>
    </row>
    <row r="179" spans="1:19" ht="18" customHeight="1" thickBot="1">
      <c r="A179" s="211"/>
      <c r="B179" s="87"/>
      <c r="C179" s="211"/>
      <c r="D179" s="211"/>
      <c r="E179" s="211"/>
      <c r="F179" s="4" t="s">
        <v>17</v>
      </c>
      <c r="G179" s="4" t="s">
        <v>17</v>
      </c>
      <c r="H179" s="4" t="s">
        <v>17</v>
      </c>
      <c r="I179" s="4" t="s">
        <v>17</v>
      </c>
      <c r="J179" s="7" t="s">
        <v>24</v>
      </c>
      <c r="K179" s="133">
        <v>0</v>
      </c>
      <c r="L179" s="133">
        <v>0</v>
      </c>
      <c r="M179" s="133">
        <v>0</v>
      </c>
      <c r="N179" s="133">
        <v>0</v>
      </c>
      <c r="O179" s="133">
        <v>0</v>
      </c>
      <c r="P179" s="133">
        <v>0</v>
      </c>
      <c r="Q179" s="133">
        <v>0</v>
      </c>
      <c r="R179" s="133">
        <v>0</v>
      </c>
      <c r="S179" s="133">
        <v>0</v>
      </c>
    </row>
    <row r="180" spans="1:19" ht="18" customHeight="1" thickBot="1">
      <c r="A180" s="209" t="s">
        <v>199</v>
      </c>
      <c r="B180" s="85"/>
      <c r="C180" s="209" t="s">
        <v>104</v>
      </c>
      <c r="D180" s="209" t="s">
        <v>16</v>
      </c>
      <c r="E180" s="209" t="s">
        <v>28</v>
      </c>
      <c r="F180" s="4" t="s">
        <v>17</v>
      </c>
      <c r="G180" s="4" t="s">
        <v>17</v>
      </c>
      <c r="H180" s="4" t="s">
        <v>17</v>
      </c>
      <c r="I180" s="4" t="s">
        <v>17</v>
      </c>
      <c r="J180" s="158" t="s">
        <v>20</v>
      </c>
      <c r="K180" s="161">
        <f>K181+K182+K183+K184</f>
        <v>50277.27</v>
      </c>
      <c r="L180" s="161">
        <f>L181+L182+L183+L184</f>
        <v>124980.06</v>
      </c>
      <c r="M180" s="161">
        <f>M181+M182+M183+M184</f>
        <v>219852.16</v>
      </c>
      <c r="N180" s="161">
        <f aca="true" t="shared" si="59" ref="N180:S180">N181+N182+N183+N184</f>
        <v>0</v>
      </c>
      <c r="O180" s="161">
        <f t="shared" si="59"/>
        <v>0</v>
      </c>
      <c r="P180" s="161">
        <f t="shared" si="59"/>
        <v>0</v>
      </c>
      <c r="Q180" s="161">
        <f t="shared" si="59"/>
        <v>0</v>
      </c>
      <c r="R180" s="161">
        <f t="shared" si="59"/>
        <v>0</v>
      </c>
      <c r="S180" s="161">
        <f t="shared" si="59"/>
        <v>0</v>
      </c>
    </row>
    <row r="181" spans="1:19" ht="16.5" customHeight="1" thickBot="1">
      <c r="A181" s="210"/>
      <c r="B181" s="86"/>
      <c r="C181" s="210"/>
      <c r="D181" s="210"/>
      <c r="E181" s="210"/>
      <c r="F181" s="4">
        <v>974</v>
      </c>
      <c r="G181" s="4">
        <v>1004</v>
      </c>
      <c r="H181" s="4" t="s">
        <v>148</v>
      </c>
      <c r="I181" s="4">
        <v>300</v>
      </c>
      <c r="J181" s="7" t="s">
        <v>21</v>
      </c>
      <c r="K181" s="137">
        <v>50277.27</v>
      </c>
      <c r="L181" s="129">
        <v>124980.06</v>
      </c>
      <c r="M181" s="129">
        <v>219852.16</v>
      </c>
      <c r="N181" s="129">
        <v>0</v>
      </c>
      <c r="O181" s="129">
        <v>0</v>
      </c>
      <c r="P181" s="129">
        <v>0</v>
      </c>
      <c r="Q181" s="129">
        <v>0</v>
      </c>
      <c r="R181" s="129">
        <v>0</v>
      </c>
      <c r="S181" s="129">
        <v>0</v>
      </c>
    </row>
    <row r="182" spans="1:19" ht="16.5" customHeight="1" thickBot="1">
      <c r="A182" s="210"/>
      <c r="B182" s="86"/>
      <c r="C182" s="210"/>
      <c r="D182" s="210"/>
      <c r="E182" s="210"/>
      <c r="F182" s="4" t="s">
        <v>17</v>
      </c>
      <c r="G182" s="4" t="s">
        <v>17</v>
      </c>
      <c r="H182" s="4" t="s">
        <v>17</v>
      </c>
      <c r="I182" s="4" t="s">
        <v>17</v>
      </c>
      <c r="J182" s="7" t="s">
        <v>22</v>
      </c>
      <c r="K182" s="8"/>
      <c r="L182" s="8">
        <v>0</v>
      </c>
      <c r="M182" s="132">
        <v>0</v>
      </c>
      <c r="N182" s="132">
        <v>0</v>
      </c>
      <c r="O182" s="132">
        <v>0</v>
      </c>
      <c r="P182" s="132">
        <v>0</v>
      </c>
      <c r="Q182" s="132">
        <v>0</v>
      </c>
      <c r="R182" s="132">
        <v>0</v>
      </c>
      <c r="S182" s="132">
        <v>0</v>
      </c>
    </row>
    <row r="183" spans="1:19" ht="16.5" customHeight="1" thickBot="1">
      <c r="A183" s="210"/>
      <c r="B183" s="86"/>
      <c r="C183" s="210"/>
      <c r="D183" s="210"/>
      <c r="E183" s="210"/>
      <c r="F183" s="4" t="s">
        <v>17</v>
      </c>
      <c r="G183" s="4" t="s">
        <v>17</v>
      </c>
      <c r="H183" s="4" t="s">
        <v>17</v>
      </c>
      <c r="I183" s="4" t="s">
        <v>17</v>
      </c>
      <c r="J183" s="7" t="s">
        <v>143</v>
      </c>
      <c r="K183" s="4">
        <v>0</v>
      </c>
      <c r="L183" s="4">
        <v>0</v>
      </c>
      <c r="M183" s="133">
        <v>0</v>
      </c>
      <c r="N183" s="133">
        <v>0</v>
      </c>
      <c r="O183" s="133">
        <v>0</v>
      </c>
      <c r="P183" s="133">
        <v>0</v>
      </c>
      <c r="Q183" s="133">
        <v>0</v>
      </c>
      <c r="R183" s="133">
        <v>0</v>
      </c>
      <c r="S183" s="133">
        <v>0</v>
      </c>
    </row>
    <row r="184" spans="1:19" ht="16.5" customHeight="1" thickBot="1">
      <c r="A184" s="211"/>
      <c r="B184" s="87"/>
      <c r="C184" s="211"/>
      <c r="D184" s="211"/>
      <c r="E184" s="211"/>
      <c r="F184" s="4" t="s">
        <v>17</v>
      </c>
      <c r="G184" s="4" t="s">
        <v>17</v>
      </c>
      <c r="H184" s="4" t="s">
        <v>17</v>
      </c>
      <c r="I184" s="4" t="s">
        <v>17</v>
      </c>
      <c r="J184" s="7" t="s">
        <v>24</v>
      </c>
      <c r="K184" s="4">
        <v>0</v>
      </c>
      <c r="L184" s="4">
        <v>0</v>
      </c>
      <c r="M184" s="133">
        <v>0</v>
      </c>
      <c r="N184" s="133">
        <v>0</v>
      </c>
      <c r="O184" s="133">
        <v>0</v>
      </c>
      <c r="P184" s="133">
        <v>0</v>
      </c>
      <c r="Q184" s="133">
        <v>0</v>
      </c>
      <c r="R184" s="133">
        <v>0</v>
      </c>
      <c r="S184" s="133">
        <v>0</v>
      </c>
    </row>
    <row r="185" spans="1:19" ht="17.25" customHeight="1" thickBot="1">
      <c r="A185" s="209" t="s">
        <v>200</v>
      </c>
      <c r="B185" s="85"/>
      <c r="C185" s="209" t="s">
        <v>105</v>
      </c>
      <c r="D185" s="209" t="s">
        <v>16</v>
      </c>
      <c r="E185" s="209" t="s">
        <v>28</v>
      </c>
      <c r="F185" s="4" t="s">
        <v>17</v>
      </c>
      <c r="G185" s="4" t="s">
        <v>17</v>
      </c>
      <c r="H185" s="4" t="s">
        <v>17</v>
      </c>
      <c r="I185" s="4" t="s">
        <v>17</v>
      </c>
      <c r="J185" s="160" t="s">
        <v>20</v>
      </c>
      <c r="K185" s="161">
        <f>K186+K187+K188+K189</f>
        <v>300000</v>
      </c>
      <c r="L185" s="156">
        <v>0</v>
      </c>
      <c r="M185" s="161">
        <f>M186+M187+M188+M189</f>
        <v>0</v>
      </c>
      <c r="N185" s="161">
        <f aca="true" t="shared" si="60" ref="N185:S185">N186+N187+N188+N189</f>
        <v>0</v>
      </c>
      <c r="O185" s="161">
        <f t="shared" si="60"/>
        <v>0</v>
      </c>
      <c r="P185" s="161">
        <f t="shared" si="60"/>
        <v>0</v>
      </c>
      <c r="Q185" s="161">
        <f t="shared" si="60"/>
        <v>0</v>
      </c>
      <c r="R185" s="161">
        <f t="shared" si="60"/>
        <v>0</v>
      </c>
      <c r="S185" s="161">
        <f t="shared" si="60"/>
        <v>0</v>
      </c>
    </row>
    <row r="186" spans="1:19" ht="16.5" customHeight="1" thickBot="1">
      <c r="A186" s="210"/>
      <c r="B186" s="86"/>
      <c r="C186" s="210"/>
      <c r="D186" s="210"/>
      <c r="E186" s="210"/>
      <c r="F186" s="4" t="s">
        <v>17</v>
      </c>
      <c r="G186" s="4" t="s">
        <v>17</v>
      </c>
      <c r="H186" s="4" t="s">
        <v>17</v>
      </c>
      <c r="I186" s="4" t="s">
        <v>17</v>
      </c>
      <c r="J186" s="7" t="s">
        <v>21</v>
      </c>
      <c r="K186" s="4">
        <v>0</v>
      </c>
      <c r="L186" s="4">
        <v>0</v>
      </c>
      <c r="M186" s="133">
        <v>0</v>
      </c>
      <c r="N186" s="133">
        <v>0</v>
      </c>
      <c r="O186" s="133">
        <v>0</v>
      </c>
      <c r="P186" s="133">
        <v>0</v>
      </c>
      <c r="Q186" s="133">
        <v>0</v>
      </c>
      <c r="R186" s="133">
        <v>0</v>
      </c>
      <c r="S186" s="133">
        <v>0</v>
      </c>
    </row>
    <row r="187" spans="1:19" ht="34.5" thickBot="1">
      <c r="A187" s="210"/>
      <c r="B187" s="86"/>
      <c r="C187" s="210"/>
      <c r="D187" s="210"/>
      <c r="E187" s="210"/>
      <c r="F187" s="29">
        <v>974</v>
      </c>
      <c r="G187" s="29">
        <v>1003</v>
      </c>
      <c r="H187" s="29" t="s">
        <v>147</v>
      </c>
      <c r="I187" s="29">
        <v>310</v>
      </c>
      <c r="J187" s="7" t="s">
        <v>22</v>
      </c>
      <c r="K187" s="199">
        <v>300000</v>
      </c>
      <c r="L187" s="4">
        <v>0</v>
      </c>
      <c r="M187" s="133">
        <v>0</v>
      </c>
      <c r="N187" s="133">
        <v>0</v>
      </c>
      <c r="O187" s="133">
        <v>0</v>
      </c>
      <c r="P187" s="133">
        <v>0</v>
      </c>
      <c r="Q187" s="133">
        <v>0</v>
      </c>
      <c r="R187" s="133">
        <v>0</v>
      </c>
      <c r="S187" s="133"/>
    </row>
    <row r="188" spans="1:19" ht="20.25" customHeight="1" thickBot="1">
      <c r="A188" s="210"/>
      <c r="B188" s="86"/>
      <c r="C188" s="210"/>
      <c r="D188" s="210"/>
      <c r="E188" s="210"/>
      <c r="F188" s="4" t="s">
        <v>17</v>
      </c>
      <c r="G188" s="4" t="s">
        <v>17</v>
      </c>
      <c r="H188" s="4" t="s">
        <v>17</v>
      </c>
      <c r="I188" s="4" t="s">
        <v>17</v>
      </c>
      <c r="J188" s="7" t="s">
        <v>143</v>
      </c>
      <c r="K188" s="4">
        <v>0</v>
      </c>
      <c r="L188" s="4">
        <v>0</v>
      </c>
      <c r="M188" s="133">
        <v>0</v>
      </c>
      <c r="N188" s="133">
        <v>0</v>
      </c>
      <c r="O188" s="133">
        <v>0</v>
      </c>
      <c r="P188" s="133">
        <v>0</v>
      </c>
      <c r="Q188" s="133">
        <v>0</v>
      </c>
      <c r="R188" s="133">
        <v>0</v>
      </c>
      <c r="S188" s="133">
        <v>0</v>
      </c>
    </row>
    <row r="189" spans="1:19" ht="15" customHeight="1" thickBot="1">
      <c r="A189" s="211"/>
      <c r="B189" s="87"/>
      <c r="C189" s="211"/>
      <c r="D189" s="211"/>
      <c r="E189" s="211"/>
      <c r="F189" s="4" t="s">
        <v>17</v>
      </c>
      <c r="G189" s="4" t="s">
        <v>17</v>
      </c>
      <c r="H189" s="4" t="s">
        <v>17</v>
      </c>
      <c r="I189" s="4" t="s">
        <v>17</v>
      </c>
      <c r="J189" s="7" t="s">
        <v>24</v>
      </c>
      <c r="K189" s="4">
        <v>0</v>
      </c>
      <c r="L189" s="4">
        <v>0</v>
      </c>
      <c r="M189" s="133">
        <v>0</v>
      </c>
      <c r="N189" s="133">
        <v>0</v>
      </c>
      <c r="O189" s="133">
        <v>0</v>
      </c>
      <c r="P189" s="133">
        <v>0</v>
      </c>
      <c r="Q189" s="133">
        <v>0</v>
      </c>
      <c r="R189" s="133">
        <v>0</v>
      </c>
      <c r="S189" s="133">
        <v>0</v>
      </c>
    </row>
    <row r="190" spans="1:19" ht="18" customHeight="1" thickBot="1">
      <c r="A190" s="218" t="s">
        <v>201</v>
      </c>
      <c r="B190" s="93"/>
      <c r="C190" s="209" t="s">
        <v>106</v>
      </c>
      <c r="D190" s="209" t="s">
        <v>16</v>
      </c>
      <c r="E190" s="209" t="s">
        <v>28</v>
      </c>
      <c r="F190" s="3" t="s">
        <v>17</v>
      </c>
      <c r="G190" s="3" t="s">
        <v>17</v>
      </c>
      <c r="H190" s="3" t="s">
        <v>17</v>
      </c>
      <c r="I190" s="3" t="s">
        <v>17</v>
      </c>
      <c r="J190" s="158" t="s">
        <v>20</v>
      </c>
      <c r="K190" s="162">
        <v>0</v>
      </c>
      <c r="L190" s="162">
        <v>0</v>
      </c>
      <c r="M190" s="159">
        <f>M191+M192+M193+M194</f>
        <v>0</v>
      </c>
      <c r="N190" s="159">
        <f aca="true" t="shared" si="61" ref="N190:S190">N191+N192+N193+N194</f>
        <v>0</v>
      </c>
      <c r="O190" s="159">
        <f t="shared" si="61"/>
        <v>0</v>
      </c>
      <c r="P190" s="159">
        <f t="shared" si="61"/>
        <v>0</v>
      </c>
      <c r="Q190" s="159">
        <f t="shared" si="61"/>
        <v>0</v>
      </c>
      <c r="R190" s="159">
        <f t="shared" si="61"/>
        <v>0</v>
      </c>
      <c r="S190" s="159">
        <f t="shared" si="61"/>
        <v>0</v>
      </c>
    </row>
    <row r="191" spans="1:19" ht="16.5" customHeight="1" thickBot="1">
      <c r="A191" s="219"/>
      <c r="B191" s="94"/>
      <c r="C191" s="210"/>
      <c r="D191" s="210"/>
      <c r="E191" s="210"/>
      <c r="F191" s="53" t="s">
        <v>17</v>
      </c>
      <c r="G191" s="53" t="s">
        <v>17</v>
      </c>
      <c r="H191" s="53" t="s">
        <v>17</v>
      </c>
      <c r="I191" s="53" t="s">
        <v>17</v>
      </c>
      <c r="J191" s="52" t="s">
        <v>21</v>
      </c>
      <c r="K191" s="53">
        <v>0</v>
      </c>
      <c r="L191" s="53">
        <v>0</v>
      </c>
      <c r="M191" s="133">
        <v>0</v>
      </c>
      <c r="N191" s="133">
        <v>0</v>
      </c>
      <c r="O191" s="133">
        <v>0</v>
      </c>
      <c r="P191" s="133">
        <v>0</v>
      </c>
      <c r="Q191" s="133">
        <v>0</v>
      </c>
      <c r="R191" s="133">
        <v>0</v>
      </c>
      <c r="S191" s="133">
        <v>0</v>
      </c>
    </row>
    <row r="192" spans="1:19" ht="16.5" customHeight="1" thickBot="1">
      <c r="A192" s="219"/>
      <c r="B192" s="94"/>
      <c r="C192" s="210"/>
      <c r="D192" s="210"/>
      <c r="E192" s="210"/>
      <c r="F192" s="53" t="s">
        <v>17</v>
      </c>
      <c r="G192" s="53" t="s">
        <v>17</v>
      </c>
      <c r="H192" s="53" t="s">
        <v>17</v>
      </c>
      <c r="I192" s="53" t="s">
        <v>17</v>
      </c>
      <c r="J192" s="52" t="s">
        <v>22</v>
      </c>
      <c r="K192" s="53">
        <v>0</v>
      </c>
      <c r="L192" s="53">
        <v>0</v>
      </c>
      <c r="M192" s="133">
        <v>0</v>
      </c>
      <c r="N192" s="133">
        <v>0</v>
      </c>
      <c r="O192" s="133">
        <v>0</v>
      </c>
      <c r="P192" s="133">
        <v>0</v>
      </c>
      <c r="Q192" s="133">
        <v>0</v>
      </c>
      <c r="R192" s="133">
        <v>0</v>
      </c>
      <c r="S192" s="133">
        <v>0</v>
      </c>
    </row>
    <row r="193" spans="1:19" ht="16.5" customHeight="1" thickBot="1">
      <c r="A193" s="219"/>
      <c r="B193" s="94"/>
      <c r="C193" s="210"/>
      <c r="D193" s="210"/>
      <c r="E193" s="210"/>
      <c r="F193" s="53" t="s">
        <v>17</v>
      </c>
      <c r="G193" s="53" t="s">
        <v>17</v>
      </c>
      <c r="H193" s="53" t="s">
        <v>17</v>
      </c>
      <c r="I193" s="53" t="s">
        <v>17</v>
      </c>
      <c r="J193" s="52" t="s">
        <v>143</v>
      </c>
      <c r="K193" s="53">
        <v>0</v>
      </c>
      <c r="L193" s="53">
        <v>0</v>
      </c>
      <c r="M193" s="133">
        <v>0</v>
      </c>
      <c r="N193" s="133">
        <v>0</v>
      </c>
      <c r="O193" s="133">
        <v>0</v>
      </c>
      <c r="P193" s="133">
        <v>0</v>
      </c>
      <c r="Q193" s="133">
        <v>0</v>
      </c>
      <c r="R193" s="133">
        <v>0</v>
      </c>
      <c r="S193" s="133">
        <v>0</v>
      </c>
    </row>
    <row r="194" spans="1:19" ht="16.5" customHeight="1" thickBot="1">
      <c r="A194" s="220"/>
      <c r="B194" s="95"/>
      <c r="C194" s="211"/>
      <c r="D194" s="211"/>
      <c r="E194" s="211"/>
      <c r="F194" s="53" t="s">
        <v>17</v>
      </c>
      <c r="G194" s="53" t="s">
        <v>17</v>
      </c>
      <c r="H194" s="53" t="s">
        <v>17</v>
      </c>
      <c r="I194" s="53" t="s">
        <v>17</v>
      </c>
      <c r="J194" s="52" t="s">
        <v>24</v>
      </c>
      <c r="K194" s="53">
        <v>0</v>
      </c>
      <c r="L194" s="53">
        <v>0</v>
      </c>
      <c r="M194" s="133">
        <v>0</v>
      </c>
      <c r="N194" s="133">
        <v>0</v>
      </c>
      <c r="O194" s="133">
        <v>0</v>
      </c>
      <c r="P194" s="133">
        <v>0</v>
      </c>
      <c r="Q194" s="133">
        <v>0</v>
      </c>
      <c r="R194" s="133">
        <v>0</v>
      </c>
      <c r="S194" s="133">
        <v>0</v>
      </c>
    </row>
    <row r="195" spans="1:19" ht="24" customHeight="1" thickBot="1">
      <c r="A195" s="218" t="s">
        <v>202</v>
      </c>
      <c r="B195" s="93"/>
      <c r="C195" s="209" t="s">
        <v>164</v>
      </c>
      <c r="D195" s="209" t="s">
        <v>169</v>
      </c>
      <c r="E195" s="209" t="s">
        <v>28</v>
      </c>
      <c r="F195" s="3">
        <v>974</v>
      </c>
      <c r="G195" s="78" t="s">
        <v>142</v>
      </c>
      <c r="H195" s="3" t="s">
        <v>165</v>
      </c>
      <c r="I195" s="3">
        <v>610</v>
      </c>
      <c r="J195" s="158" t="s">
        <v>20</v>
      </c>
      <c r="K195" s="159">
        <v>0</v>
      </c>
      <c r="L195" s="159">
        <f>L196+L197+L198+L199</f>
        <v>1907040</v>
      </c>
      <c r="M195" s="159">
        <f>M196+M197+M198+M199</f>
        <v>3766566.13</v>
      </c>
      <c r="N195" s="159">
        <f aca="true" t="shared" si="62" ref="N195:S195">N196+N197+N198+N199</f>
        <v>4815014</v>
      </c>
      <c r="O195" s="159">
        <f t="shared" si="62"/>
        <v>4932000</v>
      </c>
      <c r="P195" s="159">
        <f t="shared" si="62"/>
        <v>4814200</v>
      </c>
      <c r="Q195" s="159">
        <f t="shared" si="62"/>
        <v>0</v>
      </c>
      <c r="R195" s="159">
        <f t="shared" si="62"/>
        <v>0</v>
      </c>
      <c r="S195" s="159">
        <f t="shared" si="62"/>
        <v>0</v>
      </c>
    </row>
    <row r="196" spans="1:19" ht="16.5" customHeight="1" thickBot="1">
      <c r="A196" s="219"/>
      <c r="B196" s="94"/>
      <c r="C196" s="210"/>
      <c r="D196" s="210"/>
      <c r="E196" s="210"/>
      <c r="F196" s="78" t="s">
        <v>17</v>
      </c>
      <c r="G196" s="78" t="s">
        <v>17</v>
      </c>
      <c r="H196" s="78" t="s">
        <v>17</v>
      </c>
      <c r="I196" s="78" t="s">
        <v>17</v>
      </c>
      <c r="J196" s="77" t="s">
        <v>21</v>
      </c>
      <c r="K196" s="133">
        <v>0</v>
      </c>
      <c r="L196" s="129">
        <v>1887930</v>
      </c>
      <c r="M196" s="129">
        <v>3715900.13</v>
      </c>
      <c r="N196" s="129">
        <v>4761466</v>
      </c>
      <c r="O196" s="129">
        <v>4882600</v>
      </c>
      <c r="P196" s="129">
        <v>4761500</v>
      </c>
      <c r="Q196" s="129">
        <v>0</v>
      </c>
      <c r="R196" s="129">
        <v>0</v>
      </c>
      <c r="S196" s="129">
        <v>0</v>
      </c>
    </row>
    <row r="197" spans="1:19" ht="16.5" customHeight="1" thickBot="1">
      <c r="A197" s="219"/>
      <c r="B197" s="94"/>
      <c r="C197" s="210"/>
      <c r="D197" s="210"/>
      <c r="E197" s="210"/>
      <c r="F197" s="78" t="s">
        <v>17</v>
      </c>
      <c r="G197" s="78" t="s">
        <v>17</v>
      </c>
      <c r="H197" s="78" t="s">
        <v>17</v>
      </c>
      <c r="I197" s="78" t="s">
        <v>17</v>
      </c>
      <c r="J197" s="77" t="s">
        <v>22</v>
      </c>
      <c r="K197" s="133">
        <v>0</v>
      </c>
      <c r="L197" s="129">
        <v>9555</v>
      </c>
      <c r="M197" s="129">
        <v>25333</v>
      </c>
      <c r="N197" s="129">
        <v>24048</v>
      </c>
      <c r="O197" s="129">
        <v>24700</v>
      </c>
      <c r="P197" s="129">
        <v>24000</v>
      </c>
      <c r="Q197" s="129">
        <v>0</v>
      </c>
      <c r="R197" s="129">
        <v>0</v>
      </c>
      <c r="S197" s="129">
        <v>0</v>
      </c>
    </row>
    <row r="198" spans="1:19" ht="16.5" customHeight="1" thickBot="1">
      <c r="A198" s="219"/>
      <c r="B198" s="94"/>
      <c r="C198" s="210"/>
      <c r="D198" s="210"/>
      <c r="E198" s="210"/>
      <c r="F198" s="78" t="s">
        <v>17</v>
      </c>
      <c r="G198" s="78" t="s">
        <v>17</v>
      </c>
      <c r="H198" s="78" t="s">
        <v>17</v>
      </c>
      <c r="I198" s="78" t="s">
        <v>17</v>
      </c>
      <c r="J198" s="77" t="s">
        <v>143</v>
      </c>
      <c r="K198" s="133">
        <v>0</v>
      </c>
      <c r="L198" s="129">
        <v>9555</v>
      </c>
      <c r="M198" s="129">
        <v>25333</v>
      </c>
      <c r="N198" s="129">
        <v>29500</v>
      </c>
      <c r="O198" s="129">
        <v>24700</v>
      </c>
      <c r="P198" s="129">
        <v>28700</v>
      </c>
      <c r="Q198" s="129">
        <v>0</v>
      </c>
      <c r="R198" s="129">
        <v>0</v>
      </c>
      <c r="S198" s="129">
        <v>0</v>
      </c>
    </row>
    <row r="199" spans="1:19" ht="22.5" customHeight="1" thickBot="1">
      <c r="A199" s="220"/>
      <c r="B199" s="95"/>
      <c r="C199" s="211"/>
      <c r="D199" s="211"/>
      <c r="E199" s="211"/>
      <c r="F199" s="78" t="s">
        <v>17</v>
      </c>
      <c r="G199" s="78" t="s">
        <v>17</v>
      </c>
      <c r="H199" s="78" t="s">
        <v>17</v>
      </c>
      <c r="I199" s="78" t="s">
        <v>17</v>
      </c>
      <c r="J199" s="77" t="s">
        <v>24</v>
      </c>
      <c r="K199" s="133">
        <v>0</v>
      </c>
      <c r="L199" s="129">
        <v>0</v>
      </c>
      <c r="M199" s="129">
        <v>0</v>
      </c>
      <c r="N199" s="129">
        <v>0</v>
      </c>
      <c r="O199" s="133">
        <v>0</v>
      </c>
      <c r="P199" s="133">
        <v>0</v>
      </c>
      <c r="Q199" s="133">
        <v>0</v>
      </c>
      <c r="R199" s="133">
        <v>0</v>
      </c>
      <c r="S199" s="133">
        <v>0</v>
      </c>
    </row>
    <row r="200" spans="1:19" ht="15" customHeight="1" thickBot="1">
      <c r="A200" s="206" t="s">
        <v>248</v>
      </c>
      <c r="B200" s="206"/>
      <c r="C200" s="206" t="s">
        <v>249</v>
      </c>
      <c r="D200" s="206" t="s">
        <v>250</v>
      </c>
      <c r="E200" s="206" t="s">
        <v>28</v>
      </c>
      <c r="F200" s="47">
        <v>974</v>
      </c>
      <c r="G200" s="152" t="s">
        <v>142</v>
      </c>
      <c r="H200" s="47" t="s">
        <v>251</v>
      </c>
      <c r="I200" s="47">
        <v>610</v>
      </c>
      <c r="J200" s="158" t="s">
        <v>20</v>
      </c>
      <c r="K200" s="162">
        <v>0</v>
      </c>
      <c r="L200" s="162">
        <f>L201+L202+L203+L204</f>
        <v>0</v>
      </c>
      <c r="M200" s="159">
        <f>M201+M202+M203+M204</f>
        <v>1248367</v>
      </c>
      <c r="N200" s="159">
        <f aca="true" t="shared" si="63" ref="N200:S200">N201+N202+N203+N204</f>
        <v>0</v>
      </c>
      <c r="O200" s="159">
        <f t="shared" si="63"/>
        <v>0</v>
      </c>
      <c r="P200" s="159">
        <f t="shared" si="63"/>
        <v>0</v>
      </c>
      <c r="Q200" s="159">
        <f t="shared" si="63"/>
        <v>0</v>
      </c>
      <c r="R200" s="159">
        <f t="shared" si="63"/>
        <v>0</v>
      </c>
      <c r="S200" s="159">
        <f t="shared" si="63"/>
        <v>0</v>
      </c>
    </row>
    <row r="201" spans="1:19" ht="16.5" customHeight="1" thickBot="1">
      <c r="A201" s="207"/>
      <c r="B201" s="207"/>
      <c r="C201" s="207"/>
      <c r="D201" s="207"/>
      <c r="E201" s="207"/>
      <c r="F201" s="152" t="s">
        <v>17</v>
      </c>
      <c r="G201" s="152" t="s">
        <v>17</v>
      </c>
      <c r="H201" s="152" t="s">
        <v>17</v>
      </c>
      <c r="I201" s="152" t="s">
        <v>17</v>
      </c>
      <c r="J201" s="151" t="s">
        <v>21</v>
      </c>
      <c r="K201" s="152">
        <v>0</v>
      </c>
      <c r="L201" s="152"/>
      <c r="M201" s="129">
        <v>0</v>
      </c>
      <c r="N201" s="129">
        <v>0</v>
      </c>
      <c r="O201" s="129">
        <v>0</v>
      </c>
      <c r="P201" s="133">
        <v>0</v>
      </c>
      <c r="Q201" s="133">
        <v>0</v>
      </c>
      <c r="R201" s="133">
        <v>0</v>
      </c>
      <c r="S201" s="133">
        <v>0</v>
      </c>
    </row>
    <row r="202" spans="1:19" ht="16.5" customHeight="1" thickBot="1">
      <c r="A202" s="207"/>
      <c r="B202" s="207"/>
      <c r="C202" s="207"/>
      <c r="D202" s="207"/>
      <c r="E202" s="207"/>
      <c r="F202" s="152" t="s">
        <v>17</v>
      </c>
      <c r="G202" s="152" t="s">
        <v>17</v>
      </c>
      <c r="H202" s="152" t="s">
        <v>17</v>
      </c>
      <c r="I202" s="152" t="s">
        <v>17</v>
      </c>
      <c r="J202" s="151" t="s">
        <v>22</v>
      </c>
      <c r="K202" s="152">
        <v>0</v>
      </c>
      <c r="L202" s="152"/>
      <c r="M202" s="129">
        <v>1235883</v>
      </c>
      <c r="N202" s="129">
        <v>0</v>
      </c>
      <c r="O202" s="129">
        <v>0</v>
      </c>
      <c r="P202" s="129">
        <v>0</v>
      </c>
      <c r="Q202" s="129">
        <v>0</v>
      </c>
      <c r="R202" s="129">
        <v>0</v>
      </c>
      <c r="S202" s="129">
        <v>0</v>
      </c>
    </row>
    <row r="203" spans="1:19" ht="16.5" customHeight="1" thickBot="1">
      <c r="A203" s="207"/>
      <c r="B203" s="207"/>
      <c r="C203" s="207"/>
      <c r="D203" s="207"/>
      <c r="E203" s="207"/>
      <c r="F203" s="152" t="s">
        <v>17</v>
      </c>
      <c r="G203" s="152" t="s">
        <v>17</v>
      </c>
      <c r="H203" s="152" t="s">
        <v>17</v>
      </c>
      <c r="I203" s="152" t="s">
        <v>17</v>
      </c>
      <c r="J203" s="151" t="s">
        <v>143</v>
      </c>
      <c r="K203" s="152">
        <v>0</v>
      </c>
      <c r="L203" s="152"/>
      <c r="M203" s="129">
        <v>12484</v>
      </c>
      <c r="N203" s="129">
        <v>0</v>
      </c>
      <c r="O203" s="129">
        <v>0</v>
      </c>
      <c r="P203" s="129">
        <v>0</v>
      </c>
      <c r="Q203" s="129">
        <v>0</v>
      </c>
      <c r="R203" s="129">
        <v>0</v>
      </c>
      <c r="S203" s="129">
        <v>0</v>
      </c>
    </row>
    <row r="204" spans="1:19" ht="22.5" customHeight="1" thickBot="1">
      <c r="A204" s="207"/>
      <c r="B204" s="207"/>
      <c r="C204" s="207"/>
      <c r="D204" s="207"/>
      <c r="E204" s="207"/>
      <c r="F204" s="152" t="s">
        <v>17</v>
      </c>
      <c r="G204" s="152" t="s">
        <v>17</v>
      </c>
      <c r="H204" s="152" t="s">
        <v>17</v>
      </c>
      <c r="I204" s="152" t="s">
        <v>17</v>
      </c>
      <c r="J204" s="151" t="s">
        <v>24</v>
      </c>
      <c r="K204" s="152">
        <v>0</v>
      </c>
      <c r="L204" s="152">
        <v>0</v>
      </c>
      <c r="M204" s="129">
        <v>0</v>
      </c>
      <c r="N204" s="129">
        <v>0</v>
      </c>
      <c r="O204" s="133">
        <v>0</v>
      </c>
      <c r="P204" s="133">
        <v>0</v>
      </c>
      <c r="Q204" s="133">
        <v>0</v>
      </c>
      <c r="R204" s="133">
        <v>0</v>
      </c>
      <c r="S204" s="133">
        <v>0</v>
      </c>
    </row>
    <row r="205" spans="1:19" ht="24" customHeight="1" thickBot="1">
      <c r="A205" s="207"/>
      <c r="B205" s="207"/>
      <c r="C205" s="207"/>
      <c r="D205" s="207"/>
      <c r="E205" s="207"/>
      <c r="F205" s="47">
        <v>974</v>
      </c>
      <c r="G205" s="80" t="s">
        <v>142</v>
      </c>
      <c r="H205" s="47" t="s">
        <v>263</v>
      </c>
      <c r="I205" s="47">
        <v>610</v>
      </c>
      <c r="J205" s="158" t="s">
        <v>20</v>
      </c>
      <c r="K205" s="162">
        <v>0</v>
      </c>
      <c r="L205" s="162">
        <f>L206+L207+L208+L209</f>
        <v>0</v>
      </c>
      <c r="M205" s="159">
        <f>M206+M207+M208+M209</f>
        <v>0</v>
      </c>
      <c r="N205" s="159">
        <f aca="true" t="shared" si="64" ref="N205:S205">N206+N207+N208+N209</f>
        <v>2935334</v>
      </c>
      <c r="O205" s="159">
        <f t="shared" si="64"/>
        <v>2884667</v>
      </c>
      <c r="P205" s="159">
        <f t="shared" si="64"/>
        <v>2884667</v>
      </c>
      <c r="Q205" s="159">
        <f t="shared" si="64"/>
        <v>0</v>
      </c>
      <c r="R205" s="159">
        <f t="shared" si="64"/>
        <v>0</v>
      </c>
      <c r="S205" s="159">
        <f t="shared" si="64"/>
        <v>0</v>
      </c>
    </row>
    <row r="206" spans="1:19" ht="16.5" customHeight="1" thickBot="1">
      <c r="A206" s="207"/>
      <c r="B206" s="207"/>
      <c r="C206" s="207"/>
      <c r="D206" s="207"/>
      <c r="E206" s="207"/>
      <c r="F206" s="80" t="s">
        <v>17</v>
      </c>
      <c r="G206" s="80" t="s">
        <v>17</v>
      </c>
      <c r="H206" s="80" t="s">
        <v>17</v>
      </c>
      <c r="I206" s="80" t="s">
        <v>17</v>
      </c>
      <c r="J206" s="79" t="s">
        <v>21</v>
      </c>
      <c r="K206" s="80">
        <v>0</v>
      </c>
      <c r="L206" s="80"/>
      <c r="M206" s="129">
        <v>0</v>
      </c>
      <c r="N206" s="129">
        <v>0</v>
      </c>
      <c r="O206" s="129">
        <v>0</v>
      </c>
      <c r="P206" s="133">
        <v>0</v>
      </c>
      <c r="Q206" s="133">
        <v>0</v>
      </c>
      <c r="R206" s="133">
        <v>0</v>
      </c>
      <c r="S206" s="133">
        <v>0</v>
      </c>
    </row>
    <row r="207" spans="1:19" ht="16.5" customHeight="1" thickBot="1">
      <c r="A207" s="207"/>
      <c r="B207" s="207"/>
      <c r="C207" s="207"/>
      <c r="D207" s="207"/>
      <c r="E207" s="207"/>
      <c r="F207" s="80" t="s">
        <v>17</v>
      </c>
      <c r="G207" s="80" t="s">
        <v>17</v>
      </c>
      <c r="H207" s="80" t="s">
        <v>17</v>
      </c>
      <c r="I207" s="80" t="s">
        <v>17</v>
      </c>
      <c r="J207" s="79" t="s">
        <v>22</v>
      </c>
      <c r="K207" s="80">
        <v>0</v>
      </c>
      <c r="L207" s="80"/>
      <c r="M207" s="129">
        <v>0</v>
      </c>
      <c r="N207" s="137">
        <v>2641800</v>
      </c>
      <c r="O207" s="129">
        <v>2596200</v>
      </c>
      <c r="P207" s="129">
        <v>2596200</v>
      </c>
      <c r="Q207" s="129">
        <v>0</v>
      </c>
      <c r="R207" s="129">
        <v>0</v>
      </c>
      <c r="S207" s="129">
        <v>0</v>
      </c>
    </row>
    <row r="208" spans="1:19" ht="16.5" customHeight="1" thickBot="1">
      <c r="A208" s="207"/>
      <c r="B208" s="207"/>
      <c r="C208" s="207"/>
      <c r="D208" s="207"/>
      <c r="E208" s="207"/>
      <c r="F208" s="80" t="s">
        <v>17</v>
      </c>
      <c r="G208" s="80" t="s">
        <v>17</v>
      </c>
      <c r="H208" s="80" t="s">
        <v>17</v>
      </c>
      <c r="I208" s="80" t="s">
        <v>17</v>
      </c>
      <c r="J208" s="79" t="s">
        <v>143</v>
      </c>
      <c r="K208" s="80">
        <v>0</v>
      </c>
      <c r="L208" s="80"/>
      <c r="M208" s="129">
        <v>0</v>
      </c>
      <c r="N208" s="137">
        <v>293534</v>
      </c>
      <c r="O208" s="137">
        <v>288467</v>
      </c>
      <c r="P208" s="137">
        <v>288467</v>
      </c>
      <c r="Q208" s="129">
        <v>0</v>
      </c>
      <c r="R208" s="129">
        <v>0</v>
      </c>
      <c r="S208" s="129">
        <v>0</v>
      </c>
    </row>
    <row r="209" spans="1:19" ht="24.75" customHeight="1" thickBot="1">
      <c r="A209" s="208"/>
      <c r="B209" s="208"/>
      <c r="C209" s="208"/>
      <c r="D209" s="208"/>
      <c r="E209" s="208"/>
      <c r="F209" s="80" t="s">
        <v>17</v>
      </c>
      <c r="G209" s="80" t="s">
        <v>17</v>
      </c>
      <c r="H209" s="80" t="s">
        <v>17</v>
      </c>
      <c r="I209" s="80" t="s">
        <v>17</v>
      </c>
      <c r="J209" s="79" t="s">
        <v>24</v>
      </c>
      <c r="K209" s="80">
        <v>0</v>
      </c>
      <c r="L209" s="80">
        <v>0</v>
      </c>
      <c r="M209" s="129">
        <v>0</v>
      </c>
      <c r="N209" s="129">
        <v>0</v>
      </c>
      <c r="O209" s="133">
        <v>0</v>
      </c>
      <c r="P209" s="133">
        <v>0</v>
      </c>
      <c r="Q209" s="133">
        <v>0</v>
      </c>
      <c r="R209" s="133">
        <v>0</v>
      </c>
      <c r="S209" s="133">
        <v>0</v>
      </c>
    </row>
    <row r="210" spans="1:19" ht="3.75" customHeight="1">
      <c r="A210" s="244"/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46"/>
    </row>
    <row r="211" spans="1:19" ht="16.5" customHeight="1">
      <c r="A211" s="247" t="s">
        <v>25</v>
      </c>
      <c r="B211" s="248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50"/>
    </row>
    <row r="212" spans="1:19" ht="1.5" customHeight="1" thickBot="1">
      <c r="A212" s="257"/>
      <c r="B212" s="258"/>
      <c r="C212" s="258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9"/>
    </row>
    <row r="213" spans="1:19" ht="16.5" customHeight="1" thickBot="1">
      <c r="A213" s="212" t="s">
        <v>203</v>
      </c>
      <c r="B213" s="173"/>
      <c r="C213" s="212" t="s">
        <v>107</v>
      </c>
      <c r="D213" s="212" t="s">
        <v>99</v>
      </c>
      <c r="E213" s="212" t="s">
        <v>28</v>
      </c>
      <c r="F213" s="162" t="s">
        <v>17</v>
      </c>
      <c r="G213" s="162" t="s">
        <v>17</v>
      </c>
      <c r="H213" s="162" t="s">
        <v>108</v>
      </c>
      <c r="I213" s="162" t="s">
        <v>17</v>
      </c>
      <c r="J213" s="158" t="s">
        <v>20</v>
      </c>
      <c r="K213" s="161">
        <f>K214+K215+K216+K217</f>
        <v>13739374</v>
      </c>
      <c r="L213" s="161">
        <f>L214+L215+L216+L217</f>
        <v>19562860.01</v>
      </c>
      <c r="M213" s="161">
        <f>M214+M215+M216+M217</f>
        <v>0</v>
      </c>
      <c r="N213" s="161">
        <f aca="true" t="shared" si="65" ref="N213:S213">N214+N215+N216+N217</f>
        <v>0</v>
      </c>
      <c r="O213" s="161">
        <f t="shared" si="65"/>
        <v>0</v>
      </c>
      <c r="P213" s="161">
        <f t="shared" si="65"/>
        <v>0</v>
      </c>
      <c r="Q213" s="161">
        <f t="shared" si="65"/>
        <v>0</v>
      </c>
      <c r="R213" s="161">
        <f t="shared" si="65"/>
        <v>0</v>
      </c>
      <c r="S213" s="161">
        <f t="shared" si="65"/>
        <v>0</v>
      </c>
    </row>
    <row r="214" spans="1:19" ht="16.5" customHeight="1" thickBot="1">
      <c r="A214" s="213"/>
      <c r="B214" s="174"/>
      <c r="C214" s="213"/>
      <c r="D214" s="213"/>
      <c r="E214" s="213"/>
      <c r="F214" s="156" t="s">
        <v>17</v>
      </c>
      <c r="G214" s="156" t="s">
        <v>17</v>
      </c>
      <c r="H214" s="156" t="s">
        <v>17</v>
      </c>
      <c r="I214" s="156" t="s">
        <v>17</v>
      </c>
      <c r="J214" s="7" t="s">
        <v>21</v>
      </c>
      <c r="K214" s="129"/>
      <c r="L214" s="133"/>
      <c r="M214" s="133">
        <f>M221+M226</f>
        <v>0</v>
      </c>
      <c r="N214" s="133">
        <f aca="true" t="shared" si="66" ref="N214:S214">N221+N226</f>
        <v>0</v>
      </c>
      <c r="O214" s="133">
        <f t="shared" si="66"/>
        <v>0</v>
      </c>
      <c r="P214" s="133">
        <f t="shared" si="66"/>
        <v>0</v>
      </c>
      <c r="Q214" s="133">
        <f t="shared" si="66"/>
        <v>0</v>
      </c>
      <c r="R214" s="133">
        <f t="shared" si="66"/>
        <v>0</v>
      </c>
      <c r="S214" s="133">
        <f t="shared" si="66"/>
        <v>0</v>
      </c>
    </row>
    <row r="215" spans="1:19" ht="15.75" customHeight="1" thickBot="1">
      <c r="A215" s="213"/>
      <c r="B215" s="174"/>
      <c r="C215" s="213"/>
      <c r="D215" s="213"/>
      <c r="E215" s="213"/>
      <c r="F215" s="156" t="s">
        <v>17</v>
      </c>
      <c r="G215" s="156" t="s">
        <v>17</v>
      </c>
      <c r="H215" s="156" t="s">
        <v>17</v>
      </c>
      <c r="I215" s="156" t="s">
        <v>17</v>
      </c>
      <c r="J215" s="7" t="s">
        <v>22</v>
      </c>
      <c r="K215" s="149">
        <v>13405900</v>
      </c>
      <c r="L215" s="128">
        <f>L222+L227</f>
        <v>18578006.01</v>
      </c>
      <c r="M215" s="128">
        <f>M222+M227</f>
        <v>0</v>
      </c>
      <c r="N215" s="128">
        <f aca="true" t="shared" si="67" ref="N215:S215">N222+N227</f>
        <v>0</v>
      </c>
      <c r="O215" s="128">
        <f t="shared" si="67"/>
        <v>0</v>
      </c>
      <c r="P215" s="128">
        <f t="shared" si="67"/>
        <v>0</v>
      </c>
      <c r="Q215" s="128">
        <f t="shared" si="67"/>
        <v>0</v>
      </c>
      <c r="R215" s="128">
        <f t="shared" si="67"/>
        <v>0</v>
      </c>
      <c r="S215" s="128">
        <f t="shared" si="67"/>
        <v>0</v>
      </c>
    </row>
    <row r="216" spans="1:19" ht="15.75" customHeight="1" thickBot="1">
      <c r="A216" s="213"/>
      <c r="B216" s="174"/>
      <c r="C216" s="213"/>
      <c r="D216" s="213"/>
      <c r="E216" s="213"/>
      <c r="F216" s="156" t="s">
        <v>17</v>
      </c>
      <c r="G216" s="156" t="s">
        <v>17</v>
      </c>
      <c r="H216" s="156" t="s">
        <v>17</v>
      </c>
      <c r="I216" s="156" t="s">
        <v>17</v>
      </c>
      <c r="J216" s="7" t="s">
        <v>143</v>
      </c>
      <c r="K216" s="137">
        <v>333474</v>
      </c>
      <c r="L216" s="129">
        <f>L223+L228</f>
        <v>984854</v>
      </c>
      <c r="M216" s="129">
        <f>M223+M228</f>
        <v>0</v>
      </c>
      <c r="N216" s="129">
        <f aca="true" t="shared" si="68" ref="N216:S216">N223+N228</f>
        <v>0</v>
      </c>
      <c r="O216" s="129">
        <f t="shared" si="68"/>
        <v>0</v>
      </c>
      <c r="P216" s="129">
        <f t="shared" si="68"/>
        <v>0</v>
      </c>
      <c r="Q216" s="129">
        <f t="shared" si="68"/>
        <v>0</v>
      </c>
      <c r="R216" s="129">
        <f t="shared" si="68"/>
        <v>0</v>
      </c>
      <c r="S216" s="129">
        <f t="shared" si="68"/>
        <v>0</v>
      </c>
    </row>
    <row r="217" spans="1:19" ht="15.75" customHeight="1" thickBot="1">
      <c r="A217" s="214"/>
      <c r="B217" s="175"/>
      <c r="C217" s="214"/>
      <c r="D217" s="214"/>
      <c r="E217" s="214"/>
      <c r="F217" s="156" t="s">
        <v>17</v>
      </c>
      <c r="G217" s="156" t="s">
        <v>17</v>
      </c>
      <c r="H217" s="156" t="s">
        <v>17</v>
      </c>
      <c r="I217" s="156" t="s">
        <v>17</v>
      </c>
      <c r="J217" s="7" t="s">
        <v>24</v>
      </c>
      <c r="K217" s="133">
        <v>0</v>
      </c>
      <c r="L217" s="133">
        <v>0</v>
      </c>
      <c r="M217" s="133">
        <f>M224+M229</f>
        <v>0</v>
      </c>
      <c r="N217" s="133">
        <f aca="true" t="shared" si="69" ref="N217:S217">N224+N229</f>
        <v>0</v>
      </c>
      <c r="O217" s="133">
        <f t="shared" si="69"/>
        <v>0</v>
      </c>
      <c r="P217" s="133">
        <f t="shared" si="69"/>
        <v>0</v>
      </c>
      <c r="Q217" s="133">
        <f t="shared" si="69"/>
        <v>0</v>
      </c>
      <c r="R217" s="133">
        <f t="shared" si="69"/>
        <v>0</v>
      </c>
      <c r="S217" s="133">
        <f t="shared" si="69"/>
        <v>0</v>
      </c>
    </row>
    <row r="218" spans="1:19" ht="33" customHeight="1" thickBot="1">
      <c r="A218" s="322" t="s">
        <v>232</v>
      </c>
      <c r="B218" s="122"/>
      <c r="C218" s="228" t="s">
        <v>109</v>
      </c>
      <c r="D218" s="229"/>
      <c r="E218" s="229"/>
      <c r="F218" s="229"/>
      <c r="G218" s="229"/>
      <c r="H218" s="229"/>
      <c r="I218" s="229"/>
      <c r="J218" s="230"/>
      <c r="K218" s="8">
        <v>78</v>
      </c>
      <c r="L218" s="11">
        <v>80</v>
      </c>
      <c r="M218" s="21">
        <v>83</v>
      </c>
      <c r="N218" s="21">
        <v>85</v>
      </c>
      <c r="O218" s="21">
        <v>85</v>
      </c>
      <c r="P218" s="21">
        <v>85</v>
      </c>
      <c r="Q218" s="21">
        <v>85</v>
      </c>
      <c r="R218" s="21">
        <v>85</v>
      </c>
      <c r="S218" s="21">
        <v>85</v>
      </c>
    </row>
    <row r="219" spans="1:19" ht="33" customHeight="1" thickBot="1">
      <c r="A219" s="323"/>
      <c r="B219" s="110"/>
      <c r="C219" s="228" t="s">
        <v>33</v>
      </c>
      <c r="D219" s="229"/>
      <c r="E219" s="229"/>
      <c r="F219" s="229"/>
      <c r="G219" s="229"/>
      <c r="H219" s="229"/>
      <c r="I219" s="229"/>
      <c r="J219" s="230"/>
      <c r="K219" s="8">
        <v>78</v>
      </c>
      <c r="L219" s="8">
        <v>80</v>
      </c>
      <c r="M219" s="21">
        <v>83</v>
      </c>
      <c r="N219" s="21">
        <v>85</v>
      </c>
      <c r="O219" s="21">
        <v>85</v>
      </c>
      <c r="P219" s="21">
        <v>85</v>
      </c>
      <c r="Q219" s="21">
        <v>85</v>
      </c>
      <c r="R219" s="21">
        <v>85</v>
      </c>
      <c r="S219" s="21">
        <v>85</v>
      </c>
    </row>
    <row r="220" spans="1:19" ht="15.75" customHeight="1" thickBot="1">
      <c r="A220" s="209" t="s">
        <v>204</v>
      </c>
      <c r="B220" s="85"/>
      <c r="C220" s="209" t="s">
        <v>110</v>
      </c>
      <c r="D220" s="209" t="s">
        <v>16</v>
      </c>
      <c r="E220" s="209" t="s">
        <v>28</v>
      </c>
      <c r="F220" s="3" t="s">
        <v>17</v>
      </c>
      <c r="G220" s="3" t="s">
        <v>17</v>
      </c>
      <c r="H220" s="3" t="s">
        <v>17</v>
      </c>
      <c r="I220" s="3" t="s">
        <v>17</v>
      </c>
      <c r="J220" s="158" t="s">
        <v>20</v>
      </c>
      <c r="K220" s="159">
        <f>K221+K222+K223</f>
        <v>4901474</v>
      </c>
      <c r="L220" s="159">
        <f>L221+L222+L223</f>
        <v>19562860.01</v>
      </c>
      <c r="M220" s="159">
        <f>M221+M222+M223+M224</f>
        <v>0</v>
      </c>
      <c r="N220" s="159">
        <f aca="true" t="shared" si="70" ref="N220:S220">N221+N222+N223+N224</f>
        <v>0</v>
      </c>
      <c r="O220" s="159">
        <f t="shared" si="70"/>
        <v>0</v>
      </c>
      <c r="P220" s="159">
        <f t="shared" si="70"/>
        <v>0</v>
      </c>
      <c r="Q220" s="159">
        <f t="shared" si="70"/>
        <v>0</v>
      </c>
      <c r="R220" s="159">
        <f t="shared" si="70"/>
        <v>0</v>
      </c>
      <c r="S220" s="159">
        <f t="shared" si="70"/>
        <v>0</v>
      </c>
    </row>
    <row r="221" spans="1:19" ht="15" customHeight="1" thickBot="1">
      <c r="A221" s="210"/>
      <c r="B221" s="86"/>
      <c r="C221" s="210"/>
      <c r="D221" s="210"/>
      <c r="E221" s="210"/>
      <c r="F221" s="42" t="s">
        <v>17</v>
      </c>
      <c r="G221" s="42" t="s">
        <v>17</v>
      </c>
      <c r="H221" s="42" t="s">
        <v>17</v>
      </c>
      <c r="I221" s="42" t="s">
        <v>17</v>
      </c>
      <c r="J221" s="43" t="s">
        <v>21</v>
      </c>
      <c r="K221" s="129">
        <v>0</v>
      </c>
      <c r="L221" s="129">
        <v>0</v>
      </c>
      <c r="M221" s="133">
        <v>0</v>
      </c>
      <c r="N221" s="133">
        <v>0</v>
      </c>
      <c r="O221" s="133">
        <v>0</v>
      </c>
      <c r="P221" s="133">
        <v>0</v>
      </c>
      <c r="Q221" s="133">
        <v>0</v>
      </c>
      <c r="R221" s="133">
        <v>0</v>
      </c>
      <c r="S221" s="133">
        <v>0</v>
      </c>
    </row>
    <row r="222" spans="1:19" ht="16.5" customHeight="1" thickBot="1">
      <c r="A222" s="210"/>
      <c r="B222" s="86"/>
      <c r="C222" s="210"/>
      <c r="D222" s="210"/>
      <c r="E222" s="210"/>
      <c r="F222" s="42">
        <v>974</v>
      </c>
      <c r="G222" s="32" t="s">
        <v>153</v>
      </c>
      <c r="H222" s="42" t="s">
        <v>154</v>
      </c>
      <c r="I222" s="42">
        <v>610</v>
      </c>
      <c r="J222" s="43" t="s">
        <v>22</v>
      </c>
      <c r="K222" s="149">
        <v>4656400</v>
      </c>
      <c r="L222" s="129">
        <v>18578006.01</v>
      </c>
      <c r="M222" s="128">
        <v>0</v>
      </c>
      <c r="N222" s="133">
        <v>0</v>
      </c>
      <c r="O222" s="133">
        <v>0</v>
      </c>
      <c r="P222" s="133">
        <v>0</v>
      </c>
      <c r="Q222" s="133">
        <v>0</v>
      </c>
      <c r="R222" s="133">
        <v>0</v>
      </c>
      <c r="S222" s="133">
        <v>0</v>
      </c>
    </row>
    <row r="223" spans="1:19" ht="15.75" customHeight="1" thickBot="1">
      <c r="A223" s="210"/>
      <c r="B223" s="86"/>
      <c r="C223" s="210"/>
      <c r="D223" s="210"/>
      <c r="E223" s="210"/>
      <c r="F223" s="42">
        <v>974</v>
      </c>
      <c r="G223" s="32" t="s">
        <v>153</v>
      </c>
      <c r="H223" s="42" t="s">
        <v>154</v>
      </c>
      <c r="I223" s="42">
        <v>610</v>
      </c>
      <c r="J223" s="43" t="s">
        <v>143</v>
      </c>
      <c r="K223" s="137">
        <v>245074</v>
      </c>
      <c r="L223" s="129">
        <v>984854</v>
      </c>
      <c r="M223" s="129">
        <v>0</v>
      </c>
      <c r="N223" s="133">
        <v>0</v>
      </c>
      <c r="O223" s="133">
        <v>0</v>
      </c>
      <c r="P223" s="133">
        <v>0</v>
      </c>
      <c r="Q223" s="133">
        <v>0</v>
      </c>
      <c r="R223" s="133">
        <v>0</v>
      </c>
      <c r="S223" s="133">
        <v>0</v>
      </c>
    </row>
    <row r="224" spans="1:19" ht="15.75" customHeight="1" thickBot="1">
      <c r="A224" s="211"/>
      <c r="B224" s="87"/>
      <c r="C224" s="211"/>
      <c r="D224" s="211"/>
      <c r="E224" s="211"/>
      <c r="F224" s="42" t="s">
        <v>17</v>
      </c>
      <c r="G224" s="42" t="s">
        <v>17</v>
      </c>
      <c r="H224" s="42" t="s">
        <v>17</v>
      </c>
      <c r="I224" s="42" t="s">
        <v>17</v>
      </c>
      <c r="J224" s="43" t="s">
        <v>24</v>
      </c>
      <c r="K224" s="133">
        <v>0</v>
      </c>
      <c r="L224" s="133">
        <v>0</v>
      </c>
      <c r="M224" s="133">
        <v>0</v>
      </c>
      <c r="N224" s="133">
        <v>0</v>
      </c>
      <c r="O224" s="133">
        <v>0</v>
      </c>
      <c r="P224" s="133">
        <v>0</v>
      </c>
      <c r="Q224" s="133">
        <v>0</v>
      </c>
      <c r="R224" s="133">
        <v>0</v>
      </c>
      <c r="S224" s="133">
        <v>0</v>
      </c>
    </row>
    <row r="225" spans="1:19" ht="15.75" customHeight="1" thickBot="1">
      <c r="A225" s="209" t="s">
        <v>205</v>
      </c>
      <c r="B225" s="85"/>
      <c r="C225" s="209" t="s">
        <v>161</v>
      </c>
      <c r="D225" s="209" t="s">
        <v>16</v>
      </c>
      <c r="E225" s="209" t="s">
        <v>28</v>
      </c>
      <c r="F225" s="3" t="s">
        <v>17</v>
      </c>
      <c r="G225" s="3" t="s">
        <v>17</v>
      </c>
      <c r="H225" s="3" t="s">
        <v>17</v>
      </c>
      <c r="I225" s="3" t="s">
        <v>17</v>
      </c>
      <c r="J225" s="158" t="s">
        <v>20</v>
      </c>
      <c r="K225" s="159">
        <f>K226+K227+K228+K229</f>
        <v>8837900</v>
      </c>
      <c r="L225" s="159">
        <f>L226+L227+L228+L229</f>
        <v>0</v>
      </c>
      <c r="M225" s="159">
        <f>M226+M227+M228+M229</f>
        <v>0</v>
      </c>
      <c r="N225" s="159">
        <f aca="true" t="shared" si="71" ref="N225:S225">N226+N227+N228+N229</f>
        <v>0</v>
      </c>
      <c r="O225" s="159">
        <f t="shared" si="71"/>
        <v>0</v>
      </c>
      <c r="P225" s="159">
        <f t="shared" si="71"/>
        <v>0</v>
      </c>
      <c r="Q225" s="159">
        <f t="shared" si="71"/>
        <v>0</v>
      </c>
      <c r="R225" s="159">
        <f t="shared" si="71"/>
        <v>0</v>
      </c>
      <c r="S225" s="159">
        <f t="shared" si="71"/>
        <v>0</v>
      </c>
    </row>
    <row r="226" spans="1:19" ht="15" customHeight="1" thickBot="1">
      <c r="A226" s="210"/>
      <c r="B226" s="86"/>
      <c r="C226" s="210"/>
      <c r="D226" s="210"/>
      <c r="E226" s="210"/>
      <c r="F226" s="4" t="s">
        <v>17</v>
      </c>
      <c r="G226" s="4" t="s">
        <v>17</v>
      </c>
      <c r="H226" s="4" t="s">
        <v>17</v>
      </c>
      <c r="I226" s="4" t="s">
        <v>17</v>
      </c>
      <c r="J226" s="7" t="s">
        <v>21</v>
      </c>
      <c r="K226" s="129">
        <v>0</v>
      </c>
      <c r="L226" s="133">
        <v>0</v>
      </c>
      <c r="M226" s="133">
        <v>0</v>
      </c>
      <c r="N226" s="133">
        <v>0</v>
      </c>
      <c r="O226" s="133">
        <v>0</v>
      </c>
      <c r="P226" s="133">
        <v>0</v>
      </c>
      <c r="Q226" s="133">
        <v>0</v>
      </c>
      <c r="R226" s="133">
        <v>0</v>
      </c>
      <c r="S226" s="133">
        <v>0</v>
      </c>
    </row>
    <row r="227" spans="1:19" ht="16.5" customHeight="1" thickBot="1">
      <c r="A227" s="210"/>
      <c r="B227" s="86"/>
      <c r="C227" s="210"/>
      <c r="D227" s="210"/>
      <c r="E227" s="210"/>
      <c r="F227" s="4">
        <v>974</v>
      </c>
      <c r="G227" s="32" t="s">
        <v>153</v>
      </c>
      <c r="H227" s="4" t="s">
        <v>160</v>
      </c>
      <c r="I227" s="4">
        <v>610</v>
      </c>
      <c r="J227" s="7" t="s">
        <v>22</v>
      </c>
      <c r="K227" s="149">
        <v>8749500</v>
      </c>
      <c r="L227" s="133">
        <v>0</v>
      </c>
      <c r="M227" s="133">
        <v>0</v>
      </c>
      <c r="N227" s="133">
        <v>0</v>
      </c>
      <c r="O227" s="133">
        <v>0</v>
      </c>
      <c r="P227" s="133">
        <v>0</v>
      </c>
      <c r="Q227" s="133">
        <v>0</v>
      </c>
      <c r="R227" s="133">
        <v>0</v>
      </c>
      <c r="S227" s="133">
        <v>0</v>
      </c>
    </row>
    <row r="228" spans="1:19" ht="15.75" customHeight="1" thickBot="1">
      <c r="A228" s="210"/>
      <c r="B228" s="86"/>
      <c r="C228" s="210"/>
      <c r="D228" s="210"/>
      <c r="E228" s="210"/>
      <c r="F228" s="29">
        <v>974</v>
      </c>
      <c r="G228" s="32" t="s">
        <v>153</v>
      </c>
      <c r="H228" s="42" t="s">
        <v>160</v>
      </c>
      <c r="I228" s="29">
        <v>610</v>
      </c>
      <c r="J228" s="7" t="s">
        <v>143</v>
      </c>
      <c r="K228" s="137">
        <v>88400</v>
      </c>
      <c r="L228" s="133">
        <v>0</v>
      </c>
      <c r="M228" s="133">
        <v>0</v>
      </c>
      <c r="N228" s="133">
        <v>0</v>
      </c>
      <c r="O228" s="133">
        <v>0</v>
      </c>
      <c r="P228" s="133">
        <v>0</v>
      </c>
      <c r="Q228" s="133">
        <v>0</v>
      </c>
      <c r="R228" s="133">
        <v>0</v>
      </c>
      <c r="S228" s="133">
        <v>0</v>
      </c>
    </row>
    <row r="229" spans="1:19" ht="21.75" customHeight="1" thickBot="1">
      <c r="A229" s="211"/>
      <c r="B229" s="87"/>
      <c r="C229" s="211"/>
      <c r="D229" s="211"/>
      <c r="E229" s="211"/>
      <c r="F229" s="4" t="s">
        <v>17</v>
      </c>
      <c r="G229" s="4" t="s">
        <v>17</v>
      </c>
      <c r="H229" s="4" t="s">
        <v>17</v>
      </c>
      <c r="I229" s="4" t="s">
        <v>17</v>
      </c>
      <c r="J229" s="7" t="s">
        <v>24</v>
      </c>
      <c r="K229" s="133">
        <v>0</v>
      </c>
      <c r="L229" s="133">
        <v>0</v>
      </c>
      <c r="M229" s="133">
        <v>0</v>
      </c>
      <c r="N229" s="133">
        <v>0</v>
      </c>
      <c r="O229" s="133">
        <v>0</v>
      </c>
      <c r="P229" s="133">
        <v>0</v>
      </c>
      <c r="Q229" s="133">
        <v>0</v>
      </c>
      <c r="R229" s="133">
        <v>0</v>
      </c>
      <c r="S229" s="133">
        <v>0</v>
      </c>
    </row>
    <row r="230" spans="1:19" ht="15.75" customHeight="1">
      <c r="A230" s="299"/>
      <c r="B230" s="300"/>
      <c r="C230" s="300"/>
      <c r="D230" s="300"/>
      <c r="E230" s="300"/>
      <c r="F230" s="300"/>
      <c r="G230" s="300"/>
      <c r="H230" s="300"/>
      <c r="I230" s="300"/>
      <c r="J230" s="300"/>
      <c r="K230" s="300"/>
      <c r="L230" s="300"/>
      <c r="M230" s="300"/>
      <c r="N230" s="300"/>
      <c r="O230" s="300"/>
      <c r="P230" s="300"/>
      <c r="Q230" s="300"/>
      <c r="R230" s="300"/>
      <c r="S230" s="301"/>
    </row>
    <row r="231" spans="1:19" ht="15.75" customHeight="1">
      <c r="A231" s="247" t="s">
        <v>88</v>
      </c>
      <c r="B231" s="248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  <c r="S231" s="250"/>
    </row>
    <row r="232" spans="1:19" ht="15.75" customHeight="1" thickBot="1">
      <c r="A232" s="269"/>
      <c r="B232" s="270"/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1"/>
    </row>
    <row r="233" spans="1:19" ht="16.5" customHeight="1" thickBot="1">
      <c r="A233" s="212" t="s">
        <v>206</v>
      </c>
      <c r="B233" s="173"/>
      <c r="C233" s="212" t="s">
        <v>140</v>
      </c>
      <c r="D233" s="212" t="s">
        <v>99</v>
      </c>
      <c r="E233" s="212" t="s">
        <v>28</v>
      </c>
      <c r="F233" s="162" t="s">
        <v>17</v>
      </c>
      <c r="G233" s="162" t="s">
        <v>17</v>
      </c>
      <c r="H233" s="185" t="s">
        <v>111</v>
      </c>
      <c r="I233" s="162" t="s">
        <v>17</v>
      </c>
      <c r="J233" s="158" t="s">
        <v>20</v>
      </c>
      <c r="K233" s="156">
        <v>0</v>
      </c>
      <c r="L233" s="156">
        <v>0</v>
      </c>
      <c r="M233" s="161">
        <f>M234+M235+M236+M237</f>
        <v>0</v>
      </c>
      <c r="N233" s="161">
        <f aca="true" t="shared" si="72" ref="N233:S233">N234+N235+N236+N237</f>
        <v>0</v>
      </c>
      <c r="O233" s="161">
        <f t="shared" si="72"/>
        <v>0</v>
      </c>
      <c r="P233" s="161">
        <f t="shared" si="72"/>
        <v>0</v>
      </c>
      <c r="Q233" s="161">
        <f t="shared" si="72"/>
        <v>0</v>
      </c>
      <c r="R233" s="161">
        <f t="shared" si="72"/>
        <v>0</v>
      </c>
      <c r="S233" s="161">
        <f t="shared" si="72"/>
        <v>0</v>
      </c>
    </row>
    <row r="234" spans="1:19" ht="16.5" customHeight="1" thickBot="1">
      <c r="A234" s="213"/>
      <c r="B234" s="174"/>
      <c r="C234" s="213"/>
      <c r="D234" s="213"/>
      <c r="E234" s="213"/>
      <c r="F234" s="156" t="s">
        <v>17</v>
      </c>
      <c r="G234" s="156" t="s">
        <v>17</v>
      </c>
      <c r="H234" s="156" t="s">
        <v>17</v>
      </c>
      <c r="I234" s="156" t="s">
        <v>17</v>
      </c>
      <c r="J234" s="7" t="s">
        <v>21</v>
      </c>
      <c r="K234" s="4"/>
      <c r="L234" s="4"/>
      <c r="M234" s="133">
        <f>M245</f>
        <v>0</v>
      </c>
      <c r="N234" s="133">
        <f aca="true" t="shared" si="73" ref="N234:S234">N245</f>
        <v>0</v>
      </c>
      <c r="O234" s="133">
        <f t="shared" si="73"/>
        <v>0</v>
      </c>
      <c r="P234" s="133">
        <f t="shared" si="73"/>
        <v>0</v>
      </c>
      <c r="Q234" s="133">
        <f t="shared" si="73"/>
        <v>0</v>
      </c>
      <c r="R234" s="133">
        <f t="shared" si="73"/>
        <v>0</v>
      </c>
      <c r="S234" s="133">
        <f t="shared" si="73"/>
        <v>0</v>
      </c>
    </row>
    <row r="235" spans="1:19" ht="15.75" customHeight="1" thickBot="1">
      <c r="A235" s="213"/>
      <c r="B235" s="174"/>
      <c r="C235" s="213"/>
      <c r="D235" s="213"/>
      <c r="E235" s="213"/>
      <c r="F235" s="156" t="s">
        <v>17</v>
      </c>
      <c r="G235" s="156" t="s">
        <v>17</v>
      </c>
      <c r="H235" s="156" t="s">
        <v>17</v>
      </c>
      <c r="I235" s="156" t="s">
        <v>17</v>
      </c>
      <c r="J235" s="7" t="s">
        <v>22</v>
      </c>
      <c r="K235" s="8"/>
      <c r="L235" s="8"/>
      <c r="M235" s="132">
        <f>M246</f>
        <v>0</v>
      </c>
      <c r="N235" s="132">
        <f aca="true" t="shared" si="74" ref="N235:S235">N246</f>
        <v>0</v>
      </c>
      <c r="O235" s="132">
        <f t="shared" si="74"/>
        <v>0</v>
      </c>
      <c r="P235" s="132">
        <f t="shared" si="74"/>
        <v>0</v>
      </c>
      <c r="Q235" s="132">
        <f t="shared" si="74"/>
        <v>0</v>
      </c>
      <c r="R235" s="132">
        <f t="shared" si="74"/>
        <v>0</v>
      </c>
      <c r="S235" s="132">
        <f t="shared" si="74"/>
        <v>0</v>
      </c>
    </row>
    <row r="236" spans="1:19" ht="15.75" customHeight="1" thickBot="1">
      <c r="A236" s="213"/>
      <c r="B236" s="174"/>
      <c r="C236" s="213"/>
      <c r="D236" s="213"/>
      <c r="E236" s="213"/>
      <c r="F236" s="156" t="s">
        <v>17</v>
      </c>
      <c r="G236" s="156" t="s">
        <v>17</v>
      </c>
      <c r="H236" s="156" t="s">
        <v>17</v>
      </c>
      <c r="I236" s="156" t="s">
        <v>17</v>
      </c>
      <c r="J236" s="7" t="s">
        <v>143</v>
      </c>
      <c r="K236" s="4"/>
      <c r="L236" s="4"/>
      <c r="M236" s="133">
        <f>M247</f>
        <v>0</v>
      </c>
      <c r="N236" s="133">
        <f aca="true" t="shared" si="75" ref="N236:S236">N247</f>
        <v>0</v>
      </c>
      <c r="O236" s="133">
        <f t="shared" si="75"/>
        <v>0</v>
      </c>
      <c r="P236" s="133">
        <f t="shared" si="75"/>
        <v>0</v>
      </c>
      <c r="Q236" s="133">
        <f t="shared" si="75"/>
        <v>0</v>
      </c>
      <c r="R236" s="133">
        <f t="shared" si="75"/>
        <v>0</v>
      </c>
      <c r="S236" s="133">
        <f t="shared" si="75"/>
        <v>0</v>
      </c>
    </row>
    <row r="237" spans="1:19" ht="22.5" customHeight="1" thickBot="1">
      <c r="A237" s="214"/>
      <c r="B237" s="175"/>
      <c r="C237" s="214"/>
      <c r="D237" s="214"/>
      <c r="E237" s="214"/>
      <c r="F237" s="156" t="s">
        <v>17</v>
      </c>
      <c r="G237" s="156" t="s">
        <v>17</v>
      </c>
      <c r="H237" s="156" t="s">
        <v>17</v>
      </c>
      <c r="I237" s="156" t="s">
        <v>17</v>
      </c>
      <c r="J237" s="7" t="s">
        <v>24</v>
      </c>
      <c r="K237" s="4">
        <v>0</v>
      </c>
      <c r="L237" s="4">
        <v>0</v>
      </c>
      <c r="M237" s="133">
        <f>M248</f>
        <v>0</v>
      </c>
      <c r="N237" s="133">
        <f aca="true" t="shared" si="76" ref="N237:S237">N248</f>
        <v>0</v>
      </c>
      <c r="O237" s="133">
        <f t="shared" si="76"/>
        <v>0</v>
      </c>
      <c r="P237" s="133">
        <f t="shared" si="76"/>
        <v>0</v>
      </c>
      <c r="Q237" s="133">
        <f t="shared" si="76"/>
        <v>0</v>
      </c>
      <c r="R237" s="133">
        <f t="shared" si="76"/>
        <v>0</v>
      </c>
      <c r="S237" s="133">
        <f t="shared" si="76"/>
        <v>0</v>
      </c>
    </row>
    <row r="238" spans="1:19" ht="22.5" customHeight="1" thickBot="1">
      <c r="A238" s="209" t="s">
        <v>208</v>
      </c>
      <c r="B238" s="102"/>
      <c r="C238" s="228" t="s">
        <v>42</v>
      </c>
      <c r="D238" s="229"/>
      <c r="E238" s="229"/>
      <c r="F238" s="229"/>
      <c r="G238" s="229"/>
      <c r="H238" s="229"/>
      <c r="I238" s="229"/>
      <c r="J238" s="230"/>
      <c r="K238" s="9">
        <v>57.8</v>
      </c>
      <c r="L238" s="9">
        <v>60</v>
      </c>
      <c r="M238" s="23">
        <v>63</v>
      </c>
      <c r="N238" s="23">
        <v>64</v>
      </c>
      <c r="O238" s="23">
        <v>65</v>
      </c>
      <c r="P238" s="23">
        <v>67</v>
      </c>
      <c r="Q238" s="23">
        <v>69</v>
      </c>
      <c r="R238" s="23">
        <v>75</v>
      </c>
      <c r="S238" s="23">
        <v>85</v>
      </c>
    </row>
    <row r="239" spans="1:19" ht="22.5" customHeight="1" thickBot="1">
      <c r="A239" s="210"/>
      <c r="B239" s="125"/>
      <c r="C239" s="228" t="s">
        <v>112</v>
      </c>
      <c r="D239" s="229"/>
      <c r="E239" s="229"/>
      <c r="F239" s="229"/>
      <c r="G239" s="229"/>
      <c r="H239" s="229"/>
      <c r="I239" s="229"/>
      <c r="J239" s="230"/>
      <c r="K239" s="8">
        <v>100</v>
      </c>
      <c r="L239" s="8">
        <v>100</v>
      </c>
      <c r="M239" s="21">
        <v>100</v>
      </c>
      <c r="N239" s="21">
        <v>100</v>
      </c>
      <c r="O239" s="21">
        <v>100</v>
      </c>
      <c r="P239" s="21">
        <v>100</v>
      </c>
      <c r="Q239" s="21">
        <v>100</v>
      </c>
      <c r="R239" s="21">
        <v>100</v>
      </c>
      <c r="S239" s="21">
        <v>100</v>
      </c>
    </row>
    <row r="240" spans="1:19" ht="16.5" customHeight="1">
      <c r="A240" s="210"/>
      <c r="B240" s="125"/>
      <c r="C240" s="309" t="s">
        <v>113</v>
      </c>
      <c r="D240" s="310"/>
      <c r="E240" s="310"/>
      <c r="F240" s="310"/>
      <c r="G240" s="310"/>
      <c r="H240" s="310"/>
      <c r="I240" s="310"/>
      <c r="J240" s="254"/>
      <c r="K240" s="303">
        <v>70</v>
      </c>
      <c r="L240" s="303">
        <v>70.2</v>
      </c>
      <c r="M240" s="305">
        <v>71</v>
      </c>
      <c r="N240" s="305">
        <v>71.2</v>
      </c>
      <c r="O240" s="272">
        <v>71.8</v>
      </c>
      <c r="P240" s="272">
        <v>72</v>
      </c>
      <c r="Q240" s="272">
        <v>72.5</v>
      </c>
      <c r="R240" s="272">
        <v>75.5</v>
      </c>
      <c r="S240" s="272">
        <v>85.5</v>
      </c>
    </row>
    <row r="241" spans="1:19" ht="33.75" customHeight="1" thickBot="1">
      <c r="A241" s="210"/>
      <c r="B241" s="125"/>
      <c r="C241" s="311" t="s">
        <v>114</v>
      </c>
      <c r="D241" s="312"/>
      <c r="E241" s="312"/>
      <c r="F241" s="312"/>
      <c r="G241" s="312"/>
      <c r="H241" s="312"/>
      <c r="I241" s="312"/>
      <c r="J241" s="256"/>
      <c r="K241" s="304"/>
      <c r="L241" s="304"/>
      <c r="M241" s="306"/>
      <c r="N241" s="306"/>
      <c r="O241" s="273"/>
      <c r="P241" s="273"/>
      <c r="Q241" s="273"/>
      <c r="R241" s="273"/>
      <c r="S241" s="273"/>
    </row>
    <row r="242" spans="1:19" ht="22.5" customHeight="1" thickBot="1">
      <c r="A242" s="210"/>
      <c r="B242" s="125"/>
      <c r="C242" s="228" t="s">
        <v>115</v>
      </c>
      <c r="D242" s="229"/>
      <c r="E242" s="229"/>
      <c r="F242" s="229"/>
      <c r="G242" s="229"/>
      <c r="H242" s="229"/>
      <c r="I242" s="229"/>
      <c r="J242" s="230"/>
      <c r="K242" s="8">
        <v>78</v>
      </c>
      <c r="L242" s="8">
        <v>85</v>
      </c>
      <c r="M242" s="21">
        <v>85</v>
      </c>
      <c r="N242" s="21">
        <v>90</v>
      </c>
      <c r="O242" s="21">
        <v>95</v>
      </c>
      <c r="P242" s="21">
        <v>100</v>
      </c>
      <c r="Q242" s="21">
        <v>100</v>
      </c>
      <c r="R242" s="21">
        <v>100</v>
      </c>
      <c r="S242" s="21">
        <v>100</v>
      </c>
    </row>
    <row r="243" spans="1:19" ht="16.5" customHeight="1" thickBot="1">
      <c r="A243" s="211"/>
      <c r="B243" s="104"/>
      <c r="C243" s="228" t="s">
        <v>116</v>
      </c>
      <c r="D243" s="229"/>
      <c r="E243" s="229"/>
      <c r="F243" s="229"/>
      <c r="G243" s="229"/>
      <c r="H243" s="229"/>
      <c r="I243" s="229"/>
      <c r="J243" s="230"/>
      <c r="K243" s="8">
        <v>78</v>
      </c>
      <c r="L243" s="8">
        <v>80</v>
      </c>
      <c r="M243" s="21">
        <v>83</v>
      </c>
      <c r="N243" s="21">
        <v>85</v>
      </c>
      <c r="O243" s="21">
        <v>85</v>
      </c>
      <c r="P243" s="21">
        <v>85</v>
      </c>
      <c r="Q243" s="21">
        <v>85</v>
      </c>
      <c r="R243" s="21">
        <v>85</v>
      </c>
      <c r="S243" s="21">
        <v>85</v>
      </c>
    </row>
    <row r="244" spans="1:19" ht="21" customHeight="1" thickBot="1">
      <c r="A244" s="209" t="s">
        <v>207</v>
      </c>
      <c r="B244" s="85"/>
      <c r="C244" s="209" t="s">
        <v>117</v>
      </c>
      <c r="D244" s="209" t="s">
        <v>16</v>
      </c>
      <c r="E244" s="209" t="s">
        <v>28</v>
      </c>
      <c r="F244" s="3" t="s">
        <v>17</v>
      </c>
      <c r="G244" s="3" t="s">
        <v>17</v>
      </c>
      <c r="H244" s="3" t="s">
        <v>17</v>
      </c>
      <c r="I244" s="3" t="s">
        <v>17</v>
      </c>
      <c r="J244" s="158" t="s">
        <v>20</v>
      </c>
      <c r="K244" s="162"/>
      <c r="L244" s="162">
        <v>0</v>
      </c>
      <c r="M244" s="159">
        <f>M245+M246+M247+M248</f>
        <v>0</v>
      </c>
      <c r="N244" s="159">
        <f aca="true" t="shared" si="77" ref="N244:S244">N245+N246+N247+N248</f>
        <v>0</v>
      </c>
      <c r="O244" s="159">
        <f t="shared" si="77"/>
        <v>0</v>
      </c>
      <c r="P244" s="159">
        <f t="shared" si="77"/>
        <v>0</v>
      </c>
      <c r="Q244" s="159">
        <f t="shared" si="77"/>
        <v>0</v>
      </c>
      <c r="R244" s="159">
        <f t="shared" si="77"/>
        <v>0</v>
      </c>
      <c r="S244" s="159">
        <f t="shared" si="77"/>
        <v>0</v>
      </c>
    </row>
    <row r="245" spans="1:19" ht="16.5" customHeight="1" thickBot="1">
      <c r="A245" s="210"/>
      <c r="B245" s="86"/>
      <c r="C245" s="210"/>
      <c r="D245" s="210"/>
      <c r="E245" s="210"/>
      <c r="F245" s="4" t="s">
        <v>17</v>
      </c>
      <c r="G245" s="4" t="s">
        <v>17</v>
      </c>
      <c r="H245" s="4" t="s">
        <v>17</v>
      </c>
      <c r="I245" s="4" t="s">
        <v>17</v>
      </c>
      <c r="J245" s="7" t="s">
        <v>21</v>
      </c>
      <c r="K245" s="4"/>
      <c r="L245" s="4">
        <v>0</v>
      </c>
      <c r="M245" s="133">
        <v>0</v>
      </c>
      <c r="N245" s="133">
        <v>0</v>
      </c>
      <c r="O245" s="133">
        <v>0</v>
      </c>
      <c r="P245" s="133">
        <v>0</v>
      </c>
      <c r="Q245" s="133">
        <v>0</v>
      </c>
      <c r="R245" s="133">
        <v>0</v>
      </c>
      <c r="S245" s="133">
        <v>0</v>
      </c>
    </row>
    <row r="246" spans="1:19" ht="16.5" customHeight="1" thickBot="1">
      <c r="A246" s="210"/>
      <c r="B246" s="86"/>
      <c r="C246" s="210"/>
      <c r="D246" s="210"/>
      <c r="E246" s="210"/>
      <c r="F246" s="4" t="s">
        <v>17</v>
      </c>
      <c r="G246" s="4" t="s">
        <v>17</v>
      </c>
      <c r="H246" s="4" t="s">
        <v>17</v>
      </c>
      <c r="I246" s="4" t="s">
        <v>17</v>
      </c>
      <c r="J246" s="7" t="s">
        <v>22</v>
      </c>
      <c r="K246" s="4"/>
      <c r="L246" s="4">
        <v>0</v>
      </c>
      <c r="M246" s="133">
        <v>0</v>
      </c>
      <c r="N246" s="133">
        <v>0</v>
      </c>
      <c r="O246" s="133">
        <v>0</v>
      </c>
      <c r="P246" s="133">
        <v>0</v>
      </c>
      <c r="Q246" s="133">
        <v>0</v>
      </c>
      <c r="R246" s="133">
        <v>0</v>
      </c>
      <c r="S246" s="133">
        <v>0</v>
      </c>
    </row>
    <row r="247" spans="1:19" ht="15.75" customHeight="1" thickBot="1">
      <c r="A247" s="210"/>
      <c r="B247" s="86"/>
      <c r="C247" s="210"/>
      <c r="D247" s="210"/>
      <c r="E247" s="210"/>
      <c r="F247" s="4" t="s">
        <v>17</v>
      </c>
      <c r="G247" s="4" t="s">
        <v>17</v>
      </c>
      <c r="H247" s="4" t="s">
        <v>17</v>
      </c>
      <c r="I247" s="4" t="s">
        <v>17</v>
      </c>
      <c r="J247" s="7" t="s">
        <v>143</v>
      </c>
      <c r="K247" s="4"/>
      <c r="L247" s="4">
        <v>0</v>
      </c>
      <c r="M247" s="133">
        <v>0</v>
      </c>
      <c r="N247" s="133">
        <v>0</v>
      </c>
      <c r="O247" s="133">
        <v>0</v>
      </c>
      <c r="P247" s="133">
        <v>0</v>
      </c>
      <c r="Q247" s="133">
        <v>0</v>
      </c>
      <c r="R247" s="133">
        <v>0</v>
      </c>
      <c r="S247" s="133">
        <v>0</v>
      </c>
    </row>
    <row r="248" spans="1:19" ht="15.75" customHeight="1" thickBot="1">
      <c r="A248" s="211"/>
      <c r="B248" s="87"/>
      <c r="C248" s="211"/>
      <c r="D248" s="211"/>
      <c r="E248" s="211"/>
      <c r="F248" s="4" t="s">
        <v>17</v>
      </c>
      <c r="G248" s="4" t="s">
        <v>17</v>
      </c>
      <c r="H248" s="4" t="s">
        <v>17</v>
      </c>
      <c r="I248" s="4" t="s">
        <v>17</v>
      </c>
      <c r="J248" s="7" t="s">
        <v>24</v>
      </c>
      <c r="K248" s="4"/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</row>
    <row r="249" spans="1:19" ht="15.75" customHeight="1">
      <c r="A249" s="244"/>
      <c r="B249" s="245"/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6"/>
    </row>
    <row r="250" spans="1:19" ht="15.75" customHeight="1">
      <c r="A250" s="247" t="s">
        <v>118</v>
      </c>
      <c r="B250" s="248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50"/>
    </row>
    <row r="251" spans="1:19" ht="16.5" customHeight="1" thickBot="1">
      <c r="A251" s="274"/>
      <c r="B251" s="275"/>
      <c r="C251" s="275"/>
      <c r="D251" s="275"/>
      <c r="E251" s="275"/>
      <c r="F251" s="275"/>
      <c r="G251" s="275"/>
      <c r="H251" s="275"/>
      <c r="I251" s="275"/>
      <c r="J251" s="275"/>
      <c r="K251" s="275"/>
      <c r="L251" s="275"/>
      <c r="M251" s="275"/>
      <c r="N251" s="275"/>
      <c r="O251" s="275"/>
      <c r="P251" s="275"/>
      <c r="Q251" s="275"/>
      <c r="R251" s="275"/>
      <c r="S251" s="276"/>
    </row>
    <row r="252" spans="1:19" ht="16.5" customHeight="1" thickBot="1">
      <c r="A252" s="212" t="s">
        <v>209</v>
      </c>
      <c r="B252" s="173"/>
      <c r="C252" s="212" t="s">
        <v>119</v>
      </c>
      <c r="D252" s="176" t="s">
        <v>120</v>
      </c>
      <c r="E252" s="212" t="s">
        <v>122</v>
      </c>
      <c r="F252" s="162">
        <v>974</v>
      </c>
      <c r="G252" s="162" t="s">
        <v>142</v>
      </c>
      <c r="H252" s="162" t="s">
        <v>124</v>
      </c>
      <c r="I252" s="162" t="s">
        <v>123</v>
      </c>
      <c r="J252" s="158" t="s">
        <v>20</v>
      </c>
      <c r="K252" s="161">
        <f>K253+K254+K255</f>
        <v>2268401.12</v>
      </c>
      <c r="L252" s="161">
        <f>L253+L254+L255+L256</f>
        <v>2120021.45</v>
      </c>
      <c r="M252" s="161">
        <f>M253+M254+M255+M256</f>
        <v>823388.45</v>
      </c>
      <c r="N252" s="161">
        <f aca="true" t="shared" si="78" ref="N252:S252">N253+N254+N255+N256</f>
        <v>1000000</v>
      </c>
      <c r="O252" s="161">
        <f t="shared" si="78"/>
        <v>500000</v>
      </c>
      <c r="P252" s="161">
        <f t="shared" si="78"/>
        <v>1000000</v>
      </c>
      <c r="Q252" s="161">
        <f t="shared" si="78"/>
        <v>0</v>
      </c>
      <c r="R252" s="161">
        <f t="shared" si="78"/>
        <v>0</v>
      </c>
      <c r="S252" s="161">
        <f t="shared" si="78"/>
        <v>0</v>
      </c>
    </row>
    <row r="253" spans="1:19" ht="16.5" customHeight="1" thickBot="1">
      <c r="A253" s="213"/>
      <c r="B253" s="174"/>
      <c r="C253" s="213"/>
      <c r="D253" s="177" t="s">
        <v>121</v>
      </c>
      <c r="E253" s="213"/>
      <c r="F253" s="182" t="s">
        <v>123</v>
      </c>
      <c r="G253" s="182" t="s">
        <v>123</v>
      </c>
      <c r="H253" s="182" t="s">
        <v>123</v>
      </c>
      <c r="I253" s="182" t="s">
        <v>123</v>
      </c>
      <c r="J253" s="7" t="s">
        <v>21</v>
      </c>
      <c r="K253" s="129">
        <f aca="true" t="shared" si="79" ref="K253:M255">K262+K267</f>
        <v>1886000</v>
      </c>
      <c r="L253" s="129">
        <f>L262+L267</f>
        <v>1084600</v>
      </c>
      <c r="M253" s="129">
        <f t="shared" si="79"/>
        <v>0</v>
      </c>
      <c r="N253" s="129">
        <f aca="true" t="shared" si="80" ref="N253:S253">N262+N267</f>
        <v>0</v>
      </c>
      <c r="O253" s="129">
        <f t="shared" si="80"/>
        <v>0</v>
      </c>
      <c r="P253" s="129">
        <f t="shared" si="80"/>
        <v>0</v>
      </c>
      <c r="Q253" s="129">
        <f t="shared" si="80"/>
        <v>0</v>
      </c>
      <c r="R253" s="129">
        <f t="shared" si="80"/>
        <v>0</v>
      </c>
      <c r="S253" s="129">
        <f t="shared" si="80"/>
        <v>0</v>
      </c>
    </row>
    <row r="254" spans="1:19" ht="16.5" customHeight="1" thickBot="1">
      <c r="A254" s="213"/>
      <c r="B254" s="174"/>
      <c r="C254" s="213"/>
      <c r="D254" s="183"/>
      <c r="E254" s="213"/>
      <c r="F254" s="182" t="s">
        <v>123</v>
      </c>
      <c r="G254" s="182" t="s">
        <v>123</v>
      </c>
      <c r="H254" s="182" t="s">
        <v>123</v>
      </c>
      <c r="I254" s="182" t="s">
        <v>123</v>
      </c>
      <c r="J254" s="7" t="s">
        <v>22</v>
      </c>
      <c r="K254" s="129">
        <f t="shared" si="79"/>
        <v>60196.54</v>
      </c>
      <c r="L254" s="129">
        <f>L263+L268</f>
        <v>5500</v>
      </c>
      <c r="M254" s="129">
        <f t="shared" si="79"/>
        <v>0</v>
      </c>
      <c r="N254" s="129">
        <f aca="true" t="shared" si="81" ref="N254:S254">N263+N268</f>
        <v>0</v>
      </c>
      <c r="O254" s="129">
        <f t="shared" si="81"/>
        <v>0</v>
      </c>
      <c r="P254" s="129">
        <f t="shared" si="81"/>
        <v>0</v>
      </c>
      <c r="Q254" s="129">
        <f t="shared" si="81"/>
        <v>0</v>
      </c>
      <c r="R254" s="129">
        <f t="shared" si="81"/>
        <v>0</v>
      </c>
      <c r="S254" s="129">
        <f t="shared" si="81"/>
        <v>0</v>
      </c>
    </row>
    <row r="255" spans="1:19" ht="23.25" thickBot="1">
      <c r="A255" s="213"/>
      <c r="B255" s="174"/>
      <c r="C255" s="213"/>
      <c r="D255" s="183"/>
      <c r="E255" s="213"/>
      <c r="F255" s="156" t="s">
        <v>123</v>
      </c>
      <c r="G255" s="156" t="s">
        <v>123</v>
      </c>
      <c r="H255" s="156" t="s">
        <v>123</v>
      </c>
      <c r="I255" s="156" t="s">
        <v>123</v>
      </c>
      <c r="J255" s="7" t="s">
        <v>143</v>
      </c>
      <c r="K255" s="129">
        <f t="shared" si="79"/>
        <v>322204.58</v>
      </c>
      <c r="L255" s="129">
        <f>L264+L269</f>
        <v>1029921.45</v>
      </c>
      <c r="M255" s="129">
        <f t="shared" si="79"/>
        <v>823388.45</v>
      </c>
      <c r="N255" s="129">
        <f aca="true" t="shared" si="82" ref="N255:S255">N264+N269</f>
        <v>1000000</v>
      </c>
      <c r="O255" s="129">
        <f t="shared" si="82"/>
        <v>500000</v>
      </c>
      <c r="P255" s="129">
        <f t="shared" si="82"/>
        <v>1000000</v>
      </c>
      <c r="Q255" s="129">
        <f t="shared" si="82"/>
        <v>0</v>
      </c>
      <c r="R255" s="129">
        <f t="shared" si="82"/>
        <v>0</v>
      </c>
      <c r="S255" s="129">
        <f t="shared" si="82"/>
        <v>0</v>
      </c>
    </row>
    <row r="256" spans="1:19" ht="16.5" customHeight="1" thickBot="1">
      <c r="A256" s="214"/>
      <c r="B256" s="175"/>
      <c r="C256" s="214"/>
      <c r="D256" s="184"/>
      <c r="E256" s="214"/>
      <c r="F256" s="156" t="s">
        <v>123</v>
      </c>
      <c r="G256" s="156" t="s">
        <v>123</v>
      </c>
      <c r="H256" s="156" t="s">
        <v>123</v>
      </c>
      <c r="I256" s="156" t="s">
        <v>123</v>
      </c>
      <c r="J256" s="7" t="s">
        <v>24</v>
      </c>
      <c r="K256" s="133">
        <f>K265+K270</f>
        <v>0</v>
      </c>
      <c r="L256" s="133">
        <v>0</v>
      </c>
      <c r="M256" s="133">
        <f>M265+M270</f>
        <v>0</v>
      </c>
      <c r="N256" s="133">
        <f aca="true" t="shared" si="83" ref="N256:S256">N265+N270</f>
        <v>0</v>
      </c>
      <c r="O256" s="133">
        <f t="shared" si="83"/>
        <v>0</v>
      </c>
      <c r="P256" s="133">
        <f t="shared" si="83"/>
        <v>0</v>
      </c>
      <c r="Q256" s="133">
        <f t="shared" si="83"/>
        <v>0</v>
      </c>
      <c r="R256" s="133">
        <f t="shared" si="83"/>
        <v>0</v>
      </c>
      <c r="S256" s="133">
        <f t="shared" si="83"/>
        <v>0</v>
      </c>
    </row>
    <row r="257" spans="1:19" ht="33" customHeight="1" thickBot="1">
      <c r="A257" s="209" t="s">
        <v>210</v>
      </c>
      <c r="B257" s="102"/>
      <c r="C257" s="260" t="s">
        <v>125</v>
      </c>
      <c r="D257" s="261"/>
      <c r="E257" s="261"/>
      <c r="F257" s="261"/>
      <c r="G257" s="261"/>
      <c r="H257" s="261"/>
      <c r="I257" s="261"/>
      <c r="J257" s="262"/>
      <c r="K257" s="4">
        <v>16</v>
      </c>
      <c r="L257" s="4">
        <v>18</v>
      </c>
      <c r="M257" s="4">
        <v>20</v>
      </c>
      <c r="N257" s="5">
        <v>20</v>
      </c>
      <c r="O257" s="5">
        <v>20</v>
      </c>
      <c r="P257" s="5">
        <v>20</v>
      </c>
      <c r="Q257" s="5">
        <v>20</v>
      </c>
      <c r="R257" s="5">
        <v>20</v>
      </c>
      <c r="S257" s="5">
        <v>20</v>
      </c>
    </row>
    <row r="258" spans="1:19" ht="22.5" customHeight="1" thickBot="1">
      <c r="A258" s="210"/>
      <c r="B258" s="125"/>
      <c r="C258" s="260" t="s">
        <v>126</v>
      </c>
      <c r="D258" s="261"/>
      <c r="E258" s="261"/>
      <c r="F258" s="261"/>
      <c r="G258" s="261"/>
      <c r="H258" s="261"/>
      <c r="I258" s="261"/>
      <c r="J258" s="262"/>
      <c r="K258" s="4">
        <v>1</v>
      </c>
      <c r="L258" s="4">
        <v>1</v>
      </c>
      <c r="M258" s="4">
        <v>2</v>
      </c>
      <c r="N258" s="4">
        <v>2</v>
      </c>
      <c r="O258" s="4">
        <v>3</v>
      </c>
      <c r="P258" s="4">
        <v>3</v>
      </c>
      <c r="Q258" s="4">
        <v>4</v>
      </c>
      <c r="R258" s="4">
        <v>4</v>
      </c>
      <c r="S258" s="4">
        <v>5</v>
      </c>
    </row>
    <row r="259" spans="1:19" ht="22.5" customHeight="1" thickBot="1">
      <c r="A259" s="210"/>
      <c r="B259" s="125"/>
      <c r="C259" s="260" t="s">
        <v>127</v>
      </c>
      <c r="D259" s="261"/>
      <c r="E259" s="261"/>
      <c r="F259" s="261"/>
      <c r="G259" s="261"/>
      <c r="H259" s="261"/>
      <c r="I259" s="261"/>
      <c r="J259" s="262"/>
      <c r="K259" s="14">
        <v>6</v>
      </c>
      <c r="L259" s="14">
        <v>6</v>
      </c>
      <c r="M259" s="135">
        <v>7</v>
      </c>
      <c r="N259" s="135">
        <v>7</v>
      </c>
      <c r="O259" s="135">
        <v>8</v>
      </c>
      <c r="P259" s="135">
        <v>8</v>
      </c>
      <c r="Q259" s="135">
        <v>8</v>
      </c>
      <c r="R259" s="135">
        <v>8</v>
      </c>
      <c r="S259" s="135">
        <v>8</v>
      </c>
    </row>
    <row r="260" spans="1:19" ht="22.5" customHeight="1" thickBot="1">
      <c r="A260" s="211"/>
      <c r="B260" s="104"/>
      <c r="C260" s="228" t="s">
        <v>32</v>
      </c>
      <c r="D260" s="229"/>
      <c r="E260" s="229"/>
      <c r="F260" s="229"/>
      <c r="G260" s="229"/>
      <c r="H260" s="229"/>
      <c r="I260" s="229"/>
      <c r="J260" s="230"/>
      <c r="K260" s="4">
        <v>101.4</v>
      </c>
      <c r="L260" s="4">
        <v>101.7</v>
      </c>
      <c r="M260" s="5">
        <v>101.7</v>
      </c>
      <c r="N260" s="5">
        <v>101.7</v>
      </c>
      <c r="O260" s="5">
        <v>101.7</v>
      </c>
      <c r="P260" s="5">
        <v>101.7</v>
      </c>
      <c r="Q260" s="5">
        <v>101.7</v>
      </c>
      <c r="R260" s="5">
        <v>101.7</v>
      </c>
      <c r="S260" s="5">
        <v>101.7</v>
      </c>
    </row>
    <row r="261" spans="1:19" ht="23.25" customHeight="1" thickBot="1">
      <c r="A261" s="209" t="s">
        <v>211</v>
      </c>
      <c r="B261" s="85"/>
      <c r="C261" s="209" t="s">
        <v>128</v>
      </c>
      <c r="D261" s="209" t="s">
        <v>16</v>
      </c>
      <c r="E261" s="209" t="s">
        <v>28</v>
      </c>
      <c r="F261" s="3" t="s">
        <v>17</v>
      </c>
      <c r="G261" s="3" t="s">
        <v>17</v>
      </c>
      <c r="H261" s="28" t="s">
        <v>17</v>
      </c>
      <c r="I261" s="3" t="s">
        <v>17</v>
      </c>
      <c r="J261" s="158" t="s">
        <v>20</v>
      </c>
      <c r="K261" s="161">
        <f>K262+K263+K264</f>
        <v>2006393.08</v>
      </c>
      <c r="L261" s="161">
        <f>L262+L263+L264</f>
        <v>1095543.73</v>
      </c>
      <c r="M261" s="161">
        <f>M262+M263+M264+M265</f>
        <v>0</v>
      </c>
      <c r="N261" s="161">
        <f aca="true" t="shared" si="84" ref="N261:S261">N262+N263+N264+N265</f>
        <v>0</v>
      </c>
      <c r="O261" s="161">
        <f t="shared" si="84"/>
        <v>0</v>
      </c>
      <c r="P261" s="161">
        <f t="shared" si="84"/>
        <v>0</v>
      </c>
      <c r="Q261" s="161">
        <f t="shared" si="84"/>
        <v>0</v>
      </c>
      <c r="R261" s="161">
        <f t="shared" si="84"/>
        <v>0</v>
      </c>
      <c r="S261" s="161">
        <f t="shared" si="84"/>
        <v>0</v>
      </c>
    </row>
    <row r="262" spans="1:19" ht="15.75" customHeight="1" thickBot="1">
      <c r="A262" s="210"/>
      <c r="B262" s="86"/>
      <c r="C262" s="210"/>
      <c r="D262" s="210"/>
      <c r="E262" s="210"/>
      <c r="F262" s="4">
        <v>974</v>
      </c>
      <c r="G262" s="30" t="s">
        <v>142</v>
      </c>
      <c r="H262" s="31" t="s">
        <v>152</v>
      </c>
      <c r="I262" s="4">
        <v>610</v>
      </c>
      <c r="J262" s="7" t="s">
        <v>21</v>
      </c>
      <c r="K262" s="129">
        <v>1886000</v>
      </c>
      <c r="L262" s="129">
        <v>1084600</v>
      </c>
      <c r="M262" s="129">
        <v>0</v>
      </c>
      <c r="N262" s="129">
        <v>0</v>
      </c>
      <c r="O262" s="129">
        <v>0</v>
      </c>
      <c r="P262" s="133">
        <v>0</v>
      </c>
      <c r="Q262" s="133">
        <v>0</v>
      </c>
      <c r="R262" s="133">
        <v>0</v>
      </c>
      <c r="S262" s="133">
        <v>0</v>
      </c>
    </row>
    <row r="263" spans="1:19" ht="15.75" customHeight="1" thickBot="1">
      <c r="A263" s="210"/>
      <c r="B263" s="86"/>
      <c r="C263" s="210"/>
      <c r="D263" s="210"/>
      <c r="E263" s="210"/>
      <c r="F263" s="4">
        <v>974</v>
      </c>
      <c r="G263" s="30" t="s">
        <v>142</v>
      </c>
      <c r="H263" s="31" t="s">
        <v>152</v>
      </c>
      <c r="I263" s="4">
        <v>610</v>
      </c>
      <c r="J263" s="7" t="s">
        <v>22</v>
      </c>
      <c r="K263" s="129">
        <v>60196.54</v>
      </c>
      <c r="L263" s="129">
        <v>5500</v>
      </c>
      <c r="M263" s="129">
        <v>0</v>
      </c>
      <c r="N263" s="129">
        <v>0</v>
      </c>
      <c r="O263" s="129">
        <v>0</v>
      </c>
      <c r="P263" s="133">
        <v>0</v>
      </c>
      <c r="Q263" s="133">
        <v>0</v>
      </c>
      <c r="R263" s="133">
        <v>0</v>
      </c>
      <c r="S263" s="133">
        <v>0</v>
      </c>
    </row>
    <row r="264" spans="1:19" ht="15.75" customHeight="1" thickBot="1">
      <c r="A264" s="210"/>
      <c r="B264" s="86"/>
      <c r="C264" s="210"/>
      <c r="D264" s="210"/>
      <c r="E264" s="210"/>
      <c r="F264" s="4">
        <v>974</v>
      </c>
      <c r="G264" s="30" t="s">
        <v>142</v>
      </c>
      <c r="H264" s="31" t="s">
        <v>152</v>
      </c>
      <c r="I264" s="4">
        <v>610</v>
      </c>
      <c r="J264" s="7" t="s">
        <v>143</v>
      </c>
      <c r="K264" s="129">
        <v>60196.54</v>
      </c>
      <c r="L264" s="129">
        <v>5443.73</v>
      </c>
      <c r="M264" s="129">
        <v>0</v>
      </c>
      <c r="N264" s="129">
        <v>0</v>
      </c>
      <c r="O264" s="129">
        <v>0</v>
      </c>
      <c r="P264" s="133">
        <v>0</v>
      </c>
      <c r="Q264" s="133">
        <v>0</v>
      </c>
      <c r="R264" s="133">
        <v>0</v>
      </c>
      <c r="S264" s="133">
        <v>0</v>
      </c>
    </row>
    <row r="265" spans="1:19" ht="23.25" thickBot="1">
      <c r="A265" s="211"/>
      <c r="B265" s="87"/>
      <c r="C265" s="211"/>
      <c r="D265" s="211"/>
      <c r="E265" s="211"/>
      <c r="F265" s="4" t="s">
        <v>17</v>
      </c>
      <c r="G265" s="4" t="s">
        <v>17</v>
      </c>
      <c r="H265" s="4" t="s">
        <v>17</v>
      </c>
      <c r="I265" s="4" t="s">
        <v>17</v>
      </c>
      <c r="J265" s="7" t="s">
        <v>24</v>
      </c>
      <c r="K265" s="133">
        <v>0</v>
      </c>
      <c r="L265" s="129">
        <v>0</v>
      </c>
      <c r="M265" s="129">
        <v>0</v>
      </c>
      <c r="N265" s="129">
        <v>0</v>
      </c>
      <c r="O265" s="129">
        <v>0</v>
      </c>
      <c r="P265" s="133">
        <v>0</v>
      </c>
      <c r="Q265" s="133">
        <v>0</v>
      </c>
      <c r="R265" s="133">
        <v>0</v>
      </c>
      <c r="S265" s="133">
        <v>0</v>
      </c>
    </row>
    <row r="266" spans="1:19" ht="20.25" customHeight="1" thickBot="1">
      <c r="A266" s="218" t="s">
        <v>212</v>
      </c>
      <c r="B266" s="93"/>
      <c r="C266" s="263" t="s">
        <v>237</v>
      </c>
      <c r="D266" s="209" t="s">
        <v>16</v>
      </c>
      <c r="E266" s="209" t="s">
        <v>28</v>
      </c>
      <c r="F266" s="3" t="s">
        <v>17</v>
      </c>
      <c r="G266" s="3" t="s">
        <v>17</v>
      </c>
      <c r="H266" s="35" t="s">
        <v>17</v>
      </c>
      <c r="I266" s="3" t="s">
        <v>17</v>
      </c>
      <c r="J266" s="158" t="s">
        <v>20</v>
      </c>
      <c r="K266" s="161">
        <f>K267+K268+K269</f>
        <v>262008.04</v>
      </c>
      <c r="L266" s="159">
        <f>L267+L268+L269</f>
        <v>1024477.72</v>
      </c>
      <c r="M266" s="159">
        <f>M267+M268+M269+M270</f>
        <v>823388.45</v>
      </c>
      <c r="N266" s="159">
        <f aca="true" t="shared" si="85" ref="N266:S266">N267+N268+N269+N270</f>
        <v>1000000</v>
      </c>
      <c r="O266" s="159">
        <f t="shared" si="85"/>
        <v>500000</v>
      </c>
      <c r="P266" s="159">
        <f t="shared" si="85"/>
        <v>1000000</v>
      </c>
      <c r="Q266" s="159">
        <f t="shared" si="85"/>
        <v>0</v>
      </c>
      <c r="R266" s="159">
        <f t="shared" si="85"/>
        <v>0</v>
      </c>
      <c r="S266" s="159">
        <f t="shared" si="85"/>
        <v>0</v>
      </c>
    </row>
    <row r="267" spans="1:19" ht="15.75" customHeight="1" thickBot="1">
      <c r="A267" s="219"/>
      <c r="B267" s="94"/>
      <c r="C267" s="264"/>
      <c r="D267" s="210"/>
      <c r="E267" s="210"/>
      <c r="F267" s="34"/>
      <c r="G267" s="30"/>
      <c r="H267" s="36"/>
      <c r="I267" s="34"/>
      <c r="J267" s="33" t="s">
        <v>21</v>
      </c>
      <c r="K267" s="129"/>
      <c r="L267" s="129"/>
      <c r="M267" s="129"/>
      <c r="N267" s="129"/>
      <c r="O267" s="137"/>
      <c r="P267" s="133"/>
      <c r="Q267" s="133"/>
      <c r="R267" s="133"/>
      <c r="S267" s="133"/>
    </row>
    <row r="268" spans="1:19" ht="15.75" customHeight="1" thickBot="1">
      <c r="A268" s="219"/>
      <c r="B268" s="94"/>
      <c r="C268" s="264"/>
      <c r="D268" s="210"/>
      <c r="E268" s="210"/>
      <c r="F268" s="34"/>
      <c r="G268" s="30"/>
      <c r="H268" s="36"/>
      <c r="I268" s="34"/>
      <c r="J268" s="33" t="s">
        <v>22</v>
      </c>
      <c r="K268" s="129"/>
      <c r="L268" s="129"/>
      <c r="M268" s="129"/>
      <c r="N268" s="129"/>
      <c r="O268" s="137"/>
      <c r="P268" s="133"/>
      <c r="Q268" s="133"/>
      <c r="R268" s="133"/>
      <c r="S268" s="133"/>
    </row>
    <row r="269" spans="1:19" ht="15.75" customHeight="1" thickBot="1">
      <c r="A269" s="219"/>
      <c r="B269" s="94"/>
      <c r="C269" s="264"/>
      <c r="D269" s="210"/>
      <c r="E269" s="210"/>
      <c r="F269" s="34">
        <v>974</v>
      </c>
      <c r="G269" s="37" t="s">
        <v>149</v>
      </c>
      <c r="H269" s="3" t="s">
        <v>238</v>
      </c>
      <c r="I269" s="34">
        <v>610</v>
      </c>
      <c r="J269" s="33" t="s">
        <v>143</v>
      </c>
      <c r="K269" s="137">
        <v>262008.04</v>
      </c>
      <c r="L269" s="129">
        <v>1024477.72</v>
      </c>
      <c r="M269" s="129">
        <v>823388.45</v>
      </c>
      <c r="N269" s="129">
        <v>1000000</v>
      </c>
      <c r="O269" s="137">
        <v>500000</v>
      </c>
      <c r="P269" s="129">
        <v>1000000</v>
      </c>
      <c r="Q269" s="129">
        <v>0</v>
      </c>
      <c r="R269" s="129">
        <v>0</v>
      </c>
      <c r="S269" s="129">
        <v>0</v>
      </c>
    </row>
    <row r="270" spans="1:19" ht="23.25" thickBot="1">
      <c r="A270" s="220"/>
      <c r="B270" s="95"/>
      <c r="C270" s="265"/>
      <c r="D270" s="211"/>
      <c r="E270" s="211"/>
      <c r="F270" s="34" t="s">
        <v>17</v>
      </c>
      <c r="G270" s="34" t="s">
        <v>17</v>
      </c>
      <c r="H270" s="34" t="s">
        <v>17</v>
      </c>
      <c r="I270" s="34" t="s">
        <v>17</v>
      </c>
      <c r="J270" s="33" t="s">
        <v>24</v>
      </c>
      <c r="K270" s="133">
        <v>0</v>
      </c>
      <c r="L270" s="133">
        <v>0</v>
      </c>
      <c r="M270" s="133">
        <v>0</v>
      </c>
      <c r="N270" s="133">
        <v>0</v>
      </c>
      <c r="O270" s="133">
        <v>0</v>
      </c>
      <c r="P270" s="133">
        <v>0</v>
      </c>
      <c r="Q270" s="133">
        <v>0</v>
      </c>
      <c r="R270" s="133">
        <v>0</v>
      </c>
      <c r="S270" s="133">
        <v>0</v>
      </c>
    </row>
    <row r="271" spans="1:19" ht="3.75" customHeight="1">
      <c r="A271" s="244"/>
      <c r="B271" s="245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6"/>
    </row>
    <row r="272" spans="1:19" ht="15">
      <c r="A272" s="247" t="s">
        <v>92</v>
      </c>
      <c r="B272" s="248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O272" s="249"/>
      <c r="P272" s="249"/>
      <c r="Q272" s="249"/>
      <c r="R272" s="249"/>
      <c r="S272" s="250"/>
    </row>
    <row r="273" spans="1:19" ht="6" customHeight="1" thickBot="1">
      <c r="A273" s="266"/>
      <c r="B273" s="267"/>
      <c r="C273" s="267"/>
      <c r="D273" s="267"/>
      <c r="E273" s="267"/>
      <c r="F273" s="267"/>
      <c r="G273" s="267"/>
      <c r="H273" s="267"/>
      <c r="I273" s="267"/>
      <c r="J273" s="267"/>
      <c r="K273" s="267"/>
      <c r="L273" s="267"/>
      <c r="M273" s="267"/>
      <c r="N273" s="267"/>
      <c r="O273" s="267"/>
      <c r="P273" s="267"/>
      <c r="Q273" s="267"/>
      <c r="R273" s="267"/>
      <c r="S273" s="268"/>
    </row>
    <row r="274" spans="1:20" ht="16.5" customHeight="1" thickBot="1">
      <c r="A274" s="234" t="s">
        <v>213</v>
      </c>
      <c r="B274" s="179"/>
      <c r="C274" s="234" t="s">
        <v>129</v>
      </c>
      <c r="D274" s="234" t="s">
        <v>99</v>
      </c>
      <c r="E274" s="234" t="s">
        <v>28</v>
      </c>
      <c r="F274" s="165" t="s">
        <v>17</v>
      </c>
      <c r="G274" s="165" t="s">
        <v>17</v>
      </c>
      <c r="H274" s="165" t="s">
        <v>130</v>
      </c>
      <c r="I274" s="165" t="s">
        <v>17</v>
      </c>
      <c r="J274" s="169" t="s">
        <v>20</v>
      </c>
      <c r="K274" s="165">
        <f>K275+K276+K277+K278</f>
        <v>0</v>
      </c>
      <c r="L274" s="165">
        <f>L275+L276+L277+L278</f>
        <v>0</v>
      </c>
      <c r="M274" s="166">
        <f>M275+M276+M277+M278</f>
        <v>0</v>
      </c>
      <c r="N274" s="166">
        <f aca="true" t="shared" si="86" ref="N274:S274">N275+N276+N277+N278</f>
        <v>0</v>
      </c>
      <c r="O274" s="166">
        <f t="shared" si="86"/>
        <v>0</v>
      </c>
      <c r="P274" s="166">
        <f t="shared" si="86"/>
        <v>0</v>
      </c>
      <c r="Q274" s="166">
        <f t="shared" si="86"/>
        <v>132100</v>
      </c>
      <c r="R274" s="166">
        <f t="shared" si="86"/>
        <v>660500</v>
      </c>
      <c r="S274" s="166">
        <f t="shared" si="86"/>
        <v>660500</v>
      </c>
      <c r="T274" s="2"/>
    </row>
    <row r="275" spans="1:20" ht="16.5" customHeight="1" thickBot="1">
      <c r="A275" s="235"/>
      <c r="B275" s="180"/>
      <c r="C275" s="235"/>
      <c r="D275" s="235"/>
      <c r="E275" s="235"/>
      <c r="F275" s="167" t="s">
        <v>17</v>
      </c>
      <c r="G275" s="167" t="s">
        <v>17</v>
      </c>
      <c r="H275" s="167" t="s">
        <v>17</v>
      </c>
      <c r="I275" s="167" t="s">
        <v>17</v>
      </c>
      <c r="J275" s="10" t="s">
        <v>21</v>
      </c>
      <c r="K275" s="8">
        <f aca="true" t="shared" si="87" ref="K275:L277">K281+K286</f>
        <v>0</v>
      </c>
      <c r="L275" s="8">
        <f t="shared" si="87"/>
        <v>0</v>
      </c>
      <c r="M275" s="132">
        <f>M281+M286+M291+M296</f>
        <v>0</v>
      </c>
      <c r="N275" s="132">
        <f aca="true" t="shared" si="88" ref="N275:S275">N281+N286+N291+N296</f>
        <v>0</v>
      </c>
      <c r="O275" s="132">
        <f t="shared" si="88"/>
        <v>0</v>
      </c>
      <c r="P275" s="132">
        <f t="shared" si="88"/>
        <v>0</v>
      </c>
      <c r="Q275" s="132">
        <f t="shared" si="88"/>
        <v>132100</v>
      </c>
      <c r="R275" s="132">
        <f t="shared" si="88"/>
        <v>660500</v>
      </c>
      <c r="S275" s="132">
        <f t="shared" si="88"/>
        <v>660500</v>
      </c>
      <c r="T275" s="2"/>
    </row>
    <row r="276" spans="1:20" ht="16.5" customHeight="1" thickBot="1">
      <c r="A276" s="235"/>
      <c r="B276" s="180"/>
      <c r="C276" s="235"/>
      <c r="D276" s="235"/>
      <c r="E276" s="235"/>
      <c r="F276" s="167" t="s">
        <v>17</v>
      </c>
      <c r="G276" s="167" t="s">
        <v>17</v>
      </c>
      <c r="H276" s="167" t="s">
        <v>17</v>
      </c>
      <c r="I276" s="167" t="s">
        <v>17</v>
      </c>
      <c r="J276" s="10" t="s">
        <v>22</v>
      </c>
      <c r="K276" s="8">
        <f t="shared" si="87"/>
        <v>0</v>
      </c>
      <c r="L276" s="8">
        <f t="shared" si="87"/>
        <v>0</v>
      </c>
      <c r="M276" s="132">
        <f>M282+M287+M292+M297</f>
        <v>0</v>
      </c>
      <c r="N276" s="132">
        <f aca="true" t="shared" si="89" ref="N276:S276">N282+N287+N292+N297</f>
        <v>0</v>
      </c>
      <c r="O276" s="132">
        <f t="shared" si="89"/>
        <v>0</v>
      </c>
      <c r="P276" s="132">
        <f t="shared" si="89"/>
        <v>0</v>
      </c>
      <c r="Q276" s="132">
        <f t="shared" si="89"/>
        <v>0</v>
      </c>
      <c r="R276" s="132">
        <f t="shared" si="89"/>
        <v>0</v>
      </c>
      <c r="S276" s="132">
        <f t="shared" si="89"/>
        <v>0</v>
      </c>
      <c r="T276" s="2"/>
    </row>
    <row r="277" spans="1:20" ht="16.5" customHeight="1" thickBot="1">
      <c r="A277" s="235"/>
      <c r="B277" s="180"/>
      <c r="C277" s="235"/>
      <c r="D277" s="235"/>
      <c r="E277" s="235"/>
      <c r="F277" s="167"/>
      <c r="G277" s="167" t="s">
        <v>123</v>
      </c>
      <c r="H277" s="167" t="s">
        <v>123</v>
      </c>
      <c r="I277" s="167" t="s">
        <v>123</v>
      </c>
      <c r="J277" s="10" t="s">
        <v>143</v>
      </c>
      <c r="K277" s="8">
        <f t="shared" si="87"/>
        <v>0</v>
      </c>
      <c r="L277" s="8">
        <f t="shared" si="87"/>
        <v>0</v>
      </c>
      <c r="M277" s="132">
        <f>M283+M288+M293+M298</f>
        <v>0</v>
      </c>
      <c r="N277" s="132">
        <f aca="true" t="shared" si="90" ref="N277:S277">N283+N288+N293+N298</f>
        <v>0</v>
      </c>
      <c r="O277" s="132">
        <f t="shared" si="90"/>
        <v>0</v>
      </c>
      <c r="P277" s="132">
        <f t="shared" si="90"/>
        <v>0</v>
      </c>
      <c r="Q277" s="132">
        <f t="shared" si="90"/>
        <v>0</v>
      </c>
      <c r="R277" s="132">
        <f t="shared" si="90"/>
        <v>0</v>
      </c>
      <c r="S277" s="132">
        <f t="shared" si="90"/>
        <v>0</v>
      </c>
      <c r="T277" s="2"/>
    </row>
    <row r="278" spans="1:20" ht="16.5" customHeight="1" thickBot="1">
      <c r="A278" s="236"/>
      <c r="B278" s="181"/>
      <c r="C278" s="236"/>
      <c r="D278" s="236"/>
      <c r="E278" s="236"/>
      <c r="F278" s="167"/>
      <c r="G278" s="167" t="s">
        <v>123</v>
      </c>
      <c r="H278" s="167" t="s">
        <v>123</v>
      </c>
      <c r="I278" s="167" t="s">
        <v>123</v>
      </c>
      <c r="J278" s="10" t="s">
        <v>24</v>
      </c>
      <c r="K278" s="8">
        <v>0</v>
      </c>
      <c r="L278" s="8">
        <v>0</v>
      </c>
      <c r="M278" s="132">
        <f>M284+M289+M294+M299</f>
        <v>0</v>
      </c>
      <c r="N278" s="132">
        <f aca="true" t="shared" si="91" ref="N278:S278">N284+N289+N294+N299</f>
        <v>0</v>
      </c>
      <c r="O278" s="132">
        <f t="shared" si="91"/>
        <v>0</v>
      </c>
      <c r="P278" s="132">
        <f t="shared" si="91"/>
        <v>0</v>
      </c>
      <c r="Q278" s="132">
        <f t="shared" si="91"/>
        <v>0</v>
      </c>
      <c r="R278" s="132">
        <f t="shared" si="91"/>
        <v>0</v>
      </c>
      <c r="S278" s="132">
        <f t="shared" si="91"/>
        <v>0</v>
      </c>
      <c r="T278" s="16"/>
    </row>
    <row r="279" spans="1:20" ht="51.75" customHeight="1" thickBot="1">
      <c r="A279" s="15" t="s">
        <v>214</v>
      </c>
      <c r="B279" s="126"/>
      <c r="C279" s="260" t="s">
        <v>131</v>
      </c>
      <c r="D279" s="261"/>
      <c r="E279" s="261"/>
      <c r="F279" s="261"/>
      <c r="G279" s="261"/>
      <c r="H279" s="261"/>
      <c r="I279" s="261"/>
      <c r="J279" s="262"/>
      <c r="K279" s="8">
        <v>100</v>
      </c>
      <c r="L279" s="8">
        <v>98.97</v>
      </c>
      <c r="M279" s="8">
        <v>98.97</v>
      </c>
      <c r="N279" s="8">
        <v>98.97</v>
      </c>
      <c r="O279" s="8">
        <v>98.97</v>
      </c>
      <c r="P279" s="8">
        <v>98.98</v>
      </c>
      <c r="Q279" s="8">
        <v>98.98</v>
      </c>
      <c r="R279" s="8">
        <v>98.98</v>
      </c>
      <c r="S279" s="18">
        <v>98.98</v>
      </c>
      <c r="T279" s="17"/>
    </row>
    <row r="280" spans="1:19" ht="21.75" customHeight="1" thickBot="1">
      <c r="A280" s="231" t="s">
        <v>132</v>
      </c>
      <c r="B280" s="96"/>
      <c r="C280" s="231" t="s">
        <v>133</v>
      </c>
      <c r="D280" s="231" t="s">
        <v>16</v>
      </c>
      <c r="E280" s="231" t="s">
        <v>122</v>
      </c>
      <c r="F280" s="9"/>
      <c r="G280" s="9"/>
      <c r="H280" s="9"/>
      <c r="I280" s="9"/>
      <c r="J280" s="169" t="s">
        <v>20</v>
      </c>
      <c r="K280" s="165">
        <f>K281+K282+K283+K284</f>
        <v>0</v>
      </c>
      <c r="L280" s="165">
        <f>L281+L282+L283+L284</f>
        <v>0</v>
      </c>
      <c r="M280" s="165">
        <f>M281+M282+M283+M284</f>
        <v>0</v>
      </c>
      <c r="N280" s="165">
        <f aca="true" t="shared" si="92" ref="N280:S280">N281+N282+N283+N284</f>
        <v>0</v>
      </c>
      <c r="O280" s="165">
        <f t="shared" si="92"/>
        <v>0</v>
      </c>
      <c r="P280" s="165">
        <f t="shared" si="92"/>
        <v>0</v>
      </c>
      <c r="Q280" s="165">
        <f t="shared" si="92"/>
        <v>0</v>
      </c>
      <c r="R280" s="165">
        <f t="shared" si="92"/>
        <v>0</v>
      </c>
      <c r="S280" s="165">
        <f t="shared" si="92"/>
        <v>0</v>
      </c>
    </row>
    <row r="281" spans="1:19" ht="16.5" customHeight="1" thickBot="1">
      <c r="A281" s="232"/>
      <c r="B281" s="97"/>
      <c r="C281" s="232"/>
      <c r="D281" s="232"/>
      <c r="E281" s="232"/>
      <c r="F281" s="8" t="s">
        <v>17</v>
      </c>
      <c r="G281" s="8" t="s">
        <v>17</v>
      </c>
      <c r="H281" s="8" t="s">
        <v>17</v>
      </c>
      <c r="I281" s="8" t="s">
        <v>17</v>
      </c>
      <c r="J281" s="10" t="s">
        <v>21</v>
      </c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16.5" customHeight="1" thickBot="1">
      <c r="A282" s="232"/>
      <c r="B282" s="97"/>
      <c r="C282" s="232"/>
      <c r="D282" s="232"/>
      <c r="E282" s="232"/>
      <c r="F282" s="8">
        <v>974</v>
      </c>
      <c r="G282" s="8">
        <v>1003</v>
      </c>
      <c r="H282" s="8" t="s">
        <v>134</v>
      </c>
      <c r="I282" s="8">
        <v>300</v>
      </c>
      <c r="J282" s="10" t="s">
        <v>22</v>
      </c>
      <c r="K282" s="27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</row>
    <row r="283" spans="1:19" ht="16.5" customHeight="1" thickBot="1">
      <c r="A283" s="232"/>
      <c r="B283" s="97"/>
      <c r="C283" s="232"/>
      <c r="D283" s="232"/>
      <c r="E283" s="232"/>
      <c r="F283" s="8" t="s">
        <v>17</v>
      </c>
      <c r="G283" s="8" t="s">
        <v>17</v>
      </c>
      <c r="H283" s="8" t="s">
        <v>17</v>
      </c>
      <c r="I283" s="8" t="s">
        <v>17</v>
      </c>
      <c r="J283" s="10" t="s">
        <v>143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</row>
    <row r="284" spans="1:19" ht="15" customHeight="1" thickBot="1">
      <c r="A284" s="233"/>
      <c r="B284" s="98"/>
      <c r="C284" s="233"/>
      <c r="D284" s="233"/>
      <c r="E284" s="233"/>
      <c r="F284" s="8" t="s">
        <v>17</v>
      </c>
      <c r="G284" s="8" t="s">
        <v>17</v>
      </c>
      <c r="H284" s="8" t="s">
        <v>17</v>
      </c>
      <c r="I284" s="8" t="s">
        <v>17</v>
      </c>
      <c r="J284" s="10" t="s">
        <v>24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</row>
    <row r="285" spans="1:19" ht="21.75" customHeight="1" thickBot="1">
      <c r="A285" s="231" t="s">
        <v>135</v>
      </c>
      <c r="B285" s="96"/>
      <c r="C285" s="231" t="s">
        <v>225</v>
      </c>
      <c r="D285" s="231" t="s">
        <v>16</v>
      </c>
      <c r="E285" s="231" t="s">
        <v>28</v>
      </c>
      <c r="F285" s="9"/>
      <c r="G285" s="9"/>
      <c r="H285" s="9"/>
      <c r="I285" s="9"/>
      <c r="J285" s="169" t="s">
        <v>20</v>
      </c>
      <c r="K285" s="165">
        <f>K286+K287+K288+K289</f>
        <v>0</v>
      </c>
      <c r="L285" s="165">
        <f>L286+L287+L288+L289</f>
        <v>0</v>
      </c>
      <c r="M285" s="166">
        <f>M286+M287+M288+M289</f>
        <v>0</v>
      </c>
      <c r="N285" s="166">
        <f aca="true" t="shared" si="93" ref="N285:S285">N286+N287+N288+N289</f>
        <v>0</v>
      </c>
      <c r="O285" s="166">
        <f t="shared" si="93"/>
        <v>0</v>
      </c>
      <c r="P285" s="166">
        <f t="shared" si="93"/>
        <v>0</v>
      </c>
      <c r="Q285" s="166">
        <f t="shared" si="93"/>
        <v>132100</v>
      </c>
      <c r="R285" s="166">
        <f t="shared" si="93"/>
        <v>660500</v>
      </c>
      <c r="S285" s="166">
        <f t="shared" si="93"/>
        <v>660500</v>
      </c>
    </row>
    <row r="286" spans="1:19" ht="15.75" customHeight="1" thickBot="1">
      <c r="A286" s="232"/>
      <c r="B286" s="97"/>
      <c r="C286" s="232"/>
      <c r="D286" s="232"/>
      <c r="E286" s="232"/>
      <c r="F286" s="8" t="s">
        <v>17</v>
      </c>
      <c r="G286" s="8" t="s">
        <v>17</v>
      </c>
      <c r="H286" s="8" t="s">
        <v>17</v>
      </c>
      <c r="I286" s="8" t="s">
        <v>17</v>
      </c>
      <c r="J286" s="10" t="s">
        <v>21</v>
      </c>
      <c r="K286" s="27"/>
      <c r="L286" s="27"/>
      <c r="M286" s="128"/>
      <c r="N286" s="132">
        <v>0</v>
      </c>
      <c r="O286" s="132">
        <v>0</v>
      </c>
      <c r="P286" s="132">
        <v>0</v>
      </c>
      <c r="Q286" s="128">
        <v>132100</v>
      </c>
      <c r="R286" s="128">
        <v>660500</v>
      </c>
      <c r="S286" s="128">
        <v>660500</v>
      </c>
    </row>
    <row r="287" spans="1:19" ht="15.75" customHeight="1" thickBot="1">
      <c r="A287" s="232"/>
      <c r="B287" s="97"/>
      <c r="C287" s="232"/>
      <c r="D287" s="232"/>
      <c r="E287" s="232"/>
      <c r="F287" s="8" t="s">
        <v>17</v>
      </c>
      <c r="G287" s="8" t="s">
        <v>17</v>
      </c>
      <c r="H287" s="8" t="s">
        <v>17</v>
      </c>
      <c r="I287" s="8" t="s">
        <v>17</v>
      </c>
      <c r="J287" s="10" t="s">
        <v>22</v>
      </c>
      <c r="K287" s="8">
        <v>0</v>
      </c>
      <c r="L287" s="8">
        <v>0</v>
      </c>
      <c r="M287" s="132">
        <v>0</v>
      </c>
      <c r="N287" s="132">
        <v>0</v>
      </c>
      <c r="O287" s="132">
        <v>0</v>
      </c>
      <c r="P287" s="132">
        <v>0</v>
      </c>
      <c r="Q287" s="132">
        <v>0</v>
      </c>
      <c r="R287" s="132">
        <v>0</v>
      </c>
      <c r="S287" s="132">
        <v>0</v>
      </c>
    </row>
    <row r="288" spans="1:19" ht="15.75" customHeight="1" thickBot="1">
      <c r="A288" s="232"/>
      <c r="B288" s="97"/>
      <c r="C288" s="232"/>
      <c r="D288" s="232"/>
      <c r="E288" s="232"/>
      <c r="F288" s="8" t="s">
        <v>17</v>
      </c>
      <c r="G288" s="8" t="s">
        <v>17</v>
      </c>
      <c r="H288" s="8" t="s">
        <v>17</v>
      </c>
      <c r="I288" s="8" t="s">
        <v>17</v>
      </c>
      <c r="J288" s="10" t="s">
        <v>143</v>
      </c>
      <c r="K288" s="8">
        <v>0</v>
      </c>
      <c r="L288" s="8">
        <v>0</v>
      </c>
      <c r="M288" s="132">
        <v>0</v>
      </c>
      <c r="N288" s="132">
        <v>0</v>
      </c>
      <c r="O288" s="132">
        <v>0</v>
      </c>
      <c r="P288" s="132">
        <v>0</v>
      </c>
      <c r="Q288" s="132">
        <v>0</v>
      </c>
      <c r="R288" s="132">
        <v>0</v>
      </c>
      <c r="S288" s="132">
        <v>0</v>
      </c>
    </row>
    <row r="289" spans="1:19" ht="15.75" customHeight="1" thickBot="1">
      <c r="A289" s="233"/>
      <c r="B289" s="98"/>
      <c r="C289" s="233"/>
      <c r="D289" s="233"/>
      <c r="E289" s="233"/>
      <c r="F289" s="8" t="s">
        <v>17</v>
      </c>
      <c r="G289" s="8" t="s">
        <v>17</v>
      </c>
      <c r="H289" s="8" t="s">
        <v>17</v>
      </c>
      <c r="I289" s="8" t="s">
        <v>17</v>
      </c>
      <c r="J289" s="10" t="s">
        <v>24</v>
      </c>
      <c r="K289" s="8">
        <v>0</v>
      </c>
      <c r="L289" s="8">
        <v>0</v>
      </c>
      <c r="M289" s="132">
        <v>0</v>
      </c>
      <c r="N289" s="132">
        <v>0</v>
      </c>
      <c r="O289" s="132">
        <v>0</v>
      </c>
      <c r="P289" s="132">
        <v>0</v>
      </c>
      <c r="Q289" s="132">
        <v>0</v>
      </c>
      <c r="R289" s="132">
        <v>0</v>
      </c>
      <c r="S289" s="132">
        <v>0</v>
      </c>
    </row>
    <row r="290" spans="1:19" ht="18.75" customHeight="1" thickBot="1">
      <c r="A290" s="231" t="s">
        <v>215</v>
      </c>
      <c r="B290" s="96"/>
      <c r="C290" s="231" t="s">
        <v>133</v>
      </c>
      <c r="D290" s="231" t="s">
        <v>16</v>
      </c>
      <c r="E290" s="231" t="s">
        <v>122</v>
      </c>
      <c r="F290" s="9"/>
      <c r="G290" s="9"/>
      <c r="H290" s="9"/>
      <c r="I290" s="9"/>
      <c r="J290" s="169" t="s">
        <v>20</v>
      </c>
      <c r="K290" s="165">
        <f>K291+K292+K293+K294</f>
        <v>0</v>
      </c>
      <c r="L290" s="165">
        <f>L291+L292+L293+L294</f>
        <v>0</v>
      </c>
      <c r="M290" s="166">
        <f>M291+M292+M293+M294</f>
        <v>0</v>
      </c>
      <c r="N290" s="166">
        <f aca="true" t="shared" si="94" ref="N290:S290">N291+N292+N293+N294</f>
        <v>0</v>
      </c>
      <c r="O290" s="166">
        <f t="shared" si="94"/>
        <v>0</v>
      </c>
      <c r="P290" s="166">
        <f t="shared" si="94"/>
        <v>0</v>
      </c>
      <c r="Q290" s="166">
        <f t="shared" si="94"/>
        <v>0</v>
      </c>
      <c r="R290" s="166">
        <f t="shared" si="94"/>
        <v>0</v>
      </c>
      <c r="S290" s="166">
        <f t="shared" si="94"/>
        <v>0</v>
      </c>
    </row>
    <row r="291" spans="1:19" ht="16.5" customHeight="1" thickBot="1">
      <c r="A291" s="232"/>
      <c r="B291" s="97"/>
      <c r="C291" s="232"/>
      <c r="D291" s="232"/>
      <c r="E291" s="232"/>
      <c r="F291" s="24" t="s">
        <v>17</v>
      </c>
      <c r="G291" s="24" t="s">
        <v>17</v>
      </c>
      <c r="H291" s="24" t="s">
        <v>17</v>
      </c>
      <c r="I291" s="24" t="s">
        <v>17</v>
      </c>
      <c r="J291" s="10" t="s">
        <v>21</v>
      </c>
      <c r="K291" s="24"/>
      <c r="L291" s="24"/>
      <c r="M291" s="132"/>
      <c r="N291" s="132"/>
      <c r="O291" s="132"/>
      <c r="P291" s="132"/>
      <c r="Q291" s="132"/>
      <c r="R291" s="132"/>
      <c r="S291" s="132"/>
    </row>
    <row r="292" spans="1:19" ht="16.5" customHeight="1" thickBot="1">
      <c r="A292" s="232"/>
      <c r="B292" s="97"/>
      <c r="C292" s="232"/>
      <c r="D292" s="232"/>
      <c r="E292" s="232"/>
      <c r="F292" s="24" t="s">
        <v>17</v>
      </c>
      <c r="G292" s="24" t="s">
        <v>17</v>
      </c>
      <c r="H292" s="24" t="s">
        <v>17</v>
      </c>
      <c r="I292" s="24" t="s">
        <v>17</v>
      </c>
      <c r="J292" s="10" t="s">
        <v>22</v>
      </c>
      <c r="K292" s="27"/>
      <c r="L292" s="24">
        <v>0</v>
      </c>
      <c r="M292" s="132">
        <v>0</v>
      </c>
      <c r="N292" s="132">
        <v>0</v>
      </c>
      <c r="O292" s="132">
        <v>0</v>
      </c>
      <c r="P292" s="132">
        <v>0</v>
      </c>
      <c r="Q292" s="132">
        <v>0</v>
      </c>
      <c r="R292" s="132">
        <v>0</v>
      </c>
      <c r="S292" s="132">
        <v>0</v>
      </c>
    </row>
    <row r="293" spans="1:19" ht="16.5" customHeight="1" thickBot="1">
      <c r="A293" s="232"/>
      <c r="B293" s="97"/>
      <c r="C293" s="232"/>
      <c r="D293" s="232"/>
      <c r="E293" s="232"/>
      <c r="F293" s="24" t="s">
        <v>17</v>
      </c>
      <c r="G293" s="24" t="s">
        <v>17</v>
      </c>
      <c r="H293" s="24" t="s">
        <v>17</v>
      </c>
      <c r="I293" s="24" t="s">
        <v>17</v>
      </c>
      <c r="J293" s="10" t="s">
        <v>143</v>
      </c>
      <c r="K293" s="24">
        <v>0</v>
      </c>
      <c r="L293" s="24">
        <v>0</v>
      </c>
      <c r="M293" s="132">
        <v>0</v>
      </c>
      <c r="N293" s="132">
        <v>0</v>
      </c>
      <c r="O293" s="132">
        <v>0</v>
      </c>
      <c r="P293" s="132">
        <v>0</v>
      </c>
      <c r="Q293" s="132">
        <v>0</v>
      </c>
      <c r="R293" s="132">
        <v>0</v>
      </c>
      <c r="S293" s="132">
        <v>0</v>
      </c>
    </row>
    <row r="294" spans="1:19" ht="15" customHeight="1" thickBot="1">
      <c r="A294" s="233"/>
      <c r="B294" s="98"/>
      <c r="C294" s="233"/>
      <c r="D294" s="233"/>
      <c r="E294" s="233"/>
      <c r="F294" s="24" t="s">
        <v>17</v>
      </c>
      <c r="G294" s="24" t="s">
        <v>17</v>
      </c>
      <c r="H294" s="24" t="s">
        <v>17</v>
      </c>
      <c r="I294" s="24" t="s">
        <v>17</v>
      </c>
      <c r="J294" s="10" t="s">
        <v>24</v>
      </c>
      <c r="K294" s="24">
        <v>0</v>
      </c>
      <c r="L294" s="24">
        <v>0</v>
      </c>
      <c r="M294" s="132">
        <v>0</v>
      </c>
      <c r="N294" s="132">
        <v>0</v>
      </c>
      <c r="O294" s="132">
        <v>0</v>
      </c>
      <c r="P294" s="132">
        <v>0</v>
      </c>
      <c r="Q294" s="132">
        <v>0</v>
      </c>
      <c r="R294" s="132">
        <v>0</v>
      </c>
      <c r="S294" s="132">
        <v>0</v>
      </c>
    </row>
    <row r="295" spans="1:19" ht="23.25" customHeight="1" thickBot="1">
      <c r="A295" s="231" t="s">
        <v>135</v>
      </c>
      <c r="B295" s="96"/>
      <c r="C295" s="231" t="s">
        <v>136</v>
      </c>
      <c r="D295" s="231" t="s">
        <v>16</v>
      </c>
      <c r="E295" s="231" t="s">
        <v>28</v>
      </c>
      <c r="F295" s="9"/>
      <c r="G295" s="9"/>
      <c r="H295" s="9"/>
      <c r="I295" s="9"/>
      <c r="J295" s="169" t="s">
        <v>20</v>
      </c>
      <c r="K295" s="165">
        <f>K296+K297+K298+K299</f>
        <v>0</v>
      </c>
      <c r="L295" s="165">
        <v>0</v>
      </c>
      <c r="M295" s="166">
        <f>M296+M297+M298+M299</f>
        <v>0</v>
      </c>
      <c r="N295" s="166">
        <f aca="true" t="shared" si="95" ref="N295:S295">N296+N297+N298+N299</f>
        <v>0</v>
      </c>
      <c r="O295" s="166">
        <f t="shared" si="95"/>
        <v>0</v>
      </c>
      <c r="P295" s="166">
        <f t="shared" si="95"/>
        <v>0</v>
      </c>
      <c r="Q295" s="166">
        <f t="shared" si="95"/>
        <v>0</v>
      </c>
      <c r="R295" s="166">
        <f t="shared" si="95"/>
        <v>0</v>
      </c>
      <c r="S295" s="166">
        <f t="shared" si="95"/>
        <v>0</v>
      </c>
    </row>
    <row r="296" spans="1:19" ht="15.75" customHeight="1" thickBot="1">
      <c r="A296" s="232"/>
      <c r="B296" s="97"/>
      <c r="C296" s="232"/>
      <c r="D296" s="232"/>
      <c r="E296" s="232"/>
      <c r="F296" s="24" t="s">
        <v>17</v>
      </c>
      <c r="G296" s="24" t="s">
        <v>17</v>
      </c>
      <c r="H296" s="24" t="s">
        <v>17</v>
      </c>
      <c r="I296" s="24" t="s">
        <v>17</v>
      </c>
      <c r="J296" s="10" t="s">
        <v>21</v>
      </c>
      <c r="K296" s="27">
        <v>0</v>
      </c>
      <c r="L296" s="27">
        <v>0</v>
      </c>
      <c r="M296" s="128">
        <v>0</v>
      </c>
      <c r="N296" s="132"/>
      <c r="O296" s="132"/>
      <c r="P296" s="132"/>
      <c r="Q296" s="132"/>
      <c r="R296" s="132"/>
      <c r="S296" s="132"/>
    </row>
    <row r="297" spans="1:19" ht="15.75" customHeight="1" thickBot="1">
      <c r="A297" s="232"/>
      <c r="B297" s="97"/>
      <c r="C297" s="232"/>
      <c r="D297" s="232"/>
      <c r="E297" s="232"/>
      <c r="F297" s="24" t="s">
        <v>17</v>
      </c>
      <c r="G297" s="24" t="s">
        <v>17</v>
      </c>
      <c r="H297" s="24" t="s">
        <v>17</v>
      </c>
      <c r="I297" s="24" t="s">
        <v>17</v>
      </c>
      <c r="J297" s="10" t="s">
        <v>22</v>
      </c>
      <c r="K297" s="24">
        <v>0</v>
      </c>
      <c r="L297" s="24">
        <v>0</v>
      </c>
      <c r="M297" s="132">
        <v>0</v>
      </c>
      <c r="N297" s="132">
        <v>0</v>
      </c>
      <c r="O297" s="132">
        <v>0</v>
      </c>
      <c r="P297" s="132">
        <v>0</v>
      </c>
      <c r="Q297" s="132">
        <v>0</v>
      </c>
      <c r="R297" s="132">
        <v>0</v>
      </c>
      <c r="S297" s="132">
        <v>0</v>
      </c>
    </row>
    <row r="298" spans="1:19" ht="15.75" customHeight="1" thickBot="1">
      <c r="A298" s="232"/>
      <c r="B298" s="97"/>
      <c r="C298" s="232"/>
      <c r="D298" s="232"/>
      <c r="E298" s="232"/>
      <c r="F298" s="24" t="s">
        <v>17</v>
      </c>
      <c r="G298" s="24" t="s">
        <v>17</v>
      </c>
      <c r="H298" s="24" t="s">
        <v>17</v>
      </c>
      <c r="I298" s="24" t="s">
        <v>17</v>
      </c>
      <c r="J298" s="10" t="s">
        <v>143</v>
      </c>
      <c r="K298" s="24">
        <v>0</v>
      </c>
      <c r="L298" s="24">
        <v>0</v>
      </c>
      <c r="M298" s="132">
        <v>0</v>
      </c>
      <c r="N298" s="132">
        <v>0</v>
      </c>
      <c r="O298" s="132">
        <v>0</v>
      </c>
      <c r="P298" s="132">
        <v>0</v>
      </c>
      <c r="Q298" s="132">
        <v>0</v>
      </c>
      <c r="R298" s="132">
        <v>0</v>
      </c>
      <c r="S298" s="132">
        <v>0</v>
      </c>
    </row>
    <row r="299" spans="1:19" ht="15.75" customHeight="1" thickBot="1">
      <c r="A299" s="233"/>
      <c r="B299" s="98"/>
      <c r="C299" s="233"/>
      <c r="D299" s="233"/>
      <c r="E299" s="233"/>
      <c r="F299" s="24" t="s">
        <v>17</v>
      </c>
      <c r="G299" s="24" t="s">
        <v>17</v>
      </c>
      <c r="H299" s="24" t="s">
        <v>17</v>
      </c>
      <c r="I299" s="24" t="s">
        <v>17</v>
      </c>
      <c r="J299" s="10" t="s">
        <v>24</v>
      </c>
      <c r="K299" s="24">
        <v>0</v>
      </c>
      <c r="L299" s="24">
        <v>0</v>
      </c>
      <c r="M299" s="132">
        <v>0</v>
      </c>
      <c r="N299" s="132">
        <v>0</v>
      </c>
      <c r="O299" s="132">
        <v>0</v>
      </c>
      <c r="P299" s="132">
        <v>0</v>
      </c>
      <c r="Q299" s="132">
        <v>0</v>
      </c>
      <c r="R299" s="132">
        <v>0</v>
      </c>
      <c r="S299" s="132">
        <v>0</v>
      </c>
    </row>
    <row r="300" spans="1:19" ht="15.75" customHeight="1">
      <c r="A300" s="244" t="s">
        <v>226</v>
      </c>
      <c r="B300" s="245"/>
      <c r="C300" s="245"/>
      <c r="D300" s="245"/>
      <c r="E300" s="245"/>
      <c r="F300" s="245"/>
      <c r="G300" s="245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6"/>
    </row>
    <row r="301" spans="1:19" ht="15.75" customHeight="1" thickBot="1">
      <c r="A301" s="257"/>
      <c r="B301" s="258"/>
      <c r="C301" s="258"/>
      <c r="D301" s="258"/>
      <c r="E301" s="258"/>
      <c r="F301" s="258"/>
      <c r="G301" s="25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259"/>
    </row>
    <row r="302" spans="1:19" ht="15.75" customHeight="1" thickBot="1">
      <c r="A302" s="221" t="s">
        <v>216</v>
      </c>
      <c r="B302" s="176"/>
      <c r="C302" s="212" t="s">
        <v>137</v>
      </c>
      <c r="D302" s="212" t="s">
        <v>138</v>
      </c>
      <c r="E302" s="212" t="s">
        <v>28</v>
      </c>
      <c r="F302" s="162" t="s">
        <v>123</v>
      </c>
      <c r="G302" s="162" t="s">
        <v>123</v>
      </c>
      <c r="H302" s="162" t="s">
        <v>139</v>
      </c>
      <c r="I302" s="162" t="s">
        <v>123</v>
      </c>
      <c r="J302" s="158" t="s">
        <v>20</v>
      </c>
      <c r="K302" s="156">
        <v>0</v>
      </c>
      <c r="L302" s="156">
        <v>0</v>
      </c>
      <c r="M302" s="161">
        <f>M303+M304+M305+M306</f>
        <v>0</v>
      </c>
      <c r="N302" s="161">
        <f aca="true" t="shared" si="96" ref="N302:S302">N303+N304+N305+N306</f>
        <v>0</v>
      </c>
      <c r="O302" s="161">
        <f t="shared" si="96"/>
        <v>0</v>
      </c>
      <c r="P302" s="161">
        <f t="shared" si="96"/>
        <v>0</v>
      </c>
      <c r="Q302" s="161">
        <f t="shared" si="96"/>
        <v>0</v>
      </c>
      <c r="R302" s="161">
        <f t="shared" si="96"/>
        <v>0</v>
      </c>
      <c r="S302" s="161">
        <f t="shared" si="96"/>
        <v>0</v>
      </c>
    </row>
    <row r="303" spans="1:19" ht="15.75" customHeight="1" thickBot="1">
      <c r="A303" s="222"/>
      <c r="B303" s="177"/>
      <c r="C303" s="213"/>
      <c r="D303" s="213"/>
      <c r="E303" s="213"/>
      <c r="F303" s="156" t="s">
        <v>123</v>
      </c>
      <c r="G303" s="156" t="s">
        <v>123</v>
      </c>
      <c r="H303" s="156" t="s">
        <v>123</v>
      </c>
      <c r="I303" s="156" t="s">
        <v>123</v>
      </c>
      <c r="J303" s="7" t="s">
        <v>21</v>
      </c>
      <c r="K303" s="4"/>
      <c r="L303" s="4"/>
      <c r="M303" s="133"/>
      <c r="N303" s="133"/>
      <c r="O303" s="133"/>
      <c r="P303" s="133"/>
      <c r="Q303" s="133"/>
      <c r="R303" s="133"/>
      <c r="S303" s="136"/>
    </row>
    <row r="304" spans="1:19" ht="34.5" thickBot="1">
      <c r="A304" s="222"/>
      <c r="B304" s="177"/>
      <c r="C304" s="213"/>
      <c r="D304" s="213"/>
      <c r="E304" s="213"/>
      <c r="F304" s="156" t="s">
        <v>17</v>
      </c>
      <c r="G304" s="156" t="s">
        <v>17</v>
      </c>
      <c r="H304" s="156" t="s">
        <v>17</v>
      </c>
      <c r="I304" s="156" t="s">
        <v>17</v>
      </c>
      <c r="J304" s="7" t="s">
        <v>22</v>
      </c>
      <c r="K304" s="4"/>
      <c r="L304" s="4"/>
      <c r="M304" s="133"/>
      <c r="N304" s="133"/>
      <c r="O304" s="133"/>
      <c r="P304" s="133"/>
      <c r="Q304" s="133"/>
      <c r="R304" s="133"/>
      <c r="S304" s="136"/>
    </row>
    <row r="305" spans="1:19" ht="15.75" thickBot="1">
      <c r="A305" s="222"/>
      <c r="B305" s="177"/>
      <c r="C305" s="213"/>
      <c r="D305" s="213"/>
      <c r="E305" s="213"/>
      <c r="F305" s="156" t="s">
        <v>123</v>
      </c>
      <c r="G305" s="156" t="s">
        <v>123</v>
      </c>
      <c r="H305" s="156" t="s">
        <v>123</v>
      </c>
      <c r="I305" s="156" t="s">
        <v>123</v>
      </c>
      <c r="J305" s="7" t="s">
        <v>38</v>
      </c>
      <c r="K305" s="4"/>
      <c r="L305" s="4"/>
      <c r="M305" s="133"/>
      <c r="N305" s="133"/>
      <c r="O305" s="133"/>
      <c r="P305" s="133"/>
      <c r="Q305" s="133"/>
      <c r="R305" s="133"/>
      <c r="S305" s="136"/>
    </row>
    <row r="306" spans="1:19" ht="23.25" thickBot="1">
      <c r="A306" s="223"/>
      <c r="B306" s="160"/>
      <c r="C306" s="214"/>
      <c r="D306" s="214"/>
      <c r="E306" s="214"/>
      <c r="F306" s="156" t="s">
        <v>123</v>
      </c>
      <c r="G306" s="156" t="s">
        <v>123</v>
      </c>
      <c r="H306" s="156" t="s">
        <v>123</v>
      </c>
      <c r="I306" s="156" t="s">
        <v>123</v>
      </c>
      <c r="J306" s="7" t="s">
        <v>24</v>
      </c>
      <c r="K306" s="4">
        <v>0</v>
      </c>
      <c r="L306" s="4">
        <v>0</v>
      </c>
      <c r="M306" s="133">
        <v>0</v>
      </c>
      <c r="N306" s="133">
        <v>0</v>
      </c>
      <c r="O306" s="133">
        <v>0</v>
      </c>
      <c r="P306" s="133">
        <v>0</v>
      </c>
      <c r="Q306" s="133">
        <v>0</v>
      </c>
      <c r="R306" s="133">
        <v>0</v>
      </c>
      <c r="S306" s="136">
        <v>0</v>
      </c>
    </row>
    <row r="307" spans="1:19" ht="25.5" customHeight="1" thickBot="1">
      <c r="A307" s="254" t="s">
        <v>224</v>
      </c>
      <c r="B307" s="103"/>
      <c r="C307" s="228" t="s">
        <v>33</v>
      </c>
      <c r="D307" s="229"/>
      <c r="E307" s="229"/>
      <c r="F307" s="229"/>
      <c r="G307" s="229"/>
      <c r="H307" s="229"/>
      <c r="I307" s="229"/>
      <c r="J307" s="230"/>
      <c r="K307" s="8">
        <v>78</v>
      </c>
      <c r="L307" s="8">
        <v>80</v>
      </c>
      <c r="M307" s="8">
        <v>83</v>
      </c>
      <c r="N307" s="8">
        <v>85</v>
      </c>
      <c r="O307" s="8">
        <v>85</v>
      </c>
      <c r="P307" s="8">
        <v>85</v>
      </c>
      <c r="Q307" s="8">
        <v>85</v>
      </c>
      <c r="R307" s="8">
        <v>85</v>
      </c>
      <c r="S307" s="20">
        <v>85</v>
      </c>
    </row>
    <row r="308" spans="1:19" ht="22.5" customHeight="1" thickBot="1">
      <c r="A308" s="255"/>
      <c r="B308" s="127"/>
      <c r="C308" s="228" t="s">
        <v>56</v>
      </c>
      <c r="D308" s="229"/>
      <c r="E308" s="229"/>
      <c r="F308" s="229"/>
      <c r="G308" s="229"/>
      <c r="H308" s="229"/>
      <c r="I308" s="229"/>
      <c r="J308" s="230"/>
      <c r="K308" s="8">
        <v>78</v>
      </c>
      <c r="L308" s="8">
        <v>85</v>
      </c>
      <c r="M308" s="8">
        <v>85</v>
      </c>
      <c r="N308" s="8">
        <v>90</v>
      </c>
      <c r="O308" s="8">
        <v>95</v>
      </c>
      <c r="P308" s="8">
        <v>100</v>
      </c>
      <c r="Q308" s="8">
        <v>100</v>
      </c>
      <c r="R308" s="8">
        <v>100</v>
      </c>
      <c r="S308" s="20">
        <v>100</v>
      </c>
    </row>
    <row r="309" spans="1:19" ht="19.5" customHeight="1" thickBot="1">
      <c r="A309" s="256"/>
      <c r="B309" s="105"/>
      <c r="C309" s="228" t="s">
        <v>159</v>
      </c>
      <c r="D309" s="229"/>
      <c r="E309" s="229"/>
      <c r="F309" s="229"/>
      <c r="G309" s="229"/>
      <c r="H309" s="229"/>
      <c r="I309" s="229"/>
      <c r="J309" s="230"/>
      <c r="K309" s="8">
        <v>100</v>
      </c>
      <c r="L309" s="8">
        <v>100</v>
      </c>
      <c r="M309" s="8">
        <v>100</v>
      </c>
      <c r="N309" s="8">
        <v>100</v>
      </c>
      <c r="O309" s="8">
        <v>100</v>
      </c>
      <c r="P309" s="8">
        <v>100</v>
      </c>
      <c r="Q309" s="8">
        <v>100</v>
      </c>
      <c r="R309" s="8">
        <v>100</v>
      </c>
      <c r="S309" s="20">
        <v>100</v>
      </c>
    </row>
    <row r="310" spans="1:19" ht="9.75" customHeight="1">
      <c r="A310" s="356" t="s">
        <v>226</v>
      </c>
      <c r="B310" s="356"/>
      <c r="C310" s="357"/>
      <c r="D310" s="357"/>
      <c r="E310" s="357"/>
      <c r="F310" s="357"/>
      <c r="G310" s="357"/>
      <c r="H310" s="357"/>
      <c r="I310" s="357"/>
      <c r="J310" s="357"/>
      <c r="K310" s="357"/>
      <c r="L310" s="357"/>
      <c r="M310" s="357"/>
      <c r="N310" s="357"/>
      <c r="O310" s="357"/>
      <c r="P310" s="357"/>
      <c r="Q310" s="357"/>
      <c r="R310" s="357"/>
      <c r="S310" s="358"/>
    </row>
    <row r="311" spans="1:19" ht="7.5" customHeight="1">
      <c r="A311" s="359"/>
      <c r="B311" s="359"/>
      <c r="C311" s="359"/>
      <c r="D311" s="359"/>
      <c r="E311" s="359"/>
      <c r="F311" s="359"/>
      <c r="G311" s="359"/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60"/>
    </row>
    <row r="312" spans="1:19" ht="12" customHeight="1">
      <c r="A312" s="359"/>
      <c r="B312" s="359"/>
      <c r="C312" s="359"/>
      <c r="D312" s="359"/>
      <c r="E312" s="359"/>
      <c r="F312" s="359"/>
      <c r="G312" s="359"/>
      <c r="H312" s="359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60"/>
    </row>
    <row r="313" spans="1:19" ht="3.75" customHeight="1" thickBot="1">
      <c r="A313" s="359"/>
      <c r="B313" s="359"/>
      <c r="C313" s="359"/>
      <c r="D313" s="359"/>
      <c r="E313" s="359"/>
      <c r="F313" s="359"/>
      <c r="G313" s="359"/>
      <c r="H313" s="359"/>
      <c r="I313" s="359"/>
      <c r="J313" s="359"/>
      <c r="K313" s="359"/>
      <c r="L313" s="359"/>
      <c r="M313" s="359"/>
      <c r="N313" s="359"/>
      <c r="O313" s="359"/>
      <c r="P313" s="359"/>
      <c r="Q313" s="359"/>
      <c r="R313" s="359"/>
      <c r="S313" s="360"/>
    </row>
    <row r="314" spans="1:19" ht="19.5" customHeight="1" hidden="1" thickBot="1">
      <c r="A314" s="361"/>
      <c r="B314" s="361"/>
      <c r="C314" s="361"/>
      <c r="D314" s="361"/>
      <c r="E314" s="361"/>
      <c r="F314" s="361"/>
      <c r="G314" s="361"/>
      <c r="H314" s="361"/>
      <c r="I314" s="361"/>
      <c r="J314" s="361"/>
      <c r="K314" s="361"/>
      <c r="L314" s="362"/>
      <c r="M314" s="362"/>
      <c r="N314" s="362"/>
      <c r="O314" s="362"/>
      <c r="P314" s="362"/>
      <c r="Q314" s="362"/>
      <c r="R314" s="362"/>
      <c r="S314" s="360"/>
    </row>
    <row r="315" spans="1:19" ht="15.75" customHeight="1" thickBot="1">
      <c r="A315" s="221" t="s">
        <v>217</v>
      </c>
      <c r="B315" s="176"/>
      <c r="C315" s="212" t="s">
        <v>157</v>
      </c>
      <c r="D315" s="212" t="s">
        <v>138</v>
      </c>
      <c r="E315" s="212" t="s">
        <v>28</v>
      </c>
      <c r="F315" s="162" t="s">
        <v>123</v>
      </c>
      <c r="G315" s="162" t="s">
        <v>123</v>
      </c>
      <c r="H315" s="162" t="s">
        <v>158</v>
      </c>
      <c r="I315" s="162" t="s">
        <v>123</v>
      </c>
      <c r="J315" s="158" t="s">
        <v>20</v>
      </c>
      <c r="K315" s="161">
        <v>0</v>
      </c>
      <c r="L315" s="201">
        <f>L316+L317+L318</f>
        <v>315000</v>
      </c>
      <c r="M315" s="170">
        <f>M316+M317+M318+M319</f>
        <v>0</v>
      </c>
      <c r="N315" s="170">
        <f aca="true" t="shared" si="97" ref="N315:S315">N316+N317+N318+N319</f>
        <v>0</v>
      </c>
      <c r="O315" s="170">
        <f t="shared" si="97"/>
        <v>0</v>
      </c>
      <c r="P315" s="170">
        <f t="shared" si="97"/>
        <v>0</v>
      </c>
      <c r="Q315" s="170">
        <f t="shared" si="97"/>
        <v>0</v>
      </c>
      <c r="R315" s="170">
        <f t="shared" si="97"/>
        <v>0</v>
      </c>
      <c r="S315" s="170">
        <f t="shared" si="97"/>
        <v>0</v>
      </c>
    </row>
    <row r="316" spans="1:19" ht="15.75" customHeight="1" thickBot="1">
      <c r="A316" s="222"/>
      <c r="B316" s="177"/>
      <c r="C316" s="213"/>
      <c r="D316" s="213"/>
      <c r="E316" s="213"/>
      <c r="F316" s="156" t="s">
        <v>123</v>
      </c>
      <c r="G316" s="156" t="s">
        <v>123</v>
      </c>
      <c r="H316" s="156" t="s">
        <v>123</v>
      </c>
      <c r="I316" s="156" t="s">
        <v>123</v>
      </c>
      <c r="J316" s="40" t="s">
        <v>21</v>
      </c>
      <c r="K316" s="133"/>
      <c r="L316" s="133"/>
      <c r="M316" s="41">
        <f>M324</f>
        <v>0</v>
      </c>
      <c r="N316" s="155">
        <f aca="true" t="shared" si="98" ref="N316:S316">N324</f>
        <v>0</v>
      </c>
      <c r="O316" s="155">
        <f t="shared" si="98"/>
        <v>0</v>
      </c>
      <c r="P316" s="155">
        <f t="shared" si="98"/>
        <v>0</v>
      </c>
      <c r="Q316" s="155">
        <f t="shared" si="98"/>
        <v>0</v>
      </c>
      <c r="R316" s="155">
        <f t="shared" si="98"/>
        <v>0</v>
      </c>
      <c r="S316" s="155">
        <f t="shared" si="98"/>
        <v>0</v>
      </c>
    </row>
    <row r="317" spans="1:19" ht="34.5" thickBot="1">
      <c r="A317" s="222"/>
      <c r="B317" s="177"/>
      <c r="C317" s="213"/>
      <c r="D317" s="213"/>
      <c r="E317" s="213"/>
      <c r="F317" s="156" t="s">
        <v>17</v>
      </c>
      <c r="G317" s="156" t="s">
        <v>17</v>
      </c>
      <c r="H317" s="156" t="s">
        <v>17</v>
      </c>
      <c r="I317" s="156" t="s">
        <v>17</v>
      </c>
      <c r="J317" s="40" t="s">
        <v>22</v>
      </c>
      <c r="K317" s="133"/>
      <c r="L317" s="133"/>
      <c r="M317" s="41">
        <f>M325</f>
        <v>0</v>
      </c>
      <c r="N317" s="155">
        <f aca="true" t="shared" si="99" ref="N317:S317">N325</f>
        <v>0</v>
      </c>
      <c r="O317" s="155">
        <f t="shared" si="99"/>
        <v>0</v>
      </c>
      <c r="P317" s="155">
        <f t="shared" si="99"/>
        <v>0</v>
      </c>
      <c r="Q317" s="155">
        <f t="shared" si="99"/>
        <v>0</v>
      </c>
      <c r="R317" s="155">
        <f t="shared" si="99"/>
        <v>0</v>
      </c>
      <c r="S317" s="155">
        <f t="shared" si="99"/>
        <v>0</v>
      </c>
    </row>
    <row r="318" spans="1:19" ht="15.75" thickBot="1">
      <c r="A318" s="222"/>
      <c r="B318" s="177"/>
      <c r="C318" s="213"/>
      <c r="D318" s="213"/>
      <c r="E318" s="213"/>
      <c r="F318" s="156" t="s">
        <v>123</v>
      </c>
      <c r="G318" s="156" t="s">
        <v>123</v>
      </c>
      <c r="H318" s="156" t="s">
        <v>123</v>
      </c>
      <c r="I318" s="156" t="s">
        <v>123</v>
      </c>
      <c r="J318" s="40" t="s">
        <v>38</v>
      </c>
      <c r="K318" s="133">
        <v>0</v>
      </c>
      <c r="L318" s="129">
        <v>315000</v>
      </c>
      <c r="M318" s="41">
        <f>M326</f>
        <v>0</v>
      </c>
      <c r="N318" s="155">
        <f aca="true" t="shared" si="100" ref="N318:S318">N326</f>
        <v>0</v>
      </c>
      <c r="O318" s="155">
        <f t="shared" si="100"/>
        <v>0</v>
      </c>
      <c r="P318" s="155">
        <f t="shared" si="100"/>
        <v>0</v>
      </c>
      <c r="Q318" s="155">
        <f t="shared" si="100"/>
        <v>0</v>
      </c>
      <c r="R318" s="155">
        <f t="shared" si="100"/>
        <v>0</v>
      </c>
      <c r="S318" s="155">
        <f t="shared" si="100"/>
        <v>0</v>
      </c>
    </row>
    <row r="319" spans="1:19" ht="24" customHeight="1" thickBot="1">
      <c r="A319" s="223"/>
      <c r="B319" s="177"/>
      <c r="C319" s="213"/>
      <c r="D319" s="213"/>
      <c r="E319" s="213"/>
      <c r="F319" s="178" t="s">
        <v>123</v>
      </c>
      <c r="G319" s="178" t="s">
        <v>123</v>
      </c>
      <c r="H319" s="178" t="s">
        <v>123</v>
      </c>
      <c r="I319" s="178" t="s">
        <v>123</v>
      </c>
      <c r="J319" s="56" t="s">
        <v>24</v>
      </c>
      <c r="K319" s="133">
        <v>0</v>
      </c>
      <c r="L319" s="133">
        <v>0</v>
      </c>
      <c r="M319" s="41">
        <f>M327</f>
        <v>0</v>
      </c>
      <c r="N319" s="155">
        <f aca="true" t="shared" si="101" ref="N319:S319">N327</f>
        <v>0</v>
      </c>
      <c r="O319" s="155">
        <f t="shared" si="101"/>
        <v>0</v>
      </c>
      <c r="P319" s="155">
        <f t="shared" si="101"/>
        <v>0</v>
      </c>
      <c r="Q319" s="155">
        <f t="shared" si="101"/>
        <v>0</v>
      </c>
      <c r="R319" s="155">
        <f t="shared" si="101"/>
        <v>0</v>
      </c>
      <c r="S319" s="155">
        <f t="shared" si="101"/>
        <v>0</v>
      </c>
    </row>
    <row r="320" spans="1:19" ht="29.25" customHeight="1" thickBot="1">
      <c r="A320" s="363" t="s">
        <v>223</v>
      </c>
      <c r="B320" s="111"/>
      <c r="C320" s="228" t="s">
        <v>33</v>
      </c>
      <c r="D320" s="229"/>
      <c r="E320" s="229"/>
      <c r="F320" s="229"/>
      <c r="G320" s="229"/>
      <c r="H320" s="229"/>
      <c r="I320" s="229"/>
      <c r="J320" s="230"/>
      <c r="K320" s="54"/>
      <c r="L320" s="55">
        <v>80</v>
      </c>
      <c r="M320" s="55">
        <v>83</v>
      </c>
      <c r="N320" s="55">
        <v>85</v>
      </c>
      <c r="O320" s="55">
        <v>85</v>
      </c>
      <c r="P320" s="55">
        <v>85</v>
      </c>
      <c r="Q320" s="55">
        <v>85</v>
      </c>
      <c r="R320" s="55">
        <v>85</v>
      </c>
      <c r="S320" s="20">
        <v>85</v>
      </c>
    </row>
    <row r="321" spans="1:19" ht="29.25" customHeight="1" thickBot="1">
      <c r="A321" s="364"/>
      <c r="B321" s="112"/>
      <c r="C321" s="228" t="s">
        <v>56</v>
      </c>
      <c r="D321" s="229"/>
      <c r="E321" s="229"/>
      <c r="F321" s="229"/>
      <c r="G321" s="229"/>
      <c r="H321" s="229"/>
      <c r="I321" s="229"/>
      <c r="J321" s="230"/>
      <c r="K321" s="54"/>
      <c r="L321" s="55">
        <v>85</v>
      </c>
      <c r="M321" s="55">
        <v>85</v>
      </c>
      <c r="N321" s="55">
        <v>90</v>
      </c>
      <c r="O321" s="55">
        <v>95</v>
      </c>
      <c r="P321" s="55">
        <v>100</v>
      </c>
      <c r="Q321" s="55">
        <v>100</v>
      </c>
      <c r="R321" s="55">
        <v>100</v>
      </c>
      <c r="S321" s="20">
        <v>100</v>
      </c>
    </row>
    <row r="322" spans="1:19" ht="29.25" customHeight="1" thickBot="1">
      <c r="A322" s="365"/>
      <c r="B322" s="112"/>
      <c r="C322" s="228" t="s">
        <v>159</v>
      </c>
      <c r="D322" s="229"/>
      <c r="E322" s="229"/>
      <c r="F322" s="229"/>
      <c r="G322" s="229"/>
      <c r="H322" s="229"/>
      <c r="I322" s="229"/>
      <c r="J322" s="230"/>
      <c r="K322" s="54"/>
      <c r="L322" s="55">
        <v>100</v>
      </c>
      <c r="M322" s="55">
        <v>100</v>
      </c>
      <c r="N322" s="55">
        <v>100</v>
      </c>
      <c r="O322" s="55">
        <v>100</v>
      </c>
      <c r="P322" s="55">
        <v>100</v>
      </c>
      <c r="Q322" s="55">
        <v>100</v>
      </c>
      <c r="R322" s="55">
        <v>100</v>
      </c>
      <c r="S322" s="20">
        <v>100</v>
      </c>
    </row>
    <row r="323" spans="1:19" ht="22.5" customHeight="1" thickBot="1">
      <c r="A323" s="215" t="s">
        <v>218</v>
      </c>
      <c r="B323" s="90"/>
      <c r="C323" s="218" t="s">
        <v>157</v>
      </c>
      <c r="D323" s="218"/>
      <c r="E323" s="218" t="s">
        <v>28</v>
      </c>
      <c r="F323" s="47"/>
      <c r="G323" s="47"/>
      <c r="H323" s="47"/>
      <c r="I323" s="47"/>
      <c r="J323" s="158" t="s">
        <v>20</v>
      </c>
      <c r="K323" s="156">
        <v>0</v>
      </c>
      <c r="L323" s="156">
        <f>L324+L326</f>
        <v>0</v>
      </c>
      <c r="M323" s="156">
        <f>M324+M325+M326+M327</f>
        <v>0</v>
      </c>
      <c r="N323" s="156">
        <f aca="true" t="shared" si="102" ref="N323:S323">N324+N325+N326+N327</f>
        <v>0</v>
      </c>
      <c r="O323" s="156">
        <f t="shared" si="102"/>
        <v>0</v>
      </c>
      <c r="P323" s="156">
        <f t="shared" si="102"/>
        <v>0</v>
      </c>
      <c r="Q323" s="156">
        <f t="shared" si="102"/>
        <v>0</v>
      </c>
      <c r="R323" s="156">
        <f t="shared" si="102"/>
        <v>0</v>
      </c>
      <c r="S323" s="156">
        <f t="shared" si="102"/>
        <v>0</v>
      </c>
    </row>
    <row r="324" spans="1:19" ht="15.75" customHeight="1" thickBot="1">
      <c r="A324" s="216"/>
      <c r="B324" s="91"/>
      <c r="C324" s="219"/>
      <c r="D324" s="219"/>
      <c r="E324" s="219"/>
      <c r="F324" s="26" t="s">
        <v>123</v>
      </c>
      <c r="G324" s="26" t="s">
        <v>123</v>
      </c>
      <c r="H324" s="26" t="s">
        <v>123</v>
      </c>
      <c r="I324" s="47" t="s">
        <v>123</v>
      </c>
      <c r="J324" s="44" t="s">
        <v>21</v>
      </c>
      <c r="K324" s="26"/>
      <c r="L324" s="51"/>
      <c r="M324" s="51"/>
      <c r="N324" s="51"/>
      <c r="O324" s="51"/>
      <c r="P324" s="51"/>
      <c r="Q324" s="51"/>
      <c r="R324" s="51"/>
      <c r="S324" s="19"/>
    </row>
    <row r="325" spans="1:19" ht="24.75" customHeight="1" thickBot="1">
      <c r="A325" s="216"/>
      <c r="B325" s="91"/>
      <c r="C325" s="219"/>
      <c r="D325" s="219"/>
      <c r="E325" s="219"/>
      <c r="F325" s="26" t="s">
        <v>17</v>
      </c>
      <c r="G325" s="26" t="s">
        <v>17</v>
      </c>
      <c r="H325" s="26" t="s">
        <v>17</v>
      </c>
      <c r="I325" s="26" t="s">
        <v>17</v>
      </c>
      <c r="J325" s="44" t="s">
        <v>22</v>
      </c>
      <c r="K325" s="26"/>
      <c r="L325" s="51"/>
      <c r="M325" s="51"/>
      <c r="N325" s="51"/>
      <c r="O325" s="51"/>
      <c r="P325" s="51"/>
      <c r="Q325" s="51"/>
      <c r="R325" s="51"/>
      <c r="S325" s="19"/>
    </row>
    <row r="326" spans="1:19" ht="23.25" thickBot="1">
      <c r="A326" s="216"/>
      <c r="B326" s="91"/>
      <c r="C326" s="219"/>
      <c r="D326" s="219"/>
      <c r="E326" s="219"/>
      <c r="F326" s="47">
        <v>974</v>
      </c>
      <c r="G326" s="30" t="s">
        <v>142</v>
      </c>
      <c r="H326" s="47" t="s">
        <v>163</v>
      </c>
      <c r="I326" s="47">
        <v>200</v>
      </c>
      <c r="J326" s="44" t="s">
        <v>38</v>
      </c>
      <c r="K326" s="26">
        <v>0</v>
      </c>
      <c r="L326" s="51"/>
      <c r="M326" s="51"/>
      <c r="N326" s="51"/>
      <c r="O326" s="51"/>
      <c r="P326" s="51"/>
      <c r="Q326" s="51"/>
      <c r="R326" s="51"/>
      <c r="S326" s="19"/>
    </row>
    <row r="327" spans="1:19" ht="27" customHeight="1" thickBot="1">
      <c r="A327" s="217"/>
      <c r="B327" s="92"/>
      <c r="C327" s="220"/>
      <c r="D327" s="220"/>
      <c r="E327" s="220"/>
      <c r="F327" s="26" t="s">
        <v>123</v>
      </c>
      <c r="G327" s="26" t="s">
        <v>123</v>
      </c>
      <c r="H327" s="26" t="s">
        <v>123</v>
      </c>
      <c r="I327" s="26" t="s">
        <v>123</v>
      </c>
      <c r="J327" s="44" t="s">
        <v>24</v>
      </c>
      <c r="K327" s="26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19">
        <v>0</v>
      </c>
    </row>
    <row r="328" spans="1:19" ht="12.75" customHeight="1">
      <c r="A328" s="366" t="s">
        <v>227</v>
      </c>
      <c r="B328" s="366"/>
      <c r="C328" s="367"/>
      <c r="D328" s="367"/>
      <c r="E328" s="367"/>
      <c r="F328" s="367"/>
      <c r="G328" s="367"/>
      <c r="H328" s="367"/>
      <c r="I328" s="367"/>
      <c r="J328" s="367"/>
      <c r="K328" s="367"/>
      <c r="L328" s="367"/>
      <c r="M328" s="367"/>
      <c r="N328" s="367"/>
      <c r="O328" s="367"/>
      <c r="P328" s="367"/>
      <c r="Q328" s="367"/>
      <c r="R328" s="367"/>
      <c r="S328" s="368"/>
    </row>
    <row r="329" spans="1:19" ht="29.25" customHeight="1">
      <c r="A329" s="369"/>
      <c r="B329" s="369"/>
      <c r="C329" s="369"/>
      <c r="D329" s="369"/>
      <c r="E329" s="369"/>
      <c r="F329" s="369"/>
      <c r="G329" s="369"/>
      <c r="H329" s="369"/>
      <c r="I329" s="369"/>
      <c r="J329" s="369"/>
      <c r="K329" s="369"/>
      <c r="L329" s="369"/>
      <c r="M329" s="369"/>
      <c r="N329" s="369"/>
      <c r="O329" s="369"/>
      <c r="P329" s="369"/>
      <c r="Q329" s="369"/>
      <c r="R329" s="369"/>
      <c r="S329" s="370"/>
    </row>
    <row r="330" spans="1:19" ht="6.75" customHeight="1" thickBot="1">
      <c r="A330" s="369"/>
      <c r="B330" s="369"/>
      <c r="C330" s="369"/>
      <c r="D330" s="369"/>
      <c r="E330" s="369"/>
      <c r="F330" s="369"/>
      <c r="G330" s="369"/>
      <c r="H330" s="369"/>
      <c r="I330" s="369"/>
      <c r="J330" s="369"/>
      <c r="K330" s="369"/>
      <c r="L330" s="369"/>
      <c r="M330" s="369"/>
      <c r="N330" s="369"/>
      <c r="O330" s="369"/>
      <c r="P330" s="369"/>
      <c r="Q330" s="369"/>
      <c r="R330" s="369"/>
      <c r="S330" s="370"/>
    </row>
    <row r="331" spans="1:19" ht="25.5" customHeight="1" hidden="1" thickBot="1">
      <c r="A331" s="369"/>
      <c r="B331" s="369"/>
      <c r="C331" s="369"/>
      <c r="D331" s="369"/>
      <c r="E331" s="369"/>
      <c r="F331" s="369"/>
      <c r="G331" s="369"/>
      <c r="H331" s="369"/>
      <c r="I331" s="369"/>
      <c r="J331" s="369"/>
      <c r="K331" s="369"/>
      <c r="L331" s="369"/>
      <c r="M331" s="369"/>
      <c r="N331" s="369"/>
      <c r="O331" s="369"/>
      <c r="P331" s="369"/>
      <c r="Q331" s="369"/>
      <c r="R331" s="369"/>
      <c r="S331" s="370"/>
    </row>
    <row r="332" spans="1:19" ht="55.5" customHeight="1" hidden="1" thickBot="1">
      <c r="A332" s="371"/>
      <c r="B332" s="371"/>
      <c r="C332" s="371"/>
      <c r="D332" s="371"/>
      <c r="E332" s="371"/>
      <c r="F332" s="371"/>
      <c r="G332" s="371"/>
      <c r="H332" s="371"/>
      <c r="I332" s="371"/>
      <c r="J332" s="372"/>
      <c r="K332" s="372"/>
      <c r="L332" s="372"/>
      <c r="M332" s="372"/>
      <c r="N332" s="372"/>
      <c r="O332" s="372"/>
      <c r="P332" s="372"/>
      <c r="Q332" s="372"/>
      <c r="R332" s="372"/>
      <c r="S332" s="370"/>
    </row>
    <row r="333" spans="1:19" ht="23.25" customHeight="1" thickBot="1">
      <c r="A333" s="221" t="s">
        <v>219</v>
      </c>
      <c r="B333" s="176"/>
      <c r="C333" s="212" t="s">
        <v>221</v>
      </c>
      <c r="D333" s="212" t="s">
        <v>222</v>
      </c>
      <c r="E333" s="212" t="s">
        <v>28</v>
      </c>
      <c r="F333" s="162" t="s">
        <v>123</v>
      </c>
      <c r="G333" s="162" t="s">
        <v>123</v>
      </c>
      <c r="H333" s="162" t="s">
        <v>166</v>
      </c>
      <c r="I333" s="162" t="s">
        <v>123</v>
      </c>
      <c r="J333" s="171" t="s">
        <v>20</v>
      </c>
      <c r="K333" s="202">
        <v>0</v>
      </c>
      <c r="L333" s="202">
        <f>L334+L335+L336</f>
        <v>3193460</v>
      </c>
      <c r="M333" s="172">
        <f>M334+M335+M336+M337</f>
        <v>9033700</v>
      </c>
      <c r="N333" s="172">
        <f aca="true" t="shared" si="103" ref="N333:S333">N334+N335+N336+N337</f>
        <v>9061900</v>
      </c>
      <c r="O333" s="172">
        <f t="shared" si="103"/>
        <v>9061900</v>
      </c>
      <c r="P333" s="172">
        <f t="shared" si="103"/>
        <v>9061900</v>
      </c>
      <c r="Q333" s="172">
        <f t="shared" si="103"/>
        <v>0</v>
      </c>
      <c r="R333" s="172">
        <f t="shared" si="103"/>
        <v>0</v>
      </c>
      <c r="S333" s="172">
        <f t="shared" si="103"/>
        <v>0</v>
      </c>
    </row>
    <row r="334" spans="1:19" ht="22.5" customHeight="1" thickBot="1">
      <c r="A334" s="222"/>
      <c r="B334" s="177"/>
      <c r="C334" s="213"/>
      <c r="D334" s="213"/>
      <c r="E334" s="213"/>
      <c r="F334" s="156" t="s">
        <v>123</v>
      </c>
      <c r="G334" s="156" t="s">
        <v>123</v>
      </c>
      <c r="H334" s="156" t="s">
        <v>123</v>
      </c>
      <c r="I334" s="156" t="s">
        <v>123</v>
      </c>
      <c r="J334" s="52" t="s">
        <v>21</v>
      </c>
      <c r="K334" s="140"/>
      <c r="L334" s="129">
        <f>L340</f>
        <v>3193460</v>
      </c>
      <c r="M334" s="129">
        <f>M340</f>
        <v>9033700</v>
      </c>
      <c r="N334" s="129">
        <f aca="true" t="shared" si="104" ref="N334:S334">N340</f>
        <v>9061900</v>
      </c>
      <c r="O334" s="129">
        <f t="shared" si="104"/>
        <v>9061900</v>
      </c>
      <c r="P334" s="129">
        <f t="shared" si="104"/>
        <v>9061900</v>
      </c>
      <c r="Q334" s="129">
        <f t="shared" si="104"/>
        <v>0</v>
      </c>
      <c r="R334" s="129">
        <f t="shared" si="104"/>
        <v>0</v>
      </c>
      <c r="S334" s="129">
        <f t="shared" si="104"/>
        <v>0</v>
      </c>
    </row>
    <row r="335" spans="1:19" ht="22.5" customHeight="1" thickBot="1">
      <c r="A335" s="222"/>
      <c r="B335" s="177"/>
      <c r="C335" s="213"/>
      <c r="D335" s="213"/>
      <c r="E335" s="213"/>
      <c r="F335" s="156" t="s">
        <v>17</v>
      </c>
      <c r="G335" s="156" t="s">
        <v>17</v>
      </c>
      <c r="H335" s="156" t="s">
        <v>17</v>
      </c>
      <c r="I335" s="156" t="s">
        <v>17</v>
      </c>
      <c r="J335" s="52" t="s">
        <v>22</v>
      </c>
      <c r="K335" s="140"/>
      <c r="L335" s="140">
        <v>0</v>
      </c>
      <c r="M335" s="133">
        <v>0</v>
      </c>
      <c r="N335" s="133">
        <v>0</v>
      </c>
      <c r="O335" s="133">
        <v>0</v>
      </c>
      <c r="P335" s="133">
        <v>0</v>
      </c>
      <c r="Q335" s="133">
        <v>0</v>
      </c>
      <c r="R335" s="133">
        <v>0</v>
      </c>
      <c r="S335" s="133">
        <v>0</v>
      </c>
    </row>
    <row r="336" spans="1:19" ht="15.75" customHeight="1" thickBot="1">
      <c r="A336" s="222"/>
      <c r="B336" s="177"/>
      <c r="C336" s="213"/>
      <c r="D336" s="213"/>
      <c r="E336" s="213"/>
      <c r="F336" s="156" t="s">
        <v>123</v>
      </c>
      <c r="G336" s="156" t="s">
        <v>123</v>
      </c>
      <c r="H336" s="156" t="s">
        <v>123</v>
      </c>
      <c r="I336" s="156" t="s">
        <v>123</v>
      </c>
      <c r="J336" s="52" t="s">
        <v>38</v>
      </c>
      <c r="K336" s="140">
        <v>0</v>
      </c>
      <c r="L336" s="140">
        <v>0</v>
      </c>
      <c r="M336" s="133">
        <v>0</v>
      </c>
      <c r="N336" s="133">
        <v>0</v>
      </c>
      <c r="O336" s="133">
        <v>0</v>
      </c>
      <c r="P336" s="133">
        <v>0</v>
      </c>
      <c r="Q336" s="133">
        <v>0</v>
      </c>
      <c r="R336" s="133">
        <v>0</v>
      </c>
      <c r="S336" s="133">
        <v>0</v>
      </c>
    </row>
    <row r="337" spans="1:19" ht="19.5" customHeight="1" thickBot="1">
      <c r="A337" s="223"/>
      <c r="B337" s="160"/>
      <c r="C337" s="214"/>
      <c r="D337" s="214"/>
      <c r="E337" s="214"/>
      <c r="F337" s="156" t="s">
        <v>123</v>
      </c>
      <c r="G337" s="156" t="s">
        <v>123</v>
      </c>
      <c r="H337" s="156" t="s">
        <v>123</v>
      </c>
      <c r="I337" s="156" t="s">
        <v>123</v>
      </c>
      <c r="J337" s="52" t="s">
        <v>24</v>
      </c>
      <c r="K337" s="140">
        <v>0</v>
      </c>
      <c r="L337" s="140">
        <v>0</v>
      </c>
      <c r="M337" s="133">
        <v>0</v>
      </c>
      <c r="N337" s="133">
        <v>0</v>
      </c>
      <c r="O337" s="133">
        <v>0</v>
      </c>
      <c r="P337" s="133">
        <v>0</v>
      </c>
      <c r="Q337" s="133">
        <v>0</v>
      </c>
      <c r="R337" s="133">
        <v>0</v>
      </c>
      <c r="S337" s="136">
        <v>0</v>
      </c>
    </row>
    <row r="338" spans="1:19" ht="76.5" customHeight="1" thickBot="1">
      <c r="A338" s="62" t="s">
        <v>170</v>
      </c>
      <c r="B338" s="111"/>
      <c r="C338" s="279" t="s">
        <v>33</v>
      </c>
      <c r="D338" s="280"/>
      <c r="E338" s="280"/>
      <c r="F338" s="280"/>
      <c r="G338" s="280"/>
      <c r="H338" s="280"/>
      <c r="I338" s="280"/>
      <c r="J338" s="281"/>
      <c r="K338" s="54"/>
      <c r="L338" s="55">
        <v>80</v>
      </c>
      <c r="M338" s="55">
        <v>83</v>
      </c>
      <c r="N338" s="55">
        <v>85</v>
      </c>
      <c r="O338" s="55">
        <v>85</v>
      </c>
      <c r="P338" s="55">
        <v>85</v>
      </c>
      <c r="Q338" s="55">
        <v>85</v>
      </c>
      <c r="R338" s="55">
        <v>85</v>
      </c>
      <c r="S338" s="20">
        <v>85</v>
      </c>
    </row>
    <row r="339" spans="1:19" ht="19.5" customHeight="1" thickBot="1">
      <c r="A339" s="215" t="s">
        <v>220</v>
      </c>
      <c r="B339" s="90"/>
      <c r="C339" s="218" t="s">
        <v>167</v>
      </c>
      <c r="D339" s="218"/>
      <c r="E339" s="218" t="s">
        <v>28</v>
      </c>
      <c r="F339" s="47"/>
      <c r="G339" s="47"/>
      <c r="H339" s="47"/>
      <c r="I339" s="47"/>
      <c r="J339" s="158" t="s">
        <v>20</v>
      </c>
      <c r="K339" s="161">
        <v>0</v>
      </c>
      <c r="L339" s="161">
        <f>L340+L342</f>
        <v>3193460</v>
      </c>
      <c r="M339" s="161">
        <f>M340+M342+M341+M343</f>
        <v>9033700</v>
      </c>
      <c r="N339" s="161">
        <f aca="true" t="shared" si="105" ref="N339:S339">N340+N342+N341+N343</f>
        <v>9061900</v>
      </c>
      <c r="O339" s="161">
        <f t="shared" si="105"/>
        <v>9061900</v>
      </c>
      <c r="P339" s="161">
        <f t="shared" si="105"/>
        <v>9061900</v>
      </c>
      <c r="Q339" s="161">
        <f t="shared" si="105"/>
        <v>0</v>
      </c>
      <c r="R339" s="161">
        <f t="shared" si="105"/>
        <v>0</v>
      </c>
      <c r="S339" s="161">
        <f t="shared" si="105"/>
        <v>0</v>
      </c>
    </row>
    <row r="340" spans="1:19" ht="17.25" customHeight="1" thickBot="1">
      <c r="A340" s="216"/>
      <c r="B340" s="91"/>
      <c r="C340" s="219"/>
      <c r="D340" s="219"/>
      <c r="E340" s="219"/>
      <c r="F340" s="26">
        <v>974</v>
      </c>
      <c r="G340" s="30" t="s">
        <v>142</v>
      </c>
      <c r="H340" s="26" t="s">
        <v>233</v>
      </c>
      <c r="I340" s="47">
        <v>600</v>
      </c>
      <c r="J340" s="44" t="s">
        <v>21</v>
      </c>
      <c r="K340" s="129">
        <v>0</v>
      </c>
      <c r="L340" s="129">
        <v>3193460</v>
      </c>
      <c r="M340" s="129">
        <v>9033700</v>
      </c>
      <c r="N340" s="129">
        <v>9061900</v>
      </c>
      <c r="O340" s="129">
        <v>9061900</v>
      </c>
      <c r="P340" s="129">
        <v>9061900</v>
      </c>
      <c r="Q340" s="129">
        <v>0</v>
      </c>
      <c r="R340" s="129">
        <v>0</v>
      </c>
      <c r="S340" s="205">
        <v>0</v>
      </c>
    </row>
    <row r="341" spans="1:19" ht="30.75" customHeight="1" thickBot="1">
      <c r="A341" s="216"/>
      <c r="B341" s="91"/>
      <c r="C341" s="219"/>
      <c r="D341" s="219"/>
      <c r="E341" s="219"/>
      <c r="F341" s="26" t="s">
        <v>17</v>
      </c>
      <c r="G341" s="26" t="s">
        <v>17</v>
      </c>
      <c r="H341" s="26" t="s">
        <v>17</v>
      </c>
      <c r="I341" s="26" t="s">
        <v>17</v>
      </c>
      <c r="J341" s="44" t="s">
        <v>22</v>
      </c>
      <c r="K341" s="129">
        <v>0</v>
      </c>
      <c r="L341" s="133">
        <v>0</v>
      </c>
      <c r="M341" s="133">
        <v>0</v>
      </c>
      <c r="N341" s="133">
        <v>0</v>
      </c>
      <c r="O341" s="133">
        <v>0</v>
      </c>
      <c r="P341" s="133">
        <v>0</v>
      </c>
      <c r="Q341" s="133">
        <v>0</v>
      </c>
      <c r="R341" s="133">
        <v>0</v>
      </c>
      <c r="S341" s="136">
        <v>0</v>
      </c>
    </row>
    <row r="342" spans="1:19" ht="22.5" customHeight="1" thickBot="1">
      <c r="A342" s="216"/>
      <c r="B342" s="91"/>
      <c r="C342" s="219"/>
      <c r="D342" s="219"/>
      <c r="E342" s="219"/>
      <c r="F342" s="47"/>
      <c r="G342" s="30"/>
      <c r="H342" s="47"/>
      <c r="I342" s="47"/>
      <c r="J342" s="44" t="s">
        <v>38</v>
      </c>
      <c r="K342" s="129">
        <v>0</v>
      </c>
      <c r="L342" s="133">
        <v>0</v>
      </c>
      <c r="M342" s="133">
        <v>0</v>
      </c>
      <c r="N342" s="133">
        <v>0</v>
      </c>
      <c r="O342" s="133">
        <v>0</v>
      </c>
      <c r="P342" s="133">
        <v>0</v>
      </c>
      <c r="Q342" s="133">
        <v>0</v>
      </c>
      <c r="R342" s="133">
        <v>0</v>
      </c>
      <c r="S342" s="136">
        <v>0</v>
      </c>
    </row>
    <row r="343" spans="1:19" ht="21.75" customHeight="1" thickBot="1">
      <c r="A343" s="217"/>
      <c r="B343" s="92"/>
      <c r="C343" s="220"/>
      <c r="D343" s="220"/>
      <c r="E343" s="220"/>
      <c r="F343" s="26" t="s">
        <v>123</v>
      </c>
      <c r="G343" s="26" t="s">
        <v>123</v>
      </c>
      <c r="H343" s="26" t="s">
        <v>123</v>
      </c>
      <c r="I343" s="26" t="s">
        <v>123</v>
      </c>
      <c r="J343" s="44" t="s">
        <v>24</v>
      </c>
      <c r="K343" s="129">
        <v>0</v>
      </c>
      <c r="L343" s="133">
        <v>0</v>
      </c>
      <c r="M343" s="133">
        <v>0</v>
      </c>
      <c r="N343" s="133">
        <v>0</v>
      </c>
      <c r="O343" s="133">
        <v>0</v>
      </c>
      <c r="P343" s="133">
        <v>0</v>
      </c>
      <c r="Q343" s="133">
        <v>0</v>
      </c>
      <c r="R343" s="133">
        <v>0</v>
      </c>
      <c r="S343" s="136">
        <v>0</v>
      </c>
    </row>
    <row r="344" spans="1:19" ht="16.5" customHeight="1" thickBot="1">
      <c r="A344" s="212" t="s">
        <v>240</v>
      </c>
      <c r="B344" s="173"/>
      <c r="C344" s="212" t="s">
        <v>241</v>
      </c>
      <c r="D344" s="212" t="s">
        <v>99</v>
      </c>
      <c r="E344" s="212" t="s">
        <v>28</v>
      </c>
      <c r="F344" s="162" t="s">
        <v>17</v>
      </c>
      <c r="G344" s="162" t="s">
        <v>17</v>
      </c>
      <c r="H344" s="162" t="s">
        <v>242</v>
      </c>
      <c r="I344" s="162" t="s">
        <v>17</v>
      </c>
      <c r="J344" s="158" t="s">
        <v>20</v>
      </c>
      <c r="K344" s="161">
        <f>K345+K346+K347+K348</f>
        <v>0</v>
      </c>
      <c r="L344" s="161">
        <f>L345+L346+L347+L348</f>
        <v>0</v>
      </c>
      <c r="M344" s="161">
        <f>M345+M346+M347+M348</f>
        <v>9865460</v>
      </c>
      <c r="N344" s="161">
        <f aca="true" t="shared" si="106" ref="N344:S344">N345+N346+N347+N348</f>
        <v>0</v>
      </c>
      <c r="O344" s="161">
        <f t="shared" si="106"/>
        <v>0</v>
      </c>
      <c r="P344" s="161">
        <f t="shared" si="106"/>
        <v>0</v>
      </c>
      <c r="Q344" s="161">
        <f t="shared" si="106"/>
        <v>0</v>
      </c>
      <c r="R344" s="161">
        <f t="shared" si="106"/>
        <v>0</v>
      </c>
      <c r="S344" s="161">
        <f t="shared" si="106"/>
        <v>0</v>
      </c>
    </row>
    <row r="345" spans="1:19" ht="16.5" customHeight="1" thickBot="1">
      <c r="A345" s="213"/>
      <c r="B345" s="174"/>
      <c r="C345" s="213"/>
      <c r="D345" s="213"/>
      <c r="E345" s="213"/>
      <c r="F345" s="156" t="s">
        <v>17</v>
      </c>
      <c r="G345" s="156" t="s">
        <v>17</v>
      </c>
      <c r="H345" s="156" t="s">
        <v>17</v>
      </c>
      <c r="I345" s="156" t="s">
        <v>17</v>
      </c>
      <c r="J345" s="72" t="s">
        <v>21</v>
      </c>
      <c r="K345" s="129"/>
      <c r="L345" s="129"/>
      <c r="M345" s="129">
        <f>M352</f>
        <v>0</v>
      </c>
      <c r="N345" s="129">
        <f aca="true" t="shared" si="107" ref="N345:S345">N352</f>
        <v>0</v>
      </c>
      <c r="O345" s="129">
        <f t="shared" si="107"/>
        <v>0</v>
      </c>
      <c r="P345" s="129">
        <f t="shared" si="107"/>
        <v>0</v>
      </c>
      <c r="Q345" s="129">
        <f t="shared" si="107"/>
        <v>0</v>
      </c>
      <c r="R345" s="129">
        <f t="shared" si="107"/>
        <v>0</v>
      </c>
      <c r="S345" s="129">
        <f t="shared" si="107"/>
        <v>0</v>
      </c>
    </row>
    <row r="346" spans="1:19" ht="15.75" customHeight="1" thickBot="1">
      <c r="A346" s="213"/>
      <c r="B346" s="174"/>
      <c r="C346" s="213"/>
      <c r="D346" s="213"/>
      <c r="E346" s="213"/>
      <c r="F346" s="156" t="s">
        <v>17</v>
      </c>
      <c r="G346" s="156" t="s">
        <v>17</v>
      </c>
      <c r="H346" s="156" t="s">
        <v>17</v>
      </c>
      <c r="I346" s="156" t="s">
        <v>17</v>
      </c>
      <c r="J346" s="72" t="s">
        <v>22</v>
      </c>
      <c r="K346" s="128">
        <v>0</v>
      </c>
      <c r="L346" s="128">
        <v>0</v>
      </c>
      <c r="M346" s="128">
        <f>M353</f>
        <v>9372100</v>
      </c>
      <c r="N346" s="128">
        <f aca="true" t="shared" si="108" ref="N346:S346">N353</f>
        <v>0</v>
      </c>
      <c r="O346" s="128">
        <f t="shared" si="108"/>
        <v>0</v>
      </c>
      <c r="P346" s="128">
        <f t="shared" si="108"/>
        <v>0</v>
      </c>
      <c r="Q346" s="128">
        <f t="shared" si="108"/>
        <v>0</v>
      </c>
      <c r="R346" s="128">
        <f t="shared" si="108"/>
        <v>0</v>
      </c>
      <c r="S346" s="128">
        <f t="shared" si="108"/>
        <v>0</v>
      </c>
    </row>
    <row r="347" spans="1:19" ht="15.75" customHeight="1" thickBot="1">
      <c r="A347" s="213"/>
      <c r="B347" s="174"/>
      <c r="C347" s="213"/>
      <c r="D347" s="213"/>
      <c r="E347" s="213"/>
      <c r="F347" s="156" t="s">
        <v>17</v>
      </c>
      <c r="G347" s="156" t="s">
        <v>17</v>
      </c>
      <c r="H347" s="156" t="s">
        <v>17</v>
      </c>
      <c r="I347" s="156" t="s">
        <v>17</v>
      </c>
      <c r="J347" s="72" t="s">
        <v>143</v>
      </c>
      <c r="K347" s="129">
        <v>0</v>
      </c>
      <c r="L347" s="129">
        <v>0</v>
      </c>
      <c r="M347" s="129">
        <f>M354+M355</f>
        <v>493360</v>
      </c>
      <c r="N347" s="129">
        <f aca="true" t="shared" si="109" ref="N347:S347">N354+N355</f>
        <v>0</v>
      </c>
      <c r="O347" s="129">
        <f t="shared" si="109"/>
        <v>0</v>
      </c>
      <c r="P347" s="129">
        <f t="shared" si="109"/>
        <v>0</v>
      </c>
      <c r="Q347" s="129">
        <f t="shared" si="109"/>
        <v>0</v>
      </c>
      <c r="R347" s="129">
        <f t="shared" si="109"/>
        <v>0</v>
      </c>
      <c r="S347" s="129">
        <f t="shared" si="109"/>
        <v>0</v>
      </c>
    </row>
    <row r="348" spans="1:19" ht="15.75" customHeight="1" thickBot="1">
      <c r="A348" s="214"/>
      <c r="B348" s="175"/>
      <c r="C348" s="214"/>
      <c r="D348" s="214"/>
      <c r="E348" s="214"/>
      <c r="F348" s="156" t="s">
        <v>17</v>
      </c>
      <c r="G348" s="156" t="s">
        <v>17</v>
      </c>
      <c r="H348" s="156" t="s">
        <v>17</v>
      </c>
      <c r="I348" s="156" t="s">
        <v>17</v>
      </c>
      <c r="J348" s="72" t="s">
        <v>24</v>
      </c>
      <c r="K348" s="129">
        <v>0</v>
      </c>
      <c r="L348" s="129">
        <v>0</v>
      </c>
      <c r="M348" s="129">
        <f>M356</f>
        <v>0</v>
      </c>
      <c r="N348" s="129">
        <f aca="true" t="shared" si="110" ref="N348:S348">N356</f>
        <v>0</v>
      </c>
      <c r="O348" s="129">
        <f t="shared" si="110"/>
        <v>0</v>
      </c>
      <c r="P348" s="129">
        <f t="shared" si="110"/>
        <v>0</v>
      </c>
      <c r="Q348" s="129">
        <f t="shared" si="110"/>
        <v>0</v>
      </c>
      <c r="R348" s="129">
        <f t="shared" si="110"/>
        <v>0</v>
      </c>
      <c r="S348" s="129">
        <f t="shared" si="110"/>
        <v>0</v>
      </c>
    </row>
    <row r="349" spans="1:19" ht="29.25" customHeight="1" thickBot="1">
      <c r="A349" s="322" t="s">
        <v>243</v>
      </c>
      <c r="B349" s="122"/>
      <c r="C349" s="228" t="s">
        <v>109</v>
      </c>
      <c r="D349" s="229"/>
      <c r="E349" s="229"/>
      <c r="F349" s="229"/>
      <c r="G349" s="229"/>
      <c r="H349" s="229"/>
      <c r="I349" s="229"/>
      <c r="J349" s="230"/>
      <c r="K349" s="73">
        <v>78</v>
      </c>
      <c r="L349" s="11">
        <v>80</v>
      </c>
      <c r="M349" s="73">
        <v>83</v>
      </c>
      <c r="N349" s="73">
        <v>85</v>
      </c>
      <c r="O349" s="73">
        <v>85</v>
      </c>
      <c r="P349" s="73">
        <v>85</v>
      </c>
      <c r="Q349" s="73">
        <v>85</v>
      </c>
      <c r="R349" s="73">
        <v>85</v>
      </c>
      <c r="S349" s="73">
        <v>85</v>
      </c>
    </row>
    <row r="350" spans="1:19" ht="29.25" customHeight="1" thickBot="1">
      <c r="A350" s="323"/>
      <c r="B350" s="110"/>
      <c r="C350" s="228" t="s">
        <v>33</v>
      </c>
      <c r="D350" s="229"/>
      <c r="E350" s="229"/>
      <c r="F350" s="229"/>
      <c r="G350" s="229"/>
      <c r="H350" s="229"/>
      <c r="I350" s="229"/>
      <c r="J350" s="230"/>
      <c r="K350" s="73">
        <v>78</v>
      </c>
      <c r="L350" s="73">
        <v>80</v>
      </c>
      <c r="M350" s="73">
        <v>83</v>
      </c>
      <c r="N350" s="73">
        <v>85</v>
      </c>
      <c r="O350" s="73">
        <v>85</v>
      </c>
      <c r="P350" s="73">
        <v>85</v>
      </c>
      <c r="Q350" s="73">
        <v>85</v>
      </c>
      <c r="R350" s="73">
        <v>85</v>
      </c>
      <c r="S350" s="73">
        <v>85</v>
      </c>
    </row>
    <row r="351" spans="1:19" ht="15.75" customHeight="1" thickBot="1">
      <c r="A351" s="209" t="s">
        <v>244</v>
      </c>
      <c r="B351" s="85"/>
      <c r="C351" s="209" t="s">
        <v>245</v>
      </c>
      <c r="D351" s="209" t="s">
        <v>16</v>
      </c>
      <c r="E351" s="209" t="s">
        <v>28</v>
      </c>
      <c r="F351" s="3" t="s">
        <v>17</v>
      </c>
      <c r="G351" s="3" t="s">
        <v>17</v>
      </c>
      <c r="H351" s="3" t="s">
        <v>17</v>
      </c>
      <c r="I351" s="3" t="s">
        <v>17</v>
      </c>
      <c r="J351" s="158" t="s">
        <v>20</v>
      </c>
      <c r="K351" s="156">
        <v>0</v>
      </c>
      <c r="L351" s="162">
        <f>L352+L353+L355</f>
        <v>0</v>
      </c>
      <c r="M351" s="159">
        <f>M352+M353+M354+M355+M356</f>
        <v>9865460</v>
      </c>
      <c r="N351" s="159">
        <f aca="true" t="shared" si="111" ref="N351:S351">N352+N353+N354+N355+N356</f>
        <v>0</v>
      </c>
      <c r="O351" s="159">
        <f t="shared" si="111"/>
        <v>0</v>
      </c>
      <c r="P351" s="159">
        <f t="shared" si="111"/>
        <v>0</v>
      </c>
      <c r="Q351" s="159">
        <f t="shared" si="111"/>
        <v>0</v>
      </c>
      <c r="R351" s="159">
        <f t="shared" si="111"/>
        <v>0</v>
      </c>
      <c r="S351" s="159">
        <f t="shared" si="111"/>
        <v>0</v>
      </c>
    </row>
    <row r="352" spans="1:19" ht="15" customHeight="1" thickBot="1">
      <c r="A352" s="210"/>
      <c r="B352" s="86"/>
      <c r="C352" s="210"/>
      <c r="D352" s="210"/>
      <c r="E352" s="210"/>
      <c r="F352" s="70" t="s">
        <v>17</v>
      </c>
      <c r="G352" s="70" t="s">
        <v>17</v>
      </c>
      <c r="H352" s="70" t="s">
        <v>17</v>
      </c>
      <c r="I352" s="70" t="s">
        <v>17</v>
      </c>
      <c r="J352" s="72" t="s">
        <v>21</v>
      </c>
      <c r="K352" s="71">
        <v>0</v>
      </c>
      <c r="L352" s="71">
        <v>0</v>
      </c>
      <c r="M352" s="133">
        <v>0</v>
      </c>
      <c r="N352" s="133">
        <v>0</v>
      </c>
      <c r="O352" s="133">
        <v>0</v>
      </c>
      <c r="P352" s="133">
        <v>0</v>
      </c>
      <c r="Q352" s="133">
        <v>0</v>
      </c>
      <c r="R352" s="133">
        <v>0</v>
      </c>
      <c r="S352" s="133">
        <v>0</v>
      </c>
    </row>
    <row r="353" spans="1:19" ht="16.5" customHeight="1" thickBot="1">
      <c r="A353" s="210"/>
      <c r="B353" s="86"/>
      <c r="C353" s="210"/>
      <c r="D353" s="210"/>
      <c r="E353" s="210"/>
      <c r="F353" s="70">
        <v>974</v>
      </c>
      <c r="G353" s="32" t="s">
        <v>153</v>
      </c>
      <c r="H353" s="70" t="s">
        <v>246</v>
      </c>
      <c r="I353" s="70">
        <v>610</v>
      </c>
      <c r="J353" s="72" t="s">
        <v>22</v>
      </c>
      <c r="K353" s="27">
        <v>0</v>
      </c>
      <c r="L353" s="71">
        <v>0</v>
      </c>
      <c r="M353" s="128">
        <v>9372100</v>
      </c>
      <c r="N353" s="133">
        <v>0</v>
      </c>
      <c r="O353" s="133">
        <v>0</v>
      </c>
      <c r="P353" s="133">
        <v>0</v>
      </c>
      <c r="Q353" s="133">
        <v>0</v>
      </c>
      <c r="R353" s="133">
        <v>0</v>
      </c>
      <c r="S353" s="133">
        <v>0</v>
      </c>
    </row>
    <row r="354" spans="1:19" ht="25.5" customHeight="1" thickBot="1">
      <c r="A354" s="210"/>
      <c r="B354" s="86"/>
      <c r="C354" s="210"/>
      <c r="D354" s="210"/>
      <c r="E354" s="210"/>
      <c r="F354" s="75">
        <v>974</v>
      </c>
      <c r="G354" s="32" t="s">
        <v>153</v>
      </c>
      <c r="H354" s="75" t="s">
        <v>246</v>
      </c>
      <c r="I354" s="75">
        <v>610</v>
      </c>
      <c r="J354" s="74" t="s">
        <v>143</v>
      </c>
      <c r="K354" s="76">
        <v>0</v>
      </c>
      <c r="L354" s="76">
        <v>0</v>
      </c>
      <c r="M354" s="129">
        <v>493269</v>
      </c>
      <c r="N354" s="133">
        <v>0</v>
      </c>
      <c r="O354" s="133">
        <v>0</v>
      </c>
      <c r="P354" s="133">
        <v>0</v>
      </c>
      <c r="Q354" s="133">
        <v>0</v>
      </c>
      <c r="R354" s="133">
        <v>0</v>
      </c>
      <c r="S354" s="133">
        <v>0</v>
      </c>
    </row>
    <row r="355" spans="1:19" ht="21" customHeight="1" thickBot="1">
      <c r="A355" s="210"/>
      <c r="B355" s="86"/>
      <c r="C355" s="210"/>
      <c r="D355" s="210"/>
      <c r="E355" s="210"/>
      <c r="F355" s="70">
        <v>974</v>
      </c>
      <c r="G355" s="32" t="s">
        <v>153</v>
      </c>
      <c r="H355" s="70" t="s">
        <v>247</v>
      </c>
      <c r="I355" s="70">
        <v>610</v>
      </c>
      <c r="J355" s="72" t="s">
        <v>143</v>
      </c>
      <c r="K355" s="71">
        <v>0</v>
      </c>
      <c r="L355" s="71">
        <v>0</v>
      </c>
      <c r="M355" s="129">
        <v>91</v>
      </c>
      <c r="N355" s="133">
        <v>0</v>
      </c>
      <c r="O355" s="133">
        <v>0</v>
      </c>
      <c r="P355" s="133">
        <v>0</v>
      </c>
      <c r="Q355" s="133">
        <v>0</v>
      </c>
      <c r="R355" s="133">
        <v>0</v>
      </c>
      <c r="S355" s="133">
        <v>0</v>
      </c>
    </row>
    <row r="356" spans="1:19" ht="21.75" customHeight="1" thickBot="1">
      <c r="A356" s="211"/>
      <c r="B356" s="87"/>
      <c r="C356" s="211"/>
      <c r="D356" s="211"/>
      <c r="E356" s="211"/>
      <c r="F356" s="70" t="s">
        <v>17</v>
      </c>
      <c r="G356" s="70" t="s">
        <v>17</v>
      </c>
      <c r="H356" s="70" t="s">
        <v>17</v>
      </c>
      <c r="I356" s="70" t="s">
        <v>17</v>
      </c>
      <c r="J356" s="72" t="s">
        <v>24</v>
      </c>
      <c r="K356" s="70">
        <v>0</v>
      </c>
      <c r="L356" s="70">
        <v>0</v>
      </c>
      <c r="M356" s="133">
        <v>0</v>
      </c>
      <c r="N356" s="133">
        <v>0</v>
      </c>
      <c r="O356" s="133">
        <v>0</v>
      </c>
      <c r="P356" s="133">
        <v>0</v>
      </c>
      <c r="Q356" s="133">
        <v>0</v>
      </c>
      <c r="R356" s="133">
        <v>0</v>
      </c>
      <c r="S356" s="133">
        <v>0</v>
      </c>
    </row>
    <row r="357" spans="1:19" ht="16.5" customHeight="1" thickBot="1">
      <c r="A357" s="212" t="s">
        <v>252</v>
      </c>
      <c r="B357" s="173"/>
      <c r="C357" s="212" t="s">
        <v>255</v>
      </c>
      <c r="D357" s="212" t="s">
        <v>261</v>
      </c>
      <c r="E357" s="212" t="s">
        <v>28</v>
      </c>
      <c r="F357" s="162" t="s">
        <v>17</v>
      </c>
      <c r="G357" s="162" t="s">
        <v>17</v>
      </c>
      <c r="H357" s="162" t="s">
        <v>257</v>
      </c>
      <c r="I357" s="162" t="s">
        <v>17</v>
      </c>
      <c r="J357" s="158" t="s">
        <v>20</v>
      </c>
      <c r="K357" s="156">
        <f aca="true" t="shared" si="112" ref="K357:S357">K358+K359+K360+K361</f>
        <v>0</v>
      </c>
      <c r="L357" s="156">
        <f t="shared" si="112"/>
        <v>0</v>
      </c>
      <c r="M357" s="161">
        <f t="shared" si="112"/>
        <v>0</v>
      </c>
      <c r="N357" s="161">
        <f t="shared" si="112"/>
        <v>4887346.8</v>
      </c>
      <c r="O357" s="161">
        <f t="shared" si="112"/>
        <v>4589400</v>
      </c>
      <c r="P357" s="161">
        <f t="shared" si="112"/>
        <v>0</v>
      </c>
      <c r="Q357" s="161">
        <f t="shared" si="112"/>
        <v>0</v>
      </c>
      <c r="R357" s="161">
        <f t="shared" si="112"/>
        <v>0</v>
      </c>
      <c r="S357" s="161">
        <f t="shared" si="112"/>
        <v>0</v>
      </c>
    </row>
    <row r="358" spans="1:19" ht="16.5" customHeight="1" thickBot="1">
      <c r="A358" s="213"/>
      <c r="B358" s="174"/>
      <c r="C358" s="213"/>
      <c r="D358" s="213"/>
      <c r="E358" s="213"/>
      <c r="F358" s="156" t="s">
        <v>17</v>
      </c>
      <c r="G358" s="156" t="s">
        <v>17</v>
      </c>
      <c r="H358" s="156" t="s">
        <v>17</v>
      </c>
      <c r="I358" s="156" t="s">
        <v>17</v>
      </c>
      <c r="J358" s="81" t="s">
        <v>21</v>
      </c>
      <c r="K358" s="83"/>
      <c r="L358" s="83"/>
      <c r="M358" s="129">
        <f>M366</f>
        <v>0</v>
      </c>
      <c r="N358" s="129">
        <f aca="true" t="shared" si="113" ref="N358:S358">N366</f>
        <v>4814445.66</v>
      </c>
      <c r="O358" s="129">
        <f t="shared" si="113"/>
        <v>4520200</v>
      </c>
      <c r="P358" s="129">
        <f t="shared" si="113"/>
        <v>0</v>
      </c>
      <c r="Q358" s="129">
        <f t="shared" si="113"/>
        <v>0</v>
      </c>
      <c r="R358" s="129">
        <f t="shared" si="113"/>
        <v>0</v>
      </c>
      <c r="S358" s="129">
        <f t="shared" si="113"/>
        <v>0</v>
      </c>
    </row>
    <row r="359" spans="1:19" ht="15.75" customHeight="1" thickBot="1">
      <c r="A359" s="213"/>
      <c r="B359" s="174"/>
      <c r="C359" s="213"/>
      <c r="D359" s="213"/>
      <c r="E359" s="213"/>
      <c r="F359" s="156" t="s">
        <v>17</v>
      </c>
      <c r="G359" s="156" t="s">
        <v>17</v>
      </c>
      <c r="H359" s="156" t="s">
        <v>17</v>
      </c>
      <c r="I359" s="156" t="s">
        <v>17</v>
      </c>
      <c r="J359" s="81" t="s">
        <v>22</v>
      </c>
      <c r="K359" s="27">
        <v>0</v>
      </c>
      <c r="L359" s="27">
        <v>0</v>
      </c>
      <c r="M359" s="129">
        <f>M367</f>
        <v>0</v>
      </c>
      <c r="N359" s="129">
        <f aca="true" t="shared" si="114" ref="N359:S359">N367</f>
        <v>48600.76</v>
      </c>
      <c r="O359" s="129">
        <f t="shared" si="114"/>
        <v>45700</v>
      </c>
      <c r="P359" s="129">
        <f t="shared" si="114"/>
        <v>0</v>
      </c>
      <c r="Q359" s="129">
        <f t="shared" si="114"/>
        <v>0</v>
      </c>
      <c r="R359" s="129">
        <f t="shared" si="114"/>
        <v>0</v>
      </c>
      <c r="S359" s="129">
        <f t="shared" si="114"/>
        <v>0</v>
      </c>
    </row>
    <row r="360" spans="1:19" ht="15.75" customHeight="1" thickBot="1">
      <c r="A360" s="213"/>
      <c r="B360" s="174"/>
      <c r="C360" s="213"/>
      <c r="D360" s="213"/>
      <c r="E360" s="213"/>
      <c r="F360" s="156" t="s">
        <v>17</v>
      </c>
      <c r="G360" s="156" t="s">
        <v>17</v>
      </c>
      <c r="H360" s="156" t="s">
        <v>17</v>
      </c>
      <c r="I360" s="156" t="s">
        <v>17</v>
      </c>
      <c r="J360" s="81" t="s">
        <v>143</v>
      </c>
      <c r="K360" s="83">
        <v>0</v>
      </c>
      <c r="L360" s="83">
        <v>0</v>
      </c>
      <c r="M360" s="129">
        <f>M368</f>
        <v>0</v>
      </c>
      <c r="N360" s="129">
        <f aca="true" t="shared" si="115" ref="N360:S360">N368</f>
        <v>24300.38</v>
      </c>
      <c r="O360" s="129">
        <f t="shared" si="115"/>
        <v>23500</v>
      </c>
      <c r="P360" s="129">
        <f t="shared" si="115"/>
        <v>0</v>
      </c>
      <c r="Q360" s="129">
        <f t="shared" si="115"/>
        <v>0</v>
      </c>
      <c r="R360" s="129">
        <f t="shared" si="115"/>
        <v>0</v>
      </c>
      <c r="S360" s="129">
        <f t="shared" si="115"/>
        <v>0</v>
      </c>
    </row>
    <row r="361" spans="1:19" ht="15.75" customHeight="1" thickBot="1">
      <c r="A361" s="214"/>
      <c r="B361" s="175"/>
      <c r="C361" s="214"/>
      <c r="D361" s="214"/>
      <c r="E361" s="214"/>
      <c r="F361" s="156" t="s">
        <v>17</v>
      </c>
      <c r="G361" s="156" t="s">
        <v>17</v>
      </c>
      <c r="H361" s="156" t="s">
        <v>17</v>
      </c>
      <c r="I361" s="156" t="s">
        <v>17</v>
      </c>
      <c r="J361" s="81" t="s">
        <v>24</v>
      </c>
      <c r="K361" s="83">
        <v>0</v>
      </c>
      <c r="L361" s="83">
        <v>0</v>
      </c>
      <c r="M361" s="129">
        <f>M369</f>
        <v>0</v>
      </c>
      <c r="N361" s="129">
        <f aca="true" t="shared" si="116" ref="N361:S361">N369</f>
        <v>0</v>
      </c>
      <c r="O361" s="129">
        <f t="shared" si="116"/>
        <v>0</v>
      </c>
      <c r="P361" s="129">
        <f t="shared" si="116"/>
        <v>0</v>
      </c>
      <c r="Q361" s="129">
        <f t="shared" si="116"/>
        <v>0</v>
      </c>
      <c r="R361" s="129">
        <f t="shared" si="116"/>
        <v>0</v>
      </c>
      <c r="S361" s="129">
        <f t="shared" si="116"/>
        <v>0</v>
      </c>
    </row>
    <row r="362" spans="1:19" ht="40.5" customHeight="1" thickBot="1">
      <c r="A362" s="322" t="s">
        <v>253</v>
      </c>
      <c r="B362" s="373"/>
      <c r="C362" s="228" t="s">
        <v>259</v>
      </c>
      <c r="D362" s="229"/>
      <c r="E362" s="229"/>
      <c r="F362" s="229"/>
      <c r="G362" s="229"/>
      <c r="H362" s="229"/>
      <c r="I362" s="229"/>
      <c r="J362" s="230"/>
      <c r="K362" s="82">
        <v>78</v>
      </c>
      <c r="L362" s="11">
        <v>80</v>
      </c>
      <c r="M362" s="82">
        <v>0</v>
      </c>
      <c r="N362" s="82">
        <v>200</v>
      </c>
      <c r="O362" s="82">
        <v>416</v>
      </c>
      <c r="P362" s="82">
        <v>0</v>
      </c>
      <c r="Q362" s="82">
        <v>0</v>
      </c>
      <c r="R362" s="82">
        <v>0</v>
      </c>
      <c r="S362" s="82">
        <v>0</v>
      </c>
    </row>
    <row r="363" spans="1:19" ht="40.5" customHeight="1" thickBot="1">
      <c r="A363" s="376"/>
      <c r="B363" s="374"/>
      <c r="C363" s="228" t="s">
        <v>260</v>
      </c>
      <c r="D363" s="229"/>
      <c r="E363" s="229"/>
      <c r="F363" s="229"/>
      <c r="G363" s="229"/>
      <c r="H363" s="229"/>
      <c r="I363" s="229"/>
      <c r="J363" s="230"/>
      <c r="K363" s="113">
        <v>78</v>
      </c>
      <c r="L363" s="113">
        <v>80</v>
      </c>
      <c r="M363" s="113">
        <v>0</v>
      </c>
      <c r="N363" s="113">
        <v>167</v>
      </c>
      <c r="O363" s="113">
        <v>275</v>
      </c>
      <c r="P363" s="113">
        <v>0</v>
      </c>
      <c r="Q363" s="113">
        <v>0</v>
      </c>
      <c r="R363" s="113">
        <v>0</v>
      </c>
      <c r="S363" s="113">
        <v>0</v>
      </c>
    </row>
    <row r="364" spans="1:19" ht="40.5" customHeight="1" thickBot="1">
      <c r="A364" s="323"/>
      <c r="B364" s="375"/>
      <c r="C364" s="228" t="s">
        <v>262</v>
      </c>
      <c r="D364" s="229"/>
      <c r="E364" s="229"/>
      <c r="F364" s="229"/>
      <c r="G364" s="229"/>
      <c r="H364" s="229"/>
      <c r="I364" s="229"/>
      <c r="J364" s="230"/>
      <c r="K364" s="82">
        <v>78</v>
      </c>
      <c r="L364" s="82">
        <v>80</v>
      </c>
      <c r="M364" s="82">
        <v>0</v>
      </c>
      <c r="N364" s="82">
        <v>100</v>
      </c>
      <c r="O364" s="82">
        <v>100</v>
      </c>
      <c r="P364" s="82">
        <v>0</v>
      </c>
      <c r="Q364" s="82">
        <v>0</v>
      </c>
      <c r="R364" s="82">
        <v>0</v>
      </c>
      <c r="S364" s="82">
        <v>0</v>
      </c>
    </row>
    <row r="365" spans="1:19" ht="15.75" customHeight="1" thickBot="1">
      <c r="A365" s="209" t="s">
        <v>254</v>
      </c>
      <c r="B365" s="85"/>
      <c r="C365" s="209" t="s">
        <v>256</v>
      </c>
      <c r="D365" s="209" t="s">
        <v>16</v>
      </c>
      <c r="E365" s="209" t="s">
        <v>28</v>
      </c>
      <c r="F365" s="3" t="s">
        <v>17</v>
      </c>
      <c r="G365" s="3" t="s">
        <v>17</v>
      </c>
      <c r="H365" s="3" t="s">
        <v>17</v>
      </c>
      <c r="I365" s="3" t="s">
        <v>17</v>
      </c>
      <c r="J365" s="158" t="s">
        <v>20</v>
      </c>
      <c r="K365" s="156">
        <v>0</v>
      </c>
      <c r="L365" s="159">
        <f>L366+L367+L368+L369</f>
        <v>0</v>
      </c>
      <c r="M365" s="159">
        <f>M366+M367+M368+M369</f>
        <v>0</v>
      </c>
      <c r="N365" s="159">
        <f aca="true" t="shared" si="117" ref="N365:S365">N366+N367+N368+N369</f>
        <v>4887346.8</v>
      </c>
      <c r="O365" s="159">
        <f t="shared" si="117"/>
        <v>4589400</v>
      </c>
      <c r="P365" s="159">
        <f t="shared" si="117"/>
        <v>0</v>
      </c>
      <c r="Q365" s="159">
        <f t="shared" si="117"/>
        <v>0</v>
      </c>
      <c r="R365" s="159">
        <f t="shared" si="117"/>
        <v>0</v>
      </c>
      <c r="S365" s="159">
        <f t="shared" si="117"/>
        <v>0</v>
      </c>
    </row>
    <row r="366" spans="1:19" ht="15" customHeight="1" thickBot="1">
      <c r="A366" s="210"/>
      <c r="B366" s="86"/>
      <c r="C366" s="210"/>
      <c r="D366" s="210"/>
      <c r="E366" s="210"/>
      <c r="F366" s="84" t="s">
        <v>17</v>
      </c>
      <c r="G366" s="84" t="s">
        <v>17</v>
      </c>
      <c r="H366" s="84" t="s">
        <v>17</v>
      </c>
      <c r="I366" s="84" t="s">
        <v>17</v>
      </c>
      <c r="J366" s="81" t="s">
        <v>21</v>
      </c>
      <c r="K366" s="83">
        <v>0</v>
      </c>
      <c r="L366" s="83">
        <v>0</v>
      </c>
      <c r="M366" s="129">
        <v>0</v>
      </c>
      <c r="N366" s="129">
        <v>4814445.66</v>
      </c>
      <c r="O366" s="129">
        <v>4520200</v>
      </c>
      <c r="P366" s="129">
        <v>0</v>
      </c>
      <c r="Q366" s="129">
        <v>0</v>
      </c>
      <c r="R366" s="129">
        <v>0</v>
      </c>
      <c r="S366" s="129">
        <v>0</v>
      </c>
    </row>
    <row r="367" spans="1:19" ht="26.25" customHeight="1" thickBot="1">
      <c r="A367" s="210"/>
      <c r="B367" s="86"/>
      <c r="C367" s="210"/>
      <c r="D367" s="210"/>
      <c r="E367" s="210"/>
      <c r="F367" s="84">
        <v>903</v>
      </c>
      <c r="G367" s="32" t="s">
        <v>153</v>
      </c>
      <c r="H367" s="3" t="s">
        <v>258</v>
      </c>
      <c r="I367" s="84">
        <v>612</v>
      </c>
      <c r="J367" s="81" t="s">
        <v>22</v>
      </c>
      <c r="K367" s="27">
        <v>0</v>
      </c>
      <c r="L367" s="83">
        <v>0</v>
      </c>
      <c r="M367" s="128">
        <v>0</v>
      </c>
      <c r="N367" s="129">
        <v>48600.76</v>
      </c>
      <c r="O367" s="129">
        <v>45700</v>
      </c>
      <c r="P367" s="129">
        <v>0</v>
      </c>
      <c r="Q367" s="129">
        <v>0</v>
      </c>
      <c r="R367" s="129">
        <v>0</v>
      </c>
      <c r="S367" s="129">
        <v>0</v>
      </c>
    </row>
    <row r="368" spans="1:19" ht="25.5" customHeight="1" thickBot="1">
      <c r="A368" s="210"/>
      <c r="B368" s="86"/>
      <c r="C368" s="210"/>
      <c r="D368" s="210"/>
      <c r="E368" s="210"/>
      <c r="F368" s="84">
        <v>903</v>
      </c>
      <c r="G368" s="32" t="s">
        <v>153</v>
      </c>
      <c r="H368" s="3" t="s">
        <v>258</v>
      </c>
      <c r="I368" s="84">
        <v>612</v>
      </c>
      <c r="J368" s="81" t="s">
        <v>143</v>
      </c>
      <c r="K368" s="83">
        <v>0</v>
      </c>
      <c r="L368" s="83">
        <v>0</v>
      </c>
      <c r="M368" s="129">
        <v>0</v>
      </c>
      <c r="N368" s="129">
        <v>24300.38</v>
      </c>
      <c r="O368" s="129">
        <v>23500</v>
      </c>
      <c r="P368" s="129">
        <v>0</v>
      </c>
      <c r="Q368" s="129">
        <v>0</v>
      </c>
      <c r="R368" s="129">
        <v>0</v>
      </c>
      <c r="S368" s="129">
        <v>0</v>
      </c>
    </row>
    <row r="369" spans="1:19" ht="21.75" customHeight="1" thickBot="1">
      <c r="A369" s="211"/>
      <c r="B369" s="87"/>
      <c r="C369" s="211"/>
      <c r="D369" s="211"/>
      <c r="E369" s="211"/>
      <c r="F369" s="84" t="s">
        <v>17</v>
      </c>
      <c r="G369" s="84" t="s">
        <v>17</v>
      </c>
      <c r="H369" s="84" t="s">
        <v>17</v>
      </c>
      <c r="I369" s="84" t="s">
        <v>17</v>
      </c>
      <c r="J369" s="81" t="s">
        <v>24</v>
      </c>
      <c r="K369" s="84">
        <v>0</v>
      </c>
      <c r="L369" s="84">
        <v>0</v>
      </c>
      <c r="M369" s="133">
        <v>0</v>
      </c>
      <c r="N369" s="133">
        <v>0</v>
      </c>
      <c r="O369" s="133">
        <v>0</v>
      </c>
      <c r="P369" s="133">
        <v>0</v>
      </c>
      <c r="Q369" s="133">
        <v>0</v>
      </c>
      <c r="R369" s="133">
        <v>0</v>
      </c>
      <c r="S369" s="133">
        <v>0</v>
      </c>
    </row>
    <row r="370" ht="15">
      <c r="S370" t="s">
        <v>264</v>
      </c>
    </row>
  </sheetData>
  <sheetProtection/>
  <mergeCells count="360">
    <mergeCell ref="E339:E343"/>
    <mergeCell ref="A351:A356"/>
    <mergeCell ref="C351:C356"/>
    <mergeCell ref="D351:D356"/>
    <mergeCell ref="E351:E356"/>
    <mergeCell ref="C364:J364"/>
    <mergeCell ref="A344:A348"/>
    <mergeCell ref="C344:C348"/>
    <mergeCell ref="A362:A364"/>
    <mergeCell ref="C333:C337"/>
    <mergeCell ref="D333:D337"/>
    <mergeCell ref="E333:E337"/>
    <mergeCell ref="C338:J338"/>
    <mergeCell ref="C363:J363"/>
    <mergeCell ref="B362:B364"/>
    <mergeCell ref="C357:C361"/>
    <mergeCell ref="D357:D361"/>
    <mergeCell ref="E357:E361"/>
    <mergeCell ref="C362:J362"/>
    <mergeCell ref="C320:J320"/>
    <mergeCell ref="C321:J321"/>
    <mergeCell ref="C322:J322"/>
    <mergeCell ref="D344:D348"/>
    <mergeCell ref="E344:E348"/>
    <mergeCell ref="A349:A350"/>
    <mergeCell ref="C349:J349"/>
    <mergeCell ref="C350:J350"/>
    <mergeCell ref="A328:S332"/>
    <mergeCell ref="A333:A337"/>
    <mergeCell ref="A158:A159"/>
    <mergeCell ref="A220:A224"/>
    <mergeCell ref="C290:C294"/>
    <mergeCell ref="D290:D294"/>
    <mergeCell ref="E290:E294"/>
    <mergeCell ref="A323:A327"/>
    <mergeCell ref="C323:C327"/>
    <mergeCell ref="D323:D327"/>
    <mergeCell ref="E323:E327"/>
    <mergeCell ref="A320:A322"/>
    <mergeCell ref="C257:J257"/>
    <mergeCell ref="C258:J258"/>
    <mergeCell ref="C158:J158"/>
    <mergeCell ref="C159:J159"/>
    <mergeCell ref="A160:A164"/>
    <mergeCell ref="C160:C164"/>
    <mergeCell ref="D160:D164"/>
    <mergeCell ref="A233:A237"/>
    <mergeCell ref="C233:C237"/>
    <mergeCell ref="D233:D237"/>
    <mergeCell ref="A19:A23"/>
    <mergeCell ref="Q50:Q51"/>
    <mergeCell ref="A231:S231"/>
    <mergeCell ref="A295:A299"/>
    <mergeCell ref="C295:C299"/>
    <mergeCell ref="A310:S314"/>
    <mergeCell ref="E295:E299"/>
    <mergeCell ref="E252:E256"/>
    <mergeCell ref="A290:A294"/>
    <mergeCell ref="A257:A260"/>
    <mergeCell ref="F8:F9"/>
    <mergeCell ref="H8:H9"/>
    <mergeCell ref="G8:G9"/>
    <mergeCell ref="J90:J91"/>
    <mergeCell ref="E28:E32"/>
    <mergeCell ref="A6:A9"/>
    <mergeCell ref="C6:C9"/>
    <mergeCell ref="D6:D9"/>
    <mergeCell ref="A11:A16"/>
    <mergeCell ref="A28:A32"/>
    <mergeCell ref="I8:I9"/>
    <mergeCell ref="O8:O9"/>
    <mergeCell ref="P8:P9"/>
    <mergeCell ref="Q8:Q9"/>
    <mergeCell ref="S13:S14"/>
    <mergeCell ref="E6:E9"/>
    <mergeCell ref="J6:J9"/>
    <mergeCell ref="I13:I14"/>
    <mergeCell ref="F6:I6"/>
    <mergeCell ref="F7:I7"/>
    <mergeCell ref="J13:J14"/>
    <mergeCell ref="K13:K14"/>
    <mergeCell ref="A17:S18"/>
    <mergeCell ref="M13:M14"/>
    <mergeCell ref="C11:C16"/>
    <mergeCell ref="D19:D23"/>
    <mergeCell ref="Q13:Q14"/>
    <mergeCell ref="R13:R14"/>
    <mergeCell ref="O13:O14"/>
    <mergeCell ref="P13:P14"/>
    <mergeCell ref="K6:S7"/>
    <mergeCell ref="K8:K9"/>
    <mergeCell ref="L8:L9"/>
    <mergeCell ref="M8:M9"/>
    <mergeCell ref="N8:N9"/>
    <mergeCell ref="R8:R9"/>
    <mergeCell ref="S8:S9"/>
    <mergeCell ref="E19:E23"/>
    <mergeCell ref="D11:D16"/>
    <mergeCell ref="E11:E16"/>
    <mergeCell ref="F13:F14"/>
    <mergeCell ref="N13:N14"/>
    <mergeCell ref="C50:J50"/>
    <mergeCell ref="L13:L14"/>
    <mergeCell ref="C19:C23"/>
    <mergeCell ref="G13:G14"/>
    <mergeCell ref="H13:H14"/>
    <mergeCell ref="C51:J51"/>
    <mergeCell ref="D44:D48"/>
    <mergeCell ref="E44:E48"/>
    <mergeCell ref="A24:A27"/>
    <mergeCell ref="C25:J25"/>
    <mergeCell ref="C26:J26"/>
    <mergeCell ref="C28:C32"/>
    <mergeCell ref="D28:D32"/>
    <mergeCell ref="A218:A219"/>
    <mergeCell ref="C218:J218"/>
    <mergeCell ref="C219:J219"/>
    <mergeCell ref="A44:A48"/>
    <mergeCell ref="C44:C48"/>
    <mergeCell ref="A49:A52"/>
    <mergeCell ref="C52:J52"/>
    <mergeCell ref="A53:A57"/>
    <mergeCell ref="C53:C57"/>
    <mergeCell ref="C49:J49"/>
    <mergeCell ref="R50:R51"/>
    <mergeCell ref="A33:A37"/>
    <mergeCell ref="C33:C37"/>
    <mergeCell ref="D33:D37"/>
    <mergeCell ref="E33:E37"/>
    <mergeCell ref="A43:S43"/>
    <mergeCell ref="S50:S51"/>
    <mergeCell ref="M50:M51"/>
    <mergeCell ref="O50:O51"/>
    <mergeCell ref="D38:D42"/>
    <mergeCell ref="P50:P51"/>
    <mergeCell ref="E53:E57"/>
    <mergeCell ref="L50:L51"/>
    <mergeCell ref="K50:K51"/>
    <mergeCell ref="A58:A62"/>
    <mergeCell ref="C58:C62"/>
    <mergeCell ref="D58:D62"/>
    <mergeCell ref="E58:E62"/>
    <mergeCell ref="D53:D57"/>
    <mergeCell ref="N50:N51"/>
    <mergeCell ref="A68:A74"/>
    <mergeCell ref="C68:C74"/>
    <mergeCell ref="D68:D74"/>
    <mergeCell ref="E68:E74"/>
    <mergeCell ref="A63:A67"/>
    <mergeCell ref="C63:C67"/>
    <mergeCell ref="E63:E67"/>
    <mergeCell ref="D63:D67"/>
    <mergeCell ref="A75:S75"/>
    <mergeCell ref="A76:A80"/>
    <mergeCell ref="C76:C80"/>
    <mergeCell ref="D76:D80"/>
    <mergeCell ref="E76:E80"/>
    <mergeCell ref="A238:A243"/>
    <mergeCell ref="C238:J238"/>
    <mergeCell ref="C239:J239"/>
    <mergeCell ref="C240:J240"/>
    <mergeCell ref="C241:J241"/>
    <mergeCell ref="A81:A86"/>
    <mergeCell ref="C81:J81"/>
    <mergeCell ref="C82:J82"/>
    <mergeCell ref="C83:J83"/>
    <mergeCell ref="C84:J84"/>
    <mergeCell ref="C85:J85"/>
    <mergeCell ref="C86:J86"/>
    <mergeCell ref="A93:S93"/>
    <mergeCell ref="K240:K241"/>
    <mergeCell ref="L240:L241"/>
    <mergeCell ref="M240:M241"/>
    <mergeCell ref="N240:N241"/>
    <mergeCell ref="O240:O241"/>
    <mergeCell ref="C220:C224"/>
    <mergeCell ref="D220:D224"/>
    <mergeCell ref="E220:E224"/>
    <mergeCell ref="A111:A113"/>
    <mergeCell ref="A106:A110"/>
    <mergeCell ref="A94:A98"/>
    <mergeCell ref="C94:C98"/>
    <mergeCell ref="D94:D98"/>
    <mergeCell ref="E94:E98"/>
    <mergeCell ref="C99:J99"/>
    <mergeCell ref="A100:A104"/>
    <mergeCell ref="C100:C104"/>
    <mergeCell ref="D100:D104"/>
    <mergeCell ref="E100:E104"/>
    <mergeCell ref="C128:J128"/>
    <mergeCell ref="A105:S105"/>
    <mergeCell ref="Q240:Q241"/>
    <mergeCell ref="R240:R241"/>
    <mergeCell ref="S240:S241"/>
    <mergeCell ref="A225:A229"/>
    <mergeCell ref="C225:C229"/>
    <mergeCell ref="D225:D229"/>
    <mergeCell ref="E225:E229"/>
    <mergeCell ref="A230:S230"/>
    <mergeCell ref="C121:J121"/>
    <mergeCell ref="A122:S122"/>
    <mergeCell ref="A123:A127"/>
    <mergeCell ref="C123:C127"/>
    <mergeCell ref="D123:D127"/>
    <mergeCell ref="E123:E127"/>
    <mergeCell ref="A120:A121"/>
    <mergeCell ref="C106:C110"/>
    <mergeCell ref="D106:D110"/>
    <mergeCell ref="E106:E110"/>
    <mergeCell ref="C111:J111"/>
    <mergeCell ref="C112:J112"/>
    <mergeCell ref="C113:J113"/>
    <mergeCell ref="A114:S114"/>
    <mergeCell ref="A115:A119"/>
    <mergeCell ref="C115:C119"/>
    <mergeCell ref="D115:D119"/>
    <mergeCell ref="E115:E119"/>
    <mergeCell ref="C120:J120"/>
    <mergeCell ref="C129:J129"/>
    <mergeCell ref="A130:A134"/>
    <mergeCell ref="C130:C134"/>
    <mergeCell ref="D130:D134"/>
    <mergeCell ref="E130:E134"/>
    <mergeCell ref="A135:A139"/>
    <mergeCell ref="C135:C139"/>
    <mergeCell ref="D135:D139"/>
    <mergeCell ref="E135:E139"/>
    <mergeCell ref="E152:E157"/>
    <mergeCell ref="A152:A157"/>
    <mergeCell ref="A140:S140"/>
    <mergeCell ref="A141:S141"/>
    <mergeCell ref="A142:S142"/>
    <mergeCell ref="A143:A147"/>
    <mergeCell ref="C143:C147"/>
    <mergeCell ref="D143:D147"/>
    <mergeCell ref="E143:E147"/>
    <mergeCell ref="A168:A172"/>
    <mergeCell ref="C168:C172"/>
    <mergeCell ref="D168:D172"/>
    <mergeCell ref="E168:E172"/>
    <mergeCell ref="C148:J148"/>
    <mergeCell ref="A149:S149"/>
    <mergeCell ref="A150:S150"/>
    <mergeCell ref="A151:S151"/>
    <mergeCell ref="C152:C157"/>
    <mergeCell ref="D152:D157"/>
    <mergeCell ref="A180:A184"/>
    <mergeCell ref="C180:C184"/>
    <mergeCell ref="D180:D184"/>
    <mergeCell ref="E180:E184"/>
    <mergeCell ref="A175:A179"/>
    <mergeCell ref="A173:A174"/>
    <mergeCell ref="C173:J173"/>
    <mergeCell ref="D213:D217"/>
    <mergeCell ref="E213:E217"/>
    <mergeCell ref="A190:A194"/>
    <mergeCell ref="C190:C194"/>
    <mergeCell ref="C195:C199"/>
    <mergeCell ref="D195:D199"/>
    <mergeCell ref="E195:E199"/>
    <mergeCell ref="A195:A199"/>
    <mergeCell ref="E190:E194"/>
    <mergeCell ref="C200:C209"/>
    <mergeCell ref="D266:D270"/>
    <mergeCell ref="E266:E270"/>
    <mergeCell ref="A244:A248"/>
    <mergeCell ref="C244:C248"/>
    <mergeCell ref="D244:D248"/>
    <mergeCell ref="A210:S210"/>
    <mergeCell ref="A211:S211"/>
    <mergeCell ref="A212:S212"/>
    <mergeCell ref="A213:A217"/>
    <mergeCell ref="C213:C217"/>
    <mergeCell ref="D261:D265"/>
    <mergeCell ref="E261:E265"/>
    <mergeCell ref="E233:E237"/>
    <mergeCell ref="C242:J242"/>
    <mergeCell ref="C243:J243"/>
    <mergeCell ref="A232:S232"/>
    <mergeCell ref="P240:P241"/>
    <mergeCell ref="A252:A256"/>
    <mergeCell ref="C252:C256"/>
    <mergeCell ref="A251:S251"/>
    <mergeCell ref="A261:A265"/>
    <mergeCell ref="A266:A270"/>
    <mergeCell ref="C266:C270"/>
    <mergeCell ref="A273:S273"/>
    <mergeCell ref="E244:E248"/>
    <mergeCell ref="A249:S249"/>
    <mergeCell ref="A250:S250"/>
    <mergeCell ref="C259:J259"/>
    <mergeCell ref="C260:J260"/>
    <mergeCell ref="C261:C265"/>
    <mergeCell ref="C279:J279"/>
    <mergeCell ref="C280:C284"/>
    <mergeCell ref="A271:S271"/>
    <mergeCell ref="A272:S272"/>
    <mergeCell ref="A285:A289"/>
    <mergeCell ref="E274:E278"/>
    <mergeCell ref="C274:C278"/>
    <mergeCell ref="D274:D278"/>
    <mergeCell ref="A280:A284"/>
    <mergeCell ref="E280:E284"/>
    <mergeCell ref="C302:C306"/>
    <mergeCell ref="D302:D306"/>
    <mergeCell ref="E302:E306"/>
    <mergeCell ref="C285:C289"/>
    <mergeCell ref="D285:D289"/>
    <mergeCell ref="E285:E289"/>
    <mergeCell ref="D295:D299"/>
    <mergeCell ref="A307:A309"/>
    <mergeCell ref="C307:J307"/>
    <mergeCell ref="C308:J308"/>
    <mergeCell ref="C309:J309"/>
    <mergeCell ref="A300:S301"/>
    <mergeCell ref="D190:D194"/>
    <mergeCell ref="A200:A209"/>
    <mergeCell ref="B200:B209"/>
    <mergeCell ref="D200:D209"/>
    <mergeCell ref="A302:A306"/>
    <mergeCell ref="C185:C189"/>
    <mergeCell ref="E38:E42"/>
    <mergeCell ref="C24:J24"/>
    <mergeCell ref="C27:J27"/>
    <mergeCell ref="D175:D179"/>
    <mergeCell ref="D185:D189"/>
    <mergeCell ref="E160:E164"/>
    <mergeCell ref="A165:S165"/>
    <mergeCell ref="A166:S166"/>
    <mergeCell ref="A167:S167"/>
    <mergeCell ref="C315:C319"/>
    <mergeCell ref="D315:D319"/>
    <mergeCell ref="E315:E319"/>
    <mergeCell ref="D280:D284"/>
    <mergeCell ref="A274:A278"/>
    <mergeCell ref="J1:S1"/>
    <mergeCell ref="J2:S2"/>
    <mergeCell ref="J4:S4"/>
    <mergeCell ref="A38:A42"/>
    <mergeCell ref="C38:C42"/>
    <mergeCell ref="A87:A92"/>
    <mergeCell ref="C87:C92"/>
    <mergeCell ref="D87:D92"/>
    <mergeCell ref="E87:E92"/>
    <mergeCell ref="A185:A189"/>
    <mergeCell ref="A5:S5"/>
    <mergeCell ref="E185:E189"/>
    <mergeCell ref="C174:J174"/>
    <mergeCell ref="C175:C179"/>
    <mergeCell ref="E175:E179"/>
    <mergeCell ref="E200:E209"/>
    <mergeCell ref="A365:A369"/>
    <mergeCell ref="C365:C369"/>
    <mergeCell ref="D365:D369"/>
    <mergeCell ref="E365:E369"/>
    <mergeCell ref="A357:A361"/>
    <mergeCell ref="A339:A343"/>
    <mergeCell ref="C339:C343"/>
    <mergeCell ref="D339:D343"/>
    <mergeCell ref="A315:A319"/>
  </mergeCells>
  <printOptions/>
  <pageMargins left="0.7" right="0.7" top="0.75" bottom="0.75" header="0.3" footer="0.3"/>
  <pageSetup fitToHeight="0" fitToWidth="1" horizontalDpi="600" verticalDpi="600" orientation="landscape" paperSize="9" scale="54" r:id="rId1"/>
  <rowBreaks count="12" manualBreakCount="12">
    <brk id="27" max="20" man="1"/>
    <brk id="52" max="20" man="1"/>
    <brk id="67" max="20" man="1"/>
    <brk id="113" max="20" man="1"/>
    <brk id="139" max="20" man="1"/>
    <brk id="164" max="20" man="1"/>
    <brk id="184" max="20" man="1"/>
    <brk id="219" max="20" man="1"/>
    <brk id="260" max="20" man="1"/>
    <brk id="289" max="20" man="1"/>
    <brk id="322" max="20" man="1"/>
    <brk id="338" max="20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Камаева Надежда Ивановна</cp:lastModifiedBy>
  <cp:lastPrinted>2021-06-03T10:36:10Z</cp:lastPrinted>
  <dcterms:created xsi:type="dcterms:W3CDTF">2019-02-07T04:39:30Z</dcterms:created>
  <dcterms:modified xsi:type="dcterms:W3CDTF">2022-04-12T13:28:03Z</dcterms:modified>
  <cp:category/>
  <cp:version/>
  <cp:contentType/>
  <cp:contentStatus/>
</cp:coreProperties>
</file>