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9110" tabRatio="597" firstSheet="1" activeTab="1"/>
  </bookViews>
  <sheets>
    <sheet name="2020-2022 (2)" sheetId="3" r:id="rId1"/>
    <sheet name="01.11.2021" sheetId="6" r:id="rId2"/>
  </sheets>
  <definedNames>
    <definedName name="_xlnm._FilterDatabase" localSheetId="1" hidden="1">'01.11.2021'!$E$1:$E$437</definedName>
    <definedName name="_xlnm._FilterDatabase" localSheetId="0" hidden="1">'2020-2022 (2)'!$C$1:$C$286</definedName>
    <definedName name="_xlnm.Print_Area" localSheetId="1">'01.11.2021'!$A$1:$G$432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E432" i="6" l="1"/>
  <c r="D432" i="6"/>
  <c r="F371" i="6"/>
  <c r="E338" i="6"/>
  <c r="D338" i="6"/>
  <c r="D267" i="6"/>
  <c r="D119" i="6" l="1"/>
  <c r="E134" i="6"/>
  <c r="D134" i="6"/>
  <c r="E79" i="6"/>
  <c r="D79" i="6"/>
  <c r="F370" i="6" l="1"/>
  <c r="E367" i="6"/>
  <c r="F367" i="6" s="1"/>
  <c r="D367" i="6"/>
  <c r="C367" i="6"/>
  <c r="C338" i="6" s="1"/>
  <c r="F334" i="6"/>
  <c r="F337" i="6"/>
  <c r="E334" i="6"/>
  <c r="D334" i="6"/>
  <c r="C334" i="6"/>
  <c r="E330" i="6"/>
  <c r="F330" i="6" s="1"/>
  <c r="D330" i="6"/>
  <c r="C330" i="6"/>
  <c r="F333" i="6"/>
  <c r="C119" i="6" l="1"/>
  <c r="E70" i="6" l="1"/>
  <c r="D41" i="6"/>
  <c r="D12" i="6"/>
  <c r="E12" i="6"/>
  <c r="C376" i="6" l="1"/>
  <c r="C431" i="6"/>
  <c r="E431" i="6"/>
  <c r="F366" i="6"/>
  <c r="E363" i="6"/>
  <c r="F363" i="6" s="1"/>
  <c r="D363" i="6"/>
  <c r="C363" i="6"/>
  <c r="F329" i="6"/>
  <c r="E326" i="6"/>
  <c r="D326" i="6"/>
  <c r="C326" i="6"/>
  <c r="F199" i="6"/>
  <c r="F195" i="6"/>
  <c r="E196" i="6"/>
  <c r="F196" i="6" s="1"/>
  <c r="D196" i="6"/>
  <c r="C196" i="6"/>
  <c r="F326" i="6" l="1"/>
  <c r="D195" i="6"/>
  <c r="F186" i="6" l="1"/>
  <c r="F312" i="6"/>
  <c r="F353" i="6"/>
  <c r="E310" i="6"/>
  <c r="D310" i="6"/>
  <c r="C310" i="6"/>
  <c r="E351" i="6"/>
  <c r="D351" i="6"/>
  <c r="C351" i="6"/>
  <c r="E184" i="6"/>
  <c r="D184" i="6"/>
  <c r="C184" i="6"/>
  <c r="F184" i="6" l="1"/>
  <c r="F310" i="6"/>
  <c r="F351" i="6"/>
  <c r="F383" i="6"/>
  <c r="E380" i="6"/>
  <c r="D380" i="6"/>
  <c r="C380" i="6"/>
  <c r="F380" i="6" l="1"/>
  <c r="F358" i="6" l="1"/>
  <c r="D192" i="6"/>
  <c r="E192" i="6"/>
  <c r="D355" i="6"/>
  <c r="E355" i="6"/>
  <c r="C355" i="6"/>
  <c r="F355" i="6" s="1"/>
  <c r="C192" i="6"/>
  <c r="F192" i="6" l="1"/>
  <c r="F325" i="6"/>
  <c r="E322" i="6"/>
  <c r="D322" i="6"/>
  <c r="C322" i="6"/>
  <c r="F321" i="6"/>
  <c r="E318" i="6"/>
  <c r="D318" i="6"/>
  <c r="C318" i="6"/>
  <c r="F322" i="6" l="1"/>
  <c r="F318" i="6"/>
  <c r="D425" i="6"/>
  <c r="F362" i="6" l="1"/>
  <c r="E359" i="6"/>
  <c r="D359" i="6"/>
  <c r="C359" i="6"/>
  <c r="F317" i="6"/>
  <c r="E314" i="6"/>
  <c r="D314" i="6"/>
  <c r="C314" i="6"/>
  <c r="F191" i="6"/>
  <c r="E188" i="6"/>
  <c r="D188" i="6"/>
  <c r="C188" i="6"/>
  <c r="F117" i="6"/>
  <c r="E114" i="6"/>
  <c r="D114" i="6"/>
  <c r="C114" i="6"/>
  <c r="F188" i="6" l="1"/>
  <c r="F359" i="6"/>
  <c r="F314" i="6"/>
  <c r="F114" i="6"/>
  <c r="E41" i="6"/>
  <c r="C41" i="6"/>
  <c r="F41" i="6" l="1"/>
  <c r="F39" i="6"/>
  <c r="F28" i="6" l="1"/>
  <c r="D25" i="6"/>
  <c r="E25" i="6"/>
  <c r="C25" i="6"/>
  <c r="F35" i="6"/>
  <c r="D37" i="6"/>
  <c r="E37" i="6"/>
  <c r="C37" i="6"/>
  <c r="F25" i="6" l="1"/>
  <c r="F37" i="6"/>
  <c r="D223" i="6"/>
  <c r="C75" i="6" l="1"/>
  <c r="C283" i="6" l="1"/>
  <c r="C278" i="6"/>
  <c r="C303" i="6"/>
  <c r="F295" i="6" l="1"/>
  <c r="F290" i="6"/>
  <c r="F285" i="6"/>
  <c r="F280" i="6"/>
  <c r="D276" i="6"/>
  <c r="E276" i="6"/>
  <c r="D281" i="6"/>
  <c r="E281" i="6"/>
  <c r="D286" i="6"/>
  <c r="E286" i="6"/>
  <c r="D291" i="6"/>
  <c r="E291" i="6"/>
  <c r="D296" i="6"/>
  <c r="E296" i="6"/>
  <c r="C301" i="6"/>
  <c r="C296" i="6"/>
  <c r="C291" i="6"/>
  <c r="C286" i="6"/>
  <c r="C281" i="6"/>
  <c r="C276" i="6"/>
  <c r="F300" i="6"/>
  <c r="F303" i="6"/>
  <c r="F304" i="6"/>
  <c r="F305" i="6"/>
  <c r="D301" i="6"/>
  <c r="E301" i="6"/>
  <c r="F301" i="6" l="1"/>
  <c r="E275" i="6"/>
  <c r="D275" i="6"/>
  <c r="C275" i="6"/>
  <c r="F242" i="6"/>
  <c r="E239" i="6"/>
  <c r="D239" i="6"/>
  <c r="C239" i="6"/>
  <c r="F239" i="6" l="1"/>
  <c r="F250" i="6"/>
  <c r="F254" i="6"/>
  <c r="F258" i="6"/>
  <c r="F262" i="6"/>
  <c r="F266" i="6"/>
  <c r="F270" i="6"/>
  <c r="F274" i="6"/>
  <c r="D271" i="6"/>
  <c r="E271" i="6"/>
  <c r="E267" i="6"/>
  <c r="D263" i="6"/>
  <c r="E263" i="6"/>
  <c r="D259" i="6"/>
  <c r="E259" i="6"/>
  <c r="D255" i="6"/>
  <c r="E255" i="6"/>
  <c r="D251" i="6"/>
  <c r="E251" i="6"/>
  <c r="D247" i="6"/>
  <c r="E247" i="6"/>
  <c r="F247" i="6" s="1"/>
  <c r="C271" i="6"/>
  <c r="C267" i="6"/>
  <c r="C263" i="6"/>
  <c r="C259" i="6"/>
  <c r="C255" i="6"/>
  <c r="C251" i="6"/>
  <c r="C247" i="6"/>
  <c r="F424" i="6"/>
  <c r="F428" i="6"/>
  <c r="E425" i="6"/>
  <c r="D421" i="6"/>
  <c r="E421" i="6"/>
  <c r="C425" i="6"/>
  <c r="C421" i="6"/>
  <c r="F411" i="6"/>
  <c r="F415" i="6"/>
  <c r="D412" i="6"/>
  <c r="E412" i="6"/>
  <c r="D408" i="6"/>
  <c r="E408" i="6"/>
  <c r="C412" i="6"/>
  <c r="C408" i="6"/>
  <c r="F350" i="6"/>
  <c r="D347" i="6"/>
  <c r="E347" i="6"/>
  <c r="C347" i="6"/>
  <c r="D210" i="6"/>
  <c r="E210" i="6"/>
  <c r="C210" i="6"/>
  <c r="F207" i="6"/>
  <c r="F208" i="6"/>
  <c r="F209" i="6"/>
  <c r="F213" i="6"/>
  <c r="D205" i="6"/>
  <c r="E205" i="6"/>
  <c r="C205" i="6"/>
  <c r="F175" i="6"/>
  <c r="F179" i="6"/>
  <c r="D176" i="6"/>
  <c r="E176" i="6"/>
  <c r="C176" i="6"/>
  <c r="D172" i="6"/>
  <c r="E172" i="6"/>
  <c r="C172" i="6"/>
  <c r="F183" i="6"/>
  <c r="D180" i="6"/>
  <c r="E180" i="6"/>
  <c r="C180" i="6"/>
  <c r="F109" i="6"/>
  <c r="F113" i="6"/>
  <c r="D110" i="6"/>
  <c r="E110" i="6"/>
  <c r="C110" i="6"/>
  <c r="D106" i="6"/>
  <c r="E106" i="6"/>
  <c r="C106" i="6"/>
  <c r="D70" i="6"/>
  <c r="D431" i="6" s="1"/>
  <c r="D80" i="6"/>
  <c r="D71" i="6" s="1"/>
  <c r="E80" i="6"/>
  <c r="E71" i="6" s="1"/>
  <c r="C79" i="6"/>
  <c r="C80" i="6"/>
  <c r="F267" i="6" l="1"/>
  <c r="F210" i="6"/>
  <c r="F180" i="6"/>
  <c r="F172" i="6"/>
  <c r="F205" i="6"/>
  <c r="F251" i="6"/>
  <c r="F176" i="6"/>
  <c r="F408" i="6"/>
  <c r="F421" i="6"/>
  <c r="F259" i="6"/>
  <c r="F263" i="6"/>
  <c r="F347" i="6"/>
  <c r="F110" i="6"/>
  <c r="F106" i="6"/>
  <c r="F255" i="6"/>
  <c r="F271" i="6"/>
  <c r="F412" i="6"/>
  <c r="F425" i="6"/>
  <c r="D376" i="6" l="1"/>
  <c r="E376" i="6"/>
  <c r="C101" i="6" l="1"/>
  <c r="C309" i="6"/>
  <c r="F88" i="6"/>
  <c r="F89" i="6"/>
  <c r="F92" i="6"/>
  <c r="F93" i="6"/>
  <c r="F96" i="6"/>
  <c r="F97" i="6"/>
  <c r="D86" i="6"/>
  <c r="E86" i="6"/>
  <c r="C86" i="6"/>
  <c r="D90" i="6"/>
  <c r="E90" i="6"/>
  <c r="C90" i="6"/>
  <c r="D94" i="6"/>
  <c r="E94" i="6"/>
  <c r="C94" i="6"/>
  <c r="F162" i="6"/>
  <c r="F163" i="6"/>
  <c r="D160" i="6"/>
  <c r="E160" i="6"/>
  <c r="C160" i="6"/>
  <c r="F94" i="6" l="1"/>
  <c r="F86" i="6"/>
  <c r="F160" i="6"/>
  <c r="F90" i="6"/>
  <c r="F11" i="6"/>
  <c r="F15" i="6"/>
  <c r="F19" i="6"/>
  <c r="F24" i="6"/>
  <c r="F31" i="6"/>
  <c r="F48" i="6"/>
  <c r="F63" i="6"/>
  <c r="F67" i="6"/>
  <c r="F75" i="6"/>
  <c r="F76" i="6"/>
  <c r="F84" i="6"/>
  <c r="F85" i="6"/>
  <c r="F100" i="6"/>
  <c r="F101" i="6"/>
  <c r="F105" i="6"/>
  <c r="F126" i="6"/>
  <c r="F129" i="6"/>
  <c r="F130" i="6"/>
  <c r="F139" i="6"/>
  <c r="F143" i="6"/>
  <c r="F147" i="6"/>
  <c r="F151" i="6"/>
  <c r="F159" i="6"/>
  <c r="F166" i="6"/>
  <c r="F167" i="6"/>
  <c r="F170" i="6"/>
  <c r="F171" i="6"/>
  <c r="F203" i="6"/>
  <c r="F204" i="6"/>
  <c r="F218" i="6"/>
  <c r="F222" i="6"/>
  <c r="F225" i="6"/>
  <c r="F226" i="6"/>
  <c r="F229" i="6"/>
  <c r="F230" i="6"/>
  <c r="F233" i="6"/>
  <c r="F238" i="6"/>
  <c r="F245" i="6"/>
  <c r="F246" i="6"/>
  <c r="F278" i="6"/>
  <c r="F279" i="6"/>
  <c r="F283" i="6"/>
  <c r="F284" i="6"/>
  <c r="F288" i="6"/>
  <c r="F289" i="6"/>
  <c r="F293" i="6"/>
  <c r="F294" i="6"/>
  <c r="F298" i="6"/>
  <c r="F299" i="6"/>
  <c r="F308" i="6"/>
  <c r="F342" i="6"/>
  <c r="F346" i="6"/>
  <c r="F375" i="6"/>
  <c r="F378" i="6"/>
  <c r="F379" i="6"/>
  <c r="F387" i="6"/>
  <c r="F391" i="6"/>
  <c r="F395" i="6"/>
  <c r="F398" i="6"/>
  <c r="F403" i="6"/>
  <c r="F407" i="6"/>
  <c r="E20" i="6" l="1"/>
  <c r="F23" i="6" l="1"/>
  <c r="D20" i="6"/>
  <c r="C20" i="6"/>
  <c r="F20" i="6" l="1"/>
  <c r="C7" i="6"/>
  <c r="F309" i="6"/>
  <c r="C127" i="6"/>
  <c r="C73" i="6" l="1"/>
  <c r="C71" i="6" l="1"/>
  <c r="C432" i="6" s="1"/>
  <c r="C219" i="6"/>
  <c r="D8" i="6" l="1"/>
  <c r="E8" i="6"/>
  <c r="D16" i="6"/>
  <c r="E16" i="6"/>
  <c r="D29" i="6"/>
  <c r="E29" i="6"/>
  <c r="D33" i="6"/>
  <c r="E33" i="6"/>
  <c r="D46" i="6"/>
  <c r="D45" i="6" s="1"/>
  <c r="E46" i="6"/>
  <c r="E45" i="6" s="1"/>
  <c r="D60" i="6"/>
  <c r="D58" i="6" s="1"/>
  <c r="E60" i="6"/>
  <c r="E58" i="6" s="1"/>
  <c r="D64" i="6"/>
  <c r="E64" i="6"/>
  <c r="D73" i="6"/>
  <c r="E73" i="6"/>
  <c r="F73" i="6" s="1"/>
  <c r="F80" i="6"/>
  <c r="F79" i="6"/>
  <c r="D82" i="6"/>
  <c r="E82" i="6"/>
  <c r="D98" i="6"/>
  <c r="E98" i="6"/>
  <c r="D102" i="6"/>
  <c r="E102" i="6"/>
  <c r="D123" i="6"/>
  <c r="E123" i="6"/>
  <c r="D127" i="6"/>
  <c r="E127" i="6"/>
  <c r="F127" i="6" s="1"/>
  <c r="D131" i="6"/>
  <c r="E131" i="6"/>
  <c r="D136" i="6"/>
  <c r="E136" i="6"/>
  <c r="D140" i="6"/>
  <c r="E140" i="6"/>
  <c r="D144" i="6"/>
  <c r="E144" i="6"/>
  <c r="D148" i="6"/>
  <c r="E148" i="6"/>
  <c r="D152" i="6"/>
  <c r="E152" i="6"/>
  <c r="D156" i="6"/>
  <c r="E156" i="6"/>
  <c r="D164" i="6"/>
  <c r="D118" i="6" s="1"/>
  <c r="E164" i="6"/>
  <c r="D168" i="6"/>
  <c r="E168" i="6"/>
  <c r="D201" i="6"/>
  <c r="D200" i="6" s="1"/>
  <c r="E201" i="6"/>
  <c r="E200" i="6" s="1"/>
  <c r="D215" i="6"/>
  <c r="E215" i="6"/>
  <c r="D219" i="6"/>
  <c r="E219" i="6"/>
  <c r="E223" i="6"/>
  <c r="D227" i="6"/>
  <c r="E227" i="6"/>
  <c r="D231" i="6"/>
  <c r="E231" i="6"/>
  <c r="D235" i="6"/>
  <c r="E235" i="6"/>
  <c r="D243" i="6"/>
  <c r="E243" i="6"/>
  <c r="D306" i="6"/>
  <c r="E306" i="6"/>
  <c r="D339" i="6"/>
  <c r="E339" i="6"/>
  <c r="D343" i="6"/>
  <c r="E343" i="6"/>
  <c r="D372" i="6"/>
  <c r="E372" i="6"/>
  <c r="D384" i="6"/>
  <c r="E384" i="6"/>
  <c r="D388" i="6"/>
  <c r="E388" i="6"/>
  <c r="D392" i="6"/>
  <c r="E392" i="6"/>
  <c r="D396" i="6"/>
  <c r="E396" i="6"/>
  <c r="D400" i="6"/>
  <c r="E400" i="6"/>
  <c r="D404" i="6"/>
  <c r="E404" i="6"/>
  <c r="D417" i="6"/>
  <c r="D416" i="6" s="1"/>
  <c r="E417" i="6"/>
  <c r="E416" i="6" s="1"/>
  <c r="C134" i="6"/>
  <c r="F134" i="6" s="1"/>
  <c r="D214" i="6" l="1"/>
  <c r="E214" i="6"/>
  <c r="D371" i="6"/>
  <c r="E371" i="6"/>
  <c r="E118" i="6"/>
  <c r="F219" i="6"/>
  <c r="E7" i="6"/>
  <c r="D7" i="6"/>
  <c r="E55" i="6"/>
  <c r="D55" i="6"/>
  <c r="C70" i="6"/>
  <c r="D77" i="6"/>
  <c r="E77" i="6"/>
  <c r="C243" i="6"/>
  <c r="F243" i="6" s="1"/>
  <c r="F431" i="6" l="1"/>
  <c r="F70" i="6"/>
  <c r="F71" i="6"/>
  <c r="E68" i="6"/>
  <c r="E54" i="6" s="1"/>
  <c r="E429" i="6" s="1"/>
  <c r="D68" i="6"/>
  <c r="D54" i="6" s="1"/>
  <c r="D429" i="6" s="1"/>
  <c r="C152" i="6"/>
  <c r="C148" i="6"/>
  <c r="F148" i="6" s="1"/>
  <c r="C144" i="6"/>
  <c r="F144" i="6" s="1"/>
  <c r="C140" i="6"/>
  <c r="F140" i="6" s="1"/>
  <c r="C136" i="6"/>
  <c r="F136" i="6" s="1"/>
  <c r="C131" i="6" l="1"/>
  <c r="F131" i="6" s="1"/>
  <c r="C168" i="6"/>
  <c r="F168" i="6" s="1"/>
  <c r="C417" i="6"/>
  <c r="C416" i="6" s="1"/>
  <c r="C404" i="6"/>
  <c r="F404" i="6" s="1"/>
  <c r="C400" i="6"/>
  <c r="F400" i="6" s="1"/>
  <c r="C396" i="6"/>
  <c r="F396" i="6" s="1"/>
  <c r="C392" i="6"/>
  <c r="F392" i="6" s="1"/>
  <c r="C388" i="6"/>
  <c r="F388" i="6" s="1"/>
  <c r="C384" i="6"/>
  <c r="C372" i="6"/>
  <c r="C343" i="6"/>
  <c r="F343" i="6" s="1"/>
  <c r="C339" i="6"/>
  <c r="C306" i="6"/>
  <c r="F296" i="6"/>
  <c r="F291" i="6"/>
  <c r="F286" i="6"/>
  <c r="F281" i="6"/>
  <c r="F276" i="6"/>
  <c r="C235" i="6"/>
  <c r="F235" i="6" s="1"/>
  <c r="C231" i="6"/>
  <c r="F231" i="6" s="1"/>
  <c r="C227" i="6"/>
  <c r="C223" i="6"/>
  <c r="F223" i="6" s="1"/>
  <c r="C215" i="6"/>
  <c r="C201" i="6"/>
  <c r="C200" i="6" s="1"/>
  <c r="C164" i="6"/>
  <c r="F164" i="6" s="1"/>
  <c r="C156" i="6"/>
  <c r="F156" i="6" s="1"/>
  <c r="C123" i="6"/>
  <c r="C118" i="6" s="1"/>
  <c r="C102" i="6"/>
  <c r="F102" i="6" s="1"/>
  <c r="C98" i="6"/>
  <c r="F98" i="6" s="1"/>
  <c r="C82" i="6"/>
  <c r="F82" i="6" s="1"/>
  <c r="C64" i="6"/>
  <c r="F64" i="6" s="1"/>
  <c r="C60" i="6"/>
  <c r="F60" i="6" s="1"/>
  <c r="C46" i="6"/>
  <c r="C45" i="6" s="1"/>
  <c r="C33" i="6"/>
  <c r="F33" i="6" s="1"/>
  <c r="C29" i="6"/>
  <c r="F29" i="6" s="1"/>
  <c r="C16" i="6"/>
  <c r="F16" i="6" s="1"/>
  <c r="C12" i="6"/>
  <c r="F12" i="6" s="1"/>
  <c r="C8" i="6"/>
  <c r="F227" i="6" l="1"/>
  <c r="C214" i="6"/>
  <c r="F384" i="6"/>
  <c r="C371" i="6"/>
  <c r="F338" i="6"/>
  <c r="F376" i="6"/>
  <c r="F339" i="6"/>
  <c r="F215" i="6"/>
  <c r="F372" i="6"/>
  <c r="F201" i="6"/>
  <c r="F306" i="6"/>
  <c r="F123" i="6"/>
  <c r="F8" i="6"/>
  <c r="F7" i="6"/>
  <c r="F416" i="6"/>
  <c r="F45" i="6"/>
  <c r="F46" i="6"/>
  <c r="F200" i="6"/>
  <c r="C68" i="6"/>
  <c r="C77" i="6"/>
  <c r="F77" i="6" s="1"/>
  <c r="C58" i="6"/>
  <c r="F118" i="6" l="1"/>
  <c r="F68" i="6"/>
  <c r="F214" i="6"/>
  <c r="F275" i="6"/>
  <c r="F432" i="6"/>
  <c r="F58" i="6"/>
  <c r="C55" i="6"/>
  <c r="C54" i="6" s="1"/>
  <c r="C429" i="6" s="1"/>
  <c r="F55" i="6" l="1"/>
  <c r="E274" i="3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F429" i="6" l="1"/>
  <c r="F54" i="6"/>
  <c r="C6" i="3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<sst xmlns="http://schemas.openxmlformats.org/spreadsheetml/2006/main" count="828" uniqueCount="205">
  <si>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</si>
  <si>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</si>
  <si>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</si>
  <si>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</si>
  <si>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</si>
  <si>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</si>
  <si>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</si>
  <si>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</si>
  <si>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</si>
  <si>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</si>
  <si>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</si>
  <si>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</si>
  <si>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</si>
  <si>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</si>
  <si>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</si>
  <si>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</si>
  <si>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</si>
  <si>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</si>
  <si>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</si>
  <si>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</si>
  <si>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</si>
  <si>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</si>
  <si>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</si>
  <si>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</si>
  <si>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</si>
  <si>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</si>
  <si>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</si>
  <si>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</si>
  <si>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</si>
  <si>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</si>
  <si>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</si>
  <si>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</si>
  <si>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</si>
  <si>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</si>
  <si>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</si>
  <si>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</si>
  <si>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</si>
  <si>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</si>
  <si>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</si>
  <si>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</si>
  <si>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</si>
  <si>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</si>
  <si>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</si>
  <si>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</si>
  <si>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</si>
  <si>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</si>
  <si>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</si>
  <si>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</si>
  <si>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</si>
  <si>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</si>
  <si>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</si>
  <si>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</si>
  <si>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</si>
  <si>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</si>
  <si>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</si>
  <si>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</si>
  <si>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</si>
  <si>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</si>
  <si>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</si>
  <si>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</si>
  <si>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</si>
  <si>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</si>
  <si>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</si>
  <si>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</si>
  <si>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</si>
  <si>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</si>
  <si>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</si>
  <si>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</si>
  <si>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</si>
  <si>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</si>
  <si>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</si>
  <si>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</si>
  <si>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</si>
  <si>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</si>
  <si>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</si>
  <si>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</si>
  <si>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</si>
  <si>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</si>
  <si>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</si>
  <si>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</si>
  <si>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</si>
  <si>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</si>
  <si>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</si>
  <si>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</si>
  <si>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</si>
  <si>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</si>
  <si>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</si>
  <si>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</si>
  <si>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</si>
  <si>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</si>
  <si>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</si>
  <si>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</si>
  <si>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</si>
  <si>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</si>
  <si>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</si>
  <si>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</si>
  <si>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</si>
  <si>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</si>
  <si>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</si>
  <si>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</si>
  <si>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</si>
  <si>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</si>
  <si>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</si>
  <si>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</si>
  <si>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</si>
  <si>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</si>
  <si>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</si>
  <si>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</si>
  <si>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</si>
  <si>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</si>
  <si>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</si>
  <si>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>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</si>
  <si>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 xml:space="preserve">Субсидии бюджетам муниципальных районов и бюджетам городских округов на реализацию мероприятий федеральной целевой программы "Увековечение памяти погибших при защите Отечества на 2019-2024 годы"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</si>
  <si>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</si>
  <si>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</si>
  <si>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 xml:space="preserve">Субсидии на строительство многофункционального центра культуры и досуга в Заволжье г. Чебоксары (в том числе: проектно-изыскательские работы)
</t>
  </si>
  <si>
    <t>из них: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</si>
  <si>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ул. Санаторная</t>
  </si>
  <si>
    <t>Субсидии на строительство внутрипоселковых газораспределительных сетей в пос. Северный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</si>
  <si>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Первомайский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</si>
  <si>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Пролетарский</t>
  </si>
  <si>
    <t>Субсидии на строительство внутрипоселковых газораспределительных сетей в пос. Сосновка</t>
  </si>
  <si>
    <t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</si>
  <si>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 xml:space="preserve">Субсидии на строительство объекта "Дошкольное образовательное учреждение на 240 мест мкр. "Благовещенский" г. Чебоксары"
</t>
  </si>
  <si>
    <t xml:space="preserve">Субсидии на строительство объекта "Дошкольное образовательное учреждение на 160 мест мкр. "Альгешево" г. Чебоксары"
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</si>
  <si>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г.Чебоксары"</t>
  </si>
  <si>
    <t xml:space="preserve">Строительство третьего транспортного полукольца (в том числе: проектно-изыскательские работы)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</si>
  <si>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</si>
  <si>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 xml:space="preserve">Субсидии на строительство объекта "Дошкольное образовательное учреждение на 250 мест поз. 27 в микрорайоне "Университетский-2" г.Чебоксары (II очередь)"
</t>
  </si>
  <si>
    <t>Субсидии бюджетам городских округов на газификацию Заволжской территории г. Чебоксары</t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</si>
  <si>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(иные межбюджетные трансферты)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</si>
  <si>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</si>
  <si>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</si>
  <si>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Субсидии на строительство водопровода от повысительной насосной станции Северо-Западного района г. Чебоксары до д.Чандрово Чувашской Республики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</si>
  <si>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</si>
  <si>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</si>
  <si>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</si>
  <si>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</si>
  <si>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>(иные межбюджетные трансферты)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</si>
  <si>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</si>
  <si>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</si>
  <si>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</si>
  <si>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</si>
  <si>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</si>
  <si>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</si>
  <si>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</si>
  <si>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/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</si>
  <si>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</si>
  <si>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</si>
  <si>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</si>
  <si>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</si>
  <si>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</si>
  <si>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</si>
  <si>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</si>
  <si>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</si>
  <si>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</si>
  <si>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</si>
  <si>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</si>
  <si>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</si>
  <si>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</si>
  <si>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объекта "Магистральная дорога районного значений № 2 в границах микрорайонов №№ 4 и 5 жилого района "Новый город" г. Чебоксары"</t>
  </si>
  <si>
    <t>Строительство дороги № 2 в I очереди 7 микрорайона центральной части г.Чебоксары</t>
  </si>
  <si>
    <t>Строительство дорог (I этап) в микрорайоне "Олимп" по ул. З. Яковлевой, 58 г.Чебоксары"</t>
  </si>
  <si>
    <t>Субсидии на очистные сооружения поверхностного стока поз. 53. I очередь 7 микрорайона центральной части г.Чебоксары (Центр VII) в рамках реализации мероприятий по стимулированию программ развития жилищного строительства субъектов Российской Федерации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</si>
  <si>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</si>
  <si>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Субсидии бюджетам городских округов на реализацию проектов развития общественной инфраструктуры, основанных на местных инициативах</t>
  </si>
  <si>
    <t>Иные межбюджетные трансферты бюджетам городских округов на проведение капитального ремонта многоквартирных домов</t>
  </si>
  <si>
    <t>Субсидии бюджетам городских округов на реализацию мероприятий по благоустройству дворовых территорий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</si>
  <si>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</si>
  <si>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</si>
  <si>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</si>
  <si>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 xml:space="preserve"> </t>
    </r>
  </si>
  <si>
    <t>Строительство ливневых сооружений в районе Марпосадского шоссе (в том числе: проектно-изыскательские работы)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</si>
  <si>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 (в части проведения ремонта зданий муниципальных учреждений культурно-досугового типа) 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</si>
  <si>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</si>
  <si>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</si>
  <si>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Реконструкция футбольного поля МБУДО "ДЮСШ "Энергия" в г. Чебоксары Чувашской Республики"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</si>
  <si>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</si>
  <si>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</si>
  <si>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дооснащения вводимых в эксплуатацию муниципальных дошкольных образовательных организаций, дошкольных групп в муниципальных образовательных организациях средствами обучения и воспитания)
</t>
    </r>
    <r>
      <rPr>
        <b/>
        <sz val="12"/>
        <rFont val="Times New Roman"/>
        <family val="1"/>
        <charset val="204"/>
      </rPr>
      <t>доукомлектование оборудованием 270 мест действующих 13 ДОУ и 1120 мест новых 6 ДОУ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</si>
  <si>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городских округов на укрепление материально-технической базы муниципальных образовательных организаций (в части приобретения оборудования (пищеблоков) для общеобразовательных организаций) </t>
    </r>
    <r>
      <rPr>
        <b/>
        <sz val="12"/>
        <rFont val="Times New Roman"/>
        <family val="1"/>
        <charset val="204"/>
      </rPr>
      <t>приобретение оборудования для 60 СОШ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</si>
  <si>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11 ДОУ (ДОУ №№ 19, 25, 41, 46, 48, 49, 61, 74, 75, 85, 88)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</si>
  <si>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7 СОШ (СОШ №№ 12, 24, 27, 28, 30, 31, 63)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</si>
  <si>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2 лагерям (Березка, Бригантина)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</si>
  <si>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муници-пальных образовательных организаций (в части приобретения учебной мебели для учащихся начального звена)
</t>
    </r>
    <r>
      <rPr>
        <b/>
        <sz val="12"/>
        <rFont val="Times New Roman"/>
        <family val="1"/>
        <charset val="204"/>
      </rPr>
      <t>приобретение мебели 7 СОШ (СОШ №№ 12, 24, 27, 28, 30, 31, 63)</t>
    </r>
  </si>
  <si>
    <t>Субсидии на строительство объекта "Детский сад на 110 мест в 14 мкр.в  НЮР г.Чебоксары"</t>
  </si>
  <si>
    <t xml:space="preserve"> - республиканский бюджета </t>
  </si>
  <si>
    <t>Иные межбюджетные трансферты на финансовое обеспечение расходных обязательств по выполнению полномочий органов местного самоуправления по вопросам местного значения</t>
  </si>
  <si>
    <t>Межбюджетные трансферты за содействие достижению значений (уровней) показателей для оценки эффективности деятельности высших должностных лиц субъектов РФ</t>
  </si>
  <si>
    <t>Финансовое управление администраци г.Чебоксары</t>
  </si>
  <si>
    <t xml:space="preserve">Иные межбюджетные трансферты из республиканского бюджета ЧР бюджетам муниципальных районов и бюджетам городских округов на поощрение победителей регионального этапа Всероссийского конкурса "Лучшая муниципальная практика" </t>
  </si>
  <si>
    <t>Субсидии бюджетам городских округов на дополнительное финансовое обеспечение мероприятий по организации бесплатного горячего питания детей из многодетных малоимущих семей, обучающихся по образовательным программам основного общего и среднего общего образования в муниципальных образовательных организациях за счет гранта за достижение показателей деятельности органов исполнительной власти</t>
  </si>
  <si>
    <t xml:space="preserve">Ежегодные гранты Главы ЧР в ссответствии с Указом Президента ЧР от 05.10.2005 г № 101 "О дополнительных мерах по поддержке и развитию инновационного, творческого потенциала системы образования в ЧР"
</t>
  </si>
  <si>
    <t>Субсидии на возмещение части затрат МУП, связанных со сверхнормативным потреблением топливно-энергетических ресурсов при производстве и (или) передаче тепловой энергии</t>
  </si>
  <si>
    <t>Гранты в целях содействия достижению и поощрения достижения наилучших значений показателей деятельности органов местного самоуправления городских округов и муниципальных районов по итогам 2020 года</t>
  </si>
  <si>
    <t>Межбюджетные трансферты на установку стелы "Город трудовой доблести" в г. Чебоксары</t>
  </si>
  <si>
    <t>Иные межбюджетные трансферты из республиканского бюджета ЧР бюджетам городских округов на поддержку инновационных проектов в сфере культуры и искусства на 2021 год</t>
  </si>
  <si>
    <t xml:space="preserve">Субсидии бюджетам городских округов на реализацию комплекса мероприятий по благоустройству дворовых территорий и тротуаров </t>
  </si>
  <si>
    <t>Софинансирование расходных обязательств муниципальных образований , связанных с повышением заработанной платы педагогических работников муниципальных организаций дополнительного образования детей в соответствии с Указом Президента российской Федерации от 1 июля 2012 года №761 "Онациональной стратегии действий в интересах детей на 2012-2017годы"</t>
  </si>
  <si>
    <t>Субсидии бюджетам городских округов на укрепление материально-технической базы муниципальных образовательных организаций (в части завершения капитального ремонта и благоустройства территории муниципальных общеобразовательных организаций в рамках модернизации инфраструктуры)</t>
  </si>
  <si>
    <t>Софинансирование расходных обязательств муниципальных образований , связанных с повышением заработанной платы работников муниципальных учреждений культуры в рамках реализации Указа Президента Российской Федерации от 7 мая 2021 года №597 "О мерах по реализации государственной социальной политики"</t>
  </si>
  <si>
    <t xml:space="preserve">       Сведения о субсидиях, субвенциях, иных межбюджетных трансфертах за 2021 год </t>
  </si>
  <si>
    <t>План на 2021 г.</t>
  </si>
  <si>
    <t>Поступило из вышестоящего бюджета  за 2021 г.</t>
  </si>
  <si>
    <t>Кассовые расходы за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</si>
</sst>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7" fillId="2" borderId="1" xfId="0" applyNumberFormat="1" applyFont="1" applyFill="1" applyBorder="1"/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3" fillId="3" borderId="1" xfId="2" applyNumberFormat="1" applyFont="1" applyFill="1" applyBorder="1" applyAlignment="1">
      <alignment horizontal="justify" vertical="top" wrapText="1"/>
    </xf>
    <xf numFmtId="49" fontId="3" fillId="4" borderId="1" xfId="2" applyNumberFormat="1" applyFont="1" applyFill="1" applyBorder="1" applyAlignment="1">
      <alignment horizontal="justify" vertical="top" wrapText="1"/>
    </xf>
    <xf numFmtId="0" fontId="3" fillId="3" borderId="1" xfId="1" applyFont="1" applyFill="1" applyBorder="1" applyAlignment="1">
      <alignment horizontal="justify" vertical="top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796875" defaultRowHeight="14.5" x14ac:dyDescent="0.35"/>
  <cols>
    <col min="1" max="1" width="6" style="1" customWidth="1"/>
    <col min="2" max="2" width="73.54296875" style="1" customWidth="1"/>
    <col min="3" max="5" width="15" style="1" customWidth="1"/>
    <col min="6" max="6" width="10.453125" style="1" bestFit="1" customWidth="1"/>
    <col min="7" max="7" width="9.1796875" style="1"/>
    <col min="8" max="8" width="14.54296875" style="1" customWidth="1"/>
    <col min="9" max="16384" width="9.1796875" style="1"/>
  </cols>
  <sheetData>
    <row r="1" spans="1:5" ht="21" customHeight="1" x14ac:dyDescent="0.3">
      <c r="A1" s="85"/>
      <c r="B1" s="85"/>
      <c r="C1" s="85"/>
      <c r="D1" s="85"/>
      <c r="E1" s="85"/>
    </row>
    <row r="2" spans="1:5" ht="29.25" customHeight="1" x14ac:dyDescent="0.35">
      <c r="A2" s="86" t="s">
        <v>56</v>
      </c>
      <c r="B2" s="86"/>
      <c r="C2" s="86"/>
      <c r="D2" s="86"/>
      <c r="E2" s="86"/>
    </row>
    <row r="3" spans="1:5" ht="14.9" customHeight="1" x14ac:dyDescent="0.35">
      <c r="A3" s="87" t="s">
        <v>4</v>
      </c>
      <c r="B3" s="89" t="s">
        <v>5</v>
      </c>
      <c r="C3" s="89" t="s">
        <v>57</v>
      </c>
      <c r="D3" s="89" t="s">
        <v>58</v>
      </c>
      <c r="E3" s="89" t="s">
        <v>59</v>
      </c>
    </row>
    <row r="4" spans="1:5" ht="24.65" customHeight="1" x14ac:dyDescent="0.35">
      <c r="A4" s="88"/>
      <c r="B4" s="90"/>
      <c r="C4" s="90"/>
      <c r="D4" s="90"/>
      <c r="E4" s="90"/>
    </row>
    <row r="5" spans="1:5" ht="15.65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" x14ac:dyDescent="0.3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3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5" x14ac:dyDescent="0.35">
      <c r="A8" s="32"/>
      <c r="B8" s="11" t="s">
        <v>8</v>
      </c>
      <c r="C8" s="12"/>
      <c r="D8" s="12"/>
      <c r="E8" s="12"/>
    </row>
    <row r="9" spans="1:5" ht="15.5" x14ac:dyDescent="0.35">
      <c r="A9" s="32"/>
      <c r="B9" s="11" t="s">
        <v>9</v>
      </c>
      <c r="C9" s="42"/>
      <c r="D9" s="42"/>
      <c r="E9" s="42"/>
    </row>
    <row r="10" spans="1:5" ht="15.5" x14ac:dyDescent="0.3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650000000000006" customHeight="1" x14ac:dyDescent="0.3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5" x14ac:dyDescent="0.35">
      <c r="A12" s="32"/>
      <c r="B12" s="11" t="s">
        <v>8</v>
      </c>
      <c r="C12" s="42"/>
      <c r="D12" s="42"/>
      <c r="E12" s="42"/>
    </row>
    <row r="13" spans="1:5" ht="15.5" x14ac:dyDescent="0.35">
      <c r="A13" s="32"/>
      <c r="B13" s="11" t="s">
        <v>9</v>
      </c>
      <c r="C13" s="42"/>
      <c r="D13" s="42"/>
      <c r="E13" s="42"/>
    </row>
    <row r="14" spans="1:5" ht="15.5" x14ac:dyDescent="0.3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3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5" x14ac:dyDescent="0.35">
      <c r="A16" s="32"/>
      <c r="B16" s="11" t="s">
        <v>8</v>
      </c>
      <c r="C16" s="42"/>
      <c r="D16" s="42"/>
      <c r="E16" s="42"/>
    </row>
    <row r="17" spans="1:5" ht="15.5" x14ac:dyDescent="0.35">
      <c r="A17" s="32"/>
      <c r="B17" s="11" t="s">
        <v>9</v>
      </c>
      <c r="C17" s="42"/>
      <c r="D17" s="42"/>
      <c r="E17" s="42"/>
    </row>
    <row r="18" spans="1:5" ht="15.5" x14ac:dyDescent="0.3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3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5" x14ac:dyDescent="0.35">
      <c r="A20" s="32"/>
      <c r="B20" s="11" t="s">
        <v>8</v>
      </c>
      <c r="C20" s="42"/>
      <c r="D20" s="42"/>
      <c r="E20" s="42"/>
    </row>
    <row r="21" spans="1:5" ht="15.5" x14ac:dyDescent="0.35">
      <c r="A21" s="32"/>
      <c r="B21" s="11" t="s">
        <v>9</v>
      </c>
      <c r="C21" s="42"/>
      <c r="D21" s="42"/>
      <c r="E21" s="42"/>
    </row>
    <row r="22" spans="1:5" ht="15.5" x14ac:dyDescent="0.3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3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5" x14ac:dyDescent="0.35">
      <c r="A24" s="31"/>
      <c r="B24" s="11" t="s">
        <v>8</v>
      </c>
      <c r="C24" s="42"/>
      <c r="D24" s="42"/>
      <c r="E24" s="42"/>
    </row>
    <row r="25" spans="1:5" ht="15.5" x14ac:dyDescent="0.3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5" x14ac:dyDescent="0.35">
      <c r="A26" s="31"/>
      <c r="B26" s="11" t="s">
        <v>12</v>
      </c>
      <c r="C26" s="42"/>
      <c r="D26" s="42"/>
      <c r="E26" s="42"/>
    </row>
    <row r="27" spans="1:5" ht="33.65" customHeight="1" x14ac:dyDescent="0.3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5" x14ac:dyDescent="0.35">
      <c r="A28" s="32"/>
      <c r="B28" s="11" t="s">
        <v>8</v>
      </c>
      <c r="C28" s="42"/>
      <c r="D28" s="42"/>
      <c r="E28" s="42"/>
    </row>
    <row r="29" spans="1:5" ht="15.5" x14ac:dyDescent="0.35">
      <c r="A29" s="32"/>
      <c r="B29" s="11" t="s">
        <v>9</v>
      </c>
      <c r="C29" s="42"/>
      <c r="D29" s="42"/>
      <c r="E29" s="42"/>
    </row>
    <row r="30" spans="1:5" ht="15.5" x14ac:dyDescent="0.3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9" customHeight="1" x14ac:dyDescent="0.3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5" x14ac:dyDescent="0.35">
      <c r="A32" s="29"/>
      <c r="B32" s="11" t="s">
        <v>8</v>
      </c>
      <c r="C32" s="42"/>
      <c r="D32" s="42"/>
      <c r="E32" s="42"/>
    </row>
    <row r="33" spans="1:5" ht="15.5" x14ac:dyDescent="0.35">
      <c r="A33" s="32"/>
      <c r="B33" s="11" t="s">
        <v>9</v>
      </c>
      <c r="C33" s="42"/>
      <c r="D33" s="42"/>
      <c r="E33" s="42"/>
    </row>
    <row r="34" spans="1:5" ht="15.5" x14ac:dyDescent="0.3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7.5" x14ac:dyDescent="0.3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5" x14ac:dyDescent="0.35">
      <c r="A36" s="32"/>
      <c r="B36" s="41" t="s">
        <v>8</v>
      </c>
      <c r="C36" s="42"/>
      <c r="D36" s="42"/>
      <c r="E36" s="42"/>
    </row>
    <row r="37" spans="1:5" ht="15.5" x14ac:dyDescent="0.35">
      <c r="A37" s="32"/>
      <c r="B37" s="41" t="s">
        <v>9</v>
      </c>
      <c r="C37" s="42">
        <v>3172.5</v>
      </c>
      <c r="D37" s="42"/>
      <c r="E37" s="42"/>
    </row>
    <row r="38" spans="1:5" ht="15.5" x14ac:dyDescent="0.35">
      <c r="A38" s="32"/>
      <c r="B38" s="41" t="s">
        <v>18</v>
      </c>
      <c r="C38" s="42"/>
      <c r="D38" s="42"/>
      <c r="E38" s="42"/>
    </row>
    <row r="39" spans="1:5" ht="30" x14ac:dyDescent="0.3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3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5" x14ac:dyDescent="0.35">
      <c r="A41" s="29"/>
      <c r="B41" s="11" t="s">
        <v>8</v>
      </c>
      <c r="C41" s="42"/>
      <c r="D41" s="42"/>
      <c r="E41" s="42"/>
    </row>
    <row r="42" spans="1:5" ht="15.5" x14ac:dyDescent="0.3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5" x14ac:dyDescent="0.35">
      <c r="A43" s="32"/>
      <c r="B43" s="11" t="s">
        <v>18</v>
      </c>
      <c r="C43" s="42"/>
      <c r="D43" s="42"/>
      <c r="E43" s="42"/>
    </row>
    <row r="44" spans="1:5" ht="15" x14ac:dyDescent="0.3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3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5" x14ac:dyDescent="0.35">
      <c r="A46" s="29"/>
      <c r="B46" s="36" t="s">
        <v>0</v>
      </c>
      <c r="C46" s="3"/>
      <c r="D46" s="3"/>
      <c r="E46" s="3"/>
    </row>
    <row r="47" spans="1:5" ht="23.9" customHeight="1" x14ac:dyDescent="0.3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5" x14ac:dyDescent="0.35">
      <c r="A48" s="29"/>
      <c r="B48" s="36" t="s">
        <v>0</v>
      </c>
      <c r="C48" s="42"/>
      <c r="D48" s="42"/>
      <c r="E48" s="42"/>
    </row>
    <row r="49" spans="1:8" ht="15.5" x14ac:dyDescent="0.35">
      <c r="A49" s="29"/>
      <c r="B49" s="17" t="s">
        <v>9</v>
      </c>
      <c r="C49" s="42"/>
      <c r="D49" s="42"/>
      <c r="E49" s="42"/>
    </row>
    <row r="50" spans="1:8" ht="15.5" x14ac:dyDescent="0.3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5" x14ac:dyDescent="0.35">
      <c r="A51" s="29"/>
      <c r="B51" s="36" t="s">
        <v>0</v>
      </c>
      <c r="C51" s="42"/>
      <c r="D51" s="42"/>
      <c r="E51" s="42"/>
    </row>
    <row r="52" spans="1:8" ht="15.5" x14ac:dyDescent="0.3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3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5" x14ac:dyDescent="0.35">
      <c r="A54" s="29"/>
      <c r="B54" s="11" t="s">
        <v>8</v>
      </c>
      <c r="C54" s="42"/>
      <c r="D54" s="42"/>
      <c r="E54" s="42"/>
    </row>
    <row r="55" spans="1:8" ht="15.5" x14ac:dyDescent="0.35">
      <c r="A55" s="29"/>
      <c r="B55" s="11" t="s">
        <v>9</v>
      </c>
      <c r="C55" s="42"/>
      <c r="D55" s="42"/>
      <c r="E55" s="42"/>
    </row>
    <row r="56" spans="1:8" ht="15.5" x14ac:dyDescent="0.3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3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5" x14ac:dyDescent="0.35">
      <c r="A58" s="29"/>
      <c r="B58" s="11" t="s">
        <v>8</v>
      </c>
      <c r="C58" s="42"/>
      <c r="D58" s="42"/>
      <c r="E58" s="42"/>
    </row>
    <row r="59" spans="1:8" ht="15.5" x14ac:dyDescent="0.3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5" x14ac:dyDescent="0.3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5" x14ac:dyDescent="0.35">
      <c r="A61" s="29"/>
      <c r="B61" s="17" t="s">
        <v>0</v>
      </c>
      <c r="C61" s="42"/>
      <c r="D61" s="42"/>
      <c r="E61" s="42"/>
    </row>
    <row r="62" spans="1:8" ht="36.65" customHeight="1" x14ac:dyDescent="0.3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5" x14ac:dyDescent="0.35">
      <c r="A63" s="29"/>
      <c r="B63" s="17" t="s">
        <v>8</v>
      </c>
      <c r="C63" s="42"/>
      <c r="D63" s="42"/>
      <c r="E63" s="42"/>
    </row>
    <row r="64" spans="1:8" ht="15.5" x14ac:dyDescent="0.3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5" x14ac:dyDescent="0.3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3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5" x14ac:dyDescent="0.35">
      <c r="A67" s="29"/>
      <c r="B67" s="17" t="s">
        <v>8</v>
      </c>
      <c r="C67" s="42"/>
      <c r="D67" s="42"/>
      <c r="E67" s="42"/>
    </row>
    <row r="68" spans="1:5" ht="15.5" x14ac:dyDescent="0.3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5" x14ac:dyDescent="0.3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5" x14ac:dyDescent="0.35">
      <c r="A70" s="29"/>
      <c r="B70" s="40" t="s">
        <v>8</v>
      </c>
      <c r="C70" s="42"/>
      <c r="D70" s="42"/>
      <c r="E70" s="42"/>
    </row>
    <row r="71" spans="1:5" ht="117" customHeight="1" x14ac:dyDescent="0.3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5" x14ac:dyDescent="0.35">
      <c r="A72" s="29"/>
      <c r="B72" s="40" t="s">
        <v>8</v>
      </c>
      <c r="C72" s="42"/>
      <c r="D72" s="42"/>
      <c r="E72" s="42"/>
    </row>
    <row r="73" spans="1:5" ht="15.5" x14ac:dyDescent="0.35">
      <c r="A73" s="29"/>
      <c r="B73" s="40" t="s">
        <v>9</v>
      </c>
      <c r="C73" s="42">
        <v>187309.5</v>
      </c>
      <c r="D73" s="42"/>
      <c r="E73" s="42"/>
    </row>
    <row r="74" spans="1:5" ht="15.5" x14ac:dyDescent="0.35">
      <c r="A74" s="29"/>
      <c r="B74" s="40" t="s">
        <v>12</v>
      </c>
      <c r="C74" s="42">
        <v>149847.6</v>
      </c>
      <c r="D74" s="42"/>
      <c r="E74" s="42"/>
    </row>
    <row r="75" spans="1:5" ht="46.5" x14ac:dyDescent="0.3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5" x14ac:dyDescent="0.35">
      <c r="A76" s="29"/>
      <c r="B76" s="40" t="s">
        <v>8</v>
      </c>
      <c r="C76" s="42"/>
      <c r="D76" s="42"/>
      <c r="E76" s="42"/>
    </row>
    <row r="77" spans="1:5" ht="15.5" x14ac:dyDescent="0.35">
      <c r="A77" s="29"/>
      <c r="B77" s="40" t="s">
        <v>9</v>
      </c>
      <c r="C77" s="42">
        <v>32117.200000000001</v>
      </c>
      <c r="D77" s="42"/>
      <c r="E77" s="42"/>
    </row>
    <row r="78" spans="1:5" ht="15.5" x14ac:dyDescent="0.35">
      <c r="A78" s="29"/>
      <c r="B78" s="40" t="s">
        <v>12</v>
      </c>
      <c r="C78" s="42">
        <v>25693.8</v>
      </c>
      <c r="D78" s="42"/>
      <c r="E78" s="42"/>
    </row>
    <row r="79" spans="1:5" ht="31" x14ac:dyDescent="0.3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5" x14ac:dyDescent="0.35">
      <c r="A80" s="29"/>
      <c r="B80" s="40" t="s">
        <v>8</v>
      </c>
      <c r="C80" s="42"/>
      <c r="D80" s="42"/>
      <c r="E80" s="42"/>
    </row>
    <row r="81" spans="1:5" ht="15.5" x14ac:dyDescent="0.35">
      <c r="A81" s="29"/>
      <c r="B81" s="40" t="s">
        <v>9</v>
      </c>
      <c r="C81" s="42">
        <v>19500</v>
      </c>
      <c r="D81" s="42"/>
      <c r="E81" s="42"/>
    </row>
    <row r="82" spans="1:5" ht="15.5" x14ac:dyDescent="0.35">
      <c r="A82" s="29"/>
      <c r="B82" s="40" t="s">
        <v>12</v>
      </c>
      <c r="C82" s="42">
        <v>15600</v>
      </c>
      <c r="D82" s="42"/>
      <c r="E82" s="42"/>
    </row>
    <row r="83" spans="1:5" ht="32.9" customHeight="1" x14ac:dyDescent="0.3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5" x14ac:dyDescent="0.35">
      <c r="A84" s="29"/>
      <c r="B84" s="40" t="s">
        <v>8</v>
      </c>
      <c r="C84" s="42"/>
      <c r="D84" s="42"/>
      <c r="E84" s="42"/>
    </row>
    <row r="85" spans="1:5" ht="15.5" x14ac:dyDescent="0.35">
      <c r="A85" s="29"/>
      <c r="B85" s="40" t="s">
        <v>9</v>
      </c>
      <c r="C85" s="42">
        <v>84108.7</v>
      </c>
      <c r="D85" s="42"/>
      <c r="E85" s="42"/>
    </row>
    <row r="86" spans="1:5" ht="15.5" x14ac:dyDescent="0.3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3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5" x14ac:dyDescent="0.35">
      <c r="A88" s="29"/>
      <c r="B88" s="40" t="s">
        <v>8</v>
      </c>
      <c r="C88" s="42"/>
      <c r="D88" s="42"/>
      <c r="E88" s="42"/>
    </row>
    <row r="89" spans="1:5" ht="15.5" x14ac:dyDescent="0.35">
      <c r="A89" s="29"/>
      <c r="B89" s="40" t="s">
        <v>9</v>
      </c>
      <c r="C89" s="42"/>
      <c r="D89" s="42">
        <v>487489.5</v>
      </c>
      <c r="E89" s="42"/>
    </row>
    <row r="90" spans="1:5" ht="15.5" x14ac:dyDescent="0.35">
      <c r="A90" s="29"/>
      <c r="B90" s="40" t="s">
        <v>12</v>
      </c>
      <c r="C90" s="42"/>
      <c r="D90" s="42">
        <v>389991.6</v>
      </c>
      <c r="E90" s="42"/>
    </row>
    <row r="91" spans="1:5" ht="31" x14ac:dyDescent="0.3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5" x14ac:dyDescent="0.35">
      <c r="A92" s="29"/>
      <c r="B92" s="40" t="s">
        <v>8</v>
      </c>
      <c r="C92" s="42"/>
      <c r="D92" s="42"/>
      <c r="E92" s="42"/>
    </row>
    <row r="93" spans="1:5" ht="15.5" x14ac:dyDescent="0.35">
      <c r="A93" s="29"/>
      <c r="B93" s="40" t="s">
        <v>9</v>
      </c>
      <c r="C93" s="42"/>
      <c r="D93" s="42"/>
      <c r="E93" s="42">
        <v>377177</v>
      </c>
    </row>
    <row r="94" spans="1:5" ht="15.5" x14ac:dyDescent="0.35">
      <c r="A94" s="29"/>
      <c r="B94" s="40" t="s">
        <v>12</v>
      </c>
      <c r="C94" s="42"/>
      <c r="D94" s="42"/>
      <c r="E94" s="42">
        <v>301741.59999999998</v>
      </c>
    </row>
    <row r="95" spans="1:5" ht="15.5" x14ac:dyDescent="0.3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5" x14ac:dyDescent="0.35">
      <c r="A96" s="29"/>
      <c r="B96" s="40" t="s">
        <v>8</v>
      </c>
      <c r="C96" s="42"/>
      <c r="D96" s="42"/>
      <c r="E96" s="42"/>
    </row>
    <row r="97" spans="1:5" ht="15.5" x14ac:dyDescent="0.35">
      <c r="A97" s="29"/>
      <c r="B97" s="40" t="s">
        <v>9</v>
      </c>
      <c r="C97" s="42"/>
      <c r="D97" s="42"/>
      <c r="E97" s="42">
        <v>16562.5</v>
      </c>
    </row>
    <row r="98" spans="1:5" ht="15.5" x14ac:dyDescent="0.35">
      <c r="A98" s="29"/>
      <c r="B98" s="40" t="s">
        <v>12</v>
      </c>
      <c r="C98" s="42"/>
      <c r="D98" s="42"/>
      <c r="E98" s="42">
        <v>13250</v>
      </c>
    </row>
    <row r="99" spans="1:5" ht="33.65" customHeight="1" x14ac:dyDescent="0.3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5" x14ac:dyDescent="0.35">
      <c r="A100" s="29"/>
      <c r="B100" s="40" t="s">
        <v>8</v>
      </c>
      <c r="C100" s="42"/>
      <c r="D100" s="42"/>
      <c r="E100" s="42"/>
    </row>
    <row r="101" spans="1:5" ht="15.5" x14ac:dyDescent="0.35">
      <c r="A101" s="29"/>
      <c r="B101" s="40" t="s">
        <v>9</v>
      </c>
      <c r="C101" s="42"/>
      <c r="D101" s="42"/>
      <c r="E101" s="42">
        <v>93750</v>
      </c>
    </row>
    <row r="102" spans="1:5" ht="15.5" x14ac:dyDescent="0.35">
      <c r="A102" s="29"/>
      <c r="B102" s="40" t="s">
        <v>12</v>
      </c>
      <c r="C102" s="42"/>
      <c r="D102" s="42"/>
      <c r="E102" s="42">
        <v>75000</v>
      </c>
    </row>
    <row r="103" spans="1:5" ht="38.9" customHeight="1" x14ac:dyDescent="0.3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5" x14ac:dyDescent="0.35">
      <c r="A104" s="29"/>
      <c r="B104" s="11" t="s">
        <v>8</v>
      </c>
      <c r="C104" s="42"/>
      <c r="D104" s="42"/>
      <c r="E104" s="42"/>
    </row>
    <row r="105" spans="1:5" ht="15.5" x14ac:dyDescent="0.35">
      <c r="A105" s="29"/>
      <c r="B105" s="11" t="s">
        <v>9</v>
      </c>
      <c r="C105" s="42">
        <v>22719.9</v>
      </c>
      <c r="D105" s="42"/>
      <c r="E105" s="42"/>
    </row>
    <row r="106" spans="1:5" ht="15.5" x14ac:dyDescent="0.3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3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5" x14ac:dyDescent="0.35">
      <c r="A108" s="29"/>
      <c r="B108" s="11" t="s">
        <v>8</v>
      </c>
      <c r="C108" s="42"/>
      <c r="D108" s="42"/>
      <c r="E108" s="42"/>
    </row>
    <row r="109" spans="1:5" ht="15.5" x14ac:dyDescent="0.35">
      <c r="A109" s="29"/>
      <c r="B109" s="11" t="s">
        <v>9</v>
      </c>
      <c r="C109" s="42">
        <v>53373.1</v>
      </c>
      <c r="D109" s="42"/>
      <c r="E109" s="42"/>
    </row>
    <row r="110" spans="1:5" ht="15.5" x14ac:dyDescent="0.3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3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5" x14ac:dyDescent="0.35">
      <c r="A112" s="29"/>
      <c r="B112" s="11" t="s">
        <v>8</v>
      </c>
      <c r="C112" s="42"/>
      <c r="D112" s="42"/>
      <c r="E112" s="42"/>
    </row>
    <row r="113" spans="1:5" ht="15.5" x14ac:dyDescent="0.3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5" x14ac:dyDescent="0.3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3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5" x14ac:dyDescent="0.35">
      <c r="A116" s="32"/>
      <c r="B116" s="11" t="s">
        <v>8</v>
      </c>
      <c r="C116" s="42"/>
      <c r="D116" s="42"/>
      <c r="E116" s="42"/>
    </row>
    <row r="117" spans="1:5" ht="15.5" x14ac:dyDescent="0.35">
      <c r="A117" s="32"/>
      <c r="B117" s="11" t="s">
        <v>9</v>
      </c>
      <c r="C117" s="42"/>
      <c r="D117" s="42"/>
      <c r="E117" s="42"/>
    </row>
    <row r="118" spans="1:5" ht="15.5" x14ac:dyDescent="0.3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" x14ac:dyDescent="0.3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3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5" x14ac:dyDescent="0.35">
      <c r="A121" s="29"/>
      <c r="B121" s="11" t="s">
        <v>8</v>
      </c>
      <c r="C121" s="42"/>
      <c r="D121" s="42"/>
      <c r="E121" s="42"/>
    </row>
    <row r="122" spans="1:5" ht="15.5" x14ac:dyDescent="0.35">
      <c r="A122" s="32"/>
      <c r="B122" s="11" t="s">
        <v>9</v>
      </c>
      <c r="C122" s="42"/>
      <c r="D122" s="42"/>
      <c r="E122" s="42"/>
    </row>
    <row r="123" spans="1:5" ht="15.5" x14ac:dyDescent="0.3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150000000000006" customHeight="1" x14ac:dyDescent="0.3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5" x14ac:dyDescent="0.35">
      <c r="A125" s="32"/>
      <c r="B125" s="11" t="s">
        <v>8</v>
      </c>
      <c r="C125" s="42"/>
      <c r="D125" s="42"/>
      <c r="E125" s="42"/>
    </row>
    <row r="126" spans="1:5" ht="15.5" x14ac:dyDescent="0.35">
      <c r="A126" s="32"/>
      <c r="B126" s="11" t="s">
        <v>9</v>
      </c>
      <c r="C126" s="42"/>
      <c r="D126" s="42"/>
      <c r="E126" s="42"/>
    </row>
    <row r="127" spans="1:5" ht="15.5" x14ac:dyDescent="0.3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3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5" x14ac:dyDescent="0.35">
      <c r="A129" s="29"/>
      <c r="B129" s="11" t="s">
        <v>8</v>
      </c>
      <c r="C129" s="42"/>
      <c r="D129" s="42"/>
      <c r="E129" s="42"/>
    </row>
    <row r="130" spans="1:5" ht="15.5" x14ac:dyDescent="0.35">
      <c r="A130" s="32"/>
      <c r="B130" s="11" t="s">
        <v>9</v>
      </c>
      <c r="C130" s="42"/>
      <c r="D130" s="42"/>
      <c r="E130" s="42"/>
    </row>
    <row r="131" spans="1:5" ht="15.5" x14ac:dyDescent="0.3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3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5" x14ac:dyDescent="0.35">
      <c r="A133" s="29"/>
      <c r="B133" s="11" t="s">
        <v>8</v>
      </c>
      <c r="C133" s="42"/>
      <c r="D133" s="42"/>
      <c r="E133" s="42"/>
    </row>
    <row r="134" spans="1:5" ht="15.5" x14ac:dyDescent="0.35">
      <c r="A134" s="29"/>
      <c r="B134" s="11" t="s">
        <v>15</v>
      </c>
      <c r="C134" s="42"/>
      <c r="D134" s="42"/>
      <c r="E134" s="42"/>
    </row>
    <row r="135" spans="1:5" ht="15.5" x14ac:dyDescent="0.3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4" customHeight="1" x14ac:dyDescent="0.3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5" x14ac:dyDescent="0.35">
      <c r="A137" s="32"/>
      <c r="B137" s="11" t="s">
        <v>8</v>
      </c>
      <c r="C137" s="42"/>
      <c r="D137" s="42"/>
      <c r="E137" s="42"/>
    </row>
    <row r="138" spans="1:5" ht="15.5" x14ac:dyDescent="0.35">
      <c r="A138" s="32"/>
      <c r="B138" s="11" t="s">
        <v>15</v>
      </c>
      <c r="C138" s="42">
        <v>32344.6</v>
      </c>
      <c r="D138" s="42"/>
      <c r="E138" s="42"/>
    </row>
    <row r="139" spans="1:5" ht="15.5" x14ac:dyDescent="0.35">
      <c r="A139" s="32"/>
      <c r="B139" s="11" t="s">
        <v>24</v>
      </c>
      <c r="C139" s="42">
        <v>261.39999999999998</v>
      </c>
      <c r="D139" s="42"/>
      <c r="E139" s="42"/>
    </row>
    <row r="140" spans="1:5" ht="47.15" customHeight="1" x14ac:dyDescent="0.3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5" x14ac:dyDescent="0.35">
      <c r="A141" s="32"/>
      <c r="B141" s="11" t="s">
        <v>8</v>
      </c>
      <c r="C141" s="42"/>
      <c r="D141" s="42"/>
      <c r="E141" s="42"/>
    </row>
    <row r="142" spans="1:5" ht="15.5" x14ac:dyDescent="0.3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5" x14ac:dyDescent="0.3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" x14ac:dyDescent="0.3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3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5" x14ac:dyDescent="0.35">
      <c r="A146" s="32"/>
      <c r="B146" s="11" t="s">
        <v>8</v>
      </c>
      <c r="C146" s="42"/>
      <c r="D146" s="42"/>
      <c r="E146" s="42"/>
    </row>
    <row r="147" spans="1:5" ht="15.5" x14ac:dyDescent="0.35">
      <c r="A147" s="32"/>
      <c r="B147" s="11" t="s">
        <v>15</v>
      </c>
      <c r="C147" s="13">
        <v>137451.20000000001</v>
      </c>
      <c r="D147" s="13"/>
      <c r="E147" s="13"/>
    </row>
    <row r="148" spans="1:5" ht="15.5" x14ac:dyDescent="0.3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3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5" x14ac:dyDescent="0.35">
      <c r="A150" s="32"/>
      <c r="B150" s="11" t="s">
        <v>8</v>
      </c>
      <c r="C150" s="42"/>
      <c r="D150" s="42"/>
      <c r="E150" s="42"/>
    </row>
    <row r="151" spans="1:5" ht="15.5" x14ac:dyDescent="0.3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5" x14ac:dyDescent="0.3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" x14ac:dyDescent="0.3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3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5" x14ac:dyDescent="0.35">
      <c r="A155" s="32"/>
      <c r="B155" s="9" t="s">
        <v>8</v>
      </c>
      <c r="C155" s="42"/>
      <c r="D155" s="42"/>
      <c r="E155" s="42"/>
    </row>
    <row r="156" spans="1:5" ht="15.5" x14ac:dyDescent="0.35">
      <c r="A156" s="32"/>
      <c r="B156" s="9" t="s">
        <v>9</v>
      </c>
      <c r="C156" s="42"/>
      <c r="D156" s="42"/>
      <c r="E156" s="42"/>
    </row>
    <row r="157" spans="1:5" ht="15.5" x14ac:dyDescent="0.3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5" customHeight="1" x14ac:dyDescent="0.3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5" x14ac:dyDescent="0.35">
      <c r="A159" s="29"/>
      <c r="B159" s="11" t="s">
        <v>8</v>
      </c>
      <c r="C159" s="42"/>
      <c r="D159" s="42"/>
      <c r="E159" s="42"/>
    </row>
    <row r="160" spans="1:5" ht="15.5" x14ac:dyDescent="0.35">
      <c r="A160" s="32"/>
      <c r="B160" s="11" t="s">
        <v>9</v>
      </c>
      <c r="C160" s="42"/>
      <c r="D160" s="42"/>
      <c r="E160" s="42"/>
    </row>
    <row r="161" spans="1:5" ht="15.5" x14ac:dyDescent="0.3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400000000000006" customHeight="1" x14ac:dyDescent="0.3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5" x14ac:dyDescent="0.35">
      <c r="A163" s="32"/>
      <c r="B163" s="11" t="s">
        <v>8</v>
      </c>
      <c r="C163" s="42"/>
      <c r="D163" s="42"/>
      <c r="E163" s="42"/>
    </row>
    <row r="164" spans="1:5" ht="15.5" x14ac:dyDescent="0.35">
      <c r="A164" s="32"/>
      <c r="B164" s="11" t="s">
        <v>15</v>
      </c>
      <c r="C164" s="42">
        <v>192063.5</v>
      </c>
      <c r="D164" s="42"/>
      <c r="E164" s="42"/>
    </row>
    <row r="165" spans="1:5" ht="15.5" x14ac:dyDescent="0.3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3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35">
      <c r="A167" s="32"/>
      <c r="B167" s="11" t="s">
        <v>8</v>
      </c>
      <c r="C167" s="42"/>
      <c r="D167" s="42"/>
      <c r="E167" s="42"/>
    </row>
    <row r="168" spans="1:5" ht="15.5" x14ac:dyDescent="0.35">
      <c r="A168" s="32"/>
      <c r="B168" s="11" t="s">
        <v>15</v>
      </c>
      <c r="C168" s="42">
        <v>2025.4</v>
      </c>
      <c r="D168" s="42"/>
      <c r="E168" s="42"/>
    </row>
    <row r="169" spans="1:5" ht="15.5" x14ac:dyDescent="0.3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3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5" x14ac:dyDescent="0.35">
      <c r="A171" s="32"/>
      <c r="B171" s="11" t="s">
        <v>8</v>
      </c>
      <c r="C171" s="42"/>
      <c r="D171" s="42"/>
      <c r="E171" s="42"/>
    </row>
    <row r="172" spans="1:5" ht="15.5" x14ac:dyDescent="0.35">
      <c r="A172" s="32"/>
      <c r="B172" s="11" t="s">
        <v>15</v>
      </c>
      <c r="C172" s="42"/>
      <c r="D172" s="42"/>
      <c r="E172" s="42"/>
    </row>
    <row r="173" spans="1:5" ht="15.5" x14ac:dyDescent="0.35">
      <c r="A173" s="32"/>
      <c r="B173" s="11" t="s">
        <v>27</v>
      </c>
      <c r="C173" s="42">
        <v>18641.099999999999</v>
      </c>
      <c r="D173" s="42"/>
      <c r="E173" s="42"/>
    </row>
    <row r="174" spans="1:5" ht="66.650000000000006" customHeight="1" x14ac:dyDescent="0.3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5" x14ac:dyDescent="0.35">
      <c r="A175" s="32"/>
      <c r="B175" s="11" t="s">
        <v>8</v>
      </c>
      <c r="C175" s="42"/>
      <c r="D175" s="42"/>
      <c r="E175" s="42"/>
    </row>
    <row r="176" spans="1:5" ht="15.5" x14ac:dyDescent="0.35">
      <c r="A176" s="32"/>
      <c r="B176" s="11" t="s">
        <v>15</v>
      </c>
      <c r="C176" s="42"/>
      <c r="D176" s="42"/>
      <c r="E176" s="42"/>
    </row>
    <row r="177" spans="1:5" ht="15.5" x14ac:dyDescent="0.35">
      <c r="A177" s="32"/>
      <c r="B177" s="11" t="s">
        <v>27</v>
      </c>
      <c r="C177" s="42">
        <v>90000</v>
      </c>
      <c r="D177" s="42"/>
      <c r="E177" s="42"/>
    </row>
    <row r="178" spans="1:5" ht="65.900000000000006" customHeight="1" x14ac:dyDescent="0.3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5" x14ac:dyDescent="0.35">
      <c r="A179" s="32"/>
      <c r="B179" s="11" t="s">
        <v>8</v>
      </c>
      <c r="C179" s="42"/>
      <c r="D179" s="42"/>
      <c r="E179" s="42"/>
    </row>
    <row r="180" spans="1:5" ht="15.5" x14ac:dyDescent="0.35">
      <c r="A180" s="32"/>
      <c r="B180" s="11" t="s">
        <v>15</v>
      </c>
      <c r="C180" s="42"/>
      <c r="D180" s="42"/>
      <c r="E180" s="42"/>
    </row>
    <row r="181" spans="1:5" ht="15.5" x14ac:dyDescent="0.35">
      <c r="A181" s="32"/>
      <c r="B181" s="11" t="s">
        <v>27</v>
      </c>
      <c r="C181" s="42">
        <v>30000</v>
      </c>
      <c r="D181" s="42"/>
      <c r="E181" s="42"/>
    </row>
    <row r="182" spans="1:5" ht="51.65" customHeight="1" x14ac:dyDescent="0.3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5" x14ac:dyDescent="0.35">
      <c r="A183" s="32"/>
      <c r="B183" s="11" t="s">
        <v>8</v>
      </c>
      <c r="C183" s="42"/>
      <c r="D183" s="42"/>
      <c r="E183" s="42"/>
    </row>
    <row r="184" spans="1:5" ht="15.5" x14ac:dyDescent="0.35">
      <c r="A184" s="32"/>
      <c r="B184" s="11" t="s">
        <v>15</v>
      </c>
      <c r="C184" s="42"/>
      <c r="D184" s="42"/>
      <c r="E184" s="42"/>
    </row>
    <row r="185" spans="1:5" ht="15.5" x14ac:dyDescent="0.35">
      <c r="A185" s="32"/>
      <c r="B185" s="11" t="s">
        <v>27</v>
      </c>
      <c r="C185" s="42">
        <v>23000</v>
      </c>
      <c r="D185" s="42"/>
      <c r="E185" s="42"/>
    </row>
    <row r="186" spans="1:5" ht="15.5" x14ac:dyDescent="0.3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" x14ac:dyDescent="0.3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5" x14ac:dyDescent="0.35">
      <c r="A188" s="32"/>
      <c r="B188" s="11" t="s">
        <v>8</v>
      </c>
      <c r="C188" s="5"/>
      <c r="D188" s="5"/>
      <c r="E188" s="5"/>
    </row>
    <row r="189" spans="1:5" ht="15.5" x14ac:dyDescent="0.35">
      <c r="A189" s="32"/>
      <c r="B189" s="11" t="s">
        <v>15</v>
      </c>
      <c r="C189" s="13">
        <v>88789.5</v>
      </c>
      <c r="D189" s="13"/>
      <c r="E189" s="13"/>
    </row>
    <row r="190" spans="1:5" ht="15.5" x14ac:dyDescent="0.3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3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5" x14ac:dyDescent="0.35">
      <c r="A192" s="32"/>
      <c r="B192" s="11" t="s">
        <v>8</v>
      </c>
      <c r="C192" s="5"/>
      <c r="D192" s="5"/>
      <c r="E192" s="5"/>
    </row>
    <row r="193" spans="1:5" ht="15.5" x14ac:dyDescent="0.3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5" x14ac:dyDescent="0.3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6.5" x14ac:dyDescent="0.3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5" x14ac:dyDescent="0.35">
      <c r="A196" s="32"/>
      <c r="B196" s="11" t="s">
        <v>8</v>
      </c>
      <c r="C196" s="42"/>
      <c r="D196" s="42"/>
      <c r="E196" s="42"/>
    </row>
    <row r="197" spans="1:5" ht="15.5" x14ac:dyDescent="0.3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5" x14ac:dyDescent="0.3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6.5" x14ac:dyDescent="0.3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5" x14ac:dyDescent="0.35">
      <c r="A200" s="32"/>
      <c r="B200" s="11" t="s">
        <v>8</v>
      </c>
      <c r="C200" s="42"/>
      <c r="D200" s="42"/>
      <c r="E200" s="42"/>
    </row>
    <row r="201" spans="1:5" ht="15.5" x14ac:dyDescent="0.3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5" x14ac:dyDescent="0.3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6.5" x14ac:dyDescent="0.3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5" x14ac:dyDescent="0.35">
      <c r="A204" s="32"/>
      <c r="B204" s="11" t="s">
        <v>8</v>
      </c>
      <c r="C204" s="42"/>
      <c r="D204" s="42"/>
      <c r="E204" s="42"/>
    </row>
    <row r="205" spans="1:5" ht="15.5" x14ac:dyDescent="0.3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5" x14ac:dyDescent="0.3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9" customHeight="1" x14ac:dyDescent="0.3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5" x14ac:dyDescent="0.35">
      <c r="A208" s="32"/>
      <c r="B208" s="11" t="s">
        <v>8</v>
      </c>
      <c r="C208" s="42"/>
      <c r="D208" s="42"/>
      <c r="E208" s="42"/>
    </row>
    <row r="209" spans="1:5" ht="15.5" x14ac:dyDescent="0.35">
      <c r="A209" s="32"/>
      <c r="B209" s="11" t="s">
        <v>15</v>
      </c>
      <c r="C209" s="42">
        <v>461400.6</v>
      </c>
      <c r="D209" s="42"/>
      <c r="E209" s="42"/>
    </row>
    <row r="210" spans="1:5" ht="15.5" x14ac:dyDescent="0.35">
      <c r="A210" s="32"/>
      <c r="B210" s="11" t="s">
        <v>27</v>
      </c>
      <c r="C210" s="42">
        <v>23560.9</v>
      </c>
      <c r="D210" s="42"/>
      <c r="E210" s="42"/>
    </row>
    <row r="211" spans="1:5" ht="15.5" x14ac:dyDescent="0.35">
      <c r="A211" s="32"/>
      <c r="B211" s="11" t="s">
        <v>27</v>
      </c>
      <c r="C211" s="42">
        <v>11857.8</v>
      </c>
      <c r="D211" s="42"/>
      <c r="E211" s="42"/>
    </row>
    <row r="212" spans="1:5" ht="34.4" customHeight="1" x14ac:dyDescent="0.3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5" x14ac:dyDescent="0.35">
      <c r="A213" s="32"/>
      <c r="B213" s="11" t="s">
        <v>8</v>
      </c>
      <c r="C213" s="42"/>
      <c r="D213" s="42"/>
      <c r="E213" s="42"/>
    </row>
    <row r="214" spans="1:5" ht="15.5" x14ac:dyDescent="0.3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5" x14ac:dyDescent="0.3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" x14ac:dyDescent="0.3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9" customHeight="1" x14ac:dyDescent="0.3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5" x14ac:dyDescent="0.35">
      <c r="A218" s="32"/>
      <c r="B218" s="11" t="s">
        <v>8</v>
      </c>
      <c r="C218" s="42"/>
      <c r="D218" s="42"/>
      <c r="E218" s="42"/>
    </row>
    <row r="219" spans="1:5" ht="15.5" x14ac:dyDescent="0.35">
      <c r="A219" s="32"/>
      <c r="B219" s="11" t="s">
        <v>15</v>
      </c>
      <c r="C219" s="42">
        <v>0</v>
      </c>
      <c r="D219" s="42">
        <v>0</v>
      </c>
      <c r="E219" s="42"/>
    </row>
    <row r="220" spans="1:5" ht="15.5" x14ac:dyDescent="0.35">
      <c r="A220" s="32"/>
      <c r="B220" s="11" t="s">
        <v>27</v>
      </c>
      <c r="C220" s="42">
        <v>0</v>
      </c>
      <c r="D220" s="42">
        <v>0</v>
      </c>
      <c r="E220" s="42"/>
    </row>
    <row r="221" spans="1:5" ht="64.400000000000006" customHeight="1" x14ac:dyDescent="0.3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5" x14ac:dyDescent="0.35">
      <c r="A222" s="32"/>
      <c r="B222" s="11" t="s">
        <v>8</v>
      </c>
      <c r="C222" s="42"/>
      <c r="D222" s="42"/>
      <c r="E222" s="42"/>
    </row>
    <row r="223" spans="1:5" ht="15.5" x14ac:dyDescent="0.35">
      <c r="A223" s="32"/>
      <c r="B223" s="11" t="s">
        <v>15</v>
      </c>
      <c r="C223" s="42">
        <v>29.9</v>
      </c>
      <c r="D223" s="42"/>
      <c r="E223" s="42"/>
    </row>
    <row r="224" spans="1:5" ht="15.5" x14ac:dyDescent="0.3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3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5" x14ac:dyDescent="0.35">
      <c r="A226" s="32"/>
      <c r="B226" s="11" t="s">
        <v>8</v>
      </c>
      <c r="C226" s="42"/>
      <c r="D226" s="42"/>
      <c r="E226" s="42"/>
    </row>
    <row r="227" spans="1:5" ht="15.5" x14ac:dyDescent="0.35">
      <c r="A227" s="32"/>
      <c r="B227" s="11" t="s">
        <v>15</v>
      </c>
      <c r="C227" s="42"/>
      <c r="D227" s="42"/>
      <c r="E227" s="42"/>
    </row>
    <row r="228" spans="1:5" ht="15.5" x14ac:dyDescent="0.35">
      <c r="A228" s="32"/>
      <c r="B228" s="11" t="s">
        <v>27</v>
      </c>
      <c r="C228" s="42">
        <v>5300</v>
      </c>
      <c r="D228" s="42"/>
      <c r="E228" s="42"/>
    </row>
    <row r="229" spans="1:5" ht="48.65" customHeight="1" x14ac:dyDescent="0.3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5" x14ac:dyDescent="0.35">
      <c r="A230" s="32"/>
      <c r="B230" s="11" t="s">
        <v>8</v>
      </c>
      <c r="C230" s="42"/>
      <c r="D230" s="42"/>
      <c r="E230" s="42"/>
    </row>
    <row r="231" spans="1:5" ht="15.5" x14ac:dyDescent="0.35">
      <c r="A231" s="32"/>
      <c r="B231" s="11" t="s">
        <v>15</v>
      </c>
      <c r="C231" s="42"/>
      <c r="D231" s="42"/>
      <c r="E231" s="42"/>
    </row>
    <row r="232" spans="1:5" ht="15.5" x14ac:dyDescent="0.35">
      <c r="A232" s="32"/>
      <c r="B232" s="11" t="s">
        <v>27</v>
      </c>
      <c r="C232" s="42">
        <v>5000</v>
      </c>
      <c r="D232" s="42"/>
      <c r="E232" s="42"/>
    </row>
    <row r="233" spans="1:5" ht="15" x14ac:dyDescent="0.3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3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5" x14ac:dyDescent="0.35">
      <c r="A235" s="32"/>
      <c r="B235" s="11" t="s">
        <v>8</v>
      </c>
      <c r="C235" s="42"/>
      <c r="D235" s="42"/>
      <c r="E235" s="42"/>
    </row>
    <row r="236" spans="1:5" ht="15.5" x14ac:dyDescent="0.35">
      <c r="A236" s="32"/>
      <c r="B236" s="11" t="s">
        <v>9</v>
      </c>
      <c r="C236" s="42"/>
      <c r="D236" s="42"/>
      <c r="E236" s="42"/>
    </row>
    <row r="237" spans="1:5" ht="15.5" x14ac:dyDescent="0.3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150000000000006" customHeight="1" x14ac:dyDescent="0.3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5" x14ac:dyDescent="0.35">
      <c r="A239" s="32"/>
      <c r="B239" s="11" t="s">
        <v>8</v>
      </c>
      <c r="C239" s="42"/>
      <c r="D239" s="42"/>
      <c r="E239" s="42"/>
    </row>
    <row r="240" spans="1:5" ht="15.5" x14ac:dyDescent="0.3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5" x14ac:dyDescent="0.3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3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5" x14ac:dyDescent="0.35">
      <c r="A243" s="32"/>
      <c r="B243" s="11" t="s">
        <v>8</v>
      </c>
      <c r="C243" s="42"/>
      <c r="D243" s="42"/>
      <c r="E243" s="42"/>
    </row>
    <row r="244" spans="1:5" ht="15.5" x14ac:dyDescent="0.35">
      <c r="A244" s="32"/>
      <c r="B244" s="11" t="s">
        <v>9</v>
      </c>
      <c r="C244" s="42"/>
      <c r="D244" s="42"/>
      <c r="E244" s="42"/>
    </row>
    <row r="245" spans="1:5" ht="15.5" x14ac:dyDescent="0.3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3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5" x14ac:dyDescent="0.35">
      <c r="A247" s="32"/>
      <c r="B247" s="11" t="s">
        <v>8</v>
      </c>
      <c r="C247" s="42"/>
      <c r="D247" s="42"/>
      <c r="E247" s="42"/>
    </row>
    <row r="248" spans="1:5" ht="15.5" x14ac:dyDescent="0.35">
      <c r="A248" s="32"/>
      <c r="B248" s="11" t="s">
        <v>9</v>
      </c>
      <c r="C248" s="42"/>
      <c r="D248" s="42"/>
      <c r="E248" s="42"/>
    </row>
    <row r="249" spans="1:5" ht="15.5" x14ac:dyDescent="0.3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3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5" x14ac:dyDescent="0.35">
      <c r="A251" s="32"/>
      <c r="B251" s="11" t="s">
        <v>8</v>
      </c>
      <c r="C251" s="42"/>
      <c r="D251" s="42"/>
      <c r="E251" s="42"/>
    </row>
    <row r="252" spans="1:5" ht="15.5" x14ac:dyDescent="0.35">
      <c r="A252" s="32"/>
      <c r="B252" s="11" t="s">
        <v>9</v>
      </c>
      <c r="C252" s="42"/>
      <c r="D252" s="42"/>
      <c r="E252" s="42"/>
    </row>
    <row r="253" spans="1:5" ht="15.5" x14ac:dyDescent="0.3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3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5" x14ac:dyDescent="0.35">
      <c r="A255" s="32"/>
      <c r="B255" s="11" t="s">
        <v>8</v>
      </c>
      <c r="C255" s="42"/>
      <c r="D255" s="42"/>
      <c r="E255" s="42"/>
    </row>
    <row r="256" spans="1:5" ht="15.5" x14ac:dyDescent="0.3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5" x14ac:dyDescent="0.35">
      <c r="A257" s="32"/>
      <c r="B257" s="11" t="s">
        <v>10</v>
      </c>
      <c r="C257" s="42"/>
      <c r="D257" s="42"/>
      <c r="E257" s="42"/>
    </row>
    <row r="258" spans="1:5" ht="114" customHeight="1" x14ac:dyDescent="0.3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5" x14ac:dyDescent="0.35">
      <c r="A259" s="32"/>
      <c r="B259" s="11" t="s">
        <v>8</v>
      </c>
      <c r="C259" s="42"/>
      <c r="D259" s="42"/>
      <c r="E259" s="42"/>
    </row>
    <row r="260" spans="1:5" ht="15.5" x14ac:dyDescent="0.35">
      <c r="A260" s="32"/>
      <c r="B260" s="11" t="s">
        <v>9</v>
      </c>
      <c r="C260" s="42"/>
      <c r="D260" s="42"/>
      <c r="E260" s="42"/>
    </row>
    <row r="261" spans="1:5" ht="15.5" x14ac:dyDescent="0.3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08.5" x14ac:dyDescent="0.3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5" x14ac:dyDescent="0.35">
      <c r="A263" s="32"/>
      <c r="B263" s="11" t="s">
        <v>8</v>
      </c>
      <c r="C263" s="42"/>
      <c r="D263" s="42"/>
      <c r="E263" s="42"/>
    </row>
    <row r="264" spans="1:5" ht="15.5" x14ac:dyDescent="0.3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5" x14ac:dyDescent="0.3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5" x14ac:dyDescent="0.3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5" customHeight="1" x14ac:dyDescent="0.3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5" x14ac:dyDescent="0.35">
      <c r="A268" s="32"/>
      <c r="B268" s="11" t="s">
        <v>8</v>
      </c>
      <c r="C268" s="42"/>
      <c r="D268" s="42"/>
      <c r="E268" s="42"/>
    </row>
    <row r="269" spans="1:5" ht="15.5" x14ac:dyDescent="0.35">
      <c r="A269" s="32"/>
      <c r="B269" s="11" t="s">
        <v>9</v>
      </c>
      <c r="C269" s="42"/>
      <c r="D269" s="42"/>
      <c r="E269" s="42"/>
    </row>
    <row r="270" spans="1:5" ht="15.5" x14ac:dyDescent="0.3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" x14ac:dyDescent="0.3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3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5" x14ac:dyDescent="0.35">
      <c r="A273" s="29"/>
      <c r="B273" s="11" t="s">
        <v>0</v>
      </c>
      <c r="C273" s="3"/>
      <c r="D273" s="3"/>
      <c r="E273" s="3"/>
    </row>
    <row r="274" spans="1:8" ht="49.5" customHeight="1" x14ac:dyDescent="0.3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5" x14ac:dyDescent="0.35">
      <c r="A275" s="32"/>
      <c r="B275" s="17" t="s">
        <v>8</v>
      </c>
      <c r="C275" s="22"/>
      <c r="D275" s="22"/>
      <c r="E275" s="22"/>
      <c r="F275" s="4"/>
    </row>
    <row r="276" spans="1:8" ht="15.5" x14ac:dyDescent="0.3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3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5" x14ac:dyDescent="0.3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5" x14ac:dyDescent="0.35">
      <c r="A279" s="32"/>
      <c r="B279" s="11" t="s">
        <v>8</v>
      </c>
      <c r="C279" s="25"/>
      <c r="D279" s="25"/>
      <c r="E279" s="25"/>
    </row>
    <row r="280" spans="1:8" ht="15.5" x14ac:dyDescent="0.3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5" x14ac:dyDescent="0.3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5" x14ac:dyDescent="0.35">
      <c r="A282" s="26"/>
      <c r="B282" s="24"/>
      <c r="C282" s="27"/>
      <c r="D282" s="27"/>
      <c r="E282" s="27"/>
    </row>
    <row r="283" spans="1:8" ht="15.5" x14ac:dyDescent="0.35">
      <c r="A283" s="26"/>
      <c r="B283" s="24"/>
      <c r="C283" s="27"/>
      <c r="D283" s="27"/>
      <c r="E283" s="27"/>
    </row>
    <row r="284" spans="1:8" ht="15.5" x14ac:dyDescent="0.35">
      <c r="A284" s="26"/>
      <c r="B284" s="24"/>
      <c r="C284" s="27"/>
      <c r="D284" s="27"/>
      <c r="E284" s="27"/>
    </row>
    <row r="285" spans="1:8" ht="15.5" x14ac:dyDescent="0.35">
      <c r="A285" s="26"/>
      <c r="B285" s="24"/>
      <c r="C285" s="27"/>
      <c r="D285" s="27"/>
      <c r="E285" s="27"/>
    </row>
    <row r="286" spans="1:8" ht="18" x14ac:dyDescent="0.4">
      <c r="A286" s="83"/>
      <c r="B286" s="84"/>
      <c r="C286" s="84"/>
      <c r="D286" s="84"/>
      <c r="E286" s="84"/>
    </row>
    <row r="289" spans="3:5" x14ac:dyDescent="0.35">
      <c r="C289" s="4"/>
      <c r="D289" s="4"/>
      <c r="E289" s="4"/>
    </row>
    <row r="292" spans="3:5" x14ac:dyDescent="0.3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7"/>
  <sheetViews>
    <sheetView tabSelected="1" view="pageBreakPreview" topLeftCell="A25" zoomScale="71" zoomScaleNormal="70" zoomScaleSheetLayoutView="71" workbookViewId="0">
      <selection activeCell="E6" sqref="E6"/>
    </sheetView>
  </sheetViews>
  <sheetFormatPr defaultColWidth="9.1796875" defaultRowHeight="14.5" x14ac:dyDescent="0.35"/>
  <cols>
    <col min="1" max="1" width="6" style="1" customWidth="1"/>
    <col min="2" max="2" width="56.7265625" style="1" customWidth="1"/>
    <col min="3" max="3" width="19.1796875" style="1" customWidth="1"/>
    <col min="4" max="4" width="19.08984375" style="1" customWidth="1"/>
    <col min="5" max="5" width="17.81640625" style="1" customWidth="1"/>
    <col min="6" max="6" width="17.453125" style="1" customWidth="1"/>
    <col min="7" max="7" width="20.7265625" style="1" customWidth="1"/>
    <col min="8" max="8" width="21.81640625" style="1" customWidth="1"/>
    <col min="9" max="9" width="13.54296875" style="1" bestFit="1" customWidth="1"/>
    <col min="10" max="16384" width="9.1796875" style="1"/>
  </cols>
  <sheetData>
    <row r="1" spans="1:7" ht="21" customHeight="1" x14ac:dyDescent="0.35">
      <c r="A1" s="85"/>
      <c r="B1" s="85"/>
      <c r="C1" s="85"/>
      <c r="D1" s="85"/>
      <c r="E1" s="85"/>
      <c r="F1" s="85"/>
      <c r="G1" s="78"/>
    </row>
    <row r="2" spans="1:7" ht="29.25" customHeight="1" x14ac:dyDescent="0.35">
      <c r="A2" s="93" t="s">
        <v>201</v>
      </c>
      <c r="B2" s="93"/>
      <c r="C2" s="93"/>
      <c r="D2" s="93"/>
      <c r="E2" s="93"/>
      <c r="F2" s="93"/>
      <c r="G2" s="93"/>
    </row>
    <row r="3" spans="1:7" ht="29.25" customHeight="1" x14ac:dyDescent="0.35">
      <c r="A3" s="79"/>
      <c r="B3" s="79"/>
      <c r="C3" s="79"/>
      <c r="D3" s="79"/>
      <c r="E3" s="79"/>
      <c r="F3" s="57"/>
      <c r="G3" s="57" t="s">
        <v>132</v>
      </c>
    </row>
    <row r="4" spans="1:7" ht="14.9" customHeight="1" x14ac:dyDescent="0.35">
      <c r="A4" s="94" t="s">
        <v>4</v>
      </c>
      <c r="B4" s="91" t="s">
        <v>5</v>
      </c>
      <c r="C4" s="91" t="s">
        <v>202</v>
      </c>
      <c r="D4" s="91" t="s">
        <v>203</v>
      </c>
      <c r="E4" s="91" t="s">
        <v>204</v>
      </c>
      <c r="F4" s="91" t="s">
        <v>139</v>
      </c>
      <c r="G4" s="91" t="s">
        <v>140</v>
      </c>
    </row>
    <row r="5" spans="1:7" ht="61.5" customHeight="1" x14ac:dyDescent="0.35">
      <c r="A5" s="95"/>
      <c r="B5" s="92"/>
      <c r="C5" s="92"/>
      <c r="D5" s="92"/>
      <c r="E5" s="92"/>
      <c r="F5" s="92"/>
      <c r="G5" s="92"/>
    </row>
    <row r="6" spans="1:7" ht="15.5" x14ac:dyDescent="0.35">
      <c r="A6" s="34" t="s">
        <v>6</v>
      </c>
      <c r="B6" s="7">
        <v>2</v>
      </c>
      <c r="C6" s="55">
        <v>3</v>
      </c>
      <c r="D6" s="55">
        <v>4</v>
      </c>
      <c r="E6" s="55">
        <v>5</v>
      </c>
      <c r="F6" s="55" t="s">
        <v>141</v>
      </c>
      <c r="G6" s="55">
        <v>7</v>
      </c>
    </row>
    <row r="7" spans="1:7" ht="20" customHeight="1" x14ac:dyDescent="0.35">
      <c r="A7" s="29" t="s">
        <v>3</v>
      </c>
      <c r="B7" s="47" t="s">
        <v>7</v>
      </c>
      <c r="C7" s="58">
        <f t="shared" ref="C7:E7" si="0">C8+C12+C16+C20+C25+C29+C33+C37+C41</f>
        <v>30432860</v>
      </c>
      <c r="D7" s="58">
        <f t="shared" si="0"/>
        <v>25875961.559999999</v>
      </c>
      <c r="E7" s="58">
        <f t="shared" si="0"/>
        <v>25875961.559999999</v>
      </c>
      <c r="F7" s="58">
        <f>E7/C7*100</f>
        <v>85.026387792668842</v>
      </c>
      <c r="G7" s="58"/>
    </row>
    <row r="8" spans="1:7" ht="98" customHeight="1" x14ac:dyDescent="0.35">
      <c r="A8" s="29"/>
      <c r="B8" s="44" t="s">
        <v>41</v>
      </c>
      <c r="C8" s="59">
        <f t="shared" ref="C8:E8" si="1">C10+C11</f>
        <v>196100</v>
      </c>
      <c r="D8" s="59">
        <f t="shared" si="1"/>
        <v>196100</v>
      </c>
      <c r="E8" s="59">
        <f t="shared" si="1"/>
        <v>196100</v>
      </c>
      <c r="F8" s="42">
        <f t="shared" ref="F8:F80" si="2">E8/C8*100</f>
        <v>100</v>
      </c>
      <c r="G8" s="74" t="s">
        <v>151</v>
      </c>
    </row>
    <row r="9" spans="1:7" ht="15.5" x14ac:dyDescent="0.35">
      <c r="A9" s="32"/>
      <c r="B9" s="6" t="s">
        <v>8</v>
      </c>
      <c r="C9" s="60"/>
      <c r="D9" s="60"/>
      <c r="E9" s="60"/>
      <c r="F9" s="42"/>
      <c r="G9" s="74"/>
    </row>
    <row r="10" spans="1:7" ht="20" customHeight="1" x14ac:dyDescent="0.35">
      <c r="A10" s="32"/>
      <c r="B10" s="6" t="s">
        <v>9</v>
      </c>
      <c r="C10" s="59"/>
      <c r="D10" s="59"/>
      <c r="E10" s="59"/>
      <c r="F10" s="42"/>
      <c r="G10" s="74"/>
    </row>
    <row r="11" spans="1:7" ht="23" customHeight="1" x14ac:dyDescent="0.35">
      <c r="A11" s="32"/>
      <c r="B11" s="6" t="s">
        <v>12</v>
      </c>
      <c r="C11" s="61">
        <v>196100</v>
      </c>
      <c r="D11" s="61">
        <v>196100</v>
      </c>
      <c r="E11" s="61">
        <v>196100</v>
      </c>
      <c r="F11" s="42">
        <f t="shared" si="2"/>
        <v>100</v>
      </c>
      <c r="G11" s="74"/>
    </row>
    <row r="12" spans="1:7" ht="101" customHeight="1" x14ac:dyDescent="0.35">
      <c r="A12" s="29"/>
      <c r="B12" s="44" t="s">
        <v>11</v>
      </c>
      <c r="C12" s="59">
        <f t="shared" ref="C12:E12" si="3">C14+C15</f>
        <v>4473400</v>
      </c>
      <c r="D12" s="59">
        <f t="shared" si="3"/>
        <v>4473400</v>
      </c>
      <c r="E12" s="59">
        <f t="shared" si="3"/>
        <v>4473400</v>
      </c>
      <c r="F12" s="42">
        <f t="shared" si="2"/>
        <v>100</v>
      </c>
      <c r="G12" s="74" t="s">
        <v>151</v>
      </c>
    </row>
    <row r="13" spans="1:7" ht="15.5" x14ac:dyDescent="0.35">
      <c r="A13" s="32"/>
      <c r="B13" s="6" t="s">
        <v>8</v>
      </c>
      <c r="C13" s="59"/>
      <c r="D13" s="59"/>
      <c r="E13" s="59"/>
      <c r="F13" s="42"/>
      <c r="G13" s="74"/>
    </row>
    <row r="14" spans="1:7" ht="17" customHeight="1" x14ac:dyDescent="0.35">
      <c r="A14" s="32"/>
      <c r="B14" s="6" t="s">
        <v>9</v>
      </c>
      <c r="C14" s="59"/>
      <c r="D14" s="59"/>
      <c r="E14" s="59"/>
      <c r="F14" s="42"/>
      <c r="G14" s="74"/>
    </row>
    <row r="15" spans="1:7" ht="18.5" customHeight="1" x14ac:dyDescent="0.35">
      <c r="A15" s="35"/>
      <c r="B15" s="6" t="s">
        <v>12</v>
      </c>
      <c r="C15" s="59">
        <v>4473400</v>
      </c>
      <c r="D15" s="59">
        <v>4473400</v>
      </c>
      <c r="E15" s="59">
        <v>4473400</v>
      </c>
      <c r="F15" s="42">
        <f t="shared" si="2"/>
        <v>100</v>
      </c>
      <c r="G15" s="74"/>
    </row>
    <row r="16" spans="1:7" ht="214.5" customHeight="1" x14ac:dyDescent="0.35">
      <c r="A16" s="29"/>
      <c r="B16" s="44" t="s">
        <v>13</v>
      </c>
      <c r="C16" s="59">
        <f t="shared" ref="C16:E16" si="4">C18+C19</f>
        <v>41800</v>
      </c>
      <c r="D16" s="59">
        <f t="shared" si="4"/>
        <v>41800</v>
      </c>
      <c r="E16" s="59">
        <f t="shared" si="4"/>
        <v>41800</v>
      </c>
      <c r="F16" s="42">
        <f t="shared" si="2"/>
        <v>100</v>
      </c>
      <c r="G16" s="74" t="s">
        <v>151</v>
      </c>
    </row>
    <row r="17" spans="1:7" ht="15.5" x14ac:dyDescent="0.35">
      <c r="A17" s="32"/>
      <c r="B17" s="6" t="s">
        <v>8</v>
      </c>
      <c r="C17" s="59"/>
      <c r="D17" s="59"/>
      <c r="E17" s="59"/>
      <c r="F17" s="42"/>
      <c r="G17" s="74"/>
    </row>
    <row r="18" spans="1:7" ht="15.5" x14ac:dyDescent="0.35">
      <c r="A18" s="32"/>
      <c r="B18" s="6" t="s">
        <v>9</v>
      </c>
      <c r="C18" s="59"/>
      <c r="D18" s="59"/>
      <c r="E18" s="59"/>
      <c r="F18" s="42"/>
      <c r="G18" s="74"/>
    </row>
    <row r="19" spans="1:7" ht="19" customHeight="1" x14ac:dyDescent="0.35">
      <c r="A19" s="35"/>
      <c r="B19" s="6" t="s">
        <v>12</v>
      </c>
      <c r="C19" s="59">
        <v>41800</v>
      </c>
      <c r="D19" s="59">
        <v>41800</v>
      </c>
      <c r="E19" s="59">
        <v>41800</v>
      </c>
      <c r="F19" s="42">
        <f t="shared" si="2"/>
        <v>100</v>
      </c>
      <c r="G19" s="74"/>
    </row>
    <row r="20" spans="1:7" ht="79.5" customHeight="1" x14ac:dyDescent="0.35">
      <c r="A20" s="29"/>
      <c r="B20" s="44" t="s">
        <v>14</v>
      </c>
      <c r="C20" s="59">
        <f>C22+C23+C24</f>
        <v>11762499</v>
      </c>
      <c r="D20" s="59">
        <f t="shared" ref="D20:E20" si="5">D22+D23+D24</f>
        <v>11762499</v>
      </c>
      <c r="E20" s="59">
        <f t="shared" si="5"/>
        <v>11762499</v>
      </c>
      <c r="F20" s="42">
        <f t="shared" si="2"/>
        <v>100</v>
      </c>
      <c r="G20" s="74" t="s">
        <v>151</v>
      </c>
    </row>
    <row r="21" spans="1:7" ht="15.5" x14ac:dyDescent="0.35">
      <c r="A21" s="32"/>
      <c r="B21" s="6" t="s">
        <v>8</v>
      </c>
      <c r="C21" s="59"/>
      <c r="D21" s="59"/>
      <c r="E21" s="59"/>
      <c r="F21" s="42"/>
      <c r="G21" s="74"/>
    </row>
    <row r="22" spans="1:7" ht="15.5" x14ac:dyDescent="0.35">
      <c r="A22" s="32"/>
      <c r="B22" s="6" t="s">
        <v>9</v>
      </c>
      <c r="C22" s="59"/>
      <c r="D22" s="59"/>
      <c r="E22" s="59"/>
      <c r="F22" s="42"/>
      <c r="G22" s="74"/>
    </row>
    <row r="23" spans="1:7" ht="19.5" customHeight="1" x14ac:dyDescent="0.35">
      <c r="A23" s="35"/>
      <c r="B23" s="6" t="s">
        <v>12</v>
      </c>
      <c r="C23" s="59">
        <v>10824799</v>
      </c>
      <c r="D23" s="59">
        <v>10824799</v>
      </c>
      <c r="E23" s="59">
        <v>10824799</v>
      </c>
      <c r="F23" s="42">
        <f t="shared" si="2"/>
        <v>100</v>
      </c>
      <c r="G23" s="74"/>
    </row>
    <row r="24" spans="1:7" ht="19.5" customHeight="1" x14ac:dyDescent="0.35">
      <c r="A24" s="35"/>
      <c r="B24" s="6" t="s">
        <v>12</v>
      </c>
      <c r="C24" s="59">
        <v>937700</v>
      </c>
      <c r="D24" s="59">
        <v>937700</v>
      </c>
      <c r="E24" s="59">
        <v>937700</v>
      </c>
      <c r="F24" s="42">
        <f t="shared" si="2"/>
        <v>100</v>
      </c>
      <c r="G24" s="74"/>
    </row>
    <row r="25" spans="1:7" ht="73" customHeight="1" x14ac:dyDescent="0.35">
      <c r="A25" s="29"/>
      <c r="B25" s="44" t="s">
        <v>187</v>
      </c>
      <c r="C25" s="59">
        <f>C27+C28</f>
        <v>952101</v>
      </c>
      <c r="D25" s="59">
        <f t="shared" ref="D25:E25" si="6">D27+D28</f>
        <v>952101</v>
      </c>
      <c r="E25" s="59">
        <f t="shared" si="6"/>
        <v>952101</v>
      </c>
      <c r="F25" s="42">
        <f>E25/C25*100</f>
        <v>100</v>
      </c>
      <c r="G25" s="74" t="s">
        <v>151</v>
      </c>
    </row>
    <row r="26" spans="1:7" ht="19.5" customHeight="1" x14ac:dyDescent="0.35">
      <c r="A26" s="32"/>
      <c r="B26" s="6" t="s">
        <v>8</v>
      </c>
      <c r="C26" s="59"/>
      <c r="D26" s="59"/>
      <c r="E26" s="59"/>
      <c r="F26" s="42"/>
      <c r="G26" s="74"/>
    </row>
    <row r="27" spans="1:7" ht="19.5" customHeight="1" x14ac:dyDescent="0.35">
      <c r="A27" s="32"/>
      <c r="B27" s="6" t="s">
        <v>9</v>
      </c>
      <c r="C27" s="59"/>
      <c r="D27" s="59"/>
      <c r="E27" s="59"/>
      <c r="F27" s="42"/>
      <c r="G27" s="74"/>
    </row>
    <row r="28" spans="1:7" ht="19.5" customHeight="1" x14ac:dyDescent="0.35">
      <c r="A28" s="35"/>
      <c r="B28" s="6" t="s">
        <v>10</v>
      </c>
      <c r="C28" s="59">
        <v>952101</v>
      </c>
      <c r="D28" s="59">
        <v>952101</v>
      </c>
      <c r="E28" s="59">
        <v>952101</v>
      </c>
      <c r="F28" s="42">
        <f t="shared" si="2"/>
        <v>100</v>
      </c>
      <c r="G28" s="74"/>
    </row>
    <row r="29" spans="1:7" ht="127.5" customHeight="1" x14ac:dyDescent="0.35">
      <c r="A29" s="29"/>
      <c r="B29" s="15" t="s">
        <v>40</v>
      </c>
      <c r="C29" s="62">
        <f t="shared" ref="C29:E29" si="7">C31+C32</f>
        <v>106100</v>
      </c>
      <c r="D29" s="62">
        <f t="shared" si="7"/>
        <v>106100</v>
      </c>
      <c r="E29" s="62">
        <f t="shared" si="7"/>
        <v>106100</v>
      </c>
      <c r="F29" s="42">
        <f t="shared" si="2"/>
        <v>100</v>
      </c>
      <c r="G29" s="74" t="s">
        <v>151</v>
      </c>
    </row>
    <row r="30" spans="1:7" ht="15.5" x14ac:dyDescent="0.35">
      <c r="A30" s="31"/>
      <c r="B30" s="6" t="s">
        <v>8</v>
      </c>
      <c r="C30" s="59"/>
      <c r="D30" s="59"/>
      <c r="E30" s="59"/>
      <c r="F30" s="42"/>
      <c r="G30" s="74"/>
    </row>
    <row r="31" spans="1:7" ht="19.5" customHeight="1" x14ac:dyDescent="0.35">
      <c r="A31" s="31"/>
      <c r="B31" s="6" t="s">
        <v>15</v>
      </c>
      <c r="C31" s="59">
        <v>106100</v>
      </c>
      <c r="D31" s="59">
        <v>106100</v>
      </c>
      <c r="E31" s="59">
        <v>106100</v>
      </c>
      <c r="F31" s="42">
        <f t="shared" si="2"/>
        <v>100</v>
      </c>
      <c r="G31" s="74"/>
    </row>
    <row r="32" spans="1:7" ht="19" customHeight="1" x14ac:dyDescent="0.35">
      <c r="A32" s="31"/>
      <c r="B32" s="6" t="s">
        <v>12</v>
      </c>
      <c r="C32" s="59"/>
      <c r="D32" s="59"/>
      <c r="E32" s="59"/>
      <c r="F32" s="42"/>
      <c r="G32" s="74"/>
    </row>
    <row r="33" spans="1:7" ht="97" customHeight="1" x14ac:dyDescent="0.35">
      <c r="A33" s="32"/>
      <c r="B33" s="44" t="s">
        <v>88</v>
      </c>
      <c r="C33" s="59">
        <f t="shared" ref="C33:E33" si="8">C35+C36</f>
        <v>7521000</v>
      </c>
      <c r="D33" s="59">
        <f t="shared" si="8"/>
        <v>2964101.56</v>
      </c>
      <c r="E33" s="59">
        <f t="shared" si="8"/>
        <v>2964101.56</v>
      </c>
      <c r="F33" s="42">
        <f t="shared" si="2"/>
        <v>39.411003324026062</v>
      </c>
      <c r="G33" s="74" t="s">
        <v>158</v>
      </c>
    </row>
    <row r="34" spans="1:7" ht="15.5" x14ac:dyDescent="0.35">
      <c r="A34" s="32"/>
      <c r="B34" s="41" t="s">
        <v>8</v>
      </c>
      <c r="C34" s="59"/>
      <c r="D34" s="59"/>
      <c r="E34" s="59"/>
      <c r="F34" s="42"/>
      <c r="G34" s="74"/>
    </row>
    <row r="35" spans="1:7" ht="19" customHeight="1" x14ac:dyDescent="0.35">
      <c r="A35" s="32"/>
      <c r="B35" s="41" t="s">
        <v>9</v>
      </c>
      <c r="C35" s="59">
        <v>7521000</v>
      </c>
      <c r="D35" s="59">
        <v>2964101.56</v>
      </c>
      <c r="E35" s="59">
        <v>2964101.56</v>
      </c>
      <c r="F35" s="42">
        <f t="shared" si="2"/>
        <v>39.411003324026062</v>
      </c>
      <c r="G35" s="74"/>
    </row>
    <row r="36" spans="1:7" ht="19" customHeight="1" x14ac:dyDescent="0.35">
      <c r="A36" s="32"/>
      <c r="B36" s="72" t="s">
        <v>10</v>
      </c>
      <c r="C36" s="59"/>
      <c r="D36" s="59"/>
      <c r="E36" s="59"/>
      <c r="F36" s="42"/>
      <c r="G36" s="74"/>
    </row>
    <row r="37" spans="1:7" ht="69" customHeight="1" x14ac:dyDescent="0.35">
      <c r="A37" s="32"/>
      <c r="B37" s="6" t="s">
        <v>188</v>
      </c>
      <c r="C37" s="59">
        <f>C39+C40</f>
        <v>5239860</v>
      </c>
      <c r="D37" s="59">
        <f t="shared" ref="D37:E37" si="9">D39+D40</f>
        <v>5239860</v>
      </c>
      <c r="E37" s="59">
        <f t="shared" si="9"/>
        <v>5239860</v>
      </c>
      <c r="F37" s="42">
        <f t="shared" si="2"/>
        <v>100</v>
      </c>
      <c r="G37" s="74" t="s">
        <v>189</v>
      </c>
    </row>
    <row r="38" spans="1:7" ht="19" customHeight="1" x14ac:dyDescent="0.35">
      <c r="A38" s="32"/>
      <c r="B38" s="11" t="s">
        <v>8</v>
      </c>
      <c r="C38" s="59"/>
      <c r="D38" s="59"/>
      <c r="E38" s="59"/>
      <c r="F38" s="42"/>
      <c r="G38" s="74"/>
    </row>
    <row r="39" spans="1:7" ht="19" customHeight="1" x14ac:dyDescent="0.35">
      <c r="A39" s="32"/>
      <c r="B39" s="6" t="s">
        <v>9</v>
      </c>
      <c r="C39" s="59">
        <v>5239860</v>
      </c>
      <c r="D39" s="59">
        <v>5239860</v>
      </c>
      <c r="E39" s="59">
        <v>5239860</v>
      </c>
      <c r="F39" s="42">
        <f t="shared" si="2"/>
        <v>100</v>
      </c>
      <c r="G39" s="74"/>
    </row>
    <row r="40" spans="1:7" ht="19" customHeight="1" x14ac:dyDescent="0.35">
      <c r="A40" s="32"/>
      <c r="B40" s="6" t="s">
        <v>12</v>
      </c>
      <c r="C40" s="59"/>
      <c r="D40" s="59"/>
      <c r="E40" s="59"/>
      <c r="F40" s="42"/>
      <c r="G40" s="74"/>
    </row>
    <row r="41" spans="1:7" ht="88.5" customHeight="1" x14ac:dyDescent="0.35">
      <c r="A41" s="32"/>
      <c r="B41" s="6" t="s">
        <v>190</v>
      </c>
      <c r="C41" s="59">
        <f>C43+C44</f>
        <v>140000</v>
      </c>
      <c r="D41" s="59">
        <f t="shared" ref="D41:E41" si="10">D43+D44</f>
        <v>140000</v>
      </c>
      <c r="E41" s="59">
        <f t="shared" si="10"/>
        <v>140000</v>
      </c>
      <c r="F41" s="42">
        <f t="shared" ref="F41" si="11">E41/C41*100</f>
        <v>100</v>
      </c>
      <c r="G41" s="74" t="s">
        <v>151</v>
      </c>
    </row>
    <row r="42" spans="1:7" ht="19" customHeight="1" x14ac:dyDescent="0.35">
      <c r="A42" s="32"/>
      <c r="B42" s="11" t="s">
        <v>8</v>
      </c>
      <c r="C42" s="59"/>
      <c r="D42" s="59"/>
      <c r="E42" s="59"/>
      <c r="F42" s="42"/>
      <c r="G42" s="74"/>
    </row>
    <row r="43" spans="1:7" ht="19" customHeight="1" x14ac:dyDescent="0.35">
      <c r="A43" s="32"/>
      <c r="B43" s="6" t="s">
        <v>9</v>
      </c>
      <c r="C43" s="59"/>
      <c r="D43" s="59"/>
      <c r="E43" s="59"/>
      <c r="F43" s="42"/>
      <c r="G43" s="74"/>
    </row>
    <row r="44" spans="1:7" ht="19" customHeight="1" x14ac:dyDescent="0.35">
      <c r="A44" s="32"/>
      <c r="B44" s="6" t="s">
        <v>12</v>
      </c>
      <c r="C44" s="59">
        <v>140000</v>
      </c>
      <c r="D44" s="59">
        <v>140000</v>
      </c>
      <c r="E44" s="59">
        <v>140000</v>
      </c>
      <c r="F44" s="42"/>
      <c r="G44" s="74"/>
    </row>
    <row r="45" spans="1:7" ht="36.65" customHeight="1" x14ac:dyDescent="0.35">
      <c r="A45" s="29" t="s">
        <v>2</v>
      </c>
      <c r="B45" s="47" t="s">
        <v>16</v>
      </c>
      <c r="C45" s="63">
        <f>C46+C50</f>
        <v>13363900</v>
      </c>
      <c r="D45" s="63">
        <f t="shared" ref="D45:E45" si="12">D46+D50</f>
        <v>13363900</v>
      </c>
      <c r="E45" s="63">
        <f t="shared" si="12"/>
        <v>13363900</v>
      </c>
      <c r="F45" s="3">
        <f t="shared" si="2"/>
        <v>100</v>
      </c>
      <c r="G45" s="75"/>
    </row>
    <row r="46" spans="1:7" ht="84.5" customHeight="1" x14ac:dyDescent="0.35">
      <c r="A46" s="29"/>
      <c r="B46" s="44" t="s">
        <v>17</v>
      </c>
      <c r="C46" s="59">
        <f t="shared" ref="C46" si="13">C48+C49</f>
        <v>13363900</v>
      </c>
      <c r="D46" s="59">
        <f>D48+D49</f>
        <v>13363900</v>
      </c>
      <c r="E46" s="59">
        <f>E48+E49</f>
        <v>13363900</v>
      </c>
      <c r="F46" s="42">
        <f t="shared" si="2"/>
        <v>100</v>
      </c>
      <c r="G46" s="74" t="s">
        <v>152</v>
      </c>
    </row>
    <row r="47" spans="1:7" ht="15.5" x14ac:dyDescent="0.35">
      <c r="A47" s="29"/>
      <c r="B47" s="6" t="s">
        <v>8</v>
      </c>
      <c r="C47" s="59"/>
      <c r="D47" s="59"/>
      <c r="E47" s="59"/>
      <c r="F47" s="42"/>
      <c r="G47" s="74"/>
    </row>
    <row r="48" spans="1:7" ht="19.5" customHeight="1" x14ac:dyDescent="0.35">
      <c r="A48" s="32"/>
      <c r="B48" s="6" t="s">
        <v>15</v>
      </c>
      <c r="C48" s="59">
        <v>13363900</v>
      </c>
      <c r="D48" s="59">
        <v>13363900</v>
      </c>
      <c r="E48" s="59">
        <v>13363900</v>
      </c>
      <c r="F48" s="42">
        <f t="shared" si="2"/>
        <v>100</v>
      </c>
      <c r="G48" s="74"/>
    </row>
    <row r="49" spans="1:8" ht="20" customHeight="1" x14ac:dyDescent="0.35">
      <c r="A49" s="32"/>
      <c r="B49" s="6" t="s">
        <v>18</v>
      </c>
      <c r="C49" s="59"/>
      <c r="D49" s="59"/>
      <c r="E49" s="59"/>
      <c r="F49" s="42"/>
      <c r="G49" s="74"/>
    </row>
    <row r="50" spans="1:8" ht="70.5" customHeight="1" x14ac:dyDescent="0.35">
      <c r="A50" s="29"/>
      <c r="B50" s="44" t="s">
        <v>165</v>
      </c>
      <c r="C50" s="59"/>
      <c r="D50" s="59"/>
      <c r="E50" s="59"/>
      <c r="F50" s="42"/>
      <c r="G50" s="74" t="s">
        <v>152</v>
      </c>
    </row>
    <row r="51" spans="1:8" ht="20" customHeight="1" x14ac:dyDescent="0.35">
      <c r="A51" s="29"/>
      <c r="B51" s="6" t="s">
        <v>8</v>
      </c>
      <c r="C51" s="59"/>
      <c r="D51" s="59"/>
      <c r="E51" s="59"/>
      <c r="F51" s="42"/>
      <c r="G51" s="74"/>
    </row>
    <row r="52" spans="1:8" ht="20" customHeight="1" x14ac:dyDescent="0.35">
      <c r="A52" s="32"/>
      <c r="B52" s="6" t="s">
        <v>15</v>
      </c>
      <c r="C52" s="59"/>
      <c r="D52" s="59"/>
      <c r="E52" s="59"/>
      <c r="F52" s="42"/>
      <c r="G52" s="74"/>
    </row>
    <row r="53" spans="1:8" ht="20" customHeight="1" x14ac:dyDescent="0.35">
      <c r="A53" s="32"/>
      <c r="B53" s="6" t="s">
        <v>18</v>
      </c>
      <c r="C53" s="59"/>
      <c r="D53" s="59"/>
      <c r="E53" s="59"/>
      <c r="F53" s="42"/>
      <c r="G53" s="74"/>
    </row>
    <row r="54" spans="1:8" ht="20.5" customHeight="1" x14ac:dyDescent="0.35">
      <c r="A54" s="29" t="s">
        <v>1</v>
      </c>
      <c r="B54" s="47" t="s">
        <v>19</v>
      </c>
      <c r="C54" s="58">
        <f>C55+C64+C68+C86+C90+C94+C98+C102+C106+C110+C114</f>
        <v>1969736519.97</v>
      </c>
      <c r="D54" s="58">
        <f t="shared" ref="D54:E54" si="14">D55+D64+D68+D86+D90+D94+D98+D102+D106+D110+D114</f>
        <v>1624987188.5599999</v>
      </c>
      <c r="E54" s="58">
        <f t="shared" si="14"/>
        <v>1624987188.5599999</v>
      </c>
      <c r="F54" s="3">
        <f t="shared" si="2"/>
        <v>82.497693071393584</v>
      </c>
      <c r="G54" s="75"/>
    </row>
    <row r="55" spans="1:8" ht="117" customHeight="1" x14ac:dyDescent="0.35">
      <c r="A55" s="29"/>
      <c r="B55" s="44" t="s">
        <v>76</v>
      </c>
      <c r="C55" s="59">
        <f t="shared" ref="C55:E55" si="15">C58</f>
        <v>24492809</v>
      </c>
      <c r="D55" s="59">
        <f t="shared" si="15"/>
        <v>24492809</v>
      </c>
      <c r="E55" s="59">
        <f t="shared" si="15"/>
        <v>24492809</v>
      </c>
      <c r="F55" s="42">
        <f t="shared" si="2"/>
        <v>100</v>
      </c>
      <c r="G55" s="74" t="s">
        <v>153</v>
      </c>
      <c r="H55" s="53"/>
    </row>
    <row r="56" spans="1:8" ht="15.5" x14ac:dyDescent="0.35">
      <c r="A56" s="29"/>
      <c r="B56" s="48" t="s">
        <v>0</v>
      </c>
      <c r="C56" s="59"/>
      <c r="D56" s="59"/>
      <c r="E56" s="59"/>
      <c r="F56" s="42"/>
      <c r="G56" s="74"/>
    </row>
    <row r="57" spans="1:8" ht="15.5" x14ac:dyDescent="0.35">
      <c r="A57" s="29"/>
      <c r="B57" s="49" t="s">
        <v>9</v>
      </c>
      <c r="C57" s="59"/>
      <c r="D57" s="59"/>
      <c r="E57" s="59"/>
      <c r="F57" s="42"/>
      <c r="G57" s="74"/>
    </row>
    <row r="58" spans="1:8" ht="23" customHeight="1" x14ac:dyDescent="0.35">
      <c r="A58" s="29"/>
      <c r="B58" s="49" t="s">
        <v>12</v>
      </c>
      <c r="C58" s="59">
        <f>C63</f>
        <v>24492809</v>
      </c>
      <c r="D58" s="59">
        <f>D60</f>
        <v>24492809</v>
      </c>
      <c r="E58" s="59">
        <f>E60</f>
        <v>24492809</v>
      </c>
      <c r="F58" s="42">
        <f t="shared" si="2"/>
        <v>100</v>
      </c>
      <c r="G58" s="74"/>
    </row>
    <row r="59" spans="1:8" ht="15.5" x14ac:dyDescent="0.35">
      <c r="A59" s="29"/>
      <c r="B59" s="36" t="s">
        <v>0</v>
      </c>
      <c r="C59" s="64"/>
      <c r="D59" s="61"/>
      <c r="E59" s="61"/>
      <c r="F59" s="42"/>
      <c r="G59" s="74"/>
    </row>
    <row r="60" spans="1:8" ht="34.5" customHeight="1" x14ac:dyDescent="0.35">
      <c r="A60" s="29"/>
      <c r="B60" s="33" t="s">
        <v>126</v>
      </c>
      <c r="C60" s="59">
        <f t="shared" ref="C60:E60" si="16">C62+C63</f>
        <v>24492809</v>
      </c>
      <c r="D60" s="59">
        <f t="shared" si="16"/>
        <v>24492809</v>
      </c>
      <c r="E60" s="59">
        <f t="shared" si="16"/>
        <v>24492809</v>
      </c>
      <c r="F60" s="42">
        <f t="shared" si="2"/>
        <v>100</v>
      </c>
      <c r="G60" s="74"/>
    </row>
    <row r="61" spans="1:8" ht="15.5" x14ac:dyDescent="0.35">
      <c r="A61" s="29"/>
      <c r="B61" s="36" t="s">
        <v>0</v>
      </c>
      <c r="C61" s="64"/>
      <c r="D61" s="61"/>
      <c r="E61" s="61"/>
      <c r="F61" s="42"/>
      <c r="G61" s="74"/>
    </row>
    <row r="62" spans="1:8" ht="15.5" x14ac:dyDescent="0.35">
      <c r="A62" s="29"/>
      <c r="B62" s="17" t="s">
        <v>9</v>
      </c>
      <c r="C62" s="64"/>
      <c r="D62" s="61"/>
      <c r="E62" s="61"/>
      <c r="F62" s="42"/>
      <c r="G62" s="74"/>
    </row>
    <row r="63" spans="1:8" ht="21.5" customHeight="1" x14ac:dyDescent="0.35">
      <c r="A63" s="29"/>
      <c r="B63" s="17" t="s">
        <v>12</v>
      </c>
      <c r="C63" s="61">
        <v>24492809</v>
      </c>
      <c r="D63" s="61">
        <v>24492809</v>
      </c>
      <c r="E63" s="61">
        <v>24492809</v>
      </c>
      <c r="F63" s="42">
        <f t="shared" si="2"/>
        <v>100</v>
      </c>
      <c r="G63" s="74"/>
    </row>
    <row r="64" spans="1:8" ht="86" customHeight="1" x14ac:dyDescent="0.35">
      <c r="A64" s="29"/>
      <c r="B64" s="6" t="s">
        <v>93</v>
      </c>
      <c r="C64" s="65">
        <f t="shared" ref="C64:E64" si="17">C66+C67</f>
        <v>31374300</v>
      </c>
      <c r="D64" s="65">
        <f t="shared" si="17"/>
        <v>30985783.390000001</v>
      </c>
      <c r="E64" s="65">
        <f t="shared" si="17"/>
        <v>30985783.390000001</v>
      </c>
      <c r="F64" s="42">
        <f t="shared" si="2"/>
        <v>98.761672419783082</v>
      </c>
      <c r="G64" s="74" t="s">
        <v>153</v>
      </c>
    </row>
    <row r="65" spans="1:7" ht="15.5" x14ac:dyDescent="0.35">
      <c r="A65" s="29"/>
      <c r="B65" s="6" t="s">
        <v>8</v>
      </c>
      <c r="C65" s="59"/>
      <c r="D65" s="59"/>
      <c r="E65" s="59"/>
      <c r="F65" s="42"/>
      <c r="G65" s="74"/>
    </row>
    <row r="66" spans="1:7" ht="15.5" x14ac:dyDescent="0.35">
      <c r="A66" s="29"/>
      <c r="B66" s="6" t="s">
        <v>9</v>
      </c>
      <c r="C66" s="59"/>
      <c r="D66" s="59"/>
      <c r="E66" s="59"/>
      <c r="F66" s="42"/>
      <c r="G66" s="74"/>
    </row>
    <row r="67" spans="1:7" ht="22" customHeight="1" x14ac:dyDescent="0.35">
      <c r="A67" s="29"/>
      <c r="B67" s="6" t="s">
        <v>10</v>
      </c>
      <c r="C67" s="59">
        <v>31374300</v>
      </c>
      <c r="D67" s="59">
        <v>30985783.390000001</v>
      </c>
      <c r="E67" s="59">
        <v>30985783.390000001</v>
      </c>
      <c r="F67" s="42">
        <f t="shared" si="2"/>
        <v>98.761672419783082</v>
      </c>
      <c r="G67" s="74"/>
    </row>
    <row r="68" spans="1:7" ht="86" customHeight="1" x14ac:dyDescent="0.35">
      <c r="A68" s="29"/>
      <c r="B68" s="15" t="s">
        <v>136</v>
      </c>
      <c r="C68" s="65">
        <f t="shared" ref="C68:E68" si="18">C70+C71</f>
        <v>733952879</v>
      </c>
      <c r="D68" s="65">
        <f t="shared" si="18"/>
        <v>733952879</v>
      </c>
      <c r="E68" s="65">
        <f t="shared" si="18"/>
        <v>733952879</v>
      </c>
      <c r="F68" s="42">
        <f t="shared" si="2"/>
        <v>100</v>
      </c>
      <c r="G68" s="74" t="s">
        <v>153</v>
      </c>
    </row>
    <row r="69" spans="1:7" ht="15.5" x14ac:dyDescent="0.35">
      <c r="A69" s="29"/>
      <c r="B69" s="6" t="s">
        <v>8</v>
      </c>
      <c r="C69" s="59"/>
      <c r="D69" s="59"/>
      <c r="E69" s="59"/>
      <c r="F69" s="42"/>
      <c r="G69" s="74"/>
    </row>
    <row r="70" spans="1:7" ht="38" customHeight="1" x14ac:dyDescent="0.35">
      <c r="A70" s="29"/>
      <c r="B70" s="6" t="s">
        <v>130</v>
      </c>
      <c r="C70" s="59">
        <f>C75+C79</f>
        <v>407808250</v>
      </c>
      <c r="D70" s="59">
        <f t="shared" ref="D70:E70" si="19">D75+D79</f>
        <v>407808250</v>
      </c>
      <c r="E70" s="59">
        <f t="shared" si="19"/>
        <v>407808250</v>
      </c>
      <c r="F70" s="42">
        <f t="shared" si="2"/>
        <v>100</v>
      </c>
      <c r="G70" s="74"/>
    </row>
    <row r="71" spans="1:7" ht="19.5" customHeight="1" x14ac:dyDescent="0.35">
      <c r="A71" s="29"/>
      <c r="B71" s="6" t="s">
        <v>131</v>
      </c>
      <c r="C71" s="59">
        <f>C76+C80</f>
        <v>326144629</v>
      </c>
      <c r="D71" s="59">
        <f t="shared" ref="D71:E71" si="20">D76+D80</f>
        <v>326144629</v>
      </c>
      <c r="E71" s="59">
        <f t="shared" si="20"/>
        <v>326144629</v>
      </c>
      <c r="F71" s="42">
        <f t="shared" si="2"/>
        <v>100</v>
      </c>
      <c r="G71" s="74"/>
    </row>
    <row r="72" spans="1:7" ht="15.5" x14ac:dyDescent="0.35">
      <c r="A72" s="51"/>
      <c r="B72" s="52" t="s">
        <v>0</v>
      </c>
      <c r="C72" s="59"/>
      <c r="D72" s="59"/>
      <c r="E72" s="59"/>
      <c r="F72" s="42"/>
      <c r="G72" s="74"/>
    </row>
    <row r="73" spans="1:7" ht="36.65" customHeight="1" x14ac:dyDescent="0.35">
      <c r="A73" s="51"/>
      <c r="B73" s="52" t="s">
        <v>134</v>
      </c>
      <c r="C73" s="65">
        <f>C75+C76</f>
        <v>614261879</v>
      </c>
      <c r="D73" s="65">
        <f t="shared" ref="D73:E73" si="21">D75+D76</f>
        <v>614261879</v>
      </c>
      <c r="E73" s="65">
        <f t="shared" si="21"/>
        <v>614261879</v>
      </c>
      <c r="F73" s="42">
        <f t="shared" si="2"/>
        <v>100</v>
      </c>
      <c r="G73" s="74"/>
    </row>
    <row r="74" spans="1:7" ht="15.5" x14ac:dyDescent="0.35">
      <c r="A74" s="51"/>
      <c r="B74" s="52" t="s">
        <v>8</v>
      </c>
      <c r="C74" s="59"/>
      <c r="D74" s="59"/>
      <c r="E74" s="59"/>
      <c r="F74" s="42"/>
      <c r="G74" s="74"/>
    </row>
    <row r="75" spans="1:7" ht="30.5" x14ac:dyDescent="0.35">
      <c r="A75" s="51"/>
      <c r="B75" s="52" t="s">
        <v>138</v>
      </c>
      <c r="C75" s="59">
        <f>151340000+218013250</f>
        <v>369353250</v>
      </c>
      <c r="D75" s="59">
        <v>369353250</v>
      </c>
      <c r="E75" s="59">
        <v>369353250</v>
      </c>
      <c r="F75" s="42">
        <f t="shared" si="2"/>
        <v>100</v>
      </c>
      <c r="G75" s="74"/>
    </row>
    <row r="76" spans="1:7" ht="18.5" customHeight="1" x14ac:dyDescent="0.35">
      <c r="A76" s="51"/>
      <c r="B76" s="52" t="s">
        <v>131</v>
      </c>
      <c r="C76" s="59">
        <v>244908629</v>
      </c>
      <c r="D76" s="59">
        <v>244908629</v>
      </c>
      <c r="E76" s="59">
        <v>244908629</v>
      </c>
      <c r="F76" s="42">
        <f t="shared" si="2"/>
        <v>100</v>
      </c>
      <c r="G76" s="74"/>
    </row>
    <row r="77" spans="1:7" ht="34" customHeight="1" x14ac:dyDescent="0.35">
      <c r="A77" s="51"/>
      <c r="B77" s="52" t="s">
        <v>135</v>
      </c>
      <c r="C77" s="59">
        <f t="shared" ref="C77:E77" si="22">C79+C80</f>
        <v>119691000</v>
      </c>
      <c r="D77" s="59">
        <f t="shared" si="22"/>
        <v>119691000</v>
      </c>
      <c r="E77" s="59">
        <f t="shared" si="22"/>
        <v>119691000</v>
      </c>
      <c r="F77" s="42">
        <f t="shared" si="2"/>
        <v>100</v>
      </c>
      <c r="G77" s="74"/>
    </row>
    <row r="78" spans="1:7" ht="15.5" x14ac:dyDescent="0.35">
      <c r="A78" s="51"/>
      <c r="B78" s="52" t="s">
        <v>8</v>
      </c>
      <c r="C78" s="59"/>
      <c r="D78" s="59"/>
      <c r="E78" s="59"/>
      <c r="F78" s="42"/>
      <c r="G78" s="74"/>
    </row>
    <row r="79" spans="1:7" ht="30.5" x14ac:dyDescent="0.35">
      <c r="A79" s="51"/>
      <c r="B79" s="52" t="s">
        <v>138</v>
      </c>
      <c r="C79" s="59">
        <f>C84</f>
        <v>38455000</v>
      </c>
      <c r="D79" s="59">
        <f t="shared" ref="D79:E79" si="23">D84</f>
        <v>38455000</v>
      </c>
      <c r="E79" s="59">
        <f t="shared" si="23"/>
        <v>38455000</v>
      </c>
      <c r="F79" s="42">
        <f t="shared" si="2"/>
        <v>100</v>
      </c>
      <c r="G79" s="74"/>
    </row>
    <row r="80" spans="1:7" ht="18.5" customHeight="1" x14ac:dyDescent="0.35">
      <c r="A80" s="51"/>
      <c r="B80" s="52" t="s">
        <v>137</v>
      </c>
      <c r="C80" s="59">
        <f>C85</f>
        <v>81236000</v>
      </c>
      <c r="D80" s="59">
        <f t="shared" ref="D80:E80" si="24">D85</f>
        <v>81236000</v>
      </c>
      <c r="E80" s="59">
        <f t="shared" si="24"/>
        <v>81236000</v>
      </c>
      <c r="F80" s="42">
        <f t="shared" si="2"/>
        <v>100</v>
      </c>
      <c r="G80" s="74"/>
    </row>
    <row r="81" spans="1:7" ht="15.5" x14ac:dyDescent="0.35">
      <c r="A81" s="51"/>
      <c r="B81" s="52" t="s">
        <v>0</v>
      </c>
      <c r="C81" s="59"/>
      <c r="D81" s="59"/>
      <c r="E81" s="59"/>
      <c r="F81" s="42"/>
      <c r="G81" s="74"/>
    </row>
    <row r="82" spans="1:7" ht="52" customHeight="1" x14ac:dyDescent="0.35">
      <c r="A82" s="51"/>
      <c r="B82" s="52" t="s">
        <v>46</v>
      </c>
      <c r="C82" s="59">
        <f t="shared" ref="C82:E82" si="25">C84+C85</f>
        <v>119691000</v>
      </c>
      <c r="D82" s="59">
        <f t="shared" si="25"/>
        <v>119691000</v>
      </c>
      <c r="E82" s="59">
        <f t="shared" si="25"/>
        <v>119691000</v>
      </c>
      <c r="F82" s="42">
        <f t="shared" ref="F82:F167" si="26">E82/C82*100</f>
        <v>100</v>
      </c>
      <c r="G82" s="74"/>
    </row>
    <row r="83" spans="1:7" ht="15.5" x14ac:dyDescent="0.35">
      <c r="A83" s="51"/>
      <c r="B83" s="52" t="s">
        <v>8</v>
      </c>
      <c r="C83" s="59"/>
      <c r="D83" s="59"/>
      <c r="E83" s="59"/>
      <c r="F83" s="42"/>
      <c r="G83" s="74"/>
    </row>
    <row r="84" spans="1:7" ht="20.5" customHeight="1" x14ac:dyDescent="0.35">
      <c r="A84" s="51"/>
      <c r="B84" s="52" t="s">
        <v>9</v>
      </c>
      <c r="C84" s="59">
        <v>38455000</v>
      </c>
      <c r="D84" s="59">
        <v>38455000</v>
      </c>
      <c r="E84" s="59">
        <v>38455000</v>
      </c>
      <c r="F84" s="42">
        <f t="shared" si="26"/>
        <v>100</v>
      </c>
      <c r="G84" s="74"/>
    </row>
    <row r="85" spans="1:7" ht="19" customHeight="1" x14ac:dyDescent="0.35">
      <c r="A85" s="51"/>
      <c r="B85" s="52" t="s">
        <v>12</v>
      </c>
      <c r="C85" s="59">
        <v>81236000</v>
      </c>
      <c r="D85" s="59">
        <v>81236000</v>
      </c>
      <c r="E85" s="59">
        <v>81236000</v>
      </c>
      <c r="F85" s="42">
        <f t="shared" si="26"/>
        <v>100</v>
      </c>
      <c r="G85" s="74"/>
    </row>
    <row r="86" spans="1:7" ht="92" customHeight="1" x14ac:dyDescent="0.35">
      <c r="A86" s="51"/>
      <c r="B86" s="15" t="s">
        <v>160</v>
      </c>
      <c r="C86" s="59">
        <f>C88+C89</f>
        <v>287657200</v>
      </c>
      <c r="D86" s="59">
        <f t="shared" ref="D86:E86" si="27">D88+D89</f>
        <v>287297779.19</v>
      </c>
      <c r="E86" s="59">
        <f t="shared" si="27"/>
        <v>287297779.19</v>
      </c>
      <c r="F86" s="42">
        <f t="shared" si="26"/>
        <v>99.875052385269697</v>
      </c>
      <c r="G86" s="74" t="s">
        <v>154</v>
      </c>
    </row>
    <row r="87" spans="1:7" ht="15.5" x14ac:dyDescent="0.35">
      <c r="A87" s="51"/>
      <c r="B87" s="6" t="s">
        <v>8</v>
      </c>
      <c r="C87" s="59"/>
      <c r="D87" s="59"/>
      <c r="E87" s="59"/>
      <c r="F87" s="42"/>
      <c r="G87" s="74"/>
    </row>
    <row r="88" spans="1:7" ht="19.5" customHeight="1" x14ac:dyDescent="0.35">
      <c r="A88" s="51"/>
      <c r="B88" s="50" t="s">
        <v>143</v>
      </c>
      <c r="C88" s="59">
        <v>202017900</v>
      </c>
      <c r="D88" s="59">
        <v>201765505.90000001</v>
      </c>
      <c r="E88" s="59">
        <v>201765505.90000001</v>
      </c>
      <c r="F88" s="42">
        <f t="shared" si="26"/>
        <v>99.875063496848554</v>
      </c>
      <c r="G88" s="74"/>
    </row>
    <row r="89" spans="1:7" ht="20.5" customHeight="1" x14ac:dyDescent="0.35">
      <c r="A89" s="51"/>
      <c r="B89" s="6" t="s">
        <v>12</v>
      </c>
      <c r="C89" s="59">
        <v>85639300</v>
      </c>
      <c r="D89" s="59">
        <v>85532273.290000007</v>
      </c>
      <c r="E89" s="59">
        <v>85532273.290000007</v>
      </c>
      <c r="F89" s="42">
        <f t="shared" si="26"/>
        <v>99.875026173731001</v>
      </c>
      <c r="G89" s="74"/>
    </row>
    <row r="90" spans="1:7" ht="97" customHeight="1" x14ac:dyDescent="0.35">
      <c r="A90" s="51"/>
      <c r="B90" s="15" t="s">
        <v>161</v>
      </c>
      <c r="C90" s="59">
        <f>C92+C93</f>
        <v>90429225</v>
      </c>
      <c r="D90" s="59">
        <f t="shared" ref="D90:E90" si="28">D92+D93</f>
        <v>90429225</v>
      </c>
      <c r="E90" s="59">
        <f t="shared" si="28"/>
        <v>90429225</v>
      </c>
      <c r="F90" s="42">
        <f t="shared" si="26"/>
        <v>100</v>
      </c>
      <c r="G90" s="74" t="s">
        <v>154</v>
      </c>
    </row>
    <row r="91" spans="1:7" ht="15.5" x14ac:dyDescent="0.35">
      <c r="A91" s="51"/>
      <c r="B91" s="6" t="s">
        <v>8</v>
      </c>
      <c r="C91" s="59"/>
      <c r="D91" s="59"/>
      <c r="E91" s="59"/>
      <c r="F91" s="42"/>
      <c r="G91" s="74"/>
    </row>
    <row r="92" spans="1:7" ht="21" customHeight="1" x14ac:dyDescent="0.35">
      <c r="A92" s="51"/>
      <c r="B92" s="50" t="s">
        <v>143</v>
      </c>
      <c r="C92" s="59">
        <v>86061500</v>
      </c>
      <c r="D92" s="59">
        <v>86061500</v>
      </c>
      <c r="E92" s="59">
        <v>86061500</v>
      </c>
      <c r="F92" s="42">
        <f t="shared" si="26"/>
        <v>100</v>
      </c>
      <c r="G92" s="74"/>
    </row>
    <row r="93" spans="1:7" ht="19.5" customHeight="1" x14ac:dyDescent="0.35">
      <c r="A93" s="51"/>
      <c r="B93" s="6" t="s">
        <v>12</v>
      </c>
      <c r="C93" s="59">
        <v>4367725</v>
      </c>
      <c r="D93" s="59">
        <v>4367725</v>
      </c>
      <c r="E93" s="59">
        <v>4367725</v>
      </c>
      <c r="F93" s="42">
        <f t="shared" si="26"/>
        <v>100</v>
      </c>
      <c r="G93" s="74"/>
    </row>
    <row r="94" spans="1:7" ht="88" customHeight="1" x14ac:dyDescent="0.35">
      <c r="A94" s="51"/>
      <c r="B94" s="15" t="s">
        <v>162</v>
      </c>
      <c r="C94" s="59">
        <f>C96+C97</f>
        <v>31633400</v>
      </c>
      <c r="D94" s="59">
        <f t="shared" ref="D94:E94" si="29">D96+D97</f>
        <v>29253492.949999999</v>
      </c>
      <c r="E94" s="59">
        <f t="shared" si="29"/>
        <v>29253492.949999999</v>
      </c>
      <c r="F94" s="42">
        <f t="shared" si="26"/>
        <v>92.476600523497311</v>
      </c>
      <c r="G94" s="74" t="s">
        <v>154</v>
      </c>
    </row>
    <row r="95" spans="1:7" ht="15.5" x14ac:dyDescent="0.35">
      <c r="A95" s="51"/>
      <c r="B95" s="6" t="s">
        <v>8</v>
      </c>
      <c r="C95" s="59"/>
      <c r="D95" s="59"/>
      <c r="E95" s="59"/>
      <c r="F95" s="42"/>
      <c r="G95" s="74"/>
    </row>
    <row r="96" spans="1:7" ht="22" customHeight="1" x14ac:dyDescent="0.35">
      <c r="A96" s="51"/>
      <c r="B96" s="50" t="s">
        <v>143</v>
      </c>
      <c r="C96" s="59">
        <v>30105500</v>
      </c>
      <c r="D96" s="59">
        <v>27840549.239999998</v>
      </c>
      <c r="E96" s="59">
        <v>27840549.239999998</v>
      </c>
      <c r="F96" s="42">
        <f t="shared" si="26"/>
        <v>92.476621348258618</v>
      </c>
      <c r="G96" s="74"/>
    </row>
    <row r="97" spans="1:7" ht="24" customHeight="1" x14ac:dyDescent="0.35">
      <c r="A97" s="51"/>
      <c r="B97" s="6" t="s">
        <v>12</v>
      </c>
      <c r="C97" s="59">
        <v>1527900</v>
      </c>
      <c r="D97" s="59">
        <v>1412943.71</v>
      </c>
      <c r="E97" s="59">
        <v>1412943.71</v>
      </c>
      <c r="F97" s="42">
        <f t="shared" si="26"/>
        <v>92.476190195693434</v>
      </c>
      <c r="G97" s="74"/>
    </row>
    <row r="98" spans="1:7" ht="90.5" customHeight="1" x14ac:dyDescent="0.35">
      <c r="A98" s="29"/>
      <c r="B98" s="15" t="s">
        <v>109</v>
      </c>
      <c r="C98" s="65">
        <f t="shared" ref="C98:E98" si="30">C100+C101</f>
        <v>766009012.76999998</v>
      </c>
      <c r="D98" s="65">
        <f t="shared" si="30"/>
        <v>425070170.52999997</v>
      </c>
      <c r="E98" s="65">
        <f t="shared" si="30"/>
        <v>425070170.52999997</v>
      </c>
      <c r="F98" s="42">
        <f t="shared" si="26"/>
        <v>55.491536449797685</v>
      </c>
      <c r="G98" s="74" t="s">
        <v>153</v>
      </c>
    </row>
    <row r="99" spans="1:7" ht="15.5" x14ac:dyDescent="0.35">
      <c r="A99" s="29"/>
      <c r="B99" s="6" t="s">
        <v>8</v>
      </c>
      <c r="C99" s="59"/>
      <c r="D99" s="59"/>
      <c r="E99" s="59"/>
      <c r="F99" s="42"/>
      <c r="G99" s="74"/>
    </row>
    <row r="100" spans="1:7" ht="21.5" customHeight="1" x14ac:dyDescent="0.35">
      <c r="A100" s="29"/>
      <c r="B100" s="50" t="s">
        <v>143</v>
      </c>
      <c r="C100" s="59">
        <v>728794000</v>
      </c>
      <c r="D100" s="59">
        <v>404418988.14999998</v>
      </c>
      <c r="E100" s="59">
        <v>404418988.14999998</v>
      </c>
      <c r="F100" s="42">
        <f t="shared" si="26"/>
        <v>55.491536449257261</v>
      </c>
      <c r="G100" s="74"/>
    </row>
    <row r="101" spans="1:7" ht="19.5" customHeight="1" x14ac:dyDescent="0.35">
      <c r="A101" s="29"/>
      <c r="B101" s="6" t="s">
        <v>12</v>
      </c>
      <c r="C101" s="59">
        <f>37215000+12.77</f>
        <v>37215012.770000003</v>
      </c>
      <c r="D101" s="59">
        <v>20651182.379999999</v>
      </c>
      <c r="E101" s="59">
        <v>20651182.379999999</v>
      </c>
      <c r="F101" s="42">
        <f t="shared" si="26"/>
        <v>55.491536460381006</v>
      </c>
      <c r="G101" s="74"/>
    </row>
    <row r="102" spans="1:7" ht="133.5" customHeight="1" x14ac:dyDescent="0.35">
      <c r="A102" s="32"/>
      <c r="B102" s="15" t="s">
        <v>87</v>
      </c>
      <c r="C102" s="65">
        <f t="shared" ref="C102:E102" si="31">C104+C105</f>
        <v>2290100</v>
      </c>
      <c r="D102" s="65">
        <f t="shared" si="31"/>
        <v>1607455.3</v>
      </c>
      <c r="E102" s="65">
        <f t="shared" si="31"/>
        <v>1607455.3</v>
      </c>
      <c r="F102" s="42">
        <f t="shared" si="26"/>
        <v>70.19148945460897</v>
      </c>
      <c r="G102" s="74" t="s">
        <v>153</v>
      </c>
    </row>
    <row r="103" spans="1:7" ht="15.5" x14ac:dyDescent="0.35">
      <c r="A103" s="32"/>
      <c r="B103" s="6" t="s">
        <v>8</v>
      </c>
      <c r="C103" s="59"/>
      <c r="D103" s="59"/>
      <c r="E103" s="59"/>
      <c r="F103" s="42"/>
      <c r="G103" s="74"/>
    </row>
    <row r="104" spans="1:7" ht="17.5" customHeight="1" x14ac:dyDescent="0.35">
      <c r="A104" s="32"/>
      <c r="B104" s="6" t="s">
        <v>9</v>
      </c>
      <c r="C104" s="59"/>
      <c r="D104" s="59"/>
      <c r="E104" s="59"/>
      <c r="F104" s="42"/>
      <c r="G104" s="74"/>
    </row>
    <row r="105" spans="1:7" ht="22" customHeight="1" x14ac:dyDescent="0.35">
      <c r="A105" s="32"/>
      <c r="B105" s="6" t="s">
        <v>12</v>
      </c>
      <c r="C105" s="59">
        <v>2290100</v>
      </c>
      <c r="D105" s="59">
        <v>1607455.3</v>
      </c>
      <c r="E105" s="59">
        <v>1607455.3</v>
      </c>
      <c r="F105" s="42">
        <f t="shared" si="26"/>
        <v>70.19148945460897</v>
      </c>
      <c r="G105" s="74"/>
    </row>
    <row r="106" spans="1:7" ht="124" x14ac:dyDescent="0.35">
      <c r="A106" s="32"/>
      <c r="B106" s="6" t="s">
        <v>164</v>
      </c>
      <c r="C106" s="59">
        <f>C108+C109</f>
        <v>5000</v>
      </c>
      <c r="D106" s="59">
        <f t="shared" ref="D106:E106" si="32">D108+D109</f>
        <v>5000</v>
      </c>
      <c r="E106" s="59">
        <f t="shared" si="32"/>
        <v>5000</v>
      </c>
      <c r="F106" s="42">
        <f t="shared" si="26"/>
        <v>100</v>
      </c>
      <c r="G106" s="74" t="s">
        <v>153</v>
      </c>
    </row>
    <row r="107" spans="1:7" ht="15.5" x14ac:dyDescent="0.35">
      <c r="A107" s="32"/>
      <c r="B107" s="6" t="s">
        <v>8</v>
      </c>
      <c r="C107" s="59"/>
      <c r="D107" s="59"/>
      <c r="E107" s="59"/>
      <c r="F107" s="42"/>
      <c r="G107" s="74"/>
    </row>
    <row r="108" spans="1:7" ht="15.5" x14ac:dyDescent="0.35">
      <c r="A108" s="32"/>
      <c r="B108" s="6" t="s">
        <v>9</v>
      </c>
      <c r="C108" s="59"/>
      <c r="D108" s="59"/>
      <c r="E108" s="59"/>
      <c r="F108" s="42"/>
      <c r="G108" s="74"/>
    </row>
    <row r="109" spans="1:7" ht="23" customHeight="1" x14ac:dyDescent="0.35">
      <c r="A109" s="32"/>
      <c r="B109" s="6" t="s">
        <v>12</v>
      </c>
      <c r="C109" s="59">
        <v>5000</v>
      </c>
      <c r="D109" s="59">
        <v>5000</v>
      </c>
      <c r="E109" s="59">
        <v>5000</v>
      </c>
      <c r="F109" s="42">
        <f t="shared" si="26"/>
        <v>100</v>
      </c>
      <c r="G109" s="74"/>
    </row>
    <row r="110" spans="1:7" ht="77" customHeight="1" x14ac:dyDescent="0.35">
      <c r="A110" s="32"/>
      <c r="B110" s="6" t="s">
        <v>165</v>
      </c>
      <c r="C110" s="59">
        <f>C112+C113</f>
        <v>1712594.2</v>
      </c>
      <c r="D110" s="59">
        <f t="shared" ref="D110:E110" si="33">D112+D113</f>
        <v>1712594.2</v>
      </c>
      <c r="E110" s="59">
        <f t="shared" si="33"/>
        <v>1712594.2</v>
      </c>
      <c r="F110" s="42">
        <f t="shared" si="26"/>
        <v>100</v>
      </c>
      <c r="G110" s="74" t="s">
        <v>153</v>
      </c>
    </row>
    <row r="111" spans="1:7" ht="15.5" x14ac:dyDescent="0.35">
      <c r="A111" s="32"/>
      <c r="B111" s="6" t="s">
        <v>8</v>
      </c>
      <c r="C111" s="59"/>
      <c r="D111" s="59"/>
      <c r="E111" s="59"/>
      <c r="F111" s="42"/>
      <c r="G111" s="74"/>
    </row>
    <row r="112" spans="1:7" ht="22" customHeight="1" x14ac:dyDescent="0.35">
      <c r="A112" s="32"/>
      <c r="B112" s="6" t="s">
        <v>9</v>
      </c>
      <c r="C112" s="59"/>
      <c r="D112" s="59"/>
      <c r="E112" s="59"/>
      <c r="F112" s="42"/>
      <c r="G112" s="74"/>
    </row>
    <row r="113" spans="1:7" ht="22" customHeight="1" x14ac:dyDescent="0.35">
      <c r="A113" s="32"/>
      <c r="B113" s="6" t="s">
        <v>18</v>
      </c>
      <c r="C113" s="59">
        <v>1712594.2</v>
      </c>
      <c r="D113" s="59">
        <v>1712594.2</v>
      </c>
      <c r="E113" s="59">
        <v>1712594.2</v>
      </c>
      <c r="F113" s="42">
        <f t="shared" si="26"/>
        <v>100</v>
      </c>
      <c r="G113" s="74"/>
    </row>
    <row r="114" spans="1:7" ht="86" customHeight="1" x14ac:dyDescent="0.35">
      <c r="A114" s="32"/>
      <c r="B114" s="6" t="s">
        <v>190</v>
      </c>
      <c r="C114" s="59">
        <f>C116+C117</f>
        <v>180000</v>
      </c>
      <c r="D114" s="59">
        <f t="shared" ref="D114:E114" si="34">D116+D117</f>
        <v>180000</v>
      </c>
      <c r="E114" s="59">
        <f t="shared" si="34"/>
        <v>180000</v>
      </c>
      <c r="F114" s="42">
        <f t="shared" ref="F114" si="35">E114/C114*100</f>
        <v>100</v>
      </c>
      <c r="G114" s="74" t="s">
        <v>158</v>
      </c>
    </row>
    <row r="115" spans="1:7" ht="20.5" customHeight="1" x14ac:dyDescent="0.35">
      <c r="A115" s="32"/>
      <c r="B115" s="6" t="s">
        <v>8</v>
      </c>
      <c r="C115" s="59"/>
      <c r="D115" s="59"/>
      <c r="E115" s="59"/>
      <c r="F115" s="42"/>
      <c r="G115" s="74"/>
    </row>
    <row r="116" spans="1:7" ht="22" customHeight="1" x14ac:dyDescent="0.35">
      <c r="A116" s="32"/>
      <c r="B116" s="6" t="s">
        <v>9</v>
      </c>
      <c r="C116" s="59"/>
      <c r="D116" s="59"/>
      <c r="E116" s="59"/>
      <c r="F116" s="42"/>
      <c r="G116" s="74"/>
    </row>
    <row r="117" spans="1:7" ht="22" customHeight="1" x14ac:dyDescent="0.35">
      <c r="A117" s="32"/>
      <c r="B117" s="6" t="s">
        <v>18</v>
      </c>
      <c r="C117" s="59">
        <v>180000</v>
      </c>
      <c r="D117" s="59">
        <v>180000</v>
      </c>
      <c r="E117" s="59">
        <v>180000</v>
      </c>
      <c r="F117" s="42">
        <f t="shared" ref="F117" si="36">E117/C117*100</f>
        <v>100</v>
      </c>
      <c r="G117" s="74"/>
    </row>
    <row r="118" spans="1:7" ht="18.5" customHeight="1" x14ac:dyDescent="0.35">
      <c r="A118" s="29" t="s">
        <v>21</v>
      </c>
      <c r="B118" s="47" t="s">
        <v>22</v>
      </c>
      <c r="C118" s="63">
        <f>C119+C123+C127+C131+C156+C164+C168+C160+C172+C176+C180+C184+C188+C192+C196</f>
        <v>921481429.20999992</v>
      </c>
      <c r="D118" s="63">
        <f>D119+D123+D127+D131+D156+D164+D168+D160+D172+D176+D180+D184+D188+D192+D196</f>
        <v>867448342.33999991</v>
      </c>
      <c r="E118" s="63">
        <f t="shared" ref="D118:E118" si="37">E123+E127+E131+E156+E164+E168+E160+E172+E176+E180+E184+E188+E192+E196</f>
        <v>667448342.33999991</v>
      </c>
      <c r="F118" s="3">
        <f t="shared" si="26"/>
        <v>72.432099137604283</v>
      </c>
      <c r="G118" s="76"/>
    </row>
    <row r="119" spans="1:7" ht="47.5" customHeight="1" x14ac:dyDescent="0.35">
      <c r="A119" s="29"/>
      <c r="B119" s="82" t="s">
        <v>197</v>
      </c>
      <c r="C119" s="63">
        <f>C121+C122</f>
        <v>200000000</v>
      </c>
      <c r="D119" s="63">
        <f>D121+D122</f>
        <v>200000000</v>
      </c>
      <c r="E119" s="63"/>
      <c r="F119" s="3"/>
      <c r="G119" s="76"/>
    </row>
    <row r="120" spans="1:7" ht="18.5" customHeight="1" x14ac:dyDescent="0.35">
      <c r="A120" s="29"/>
      <c r="B120" s="11" t="s">
        <v>8</v>
      </c>
      <c r="C120" s="63"/>
      <c r="D120" s="63"/>
      <c r="E120" s="63"/>
      <c r="F120" s="3"/>
      <c r="G120" s="76"/>
    </row>
    <row r="121" spans="1:7" ht="18.5" customHeight="1" x14ac:dyDescent="0.35">
      <c r="A121" s="29"/>
      <c r="B121" s="11" t="s">
        <v>9</v>
      </c>
      <c r="C121" s="63"/>
      <c r="D121" s="63"/>
      <c r="E121" s="63"/>
      <c r="F121" s="3"/>
      <c r="G121" s="76"/>
    </row>
    <row r="122" spans="1:7" ht="18.5" customHeight="1" x14ac:dyDescent="0.35">
      <c r="A122" s="29"/>
      <c r="B122" s="11" t="s">
        <v>10</v>
      </c>
      <c r="C122" s="66">
        <v>200000000</v>
      </c>
      <c r="D122" s="63">
        <v>200000000</v>
      </c>
      <c r="E122" s="63"/>
      <c r="F122" s="3"/>
      <c r="G122" s="76"/>
    </row>
    <row r="123" spans="1:7" ht="190" customHeight="1" x14ac:dyDescent="0.35">
      <c r="A123" s="29"/>
      <c r="B123" s="44" t="s">
        <v>45</v>
      </c>
      <c r="C123" s="59">
        <f t="shared" ref="C123:E156" si="38">C125+C126</f>
        <v>102393188.23999999</v>
      </c>
      <c r="D123" s="59">
        <f t="shared" si="38"/>
        <v>49192952.240000002</v>
      </c>
      <c r="E123" s="59">
        <f t="shared" si="38"/>
        <v>49192952.240000002</v>
      </c>
      <c r="F123" s="42">
        <f t="shared" si="26"/>
        <v>48.043188307308441</v>
      </c>
      <c r="G123" s="74" t="s">
        <v>154</v>
      </c>
    </row>
    <row r="124" spans="1:7" ht="15.5" x14ac:dyDescent="0.35">
      <c r="A124" s="29"/>
      <c r="B124" s="6" t="s">
        <v>8</v>
      </c>
      <c r="C124" s="59"/>
      <c r="D124" s="59"/>
      <c r="E124" s="59"/>
      <c r="F124" s="42"/>
      <c r="G124" s="74"/>
    </row>
    <row r="125" spans="1:7" ht="17.5" customHeight="1" x14ac:dyDescent="0.35">
      <c r="A125" s="32"/>
      <c r="B125" s="6" t="s">
        <v>9</v>
      </c>
      <c r="C125" s="59"/>
      <c r="D125" s="59"/>
      <c r="E125" s="59"/>
      <c r="F125" s="42"/>
      <c r="G125" s="74"/>
    </row>
    <row r="126" spans="1:7" ht="18" customHeight="1" x14ac:dyDescent="0.35">
      <c r="A126" s="32"/>
      <c r="B126" s="6" t="s">
        <v>10</v>
      </c>
      <c r="C126" s="59">
        <v>102393188.23999999</v>
      </c>
      <c r="D126" s="59">
        <v>49192952.240000002</v>
      </c>
      <c r="E126" s="59">
        <v>49192952.240000002</v>
      </c>
      <c r="F126" s="42">
        <f t="shared" si="26"/>
        <v>48.043188307308441</v>
      </c>
      <c r="G126" s="74"/>
    </row>
    <row r="127" spans="1:7" ht="82.5" customHeight="1" x14ac:dyDescent="0.35">
      <c r="A127" s="32"/>
      <c r="B127" s="6" t="s">
        <v>133</v>
      </c>
      <c r="C127" s="59">
        <f>C129+C130</f>
        <v>32605970.5</v>
      </c>
      <c r="D127" s="59">
        <f t="shared" ref="D127:E127" si="39">D129+D130</f>
        <v>32605858.949999999</v>
      </c>
      <c r="E127" s="59">
        <f t="shared" si="39"/>
        <v>32605858.949999999</v>
      </c>
      <c r="F127" s="42">
        <f t="shared" si="26"/>
        <v>99.999657884742305</v>
      </c>
      <c r="G127" s="74" t="s">
        <v>153</v>
      </c>
    </row>
    <row r="128" spans="1:7" ht="15.5" x14ac:dyDescent="0.35">
      <c r="A128" s="29"/>
      <c r="B128" s="6" t="s">
        <v>8</v>
      </c>
      <c r="C128" s="59"/>
      <c r="D128" s="59"/>
      <c r="E128" s="59"/>
      <c r="F128" s="42"/>
      <c r="G128" s="74"/>
    </row>
    <row r="129" spans="1:7" ht="21.5" customHeight="1" x14ac:dyDescent="0.35">
      <c r="A129" s="32"/>
      <c r="B129" s="6" t="s">
        <v>15</v>
      </c>
      <c r="C129" s="59">
        <v>32344600</v>
      </c>
      <c r="D129" s="59">
        <v>32344489.34</v>
      </c>
      <c r="E129" s="59">
        <v>32344489.34</v>
      </c>
      <c r="F129" s="42">
        <f t="shared" si="26"/>
        <v>99.999657871793119</v>
      </c>
      <c r="G129" s="74"/>
    </row>
    <row r="130" spans="1:7" ht="21.5" customHeight="1" x14ac:dyDescent="0.35">
      <c r="A130" s="32"/>
      <c r="B130" s="6" t="s">
        <v>12</v>
      </c>
      <c r="C130" s="59">
        <v>261370.5</v>
      </c>
      <c r="D130" s="59">
        <v>261369.61</v>
      </c>
      <c r="E130" s="59">
        <v>261369.61</v>
      </c>
      <c r="F130" s="42">
        <f t="shared" si="26"/>
        <v>99.999659487203033</v>
      </c>
      <c r="G130" s="74"/>
    </row>
    <row r="131" spans="1:7" ht="85.5" customHeight="1" x14ac:dyDescent="0.35">
      <c r="A131" s="32"/>
      <c r="B131" s="15" t="s">
        <v>129</v>
      </c>
      <c r="C131" s="59">
        <f t="shared" ref="C131:E131" si="40">C133+C134</f>
        <v>18842200</v>
      </c>
      <c r="D131" s="59">
        <f t="shared" si="40"/>
        <v>18165386</v>
      </c>
      <c r="E131" s="59">
        <f t="shared" si="40"/>
        <v>18165386</v>
      </c>
      <c r="F131" s="42">
        <f t="shared" si="26"/>
        <v>96.407988451454713</v>
      </c>
      <c r="G131" s="74" t="s">
        <v>153</v>
      </c>
    </row>
    <row r="132" spans="1:7" ht="15.5" x14ac:dyDescent="0.35">
      <c r="A132" s="32"/>
      <c r="B132" s="6" t="s">
        <v>8</v>
      </c>
      <c r="C132" s="59"/>
      <c r="D132" s="59"/>
      <c r="E132" s="59"/>
      <c r="F132" s="42"/>
      <c r="G132" s="74"/>
    </row>
    <row r="133" spans="1:7" ht="15.5" x14ac:dyDescent="0.35">
      <c r="A133" s="32"/>
      <c r="B133" s="6" t="s">
        <v>9</v>
      </c>
      <c r="C133" s="62"/>
      <c r="D133" s="62"/>
      <c r="E133" s="62"/>
      <c r="F133" s="42"/>
      <c r="G133" s="74"/>
    </row>
    <row r="134" spans="1:7" ht="21" customHeight="1" x14ac:dyDescent="0.35">
      <c r="A134" s="32"/>
      <c r="B134" s="6" t="s">
        <v>12</v>
      </c>
      <c r="C134" s="62">
        <f>C139+C143+C147+C151+C155</f>
        <v>18842200</v>
      </c>
      <c r="D134" s="62">
        <f t="shared" ref="D134:E134" si="41">D139+D143+D147+D151+D155</f>
        <v>18165386</v>
      </c>
      <c r="E134" s="62">
        <f t="shared" si="41"/>
        <v>18165386</v>
      </c>
      <c r="F134" s="42">
        <f t="shared" si="26"/>
        <v>96.407988451454713</v>
      </c>
      <c r="G134" s="74"/>
    </row>
    <row r="135" spans="1:7" ht="15.5" x14ac:dyDescent="0.35">
      <c r="A135" s="32"/>
      <c r="B135" s="52" t="s">
        <v>116</v>
      </c>
      <c r="C135" s="59"/>
      <c r="D135" s="59"/>
      <c r="E135" s="59"/>
      <c r="F135" s="42"/>
      <c r="G135" s="74"/>
    </row>
    <row r="136" spans="1:7" ht="90" customHeight="1" x14ac:dyDescent="0.35">
      <c r="A136" s="32"/>
      <c r="B136" s="33" t="s">
        <v>117</v>
      </c>
      <c r="C136" s="62">
        <f t="shared" ref="C136:E136" si="42">C138+C139</f>
        <v>801430</v>
      </c>
      <c r="D136" s="62">
        <f t="shared" si="42"/>
        <v>727978</v>
      </c>
      <c r="E136" s="62">
        <f t="shared" si="42"/>
        <v>727978</v>
      </c>
      <c r="F136" s="42">
        <f t="shared" si="26"/>
        <v>90.834882647268017</v>
      </c>
      <c r="G136" s="74" t="s">
        <v>153</v>
      </c>
    </row>
    <row r="137" spans="1:7" ht="15.5" x14ac:dyDescent="0.35">
      <c r="A137" s="32"/>
      <c r="B137" s="33" t="s">
        <v>8</v>
      </c>
      <c r="C137" s="59"/>
      <c r="D137" s="59"/>
      <c r="E137" s="59"/>
      <c r="F137" s="42"/>
      <c r="G137" s="74"/>
    </row>
    <row r="138" spans="1:7" ht="15.5" x14ac:dyDescent="0.35">
      <c r="A138" s="32"/>
      <c r="B138" s="33" t="s">
        <v>15</v>
      </c>
      <c r="C138" s="59"/>
      <c r="D138" s="59"/>
      <c r="E138" s="59"/>
      <c r="F138" s="42"/>
      <c r="G138" s="74"/>
    </row>
    <row r="139" spans="1:7" ht="22" customHeight="1" x14ac:dyDescent="0.35">
      <c r="A139" s="32"/>
      <c r="B139" s="33" t="s">
        <v>148</v>
      </c>
      <c r="C139" s="59">
        <v>801430</v>
      </c>
      <c r="D139" s="59">
        <v>727978</v>
      </c>
      <c r="E139" s="59">
        <v>727978</v>
      </c>
      <c r="F139" s="42">
        <f t="shared" si="26"/>
        <v>90.834882647268017</v>
      </c>
      <c r="G139" s="74"/>
    </row>
    <row r="140" spans="1:7" ht="87" customHeight="1" x14ac:dyDescent="0.35">
      <c r="A140" s="32"/>
      <c r="B140" s="33" t="s">
        <v>118</v>
      </c>
      <c r="C140" s="62">
        <f t="shared" ref="C140:E140" si="43">C142+C143</f>
        <v>6452300</v>
      </c>
      <c r="D140" s="62">
        <f t="shared" si="43"/>
        <v>6403139</v>
      </c>
      <c r="E140" s="62">
        <f t="shared" si="43"/>
        <v>6403139</v>
      </c>
      <c r="F140" s="42">
        <f t="shared" si="26"/>
        <v>99.238085643878932</v>
      </c>
      <c r="G140" s="74" t="s">
        <v>153</v>
      </c>
    </row>
    <row r="141" spans="1:7" ht="15.5" x14ac:dyDescent="0.35">
      <c r="A141" s="32"/>
      <c r="B141" s="33" t="s">
        <v>8</v>
      </c>
      <c r="C141" s="59"/>
      <c r="D141" s="59"/>
      <c r="E141" s="59"/>
      <c r="F141" s="42"/>
      <c r="G141" s="74"/>
    </row>
    <row r="142" spans="1:7" ht="15.5" x14ac:dyDescent="0.35">
      <c r="A142" s="32"/>
      <c r="B142" s="33" t="s">
        <v>15</v>
      </c>
      <c r="C142" s="59"/>
      <c r="D142" s="59"/>
      <c r="E142" s="59"/>
      <c r="F142" s="42"/>
      <c r="G142" s="74"/>
    </row>
    <row r="143" spans="1:7" ht="19.5" customHeight="1" x14ac:dyDescent="0.35">
      <c r="A143" s="32"/>
      <c r="B143" s="33" t="s">
        <v>148</v>
      </c>
      <c r="C143" s="59">
        <v>6452300</v>
      </c>
      <c r="D143" s="59">
        <v>6403139</v>
      </c>
      <c r="E143" s="59">
        <v>6403139</v>
      </c>
      <c r="F143" s="42">
        <f t="shared" si="26"/>
        <v>99.238085643878932</v>
      </c>
      <c r="G143" s="74"/>
    </row>
    <row r="144" spans="1:7" ht="90" customHeight="1" x14ac:dyDescent="0.35">
      <c r="A144" s="32"/>
      <c r="B144" s="33" t="s">
        <v>120</v>
      </c>
      <c r="C144" s="62">
        <f t="shared" ref="C144:E144" si="44">C146+C147</f>
        <v>2532330</v>
      </c>
      <c r="D144" s="62">
        <f t="shared" si="44"/>
        <v>2421081</v>
      </c>
      <c r="E144" s="62">
        <f t="shared" si="44"/>
        <v>2421081</v>
      </c>
      <c r="F144" s="42">
        <f t="shared" si="26"/>
        <v>95.606852187511109</v>
      </c>
      <c r="G144" s="74" t="s">
        <v>153</v>
      </c>
    </row>
    <row r="145" spans="1:7" ht="15.5" x14ac:dyDescent="0.35">
      <c r="A145" s="32"/>
      <c r="B145" s="33" t="s">
        <v>8</v>
      </c>
      <c r="C145" s="59"/>
      <c r="D145" s="59"/>
      <c r="E145" s="59"/>
      <c r="F145" s="42"/>
      <c r="G145" s="74"/>
    </row>
    <row r="146" spans="1:7" ht="15.5" x14ac:dyDescent="0.35">
      <c r="A146" s="32"/>
      <c r="B146" s="33" t="s">
        <v>15</v>
      </c>
      <c r="C146" s="59"/>
      <c r="D146" s="59"/>
      <c r="E146" s="59"/>
      <c r="F146" s="42"/>
      <c r="G146" s="74"/>
    </row>
    <row r="147" spans="1:7" ht="20.5" customHeight="1" x14ac:dyDescent="0.35">
      <c r="A147" s="32"/>
      <c r="B147" s="33" t="s">
        <v>149</v>
      </c>
      <c r="C147" s="59">
        <v>2532330</v>
      </c>
      <c r="D147" s="59">
        <v>2421081</v>
      </c>
      <c r="E147" s="59">
        <v>2421081</v>
      </c>
      <c r="F147" s="42">
        <f t="shared" si="26"/>
        <v>95.606852187511109</v>
      </c>
      <c r="G147" s="74"/>
    </row>
    <row r="148" spans="1:7" ht="93.5" customHeight="1" x14ac:dyDescent="0.35">
      <c r="A148" s="32"/>
      <c r="B148" s="33" t="s">
        <v>119</v>
      </c>
      <c r="C148" s="62">
        <f t="shared" ref="C148:E148" si="45">C150+C151</f>
        <v>9056140</v>
      </c>
      <c r="D148" s="62">
        <f t="shared" si="45"/>
        <v>8613188</v>
      </c>
      <c r="E148" s="62">
        <f t="shared" si="45"/>
        <v>8613188</v>
      </c>
      <c r="F148" s="42">
        <f t="shared" si="26"/>
        <v>95.10882119755216</v>
      </c>
      <c r="G148" s="74" t="s">
        <v>153</v>
      </c>
    </row>
    <row r="149" spans="1:7" ht="15.5" x14ac:dyDescent="0.35">
      <c r="A149" s="32"/>
      <c r="B149" s="33" t="s">
        <v>8</v>
      </c>
      <c r="C149" s="59"/>
      <c r="D149" s="59"/>
      <c r="E149" s="59"/>
      <c r="F149" s="42"/>
      <c r="G149" s="74"/>
    </row>
    <row r="150" spans="1:7" ht="15.5" x14ac:dyDescent="0.35">
      <c r="A150" s="32"/>
      <c r="B150" s="33" t="s">
        <v>15</v>
      </c>
      <c r="C150" s="59"/>
      <c r="D150" s="59"/>
      <c r="E150" s="59"/>
      <c r="F150" s="42"/>
      <c r="G150" s="74"/>
    </row>
    <row r="151" spans="1:7" ht="19.5" customHeight="1" x14ac:dyDescent="0.35">
      <c r="A151" s="32"/>
      <c r="B151" s="33" t="s">
        <v>148</v>
      </c>
      <c r="C151" s="59">
        <v>9056140</v>
      </c>
      <c r="D151" s="59">
        <v>8613188</v>
      </c>
      <c r="E151" s="59">
        <v>8613188</v>
      </c>
      <c r="F151" s="42">
        <f t="shared" si="26"/>
        <v>95.10882119755216</v>
      </c>
      <c r="G151" s="74"/>
    </row>
    <row r="152" spans="1:7" ht="84.5" customHeight="1" x14ac:dyDescent="0.35">
      <c r="A152" s="32"/>
      <c r="B152" s="33" t="s">
        <v>121</v>
      </c>
      <c r="C152" s="62">
        <f t="shared" ref="C152:E152" si="46">C154+C155</f>
        <v>0</v>
      </c>
      <c r="D152" s="62">
        <f t="shared" si="46"/>
        <v>0</v>
      </c>
      <c r="E152" s="62">
        <f t="shared" si="46"/>
        <v>0</v>
      </c>
      <c r="F152" s="42"/>
      <c r="G152" s="74" t="s">
        <v>153</v>
      </c>
    </row>
    <row r="153" spans="1:7" ht="15.5" x14ac:dyDescent="0.35">
      <c r="A153" s="32"/>
      <c r="B153" s="33" t="s">
        <v>8</v>
      </c>
      <c r="C153" s="59"/>
      <c r="D153" s="59"/>
      <c r="E153" s="59"/>
      <c r="F153" s="42"/>
      <c r="G153" s="74"/>
    </row>
    <row r="154" spans="1:7" ht="15.5" x14ac:dyDescent="0.35">
      <c r="A154" s="32"/>
      <c r="B154" s="33" t="s">
        <v>15</v>
      </c>
      <c r="C154" s="59"/>
      <c r="D154" s="59"/>
      <c r="E154" s="59"/>
      <c r="F154" s="42"/>
      <c r="G154" s="74"/>
    </row>
    <row r="155" spans="1:7" ht="20.5" customHeight="1" x14ac:dyDescent="0.35">
      <c r="A155" s="32"/>
      <c r="B155" s="33" t="s">
        <v>149</v>
      </c>
      <c r="C155" s="59"/>
      <c r="D155" s="59"/>
      <c r="E155" s="59"/>
      <c r="F155" s="42"/>
      <c r="G155" s="74"/>
    </row>
    <row r="156" spans="1:7" ht="130.5" customHeight="1" x14ac:dyDescent="0.35">
      <c r="A156" s="29"/>
      <c r="B156" s="15" t="s">
        <v>23</v>
      </c>
      <c r="C156" s="59">
        <f t="shared" si="38"/>
        <v>15400</v>
      </c>
      <c r="D156" s="59">
        <f t="shared" si="38"/>
        <v>15400</v>
      </c>
      <c r="E156" s="59">
        <f t="shared" si="38"/>
        <v>15400</v>
      </c>
      <c r="F156" s="42">
        <f t="shared" si="26"/>
        <v>100</v>
      </c>
      <c r="G156" s="74" t="s">
        <v>155</v>
      </c>
    </row>
    <row r="157" spans="1:7" ht="15.5" x14ac:dyDescent="0.35">
      <c r="A157" s="29"/>
      <c r="B157" s="6" t="s">
        <v>8</v>
      </c>
      <c r="C157" s="59"/>
      <c r="D157" s="59"/>
      <c r="E157" s="59"/>
      <c r="F157" s="42"/>
      <c r="G157" s="74"/>
    </row>
    <row r="158" spans="1:7" ht="21" customHeight="1" x14ac:dyDescent="0.35">
      <c r="A158" s="29"/>
      <c r="B158" s="6" t="s">
        <v>15</v>
      </c>
      <c r="C158" s="59"/>
      <c r="D158" s="59"/>
      <c r="E158" s="59"/>
      <c r="F158" s="42"/>
      <c r="G158" s="74"/>
    </row>
    <row r="159" spans="1:7" ht="19" customHeight="1" x14ac:dyDescent="0.35">
      <c r="A159" s="32"/>
      <c r="B159" s="6" t="s">
        <v>149</v>
      </c>
      <c r="C159" s="59">
        <v>15400</v>
      </c>
      <c r="D159" s="59">
        <v>15400</v>
      </c>
      <c r="E159" s="59">
        <v>15400</v>
      </c>
      <c r="F159" s="42">
        <f t="shared" si="26"/>
        <v>100</v>
      </c>
      <c r="G159" s="74"/>
    </row>
    <row r="160" spans="1:7" ht="87.5" customHeight="1" x14ac:dyDescent="0.35">
      <c r="A160" s="32"/>
      <c r="B160" s="6" t="s">
        <v>163</v>
      </c>
      <c r="C160" s="59">
        <f t="shared" ref="C160:E160" si="47">C162+C163</f>
        <v>14212526.700000001</v>
      </c>
      <c r="D160" s="59">
        <f t="shared" si="47"/>
        <v>14212526.699999999</v>
      </c>
      <c r="E160" s="59">
        <f t="shared" si="47"/>
        <v>14212526.699999999</v>
      </c>
      <c r="F160" s="42">
        <f t="shared" si="26"/>
        <v>99.999999999999986</v>
      </c>
      <c r="G160" s="74" t="s">
        <v>154</v>
      </c>
    </row>
    <row r="161" spans="1:7" ht="19" customHeight="1" x14ac:dyDescent="0.35">
      <c r="A161" s="32"/>
      <c r="B161" s="6" t="s">
        <v>8</v>
      </c>
      <c r="C161" s="77"/>
      <c r="D161" s="59"/>
      <c r="E161" s="59"/>
      <c r="F161" s="42"/>
      <c r="G161" s="74"/>
    </row>
    <row r="162" spans="1:7" ht="19" customHeight="1" x14ac:dyDescent="0.35">
      <c r="A162" s="32"/>
      <c r="B162" s="6" t="s">
        <v>150</v>
      </c>
      <c r="C162" s="59">
        <v>13564633.48</v>
      </c>
      <c r="D162" s="59">
        <v>13564700</v>
      </c>
      <c r="E162" s="59">
        <v>13564700</v>
      </c>
      <c r="F162" s="42">
        <f t="shared" si="26"/>
        <v>100.00049039290371</v>
      </c>
      <c r="G162" s="74"/>
    </row>
    <row r="163" spans="1:7" ht="19" customHeight="1" x14ac:dyDescent="0.35">
      <c r="A163" s="32"/>
      <c r="B163" s="6" t="s">
        <v>12</v>
      </c>
      <c r="C163" s="59">
        <v>647893.22</v>
      </c>
      <c r="D163" s="59">
        <v>647826.69999999995</v>
      </c>
      <c r="E163" s="59">
        <v>647826.69999999995</v>
      </c>
      <c r="F163" s="42">
        <f t="shared" si="26"/>
        <v>99.989732876043973</v>
      </c>
      <c r="G163" s="74"/>
    </row>
    <row r="164" spans="1:7" ht="87" customHeight="1" x14ac:dyDescent="0.35">
      <c r="A164" s="32"/>
      <c r="B164" s="6" t="s">
        <v>71</v>
      </c>
      <c r="C164" s="59">
        <f t="shared" ref="C164:E164" si="48">C166+C167</f>
        <v>140497404.43000001</v>
      </c>
      <c r="D164" s="59">
        <f t="shared" si="48"/>
        <v>140497404.42999998</v>
      </c>
      <c r="E164" s="59">
        <f t="shared" si="48"/>
        <v>140497404.42999998</v>
      </c>
      <c r="F164" s="42">
        <f t="shared" si="26"/>
        <v>99.999999999999972</v>
      </c>
      <c r="G164" s="74" t="s">
        <v>153</v>
      </c>
    </row>
    <row r="165" spans="1:7" ht="15.5" x14ac:dyDescent="0.35">
      <c r="A165" s="32"/>
      <c r="B165" s="6" t="s">
        <v>8</v>
      </c>
      <c r="C165" s="59"/>
      <c r="D165" s="59"/>
      <c r="E165" s="59"/>
      <c r="F165" s="42"/>
      <c r="G165" s="74"/>
    </row>
    <row r="166" spans="1:7" ht="21.5" customHeight="1" x14ac:dyDescent="0.35">
      <c r="A166" s="32"/>
      <c r="B166" s="6" t="s">
        <v>150</v>
      </c>
      <c r="C166" s="59">
        <v>139511152.38</v>
      </c>
      <c r="D166" s="59">
        <v>139510963.25999999</v>
      </c>
      <c r="E166" s="59">
        <v>139510963.25999999</v>
      </c>
      <c r="F166" s="42">
        <f t="shared" si="26"/>
        <v>99.999864440944847</v>
      </c>
      <c r="G166" s="74"/>
    </row>
    <row r="167" spans="1:7" ht="21" customHeight="1" x14ac:dyDescent="0.35">
      <c r="A167" s="32"/>
      <c r="B167" s="6" t="s">
        <v>10</v>
      </c>
      <c r="C167" s="59">
        <v>986252.05</v>
      </c>
      <c r="D167" s="59">
        <v>986441.17</v>
      </c>
      <c r="E167" s="59">
        <v>986441.17</v>
      </c>
      <c r="F167" s="42">
        <f t="shared" si="26"/>
        <v>100.01917562554117</v>
      </c>
      <c r="G167" s="74"/>
    </row>
    <row r="168" spans="1:7" ht="92.5" customHeight="1" x14ac:dyDescent="0.35">
      <c r="A168" s="32"/>
      <c r="B168" s="6" t="s">
        <v>112</v>
      </c>
      <c r="C168" s="59">
        <f t="shared" ref="C168:E168" si="49">C170+C171</f>
        <v>199292.93</v>
      </c>
      <c r="D168" s="59">
        <f t="shared" si="49"/>
        <v>199292.93</v>
      </c>
      <c r="E168" s="59">
        <f t="shared" si="49"/>
        <v>199292.93</v>
      </c>
      <c r="F168" s="42">
        <f t="shared" ref="F168:F291" si="50">E168/C168*100</f>
        <v>100</v>
      </c>
      <c r="G168" s="74" t="s">
        <v>153</v>
      </c>
    </row>
    <row r="169" spans="1:7" ht="15.5" x14ac:dyDescent="0.35">
      <c r="A169" s="32"/>
      <c r="B169" s="6" t="s">
        <v>8</v>
      </c>
      <c r="C169" s="59"/>
      <c r="D169" s="59"/>
      <c r="E169" s="59"/>
      <c r="F169" s="42"/>
      <c r="G169" s="74"/>
    </row>
    <row r="170" spans="1:7" ht="19" customHeight="1" x14ac:dyDescent="0.35">
      <c r="A170" s="32"/>
      <c r="B170" s="6" t="s">
        <v>9</v>
      </c>
      <c r="C170" s="59">
        <v>197300</v>
      </c>
      <c r="D170" s="59">
        <v>197300</v>
      </c>
      <c r="E170" s="59">
        <v>197300</v>
      </c>
      <c r="F170" s="42">
        <f t="shared" si="50"/>
        <v>100</v>
      </c>
      <c r="G170" s="74"/>
    </row>
    <row r="171" spans="1:7" ht="22" customHeight="1" x14ac:dyDescent="0.35">
      <c r="A171" s="32"/>
      <c r="B171" s="6" t="s">
        <v>104</v>
      </c>
      <c r="C171" s="59">
        <v>1992.93</v>
      </c>
      <c r="D171" s="59">
        <v>1992.93</v>
      </c>
      <c r="E171" s="59">
        <v>1992.93</v>
      </c>
      <c r="F171" s="42">
        <f t="shared" si="50"/>
        <v>100</v>
      </c>
      <c r="G171" s="74"/>
    </row>
    <row r="172" spans="1:7" ht="93" customHeight="1" x14ac:dyDescent="0.35">
      <c r="A172" s="32"/>
      <c r="B172" s="6" t="s">
        <v>167</v>
      </c>
      <c r="C172" s="59">
        <f>C174+C175</f>
        <v>300000000</v>
      </c>
      <c r="D172" s="59">
        <f t="shared" ref="D172:E172" si="51">D174+D175</f>
        <v>300000000</v>
      </c>
      <c r="E172" s="59">
        <f t="shared" si="51"/>
        <v>300000000</v>
      </c>
      <c r="F172" s="42">
        <f t="shared" si="50"/>
        <v>100</v>
      </c>
      <c r="G172" s="74" t="s">
        <v>153</v>
      </c>
    </row>
    <row r="173" spans="1:7" ht="22" customHeight="1" x14ac:dyDescent="0.35">
      <c r="A173" s="32"/>
      <c r="B173" s="11" t="s">
        <v>8</v>
      </c>
      <c r="C173" s="59"/>
      <c r="D173" s="59"/>
      <c r="E173" s="59"/>
      <c r="F173" s="42"/>
      <c r="G173" s="74"/>
    </row>
    <row r="174" spans="1:7" ht="22" customHeight="1" x14ac:dyDescent="0.35">
      <c r="A174" s="32"/>
      <c r="B174" s="11" t="s">
        <v>9</v>
      </c>
      <c r="C174" s="59"/>
      <c r="D174" s="59"/>
      <c r="E174" s="59"/>
      <c r="F174" s="42"/>
      <c r="G174" s="74"/>
    </row>
    <row r="175" spans="1:7" ht="22" customHeight="1" x14ac:dyDescent="0.35">
      <c r="A175" s="32"/>
      <c r="B175" s="11" t="s">
        <v>10</v>
      </c>
      <c r="C175" s="59">
        <v>300000000</v>
      </c>
      <c r="D175" s="59">
        <v>300000000</v>
      </c>
      <c r="E175" s="59">
        <v>300000000</v>
      </c>
      <c r="F175" s="42">
        <f t="shared" si="50"/>
        <v>100</v>
      </c>
      <c r="G175" s="74"/>
    </row>
    <row r="176" spans="1:7" ht="132.5" customHeight="1" x14ac:dyDescent="0.35">
      <c r="A176" s="32"/>
      <c r="B176" s="6" t="s">
        <v>168</v>
      </c>
      <c r="C176" s="59">
        <f>C178+C179</f>
        <v>699353.36</v>
      </c>
      <c r="D176" s="59">
        <f t="shared" ref="D176:E176" si="52">D178+D179</f>
        <v>683188.8</v>
      </c>
      <c r="E176" s="59">
        <f t="shared" si="52"/>
        <v>683188.8</v>
      </c>
      <c r="F176" s="42">
        <f t="shared" si="50"/>
        <v>97.688641976353708</v>
      </c>
      <c r="G176" s="74" t="s">
        <v>153</v>
      </c>
    </row>
    <row r="177" spans="1:7" ht="22" customHeight="1" x14ac:dyDescent="0.35">
      <c r="A177" s="32"/>
      <c r="B177" s="11" t="s">
        <v>8</v>
      </c>
      <c r="C177" s="59"/>
      <c r="D177" s="59"/>
      <c r="E177" s="59"/>
      <c r="F177" s="42"/>
      <c r="G177" s="74"/>
    </row>
    <row r="178" spans="1:7" ht="22" customHeight="1" x14ac:dyDescent="0.35">
      <c r="A178" s="32"/>
      <c r="B178" s="11" t="s">
        <v>9</v>
      </c>
      <c r="C178" s="59"/>
      <c r="D178" s="59"/>
      <c r="E178" s="59"/>
      <c r="F178" s="42"/>
      <c r="G178" s="74"/>
    </row>
    <row r="179" spans="1:7" ht="22" customHeight="1" x14ac:dyDescent="0.35">
      <c r="A179" s="32"/>
      <c r="B179" s="11" t="s">
        <v>10</v>
      </c>
      <c r="C179" s="59">
        <v>699353.36</v>
      </c>
      <c r="D179" s="59">
        <v>683188.8</v>
      </c>
      <c r="E179" s="59">
        <v>683188.8</v>
      </c>
      <c r="F179" s="42">
        <f t="shared" si="50"/>
        <v>97.688641976353708</v>
      </c>
      <c r="G179" s="74"/>
    </row>
    <row r="180" spans="1:7" ht="86" customHeight="1" x14ac:dyDescent="0.35">
      <c r="A180" s="32"/>
      <c r="B180" s="6" t="s">
        <v>166</v>
      </c>
      <c r="C180" s="59">
        <f>C182+C183</f>
        <v>1223737.25</v>
      </c>
      <c r="D180" s="59">
        <f t="shared" ref="D180:E180" si="53">D182+D183</f>
        <v>1223737.25</v>
      </c>
      <c r="E180" s="59">
        <f t="shared" si="53"/>
        <v>1223737.25</v>
      </c>
      <c r="F180" s="42">
        <f t="shared" si="50"/>
        <v>100</v>
      </c>
      <c r="G180" s="74" t="s">
        <v>153</v>
      </c>
    </row>
    <row r="181" spans="1:7" ht="19" customHeight="1" x14ac:dyDescent="0.35">
      <c r="A181" s="32"/>
      <c r="B181" s="11" t="s">
        <v>8</v>
      </c>
      <c r="C181" s="59"/>
      <c r="D181" s="59"/>
      <c r="E181" s="59"/>
      <c r="F181" s="42"/>
      <c r="G181" s="74"/>
    </row>
    <row r="182" spans="1:7" ht="21.5" customHeight="1" x14ac:dyDescent="0.35">
      <c r="A182" s="32"/>
      <c r="B182" s="11" t="s">
        <v>9</v>
      </c>
      <c r="C182" s="59"/>
      <c r="D182" s="59"/>
      <c r="E182" s="59"/>
      <c r="F182" s="42"/>
      <c r="G182" s="74"/>
    </row>
    <row r="183" spans="1:7" ht="22" customHeight="1" x14ac:dyDescent="0.35">
      <c r="A183" s="32"/>
      <c r="B183" s="11" t="s">
        <v>10</v>
      </c>
      <c r="C183" s="59">
        <v>1223737.25</v>
      </c>
      <c r="D183" s="59">
        <v>1223737.25</v>
      </c>
      <c r="E183" s="59">
        <v>1223737.25</v>
      </c>
      <c r="F183" s="42">
        <f t="shared" si="50"/>
        <v>100</v>
      </c>
      <c r="G183" s="74"/>
    </row>
    <row r="184" spans="1:7" ht="87.5" customHeight="1" x14ac:dyDescent="0.35">
      <c r="A184" s="32"/>
      <c r="B184" s="6" t="s">
        <v>188</v>
      </c>
      <c r="C184" s="59">
        <f>C186+C187</f>
        <v>976500</v>
      </c>
      <c r="D184" s="59">
        <f t="shared" ref="D184:E184" si="54">D186+D187</f>
        <v>976500</v>
      </c>
      <c r="E184" s="59">
        <f t="shared" si="54"/>
        <v>976500</v>
      </c>
      <c r="F184" s="42">
        <f>E184/C184*100</f>
        <v>100</v>
      </c>
      <c r="G184" s="74" t="s">
        <v>153</v>
      </c>
    </row>
    <row r="185" spans="1:7" ht="22" customHeight="1" x14ac:dyDescent="0.35">
      <c r="A185" s="32"/>
      <c r="B185" s="6" t="s">
        <v>8</v>
      </c>
      <c r="C185" s="59"/>
      <c r="D185" s="59"/>
      <c r="E185" s="59"/>
      <c r="F185" s="42"/>
      <c r="G185" s="74"/>
    </row>
    <row r="186" spans="1:7" ht="22" customHeight="1" x14ac:dyDescent="0.35">
      <c r="A186" s="32"/>
      <c r="B186" s="6" t="s">
        <v>9</v>
      </c>
      <c r="C186" s="59">
        <v>976500</v>
      </c>
      <c r="D186" s="59">
        <v>976500</v>
      </c>
      <c r="E186" s="59">
        <v>976500</v>
      </c>
      <c r="F186" s="42">
        <f t="shared" ref="F186" si="55">E186/C186*100</f>
        <v>100</v>
      </c>
      <c r="G186" s="74"/>
    </row>
    <row r="187" spans="1:7" ht="22" customHeight="1" x14ac:dyDescent="0.35">
      <c r="A187" s="32"/>
      <c r="B187" s="6" t="s">
        <v>18</v>
      </c>
      <c r="C187" s="59"/>
      <c r="D187" s="59"/>
      <c r="E187" s="59"/>
      <c r="F187" s="42"/>
      <c r="G187" s="74"/>
    </row>
    <row r="188" spans="1:7" ht="83.5" customHeight="1" x14ac:dyDescent="0.35">
      <c r="A188" s="32"/>
      <c r="B188" s="6" t="s">
        <v>190</v>
      </c>
      <c r="C188" s="59">
        <f>C190+C191</f>
        <v>180000</v>
      </c>
      <c r="D188" s="59">
        <f t="shared" ref="D188:E188" si="56">D190+D191</f>
        <v>180000</v>
      </c>
      <c r="E188" s="59">
        <f t="shared" si="56"/>
        <v>180000</v>
      </c>
      <c r="F188" s="42">
        <f>E188/C188*100</f>
        <v>100</v>
      </c>
      <c r="G188" s="74" t="s">
        <v>153</v>
      </c>
    </row>
    <row r="189" spans="1:7" ht="22" customHeight="1" x14ac:dyDescent="0.35">
      <c r="A189" s="32"/>
      <c r="B189" s="6" t="s">
        <v>8</v>
      </c>
      <c r="C189" s="59"/>
      <c r="D189" s="59"/>
      <c r="E189" s="59"/>
      <c r="F189" s="42"/>
      <c r="G189" s="74"/>
    </row>
    <row r="190" spans="1:7" ht="22" customHeight="1" x14ac:dyDescent="0.35">
      <c r="A190" s="32"/>
      <c r="B190" s="6" t="s">
        <v>9</v>
      </c>
      <c r="C190" s="59"/>
      <c r="D190" s="59"/>
      <c r="E190" s="59"/>
      <c r="F190" s="42"/>
      <c r="G190" s="74"/>
    </row>
    <row r="191" spans="1:7" ht="22" customHeight="1" x14ac:dyDescent="0.35">
      <c r="A191" s="32"/>
      <c r="B191" s="6" t="s">
        <v>18</v>
      </c>
      <c r="C191" s="59">
        <v>180000</v>
      </c>
      <c r="D191" s="59">
        <v>180000</v>
      </c>
      <c r="E191" s="59">
        <v>180000</v>
      </c>
      <c r="F191" s="42">
        <f t="shared" ref="F191:F196" si="57">E191/C191*100</f>
        <v>100</v>
      </c>
      <c r="G191" s="74"/>
    </row>
    <row r="192" spans="1:7" ht="84.5" customHeight="1" x14ac:dyDescent="0.35">
      <c r="A192" s="32"/>
      <c r="B192" s="72" t="s">
        <v>193</v>
      </c>
      <c r="C192" s="42">
        <f>C194+C195</f>
        <v>81217968</v>
      </c>
      <c r="D192" s="42">
        <f t="shared" ref="D192:E192" si="58">D194+D195</f>
        <v>81217968</v>
      </c>
      <c r="E192" s="42">
        <f t="shared" si="58"/>
        <v>81217968</v>
      </c>
      <c r="F192" s="42">
        <f>E192/C192*100</f>
        <v>100</v>
      </c>
      <c r="G192" s="74" t="s">
        <v>153</v>
      </c>
    </row>
    <row r="193" spans="1:7" ht="22" customHeight="1" x14ac:dyDescent="0.35">
      <c r="A193" s="32"/>
      <c r="B193" s="41" t="s">
        <v>8</v>
      </c>
      <c r="C193" s="42"/>
      <c r="D193" s="42"/>
      <c r="E193" s="13"/>
      <c r="F193" s="42"/>
      <c r="G193" s="74"/>
    </row>
    <row r="194" spans="1:7" ht="22" customHeight="1" x14ac:dyDescent="0.35">
      <c r="A194" s="32"/>
      <c r="B194" s="41" t="s">
        <v>9</v>
      </c>
      <c r="C194" s="42"/>
      <c r="D194" s="42"/>
      <c r="E194" s="13"/>
      <c r="F194" s="42"/>
      <c r="G194" s="74"/>
    </row>
    <row r="195" spans="1:7" ht="22" customHeight="1" x14ac:dyDescent="0.35">
      <c r="A195" s="32"/>
      <c r="B195" s="41" t="s">
        <v>18</v>
      </c>
      <c r="C195" s="42">
        <v>81217968</v>
      </c>
      <c r="D195" s="59">
        <f>81217968</f>
        <v>81217968</v>
      </c>
      <c r="E195" s="13">
        <v>81217968</v>
      </c>
      <c r="F195" s="42">
        <f t="shared" si="57"/>
        <v>100</v>
      </c>
      <c r="G195" s="74"/>
    </row>
    <row r="196" spans="1:7" ht="40.5" customHeight="1" x14ac:dyDescent="0.35">
      <c r="A196" s="32"/>
      <c r="B196" s="80" t="s">
        <v>195</v>
      </c>
      <c r="C196" s="42">
        <f>C198+C199</f>
        <v>28417887.800000001</v>
      </c>
      <c r="D196" s="42">
        <f>D198+D199</f>
        <v>28278127.039999999</v>
      </c>
      <c r="E196" s="42">
        <f>E198+E199</f>
        <v>28278127.039999999</v>
      </c>
      <c r="F196" s="42">
        <f t="shared" si="57"/>
        <v>99.508194412675522</v>
      </c>
      <c r="G196" s="74"/>
    </row>
    <row r="197" spans="1:7" ht="22" customHeight="1" x14ac:dyDescent="0.35">
      <c r="A197" s="32"/>
      <c r="B197" s="11" t="s">
        <v>8</v>
      </c>
      <c r="C197" s="42"/>
      <c r="D197" s="59"/>
      <c r="E197" s="13"/>
      <c r="F197" s="42"/>
      <c r="G197" s="74"/>
    </row>
    <row r="198" spans="1:7" ht="22" customHeight="1" x14ac:dyDescent="0.35">
      <c r="A198" s="32"/>
      <c r="B198" s="6" t="s">
        <v>9</v>
      </c>
      <c r="C198" s="42"/>
      <c r="D198" s="59"/>
      <c r="E198" s="13"/>
      <c r="F198" s="42"/>
      <c r="G198" s="74"/>
    </row>
    <row r="199" spans="1:7" ht="22" customHeight="1" x14ac:dyDescent="0.35">
      <c r="A199" s="32"/>
      <c r="B199" s="6" t="s">
        <v>12</v>
      </c>
      <c r="C199" s="42">
        <v>28417887.800000001</v>
      </c>
      <c r="D199" s="59">
        <v>28278127.039999999</v>
      </c>
      <c r="E199" s="13">
        <v>28278127.039999999</v>
      </c>
      <c r="F199" s="42">
        <f t="shared" ref="F199" si="59">E199/C199*100</f>
        <v>99.508194412675522</v>
      </c>
      <c r="G199" s="74"/>
    </row>
    <row r="200" spans="1:7" ht="19" customHeight="1" x14ac:dyDescent="0.35">
      <c r="A200" s="29" t="s">
        <v>42</v>
      </c>
      <c r="B200" s="50" t="s">
        <v>43</v>
      </c>
      <c r="C200" s="58">
        <f>C201+C205+C210</f>
        <v>35275259.299999997</v>
      </c>
      <c r="D200" s="58">
        <f t="shared" ref="D200:E200" si="60">D201+D205+D210</f>
        <v>26021688.170000002</v>
      </c>
      <c r="E200" s="58">
        <f t="shared" si="60"/>
        <v>26021688.170000002</v>
      </c>
      <c r="F200" s="3">
        <f t="shared" si="50"/>
        <v>73.767531937036694</v>
      </c>
      <c r="G200" s="75"/>
    </row>
    <row r="201" spans="1:7" ht="95" customHeight="1" x14ac:dyDescent="0.35">
      <c r="A201" s="29"/>
      <c r="B201" s="6" t="s">
        <v>91</v>
      </c>
      <c r="C201" s="59">
        <f t="shared" ref="C201:E201" si="61">C203+C204</f>
        <v>15321954.299999999</v>
      </c>
      <c r="D201" s="59">
        <f t="shared" si="61"/>
        <v>15321954.299999999</v>
      </c>
      <c r="E201" s="59">
        <f t="shared" si="61"/>
        <v>15321954.299999999</v>
      </c>
      <c r="F201" s="42">
        <f t="shared" si="50"/>
        <v>100</v>
      </c>
      <c r="G201" s="74" t="s">
        <v>153</v>
      </c>
    </row>
    <row r="202" spans="1:7" ht="15.5" x14ac:dyDescent="0.35">
      <c r="A202" s="32"/>
      <c r="B202" s="54" t="s">
        <v>8</v>
      </c>
      <c r="C202" s="58"/>
      <c r="D202" s="58"/>
      <c r="E202" s="58"/>
      <c r="F202" s="42"/>
      <c r="G202" s="74"/>
    </row>
    <row r="203" spans="1:7" ht="21" customHeight="1" x14ac:dyDescent="0.35">
      <c r="A203" s="32"/>
      <c r="B203" s="49" t="s">
        <v>15</v>
      </c>
      <c r="C203" s="59">
        <v>15199117.35</v>
      </c>
      <c r="D203" s="59">
        <v>15199117.35</v>
      </c>
      <c r="E203" s="59">
        <v>15199117.35</v>
      </c>
      <c r="F203" s="42">
        <f t="shared" si="50"/>
        <v>100</v>
      </c>
      <c r="G203" s="74"/>
    </row>
    <row r="204" spans="1:7" ht="21.5" customHeight="1" x14ac:dyDescent="0.35">
      <c r="A204" s="32"/>
      <c r="B204" s="49" t="s">
        <v>12</v>
      </c>
      <c r="C204" s="59">
        <v>122836.95</v>
      </c>
      <c r="D204" s="59">
        <v>122836.95</v>
      </c>
      <c r="E204" s="59">
        <v>122836.95</v>
      </c>
      <c r="F204" s="42">
        <f t="shared" si="50"/>
        <v>100</v>
      </c>
      <c r="G204" s="74"/>
    </row>
    <row r="205" spans="1:7" ht="86.5" customHeight="1" x14ac:dyDescent="0.35">
      <c r="A205" s="32"/>
      <c r="B205" s="6" t="s">
        <v>169</v>
      </c>
      <c r="C205" s="61">
        <f>C207+C208+C209</f>
        <v>16753305</v>
      </c>
      <c r="D205" s="61">
        <f t="shared" ref="D205:E205" si="62">D207+D208+D209</f>
        <v>10699733.870000001</v>
      </c>
      <c r="E205" s="61">
        <f t="shared" si="62"/>
        <v>10699733.870000001</v>
      </c>
      <c r="F205" s="42">
        <f t="shared" si="50"/>
        <v>63.866406479199192</v>
      </c>
      <c r="G205" s="74" t="s">
        <v>153</v>
      </c>
    </row>
    <row r="206" spans="1:7" ht="23.5" customHeight="1" x14ac:dyDescent="0.35">
      <c r="A206" s="32"/>
      <c r="B206" s="54" t="s">
        <v>8</v>
      </c>
      <c r="C206" s="61"/>
      <c r="D206" s="61"/>
      <c r="E206" s="61"/>
      <c r="F206" s="42"/>
      <c r="G206" s="74"/>
    </row>
    <row r="207" spans="1:7" ht="23.5" customHeight="1" x14ac:dyDescent="0.35">
      <c r="A207" s="32"/>
      <c r="B207" s="49" t="s">
        <v>170</v>
      </c>
      <c r="C207" s="61">
        <v>3034800</v>
      </c>
      <c r="D207" s="61">
        <v>3034700</v>
      </c>
      <c r="E207" s="61">
        <v>3034700</v>
      </c>
      <c r="F207" s="42">
        <f t="shared" si="50"/>
        <v>99.996704889943317</v>
      </c>
      <c r="G207" s="74"/>
    </row>
    <row r="208" spans="1:7" ht="23.5" customHeight="1" x14ac:dyDescent="0.35">
      <c r="A208" s="32"/>
      <c r="B208" s="49" t="s">
        <v>171</v>
      </c>
      <c r="C208" s="61">
        <v>24524</v>
      </c>
      <c r="D208" s="61">
        <v>24624</v>
      </c>
      <c r="E208" s="61">
        <v>24624</v>
      </c>
      <c r="F208" s="42">
        <f t="shared" si="50"/>
        <v>100.4077638231936</v>
      </c>
      <c r="G208" s="74"/>
    </row>
    <row r="209" spans="1:7" ht="23.5" customHeight="1" x14ac:dyDescent="0.35">
      <c r="A209" s="32"/>
      <c r="B209" s="49" t="s">
        <v>171</v>
      </c>
      <c r="C209" s="61">
        <v>13693981</v>
      </c>
      <c r="D209" s="61">
        <v>7640409.8700000001</v>
      </c>
      <c r="E209" s="61">
        <v>7640409.8700000001</v>
      </c>
      <c r="F209" s="42">
        <f t="shared" si="50"/>
        <v>55.793927784769096</v>
      </c>
      <c r="G209" s="74"/>
    </row>
    <row r="210" spans="1:7" ht="85.5" customHeight="1" x14ac:dyDescent="0.35">
      <c r="A210" s="32"/>
      <c r="B210" s="6" t="s">
        <v>172</v>
      </c>
      <c r="C210" s="61">
        <f>C212+C213</f>
        <v>3200000</v>
      </c>
      <c r="D210" s="61">
        <f t="shared" ref="D210:E210" si="63">D212+D213</f>
        <v>0</v>
      </c>
      <c r="E210" s="61">
        <f t="shared" si="63"/>
        <v>0</v>
      </c>
      <c r="F210" s="42">
        <f t="shared" si="50"/>
        <v>0</v>
      </c>
      <c r="G210" s="74" t="s">
        <v>153</v>
      </c>
    </row>
    <row r="211" spans="1:7" ht="23.5" customHeight="1" x14ac:dyDescent="0.35">
      <c r="A211" s="32"/>
      <c r="B211" s="54" t="s">
        <v>8</v>
      </c>
      <c r="C211" s="61"/>
      <c r="D211" s="61"/>
      <c r="E211" s="61"/>
      <c r="F211" s="42"/>
      <c r="G211" s="74"/>
    </row>
    <row r="212" spans="1:7" ht="23.5" customHeight="1" x14ac:dyDescent="0.35">
      <c r="A212" s="32"/>
      <c r="B212" s="49" t="s">
        <v>170</v>
      </c>
      <c r="C212" s="61"/>
      <c r="D212" s="61"/>
      <c r="E212" s="61"/>
      <c r="F212" s="42"/>
      <c r="G212" s="74"/>
    </row>
    <row r="213" spans="1:7" ht="23.5" customHeight="1" x14ac:dyDescent="0.35">
      <c r="A213" s="32"/>
      <c r="B213" s="49" t="s">
        <v>171</v>
      </c>
      <c r="C213" s="61">
        <v>3200000</v>
      </c>
      <c r="D213" s="61"/>
      <c r="E213" s="61"/>
      <c r="F213" s="42">
        <f t="shared" si="50"/>
        <v>0</v>
      </c>
      <c r="G213" s="74"/>
    </row>
    <row r="214" spans="1:7" ht="20.5" customHeight="1" x14ac:dyDescent="0.35">
      <c r="A214" s="29" t="s">
        <v>60</v>
      </c>
      <c r="B214" s="47" t="s">
        <v>25</v>
      </c>
      <c r="C214" s="63">
        <f>C215+C219+C223+C227+C231+C235+C239+C243+C247+C251+C255+C259+C263+C267+C271+C275+C306+C310+C314+C318+C322+C326+C330+C334</f>
        <v>7493160559.5500002</v>
      </c>
      <c r="D214" s="63">
        <f t="shared" ref="D214:E214" si="64">D215+D219+D223+D227+D231+D235+D239+D243+D247+D251+D255+D259+D263+D267+D271+D275+D306+D310+D314+D318+D322+D326+D330+D334</f>
        <v>7153725407.0400009</v>
      </c>
      <c r="E214" s="63">
        <f t="shared" si="64"/>
        <v>7137896178.6400003</v>
      </c>
      <c r="F214" s="3">
        <f t="shared" si="50"/>
        <v>95.258817983591499</v>
      </c>
      <c r="G214" s="76"/>
    </row>
    <row r="215" spans="1:7" ht="114.5" customHeight="1" x14ac:dyDescent="0.35">
      <c r="A215" s="32"/>
      <c r="B215" s="44" t="s">
        <v>26</v>
      </c>
      <c r="C215" s="66">
        <f t="shared" ref="C215:E215" si="65">C217+C218</f>
        <v>2570538600</v>
      </c>
      <c r="D215" s="66">
        <f t="shared" si="65"/>
        <v>2570538600</v>
      </c>
      <c r="E215" s="66">
        <f t="shared" si="65"/>
        <v>2570538600</v>
      </c>
      <c r="F215" s="42">
        <f t="shared" si="50"/>
        <v>100</v>
      </c>
      <c r="G215" s="74" t="s">
        <v>156</v>
      </c>
    </row>
    <row r="216" spans="1:7" ht="15.5" x14ac:dyDescent="0.35">
      <c r="A216" s="32"/>
      <c r="B216" s="44" t="s">
        <v>8</v>
      </c>
      <c r="C216" s="59"/>
      <c r="D216" s="59"/>
      <c r="E216" s="59"/>
      <c r="F216" s="42"/>
      <c r="G216" s="74"/>
    </row>
    <row r="217" spans="1:7" ht="18.5" customHeight="1" x14ac:dyDescent="0.35">
      <c r="A217" s="32"/>
      <c r="B217" s="44" t="s">
        <v>9</v>
      </c>
      <c r="C217" s="59"/>
      <c r="D217" s="59"/>
      <c r="E217" s="59"/>
      <c r="F217" s="42"/>
      <c r="G217" s="74"/>
    </row>
    <row r="218" spans="1:7" ht="20" customHeight="1" x14ac:dyDescent="0.35">
      <c r="A218" s="32"/>
      <c r="B218" s="6" t="s">
        <v>104</v>
      </c>
      <c r="C218" s="66">
        <v>2570538600</v>
      </c>
      <c r="D218" s="66">
        <v>2570538600</v>
      </c>
      <c r="E218" s="66">
        <v>2570538600</v>
      </c>
      <c r="F218" s="42">
        <f t="shared" si="50"/>
        <v>100</v>
      </c>
      <c r="G218" s="74"/>
    </row>
    <row r="219" spans="1:7" ht="168.5" customHeight="1" x14ac:dyDescent="0.35">
      <c r="A219" s="29"/>
      <c r="B219" s="44" t="s">
        <v>86</v>
      </c>
      <c r="C219" s="59">
        <f>C221+C222</f>
        <v>2294767295</v>
      </c>
      <c r="D219" s="59">
        <f t="shared" ref="D219:E219" si="66">D221+D222</f>
        <v>2294767295</v>
      </c>
      <c r="E219" s="59">
        <f t="shared" si="66"/>
        <v>2294767295</v>
      </c>
      <c r="F219" s="42">
        <f t="shared" si="50"/>
        <v>100</v>
      </c>
      <c r="G219" s="74" t="s">
        <v>156</v>
      </c>
    </row>
    <row r="220" spans="1:7" ht="15.5" x14ac:dyDescent="0.35">
      <c r="A220" s="29"/>
      <c r="B220" s="6" t="s">
        <v>8</v>
      </c>
      <c r="C220" s="59"/>
      <c r="D220" s="59"/>
      <c r="E220" s="59"/>
      <c r="F220" s="42"/>
      <c r="G220" s="74"/>
    </row>
    <row r="221" spans="1:7" ht="15.5" x14ac:dyDescent="0.35">
      <c r="A221" s="32"/>
      <c r="B221" s="6" t="s">
        <v>9</v>
      </c>
      <c r="C221" s="59"/>
      <c r="D221" s="59"/>
      <c r="E221" s="59"/>
      <c r="F221" s="42"/>
      <c r="G221" s="74"/>
    </row>
    <row r="222" spans="1:7" ht="23" customHeight="1" x14ac:dyDescent="0.35">
      <c r="A222" s="32"/>
      <c r="B222" s="6" t="s">
        <v>104</v>
      </c>
      <c r="C222" s="59">
        <v>2294767295</v>
      </c>
      <c r="D222" s="59">
        <v>2294767295</v>
      </c>
      <c r="E222" s="59">
        <v>2294767295</v>
      </c>
      <c r="F222" s="42">
        <f t="shared" si="50"/>
        <v>100</v>
      </c>
      <c r="G222" s="74"/>
    </row>
    <row r="223" spans="1:7" ht="83" customHeight="1" x14ac:dyDescent="0.35">
      <c r="A223" s="32"/>
      <c r="B223" s="6" t="s">
        <v>111</v>
      </c>
      <c r="C223" s="59">
        <f t="shared" ref="C223" si="67">C225+C226</f>
        <v>50145803.5</v>
      </c>
      <c r="D223" s="59">
        <f>D225+D226</f>
        <v>41128620.020000003</v>
      </c>
      <c r="E223" s="59">
        <f>E225+E226</f>
        <v>41128620.020000003</v>
      </c>
      <c r="F223" s="42">
        <f t="shared" si="50"/>
        <v>82.018069607758918</v>
      </c>
      <c r="G223" s="74" t="s">
        <v>156</v>
      </c>
    </row>
    <row r="224" spans="1:7" ht="19" customHeight="1" x14ac:dyDescent="0.35">
      <c r="A224" s="32"/>
      <c r="B224" s="6" t="s">
        <v>8</v>
      </c>
      <c r="C224" s="59"/>
      <c r="D224" s="59"/>
      <c r="E224" s="59"/>
      <c r="F224" s="42"/>
      <c r="G224" s="74"/>
    </row>
    <row r="225" spans="1:8" ht="19" customHeight="1" x14ac:dyDescent="0.35">
      <c r="A225" s="32"/>
      <c r="B225" s="6" t="s">
        <v>15</v>
      </c>
      <c r="C225" s="59">
        <v>49893800</v>
      </c>
      <c r="D225" s="59">
        <v>40921931.630000003</v>
      </c>
      <c r="E225" s="59">
        <v>40921931.630000003</v>
      </c>
      <c r="F225" s="42">
        <f t="shared" si="50"/>
        <v>82.018069639915183</v>
      </c>
      <c r="G225" s="74"/>
    </row>
    <row r="226" spans="1:8" ht="22" customHeight="1" x14ac:dyDescent="0.35">
      <c r="A226" s="32"/>
      <c r="B226" s="6" t="s">
        <v>104</v>
      </c>
      <c r="C226" s="59">
        <v>252003.5</v>
      </c>
      <c r="D226" s="59">
        <v>206688.39</v>
      </c>
      <c r="E226" s="59">
        <v>206688.39</v>
      </c>
      <c r="F226" s="42">
        <f>E226/C226*100</f>
        <v>82.018063241185146</v>
      </c>
      <c r="G226" s="74"/>
    </row>
    <row r="227" spans="1:8" ht="83.5" customHeight="1" x14ac:dyDescent="0.35">
      <c r="A227" s="32"/>
      <c r="B227" s="6" t="s">
        <v>108</v>
      </c>
      <c r="C227" s="59">
        <f t="shared" ref="C227:E227" si="68">SUM(C229+C230)</f>
        <v>228793086.19999999</v>
      </c>
      <c r="D227" s="59">
        <f t="shared" si="68"/>
        <v>228533796</v>
      </c>
      <c r="E227" s="59">
        <f t="shared" si="68"/>
        <v>228533796</v>
      </c>
      <c r="F227" s="42">
        <f t="shared" si="50"/>
        <v>99.886670439082522</v>
      </c>
      <c r="G227" s="74" t="s">
        <v>156</v>
      </c>
    </row>
    <row r="228" spans="1:8" ht="15.5" x14ac:dyDescent="0.35">
      <c r="A228" s="32"/>
      <c r="B228" s="6" t="s">
        <v>8</v>
      </c>
      <c r="C228" s="59"/>
      <c r="D228" s="59"/>
      <c r="E228" s="59"/>
      <c r="F228" s="42"/>
      <c r="G228" s="74"/>
    </row>
    <row r="229" spans="1:8" ht="19" customHeight="1" x14ac:dyDescent="0.35">
      <c r="A229" s="32"/>
      <c r="B229" s="6" t="s">
        <v>9</v>
      </c>
      <c r="C229" s="59">
        <v>227385438.19999999</v>
      </c>
      <c r="D229" s="59">
        <v>227385383.37</v>
      </c>
      <c r="E229" s="59">
        <v>227385383.37</v>
      </c>
      <c r="F229" s="42">
        <f t="shared" si="50"/>
        <v>99.999975886758435</v>
      </c>
      <c r="G229" s="74"/>
    </row>
    <row r="230" spans="1:8" ht="20" customHeight="1" x14ac:dyDescent="0.35">
      <c r="A230" s="32"/>
      <c r="B230" s="6" t="s">
        <v>104</v>
      </c>
      <c r="C230" s="59">
        <v>1407648</v>
      </c>
      <c r="D230" s="59">
        <v>1148412.6299999999</v>
      </c>
      <c r="E230" s="59">
        <v>1148412.6299999999</v>
      </c>
      <c r="F230" s="42">
        <f t="shared" si="50"/>
        <v>81.583792965286776</v>
      </c>
      <c r="G230" s="74"/>
    </row>
    <row r="231" spans="1:8" ht="83" customHeight="1" x14ac:dyDescent="0.35">
      <c r="A231" s="32"/>
      <c r="B231" s="6" t="s">
        <v>106</v>
      </c>
      <c r="C231" s="59">
        <f t="shared" ref="C231:E231" si="69">SUM(C233+C234)</f>
        <v>175320500</v>
      </c>
      <c r="D231" s="59">
        <f t="shared" si="69"/>
        <v>175320500</v>
      </c>
      <c r="E231" s="59">
        <f t="shared" si="69"/>
        <v>175320500</v>
      </c>
      <c r="F231" s="42">
        <f t="shared" si="50"/>
        <v>100</v>
      </c>
      <c r="G231" s="74" t="s">
        <v>156</v>
      </c>
    </row>
    <row r="232" spans="1:8" ht="20" customHeight="1" x14ac:dyDescent="0.35">
      <c r="A232" s="32"/>
      <c r="B232" s="6" t="s">
        <v>8</v>
      </c>
      <c r="C232" s="59"/>
      <c r="D232" s="59"/>
      <c r="E232" s="59"/>
      <c r="F232" s="42"/>
      <c r="G232" s="74"/>
    </row>
    <row r="233" spans="1:8" ht="19.5" customHeight="1" x14ac:dyDescent="0.35">
      <c r="A233" s="32"/>
      <c r="B233" s="6" t="s">
        <v>15</v>
      </c>
      <c r="C233" s="59">
        <v>175320500</v>
      </c>
      <c r="D233" s="59">
        <v>175320500</v>
      </c>
      <c r="E233" s="59">
        <v>175320500</v>
      </c>
      <c r="F233" s="42">
        <f t="shared" si="50"/>
        <v>100</v>
      </c>
      <c r="G233" s="74"/>
    </row>
    <row r="234" spans="1:8" ht="19.5" customHeight="1" x14ac:dyDescent="0.35">
      <c r="A234" s="32"/>
      <c r="B234" s="6" t="s">
        <v>104</v>
      </c>
      <c r="C234" s="59"/>
      <c r="D234" s="59"/>
      <c r="E234" s="59"/>
      <c r="F234" s="42"/>
      <c r="G234" s="74"/>
    </row>
    <row r="235" spans="1:8" ht="70.5" customHeight="1" x14ac:dyDescent="0.35">
      <c r="A235" s="32"/>
      <c r="B235" s="6" t="s">
        <v>110</v>
      </c>
      <c r="C235" s="59">
        <f t="shared" ref="C235:E235" si="70">SUM(C237+C238)</f>
        <v>134340600</v>
      </c>
      <c r="D235" s="59">
        <f t="shared" si="70"/>
        <v>134340600</v>
      </c>
      <c r="E235" s="59">
        <f t="shared" si="70"/>
        <v>134340600</v>
      </c>
      <c r="F235" s="42">
        <f t="shared" si="50"/>
        <v>100</v>
      </c>
      <c r="G235" s="74" t="s">
        <v>156</v>
      </c>
      <c r="H235" s="53"/>
    </row>
    <row r="236" spans="1:8" ht="15.5" x14ac:dyDescent="0.35">
      <c r="A236" s="32"/>
      <c r="B236" s="6" t="s">
        <v>8</v>
      </c>
      <c r="C236" s="59"/>
      <c r="D236" s="59"/>
      <c r="E236" s="59"/>
      <c r="F236" s="42"/>
      <c r="G236" s="74"/>
    </row>
    <row r="237" spans="1:8" ht="15.5" x14ac:dyDescent="0.35">
      <c r="A237" s="32"/>
      <c r="B237" s="6" t="s">
        <v>15</v>
      </c>
      <c r="C237" s="59"/>
      <c r="D237" s="59"/>
      <c r="E237" s="59"/>
      <c r="F237" s="42"/>
      <c r="G237" s="74"/>
    </row>
    <row r="238" spans="1:8" ht="20.5" customHeight="1" x14ac:dyDescent="0.35">
      <c r="A238" s="32"/>
      <c r="B238" s="6" t="s">
        <v>104</v>
      </c>
      <c r="C238" s="59">
        <v>134340600</v>
      </c>
      <c r="D238" s="59">
        <v>134340600</v>
      </c>
      <c r="E238" s="59">
        <v>134340600</v>
      </c>
      <c r="F238" s="42">
        <f t="shared" si="50"/>
        <v>100</v>
      </c>
      <c r="G238" s="74"/>
    </row>
    <row r="239" spans="1:8" ht="69.5" customHeight="1" x14ac:dyDescent="0.35">
      <c r="A239" s="32"/>
      <c r="B239" s="6" t="s">
        <v>165</v>
      </c>
      <c r="C239" s="59">
        <f t="shared" ref="C239:E239" si="71">C241+C242</f>
        <v>2901668.14</v>
      </c>
      <c r="D239" s="59">
        <f t="shared" si="71"/>
        <v>2901668.14</v>
      </c>
      <c r="E239" s="59">
        <f t="shared" si="71"/>
        <v>2901668.14</v>
      </c>
      <c r="F239" s="42">
        <f t="shared" ref="F239" si="72">E239/C239*100</f>
        <v>100</v>
      </c>
      <c r="G239" s="74" t="s">
        <v>156</v>
      </c>
    </row>
    <row r="240" spans="1:8" ht="15.5" x14ac:dyDescent="0.35">
      <c r="A240" s="32"/>
      <c r="B240" s="11" t="s">
        <v>8</v>
      </c>
      <c r="C240" s="59"/>
      <c r="D240" s="59"/>
      <c r="E240" s="59"/>
      <c r="F240" s="42"/>
      <c r="G240" s="74"/>
    </row>
    <row r="241" spans="1:7" ht="15.5" x14ac:dyDescent="0.35">
      <c r="A241" s="32"/>
      <c r="B241" s="11" t="s">
        <v>15</v>
      </c>
      <c r="C241" s="59"/>
      <c r="D241" s="59"/>
      <c r="E241" s="59"/>
      <c r="F241" s="42"/>
      <c r="G241" s="74"/>
    </row>
    <row r="242" spans="1:7" ht="20" customHeight="1" x14ac:dyDescent="0.35">
      <c r="A242" s="32"/>
      <c r="B242" s="11" t="s">
        <v>147</v>
      </c>
      <c r="C242" s="59">
        <v>2901668.14</v>
      </c>
      <c r="D242" s="59">
        <v>2901668.14</v>
      </c>
      <c r="E242" s="59">
        <v>2901668.14</v>
      </c>
      <c r="F242" s="42">
        <f t="shared" ref="F242" si="73">E242/C242*100</f>
        <v>100</v>
      </c>
      <c r="G242" s="74"/>
    </row>
    <row r="243" spans="1:7" ht="79.5" customHeight="1" x14ac:dyDescent="0.35">
      <c r="A243" s="32"/>
      <c r="B243" s="6" t="s">
        <v>127</v>
      </c>
      <c r="C243" s="59">
        <f t="shared" ref="C243:E243" si="74">C245+C246</f>
        <v>12288168.949999999</v>
      </c>
      <c r="D243" s="59">
        <f t="shared" si="74"/>
        <v>12211609.66</v>
      </c>
      <c r="E243" s="59">
        <f t="shared" si="74"/>
        <v>12211609.66</v>
      </c>
      <c r="F243" s="42">
        <f t="shared" si="50"/>
        <v>99.376967469185075</v>
      </c>
      <c r="G243" s="74" t="s">
        <v>156</v>
      </c>
    </row>
    <row r="244" spans="1:7" ht="15.5" x14ac:dyDescent="0.35">
      <c r="A244" s="32"/>
      <c r="B244" s="11" t="s">
        <v>8</v>
      </c>
      <c r="C244" s="59"/>
      <c r="D244" s="59"/>
      <c r="E244" s="59"/>
      <c r="F244" s="42"/>
      <c r="G244" s="74"/>
    </row>
    <row r="245" spans="1:7" ht="22.5" customHeight="1" x14ac:dyDescent="0.35">
      <c r="A245" s="32"/>
      <c r="B245" s="11" t="s">
        <v>15</v>
      </c>
      <c r="C245" s="59">
        <v>12165287.26</v>
      </c>
      <c r="D245" s="59">
        <v>12089493.560000001</v>
      </c>
      <c r="E245" s="59">
        <v>12089493.560000001</v>
      </c>
      <c r="F245" s="42">
        <f t="shared" si="50"/>
        <v>99.376967445321142</v>
      </c>
      <c r="G245" s="74"/>
    </row>
    <row r="246" spans="1:7" ht="22" customHeight="1" x14ac:dyDescent="0.35">
      <c r="A246" s="32"/>
      <c r="B246" s="11" t="s">
        <v>147</v>
      </c>
      <c r="C246" s="59">
        <v>122881.69</v>
      </c>
      <c r="D246" s="59">
        <v>122116.1</v>
      </c>
      <c r="E246" s="59">
        <v>122116.1</v>
      </c>
      <c r="F246" s="42">
        <f t="shared" si="50"/>
        <v>99.376969831713751</v>
      </c>
      <c r="G246" s="74"/>
    </row>
    <row r="247" spans="1:7" ht="79.5" customHeight="1" x14ac:dyDescent="0.35">
      <c r="A247" s="32"/>
      <c r="B247" s="6" t="s">
        <v>178</v>
      </c>
      <c r="C247" s="59">
        <f>C249+C250</f>
        <v>279200</v>
      </c>
      <c r="D247" s="59">
        <f t="shared" ref="D247:E247" si="75">D249+D250</f>
        <v>279200</v>
      </c>
      <c r="E247" s="59">
        <f t="shared" si="75"/>
        <v>279200</v>
      </c>
      <c r="F247" s="42">
        <f t="shared" si="50"/>
        <v>100</v>
      </c>
      <c r="G247" s="74" t="s">
        <v>156</v>
      </c>
    </row>
    <row r="248" spans="1:7" ht="18.5" customHeight="1" x14ac:dyDescent="0.35">
      <c r="A248" s="32"/>
      <c r="B248" s="11" t="s">
        <v>8</v>
      </c>
      <c r="C248" s="59"/>
      <c r="D248" s="59"/>
      <c r="E248" s="59"/>
      <c r="F248" s="42"/>
      <c r="G248" s="74"/>
    </row>
    <row r="249" spans="1:7" ht="18.5" customHeight="1" x14ac:dyDescent="0.35">
      <c r="A249" s="32"/>
      <c r="B249" s="11" t="s">
        <v>15</v>
      </c>
      <c r="C249" s="59"/>
      <c r="D249" s="59"/>
      <c r="E249" s="59"/>
      <c r="F249" s="42"/>
      <c r="G249" s="74"/>
    </row>
    <row r="250" spans="1:7" ht="20" customHeight="1" x14ac:dyDescent="0.35">
      <c r="A250" s="32"/>
      <c r="B250" s="11" t="s">
        <v>27</v>
      </c>
      <c r="C250" s="59">
        <v>279200</v>
      </c>
      <c r="D250" s="59">
        <v>279200</v>
      </c>
      <c r="E250" s="59">
        <v>279200</v>
      </c>
      <c r="F250" s="42">
        <f t="shared" si="50"/>
        <v>100</v>
      </c>
      <c r="G250" s="74"/>
    </row>
    <row r="251" spans="1:7" ht="153" customHeight="1" x14ac:dyDescent="0.35">
      <c r="A251" s="32"/>
      <c r="B251" s="6" t="s">
        <v>179</v>
      </c>
      <c r="C251" s="59">
        <f t="shared" ref="C251:E251" si="76">SUM(C253+C254)</f>
        <v>20016000</v>
      </c>
      <c r="D251" s="59">
        <f t="shared" si="76"/>
        <v>20016000</v>
      </c>
      <c r="E251" s="59">
        <f t="shared" si="76"/>
        <v>20016000</v>
      </c>
      <c r="F251" s="42">
        <f t="shared" si="50"/>
        <v>100</v>
      </c>
      <c r="G251" s="74" t="s">
        <v>156</v>
      </c>
    </row>
    <row r="252" spans="1:7" ht="18.5" customHeight="1" x14ac:dyDescent="0.35">
      <c r="A252" s="32"/>
      <c r="B252" s="6" t="s">
        <v>8</v>
      </c>
      <c r="C252" s="59"/>
      <c r="D252" s="59"/>
      <c r="E252" s="59"/>
      <c r="F252" s="42"/>
      <c r="G252" s="74"/>
    </row>
    <row r="253" spans="1:7" ht="18.5" customHeight="1" x14ac:dyDescent="0.35">
      <c r="A253" s="32"/>
      <c r="B253" s="6" t="s">
        <v>15</v>
      </c>
      <c r="C253" s="59"/>
      <c r="D253" s="59"/>
      <c r="E253" s="59"/>
      <c r="F253" s="42"/>
      <c r="G253" s="74"/>
    </row>
    <row r="254" spans="1:7" ht="21.5" customHeight="1" x14ac:dyDescent="0.35">
      <c r="A254" s="32"/>
      <c r="B254" s="6" t="s">
        <v>104</v>
      </c>
      <c r="C254" s="59">
        <v>20016000</v>
      </c>
      <c r="D254" s="59">
        <v>20016000</v>
      </c>
      <c r="E254" s="59">
        <v>20016000</v>
      </c>
      <c r="F254" s="42">
        <f t="shared" si="50"/>
        <v>100</v>
      </c>
      <c r="G254" s="74"/>
    </row>
    <row r="255" spans="1:7" ht="93.5" customHeight="1" x14ac:dyDescent="0.35">
      <c r="A255" s="32"/>
      <c r="B255" s="6" t="s">
        <v>180</v>
      </c>
      <c r="C255" s="59">
        <f t="shared" ref="C255:E255" si="77">SUM(C257+C258)</f>
        <v>61750500</v>
      </c>
      <c r="D255" s="59">
        <f t="shared" si="77"/>
        <v>61750500</v>
      </c>
      <c r="E255" s="59">
        <f t="shared" si="77"/>
        <v>61750500</v>
      </c>
      <c r="F255" s="42">
        <f t="shared" si="50"/>
        <v>100</v>
      </c>
      <c r="G255" s="74" t="s">
        <v>156</v>
      </c>
    </row>
    <row r="256" spans="1:7" ht="18.5" customHeight="1" x14ac:dyDescent="0.35">
      <c r="A256" s="32"/>
      <c r="B256" s="6" t="s">
        <v>8</v>
      </c>
      <c r="C256" s="59"/>
      <c r="D256" s="59"/>
      <c r="E256" s="59"/>
      <c r="F256" s="42"/>
      <c r="G256" s="74"/>
    </row>
    <row r="257" spans="1:7" ht="18.5" customHeight="1" x14ac:dyDescent="0.35">
      <c r="A257" s="32"/>
      <c r="B257" s="6" t="s">
        <v>15</v>
      </c>
      <c r="C257" s="59"/>
      <c r="D257" s="59"/>
      <c r="E257" s="59"/>
      <c r="F257" s="42"/>
      <c r="G257" s="74"/>
    </row>
    <row r="258" spans="1:7" ht="19" customHeight="1" x14ac:dyDescent="0.35">
      <c r="A258" s="32"/>
      <c r="B258" s="6" t="s">
        <v>104</v>
      </c>
      <c r="C258" s="59">
        <v>61750500</v>
      </c>
      <c r="D258" s="59">
        <v>61750500</v>
      </c>
      <c r="E258" s="59">
        <v>61750500</v>
      </c>
      <c r="F258" s="42">
        <f t="shared" si="50"/>
        <v>100</v>
      </c>
      <c r="G258" s="74"/>
    </row>
    <row r="259" spans="1:7" ht="115.5" customHeight="1" x14ac:dyDescent="0.35">
      <c r="A259" s="32"/>
      <c r="B259" s="6" t="s">
        <v>181</v>
      </c>
      <c r="C259" s="59">
        <f t="shared" ref="C259:E259" si="78">SUM(C261+C262)</f>
        <v>254397500</v>
      </c>
      <c r="D259" s="59">
        <f t="shared" si="78"/>
        <v>225303437.53999999</v>
      </c>
      <c r="E259" s="59">
        <f t="shared" si="78"/>
        <v>225303437.53999999</v>
      </c>
      <c r="F259" s="42">
        <f t="shared" si="50"/>
        <v>88.563542306822981</v>
      </c>
      <c r="G259" s="74" t="s">
        <v>156</v>
      </c>
    </row>
    <row r="260" spans="1:7" ht="18.5" customHeight="1" x14ac:dyDescent="0.35">
      <c r="A260" s="32"/>
      <c r="B260" s="6" t="s">
        <v>8</v>
      </c>
      <c r="C260" s="59"/>
      <c r="D260" s="59"/>
      <c r="E260" s="59"/>
      <c r="F260" s="42"/>
      <c r="G260" s="74"/>
    </row>
    <row r="261" spans="1:7" ht="18.5" customHeight="1" x14ac:dyDescent="0.35">
      <c r="A261" s="32"/>
      <c r="B261" s="6" t="s">
        <v>15</v>
      </c>
      <c r="C261" s="59"/>
      <c r="D261" s="59"/>
      <c r="E261" s="59"/>
      <c r="F261" s="42"/>
      <c r="G261" s="74"/>
    </row>
    <row r="262" spans="1:7" ht="18.5" customHeight="1" x14ac:dyDescent="0.35">
      <c r="A262" s="32"/>
      <c r="B262" s="6" t="s">
        <v>104</v>
      </c>
      <c r="C262" s="59">
        <v>254397500</v>
      </c>
      <c r="D262" s="59">
        <v>225303437.53999999</v>
      </c>
      <c r="E262" s="59">
        <v>225303437.53999999</v>
      </c>
      <c r="F262" s="42">
        <f t="shared" si="50"/>
        <v>88.563542306822981</v>
      </c>
      <c r="G262" s="74"/>
    </row>
    <row r="263" spans="1:7" ht="96.5" customHeight="1" x14ac:dyDescent="0.35">
      <c r="A263" s="32"/>
      <c r="B263" s="6" t="s">
        <v>182</v>
      </c>
      <c r="C263" s="59">
        <f t="shared" ref="C263:E263" si="79">SUM(C265+C266)</f>
        <v>334732800</v>
      </c>
      <c r="D263" s="59">
        <f t="shared" si="79"/>
        <v>314137022.76999998</v>
      </c>
      <c r="E263" s="59">
        <f t="shared" si="79"/>
        <v>313598794.37</v>
      </c>
      <c r="F263" s="42">
        <f t="shared" si="50"/>
        <v>93.686305725043979</v>
      </c>
      <c r="G263" s="74" t="s">
        <v>156</v>
      </c>
    </row>
    <row r="264" spans="1:7" ht="18.5" customHeight="1" x14ac:dyDescent="0.35">
      <c r="A264" s="32"/>
      <c r="B264" s="6" t="s">
        <v>8</v>
      </c>
      <c r="C264" s="59"/>
      <c r="D264" s="59"/>
      <c r="E264" s="59"/>
      <c r="F264" s="42"/>
      <c r="G264" s="74"/>
    </row>
    <row r="265" spans="1:7" ht="18.5" customHeight="1" x14ac:dyDescent="0.35">
      <c r="A265" s="32"/>
      <c r="B265" s="6" t="s">
        <v>15</v>
      </c>
      <c r="C265" s="59"/>
      <c r="D265" s="59"/>
      <c r="E265" s="59"/>
      <c r="F265" s="42"/>
      <c r="G265" s="74"/>
    </row>
    <row r="266" spans="1:7" ht="20" customHeight="1" x14ac:dyDescent="0.35">
      <c r="A266" s="32"/>
      <c r="B266" s="6" t="s">
        <v>104</v>
      </c>
      <c r="C266" s="59">
        <v>334732800</v>
      </c>
      <c r="D266" s="59">
        <v>314137022.76999998</v>
      </c>
      <c r="E266" s="59">
        <v>313598794.37</v>
      </c>
      <c r="F266" s="42">
        <f t="shared" si="50"/>
        <v>93.686305725043979</v>
      </c>
      <c r="G266" s="74"/>
    </row>
    <row r="267" spans="1:7" ht="107.5" customHeight="1" x14ac:dyDescent="0.35">
      <c r="A267" s="32"/>
      <c r="B267" s="6" t="s">
        <v>183</v>
      </c>
      <c r="C267" s="59">
        <f t="shared" ref="C267:E267" si="80">SUM(C269+C270)</f>
        <v>11550000</v>
      </c>
      <c r="D267" s="59">
        <f t="shared" si="80"/>
        <v>10872928.189999999</v>
      </c>
      <c r="E267" s="59">
        <f t="shared" si="80"/>
        <v>10872928.189999999</v>
      </c>
      <c r="F267" s="42">
        <f t="shared" si="50"/>
        <v>94.13790640692639</v>
      </c>
      <c r="G267" s="74" t="s">
        <v>156</v>
      </c>
    </row>
    <row r="268" spans="1:7" ht="18.5" customHeight="1" x14ac:dyDescent="0.35">
      <c r="A268" s="32"/>
      <c r="B268" s="6" t="s">
        <v>8</v>
      </c>
      <c r="C268" s="59"/>
      <c r="D268" s="59"/>
      <c r="E268" s="59"/>
      <c r="F268" s="42"/>
      <c r="G268" s="74"/>
    </row>
    <row r="269" spans="1:7" ht="18.5" customHeight="1" x14ac:dyDescent="0.35">
      <c r="A269" s="32"/>
      <c r="B269" s="6" t="s">
        <v>15</v>
      </c>
      <c r="C269" s="59"/>
      <c r="D269" s="59"/>
      <c r="E269" s="59"/>
      <c r="F269" s="42"/>
      <c r="G269" s="74"/>
    </row>
    <row r="270" spans="1:7" ht="18.5" customHeight="1" x14ac:dyDescent="0.35">
      <c r="A270" s="32"/>
      <c r="B270" s="6" t="s">
        <v>104</v>
      </c>
      <c r="C270" s="59">
        <v>11550000</v>
      </c>
      <c r="D270" s="59">
        <v>10872928.189999999</v>
      </c>
      <c r="E270" s="59">
        <v>10872928.189999999</v>
      </c>
      <c r="F270" s="42">
        <f t="shared" si="50"/>
        <v>94.13790640692639</v>
      </c>
      <c r="G270" s="74"/>
    </row>
    <row r="271" spans="1:7" ht="119.5" customHeight="1" x14ac:dyDescent="0.35">
      <c r="A271" s="32"/>
      <c r="B271" s="6" t="s">
        <v>184</v>
      </c>
      <c r="C271" s="59">
        <f t="shared" ref="C271:E271" si="81">C273+C274</f>
        <v>3436411.6</v>
      </c>
      <c r="D271" s="59">
        <f t="shared" si="81"/>
        <v>3436411.6</v>
      </c>
      <c r="E271" s="59">
        <f t="shared" si="81"/>
        <v>3436411.6</v>
      </c>
      <c r="F271" s="42">
        <f t="shared" si="50"/>
        <v>100</v>
      </c>
      <c r="G271" s="74" t="s">
        <v>156</v>
      </c>
    </row>
    <row r="272" spans="1:7" ht="18.5" customHeight="1" x14ac:dyDescent="0.35">
      <c r="A272" s="32"/>
      <c r="B272" s="11" t="s">
        <v>8</v>
      </c>
      <c r="C272" s="59"/>
      <c r="D272" s="59"/>
      <c r="E272" s="59"/>
      <c r="F272" s="42"/>
      <c r="G272" s="74"/>
    </row>
    <row r="273" spans="1:7" ht="18.5" customHeight="1" x14ac:dyDescent="0.35">
      <c r="A273" s="32"/>
      <c r="B273" s="11" t="s">
        <v>15</v>
      </c>
      <c r="C273" s="59"/>
      <c r="D273" s="59"/>
      <c r="E273" s="59"/>
      <c r="F273" s="42"/>
      <c r="G273" s="74"/>
    </row>
    <row r="274" spans="1:7" ht="18.5" customHeight="1" x14ac:dyDescent="0.35">
      <c r="A274" s="32"/>
      <c r="B274" s="11" t="s">
        <v>27</v>
      </c>
      <c r="C274" s="59">
        <v>3436411.6</v>
      </c>
      <c r="D274" s="59">
        <v>3436411.6</v>
      </c>
      <c r="E274" s="59">
        <v>3436411.6</v>
      </c>
      <c r="F274" s="42">
        <f t="shared" si="50"/>
        <v>100</v>
      </c>
      <c r="G274" s="74"/>
    </row>
    <row r="275" spans="1:7" ht="17.149999999999999" customHeight="1" x14ac:dyDescent="0.35">
      <c r="A275" s="32"/>
      <c r="B275" s="56" t="s">
        <v>44</v>
      </c>
      <c r="C275" s="58">
        <f>C276+C281+C286+C291+C296+C301</f>
        <v>758107460.16000009</v>
      </c>
      <c r="D275" s="58">
        <f t="shared" ref="D275:E275" si="82">D276+D281+D286+D291+D296+D301</f>
        <v>663831428.61999989</v>
      </c>
      <c r="E275" s="58">
        <f t="shared" si="82"/>
        <v>663831428.61999989</v>
      </c>
      <c r="F275" s="3">
        <f t="shared" si="50"/>
        <v>87.564291806322146</v>
      </c>
      <c r="G275" s="75"/>
    </row>
    <row r="276" spans="1:7" ht="97.5" customHeight="1" x14ac:dyDescent="0.35">
      <c r="A276" s="32"/>
      <c r="B276" s="6" t="s">
        <v>122</v>
      </c>
      <c r="C276" s="65">
        <f>C278+C279+C280</f>
        <v>167697287.43000001</v>
      </c>
      <c r="D276" s="65">
        <f t="shared" ref="D276:E276" si="83">D278+D279+D280</f>
        <v>165808096.47999999</v>
      </c>
      <c r="E276" s="65">
        <f t="shared" si="83"/>
        <v>165808096.47999999</v>
      </c>
      <c r="F276" s="42">
        <f t="shared" si="50"/>
        <v>98.873451694447596</v>
      </c>
      <c r="G276" s="74" t="s">
        <v>154</v>
      </c>
    </row>
    <row r="277" spans="1:7" ht="15.5" x14ac:dyDescent="0.35">
      <c r="A277" s="32"/>
      <c r="B277" s="6" t="s">
        <v>8</v>
      </c>
      <c r="C277" s="59"/>
      <c r="D277" s="59"/>
      <c r="E277" s="59"/>
      <c r="F277" s="42"/>
      <c r="G277" s="74"/>
    </row>
    <row r="278" spans="1:7" ht="20" customHeight="1" x14ac:dyDescent="0.35">
      <c r="A278" s="32"/>
      <c r="B278" s="6" t="s">
        <v>9</v>
      </c>
      <c r="C278" s="61">
        <f>146868921-51</f>
        <v>146868870</v>
      </c>
      <c r="D278" s="59">
        <v>146868870</v>
      </c>
      <c r="E278" s="59">
        <v>146868870</v>
      </c>
      <c r="F278" s="42">
        <f t="shared" si="50"/>
        <v>100</v>
      </c>
      <c r="G278" s="74"/>
    </row>
    <row r="279" spans="1:7" ht="21" customHeight="1" x14ac:dyDescent="0.35">
      <c r="A279" s="32"/>
      <c r="B279" s="6" t="s">
        <v>146</v>
      </c>
      <c r="C279" s="61">
        <v>741761.97</v>
      </c>
      <c r="D279" s="59">
        <v>741761.97</v>
      </c>
      <c r="E279" s="59">
        <v>741761.97</v>
      </c>
      <c r="F279" s="42">
        <f t="shared" si="50"/>
        <v>100</v>
      </c>
      <c r="G279" s="74"/>
    </row>
    <row r="280" spans="1:7" ht="21" customHeight="1" x14ac:dyDescent="0.35">
      <c r="A280" s="32"/>
      <c r="B280" s="6" t="s">
        <v>186</v>
      </c>
      <c r="C280" s="61">
        <v>20086655.460000001</v>
      </c>
      <c r="D280" s="59">
        <v>18197464.510000002</v>
      </c>
      <c r="E280" s="59">
        <v>18197464.510000002</v>
      </c>
      <c r="F280" s="42">
        <f t="shared" si="50"/>
        <v>90.59479586453763</v>
      </c>
      <c r="G280" s="74"/>
    </row>
    <row r="281" spans="1:7" ht="117.5" customHeight="1" x14ac:dyDescent="0.35">
      <c r="A281" s="32"/>
      <c r="B281" s="6" t="s">
        <v>128</v>
      </c>
      <c r="C281" s="65">
        <f>C283+C284+C285</f>
        <v>119156999.31999999</v>
      </c>
      <c r="D281" s="65">
        <f t="shared" ref="D281:E281" si="84">D283+D284+D285</f>
        <v>76077216.420000002</v>
      </c>
      <c r="E281" s="65">
        <f t="shared" si="84"/>
        <v>76077216.420000002</v>
      </c>
      <c r="F281" s="42">
        <f t="shared" si="50"/>
        <v>63.846200268682637</v>
      </c>
      <c r="G281" s="74" t="s">
        <v>154</v>
      </c>
    </row>
    <row r="282" spans="1:7" ht="15.5" x14ac:dyDescent="0.35">
      <c r="A282" s="32"/>
      <c r="B282" s="6" t="s">
        <v>8</v>
      </c>
      <c r="C282" s="59"/>
      <c r="D282" s="59"/>
      <c r="E282" s="59"/>
      <c r="F282" s="42"/>
      <c r="G282" s="74"/>
    </row>
    <row r="283" spans="1:7" ht="18" customHeight="1" x14ac:dyDescent="0.35">
      <c r="A283" s="32"/>
      <c r="B283" s="6" t="s">
        <v>15</v>
      </c>
      <c r="C283" s="59">
        <f>109928511.24+50</f>
        <v>109928561.23999999</v>
      </c>
      <c r="D283" s="59">
        <v>70150752.489999995</v>
      </c>
      <c r="E283" s="59">
        <v>70150752.489999995</v>
      </c>
      <c r="F283" s="42">
        <f t="shared" si="50"/>
        <v>63.814855483139041</v>
      </c>
      <c r="G283" s="74"/>
    </row>
    <row r="284" spans="1:7" ht="19.5" customHeight="1" x14ac:dyDescent="0.35">
      <c r="A284" s="32"/>
      <c r="B284" s="6" t="s">
        <v>104</v>
      </c>
      <c r="C284" s="59">
        <v>555194.75</v>
      </c>
      <c r="D284" s="59">
        <v>354296.73</v>
      </c>
      <c r="E284" s="59">
        <v>354296.73</v>
      </c>
      <c r="F284" s="42">
        <f t="shared" si="50"/>
        <v>63.814855958202052</v>
      </c>
      <c r="G284" s="74"/>
    </row>
    <row r="285" spans="1:7" ht="19.5" customHeight="1" x14ac:dyDescent="0.35">
      <c r="A285" s="32"/>
      <c r="B285" s="6" t="s">
        <v>186</v>
      </c>
      <c r="C285" s="59">
        <v>8673243.3300000001</v>
      </c>
      <c r="D285" s="59">
        <v>5572167.2000000002</v>
      </c>
      <c r="E285" s="59">
        <v>5572167.2000000002</v>
      </c>
      <c r="F285" s="42">
        <f t="shared" si="50"/>
        <v>64.245484508965106</v>
      </c>
      <c r="G285" s="74"/>
    </row>
    <row r="286" spans="1:7" ht="98" customHeight="1" x14ac:dyDescent="0.35">
      <c r="A286" s="32"/>
      <c r="B286" s="6" t="s">
        <v>123</v>
      </c>
      <c r="C286" s="65">
        <f>C288+C289+C290</f>
        <v>207989899.83000001</v>
      </c>
      <c r="D286" s="65">
        <f t="shared" ref="D286:E286" si="85">D288+D289+D290</f>
        <v>177501666.52000001</v>
      </c>
      <c r="E286" s="65">
        <f t="shared" si="85"/>
        <v>177501666.52000001</v>
      </c>
      <c r="F286" s="42">
        <f t="shared" si="50"/>
        <v>85.341483728335135</v>
      </c>
      <c r="G286" s="74" t="s">
        <v>154</v>
      </c>
    </row>
    <row r="287" spans="1:7" ht="15.5" x14ac:dyDescent="0.35">
      <c r="A287" s="32"/>
      <c r="B287" s="6" t="s">
        <v>8</v>
      </c>
      <c r="C287" s="59"/>
      <c r="D287" s="59"/>
      <c r="E287" s="59"/>
      <c r="F287" s="42"/>
      <c r="G287" s="74"/>
    </row>
    <row r="288" spans="1:7" ht="21" customHeight="1" x14ac:dyDescent="0.35">
      <c r="A288" s="32"/>
      <c r="B288" s="6" t="s">
        <v>9</v>
      </c>
      <c r="C288" s="59">
        <v>162700977.06</v>
      </c>
      <c r="D288" s="59">
        <v>162700977.06</v>
      </c>
      <c r="E288" s="59">
        <v>162700977.06</v>
      </c>
      <c r="F288" s="42">
        <f t="shared" si="50"/>
        <v>100</v>
      </c>
      <c r="G288" s="74"/>
    </row>
    <row r="289" spans="1:7" ht="21" customHeight="1" x14ac:dyDescent="0.35">
      <c r="A289" s="32"/>
      <c r="B289" s="6" t="s">
        <v>104</v>
      </c>
      <c r="C289" s="59">
        <v>821722.12</v>
      </c>
      <c r="D289" s="59">
        <v>821722.12</v>
      </c>
      <c r="E289" s="59">
        <v>821722.12</v>
      </c>
      <c r="F289" s="42">
        <f t="shared" si="50"/>
        <v>100</v>
      </c>
      <c r="G289" s="74"/>
    </row>
    <row r="290" spans="1:7" ht="19.5" customHeight="1" x14ac:dyDescent="0.35">
      <c r="A290" s="32"/>
      <c r="B290" s="6" t="s">
        <v>186</v>
      </c>
      <c r="C290" s="59">
        <v>44467200.649999999</v>
      </c>
      <c r="D290" s="59">
        <v>13978967.34</v>
      </c>
      <c r="E290" s="59">
        <v>13978967.34</v>
      </c>
      <c r="F290" s="42">
        <f t="shared" si="50"/>
        <v>31.436580526010694</v>
      </c>
      <c r="G290" s="74"/>
    </row>
    <row r="291" spans="1:7" ht="84" customHeight="1" x14ac:dyDescent="0.35">
      <c r="A291" s="32"/>
      <c r="B291" s="6" t="s">
        <v>124</v>
      </c>
      <c r="C291" s="59">
        <f>C293+C294+C295</f>
        <v>143022359</v>
      </c>
      <c r="D291" s="59">
        <f t="shared" ref="D291:E291" si="86">D293+D294+D295</f>
        <v>135190068.52000001</v>
      </c>
      <c r="E291" s="59">
        <f t="shared" si="86"/>
        <v>135190068.52000001</v>
      </c>
      <c r="F291" s="42">
        <f t="shared" si="50"/>
        <v>94.523730041398636</v>
      </c>
      <c r="G291" s="74" t="s">
        <v>154</v>
      </c>
    </row>
    <row r="292" spans="1:7" ht="15.5" x14ac:dyDescent="0.35">
      <c r="A292" s="32"/>
      <c r="B292" s="6" t="s">
        <v>8</v>
      </c>
      <c r="C292" s="59"/>
      <c r="D292" s="59"/>
      <c r="E292" s="59"/>
      <c r="F292" s="42"/>
      <c r="G292" s="74"/>
    </row>
    <row r="293" spans="1:7" ht="20" customHeight="1" x14ac:dyDescent="0.35">
      <c r="A293" s="32"/>
      <c r="B293" s="6" t="s">
        <v>15</v>
      </c>
      <c r="C293" s="59">
        <v>118466600</v>
      </c>
      <c r="D293" s="59">
        <v>118466600</v>
      </c>
      <c r="E293" s="59">
        <v>118466600</v>
      </c>
      <c r="F293" s="42">
        <f t="shared" ref="F293:F429" si="87">E293/C293*100</f>
        <v>100</v>
      </c>
      <c r="G293" s="74"/>
    </row>
    <row r="294" spans="1:7" ht="19" customHeight="1" x14ac:dyDescent="0.35">
      <c r="A294" s="32"/>
      <c r="B294" s="6" t="s">
        <v>104</v>
      </c>
      <c r="C294" s="59">
        <v>598316.15</v>
      </c>
      <c r="D294" s="59">
        <v>598316.15</v>
      </c>
      <c r="E294" s="59">
        <v>598316.15</v>
      </c>
      <c r="F294" s="42">
        <f t="shared" si="87"/>
        <v>100</v>
      </c>
      <c r="G294" s="74"/>
    </row>
    <row r="295" spans="1:7" ht="20.5" customHeight="1" x14ac:dyDescent="0.35">
      <c r="A295" s="32"/>
      <c r="B295" s="6" t="s">
        <v>186</v>
      </c>
      <c r="C295" s="59">
        <v>23957442.850000001</v>
      </c>
      <c r="D295" s="59">
        <v>16125152.369999999</v>
      </c>
      <c r="E295" s="59">
        <v>16125152.369999999</v>
      </c>
      <c r="F295" s="42">
        <f t="shared" si="87"/>
        <v>67.307485489838072</v>
      </c>
      <c r="G295" s="74"/>
    </row>
    <row r="296" spans="1:7" ht="87.5" customHeight="1" x14ac:dyDescent="0.35">
      <c r="A296" s="32"/>
      <c r="B296" s="6" t="s">
        <v>125</v>
      </c>
      <c r="C296" s="59">
        <f>C298+C299+C300</f>
        <v>28684956.66</v>
      </c>
      <c r="D296" s="59">
        <f t="shared" ref="D296:E296" si="88">D298+D299+D300</f>
        <v>28684956.66</v>
      </c>
      <c r="E296" s="59">
        <f t="shared" si="88"/>
        <v>28684956.66</v>
      </c>
      <c r="F296" s="42">
        <f t="shared" si="87"/>
        <v>100</v>
      </c>
      <c r="G296" s="74" t="s">
        <v>154</v>
      </c>
    </row>
    <row r="297" spans="1:7" ht="15.5" x14ac:dyDescent="0.35">
      <c r="A297" s="32"/>
      <c r="B297" s="6" t="s">
        <v>8</v>
      </c>
      <c r="C297" s="59"/>
      <c r="D297" s="59"/>
      <c r="E297" s="59"/>
      <c r="F297" s="42"/>
      <c r="G297" s="74"/>
    </row>
    <row r="298" spans="1:7" ht="18" customHeight="1" x14ac:dyDescent="0.35">
      <c r="A298" s="32"/>
      <c r="B298" s="6" t="s">
        <v>15</v>
      </c>
      <c r="C298" s="59">
        <v>18136760</v>
      </c>
      <c r="D298" s="59">
        <v>18136760</v>
      </c>
      <c r="E298" s="59">
        <v>18136760</v>
      </c>
      <c r="F298" s="42">
        <f t="shared" si="87"/>
        <v>100</v>
      </c>
      <c r="G298" s="74"/>
    </row>
    <row r="299" spans="1:7" ht="21" customHeight="1" x14ac:dyDescent="0.35">
      <c r="A299" s="32"/>
      <c r="B299" s="6" t="s">
        <v>104</v>
      </c>
      <c r="C299" s="59">
        <v>91599.8</v>
      </c>
      <c r="D299" s="59">
        <v>91599.8</v>
      </c>
      <c r="E299" s="59">
        <v>91599.8</v>
      </c>
      <c r="F299" s="42">
        <f t="shared" si="87"/>
        <v>100</v>
      </c>
      <c r="G299" s="74"/>
    </row>
    <row r="300" spans="1:7" ht="21" customHeight="1" x14ac:dyDescent="0.35">
      <c r="A300" s="32"/>
      <c r="B300" s="6" t="s">
        <v>186</v>
      </c>
      <c r="C300" s="59">
        <v>10456596.859999999</v>
      </c>
      <c r="D300" s="59">
        <v>10456596.859999999</v>
      </c>
      <c r="E300" s="59">
        <v>10456596.859999999</v>
      </c>
      <c r="F300" s="42">
        <f t="shared" si="87"/>
        <v>100</v>
      </c>
      <c r="G300" s="74"/>
    </row>
    <row r="301" spans="1:7" ht="88.5" customHeight="1" x14ac:dyDescent="0.35">
      <c r="A301" s="32"/>
      <c r="B301" s="6" t="s">
        <v>185</v>
      </c>
      <c r="C301" s="59">
        <f>C303+C304+C305</f>
        <v>91555957.920000017</v>
      </c>
      <c r="D301" s="59">
        <f>D303+D304+D305</f>
        <v>80569424.020000011</v>
      </c>
      <c r="E301" s="59">
        <f>E303+E304+E305</f>
        <v>80569424.020000011</v>
      </c>
      <c r="F301" s="42">
        <f t="shared" si="87"/>
        <v>88.000197748354239</v>
      </c>
      <c r="G301" s="74" t="s">
        <v>154</v>
      </c>
    </row>
    <row r="302" spans="1:7" ht="21" customHeight="1" x14ac:dyDescent="0.35">
      <c r="A302" s="32"/>
      <c r="B302" s="6" t="s">
        <v>8</v>
      </c>
      <c r="C302" s="77"/>
      <c r="D302" s="59"/>
      <c r="E302" s="59"/>
      <c r="F302" s="42"/>
      <c r="G302" s="74"/>
    </row>
    <row r="303" spans="1:7" ht="21" customHeight="1" x14ac:dyDescent="0.35">
      <c r="A303" s="32"/>
      <c r="B303" s="6" t="s">
        <v>9</v>
      </c>
      <c r="C303" s="62">
        <f>77257400-91.46</f>
        <v>77257308.540000007</v>
      </c>
      <c r="D303" s="59">
        <v>77257308.540000007</v>
      </c>
      <c r="E303" s="59">
        <v>77257308.540000007</v>
      </c>
      <c r="F303" s="42">
        <f t="shared" si="87"/>
        <v>100</v>
      </c>
      <c r="G303" s="74"/>
    </row>
    <row r="304" spans="1:7" ht="21" customHeight="1" x14ac:dyDescent="0.35">
      <c r="A304" s="32"/>
      <c r="B304" s="6" t="s">
        <v>104</v>
      </c>
      <c r="C304" s="62">
        <v>390188.43</v>
      </c>
      <c r="D304" s="59">
        <v>390188.43</v>
      </c>
      <c r="E304" s="59">
        <v>390188.43</v>
      </c>
      <c r="F304" s="42">
        <f>E304/C304*100</f>
        <v>100</v>
      </c>
      <c r="G304" s="74"/>
    </row>
    <row r="305" spans="1:7" ht="21" customHeight="1" x14ac:dyDescent="0.35">
      <c r="A305" s="32"/>
      <c r="B305" s="6" t="s">
        <v>104</v>
      </c>
      <c r="C305" s="62">
        <v>13908460.949999999</v>
      </c>
      <c r="D305" s="59">
        <v>2921927.05</v>
      </c>
      <c r="E305" s="59">
        <v>2921927.05</v>
      </c>
      <c r="F305" s="42">
        <f t="shared" si="87"/>
        <v>21.008270149401397</v>
      </c>
      <c r="G305" s="74"/>
    </row>
    <row r="306" spans="1:7" ht="81.5" customHeight="1" x14ac:dyDescent="0.35">
      <c r="A306" s="32"/>
      <c r="B306" s="49" t="s">
        <v>113</v>
      </c>
      <c r="C306" s="65">
        <f t="shared" ref="C306:E306" si="89">C308+C309</f>
        <v>521494049</v>
      </c>
      <c r="D306" s="65">
        <f t="shared" si="89"/>
        <v>336054872.5</v>
      </c>
      <c r="E306" s="65">
        <f t="shared" si="89"/>
        <v>336054872.5</v>
      </c>
      <c r="F306" s="42">
        <f t="shared" si="87"/>
        <v>64.440787607146788</v>
      </c>
      <c r="G306" s="74" t="s">
        <v>154</v>
      </c>
    </row>
    <row r="307" spans="1:7" ht="15.5" x14ac:dyDescent="0.35">
      <c r="A307" s="32"/>
      <c r="B307" s="49" t="s">
        <v>8</v>
      </c>
      <c r="C307" s="59"/>
      <c r="D307" s="59"/>
      <c r="E307" s="59"/>
      <c r="F307" s="42"/>
      <c r="G307" s="74"/>
    </row>
    <row r="308" spans="1:7" ht="19" customHeight="1" x14ac:dyDescent="0.35">
      <c r="A308" s="32"/>
      <c r="B308" s="49" t="s">
        <v>145</v>
      </c>
      <c r="C308" s="59">
        <v>517313700</v>
      </c>
      <c r="D308" s="59">
        <v>333361022.69</v>
      </c>
      <c r="E308" s="59">
        <v>333361022.69</v>
      </c>
      <c r="F308" s="42">
        <f t="shared" si="87"/>
        <v>64.440787609143158</v>
      </c>
      <c r="G308" s="74"/>
    </row>
    <row r="309" spans="1:7" ht="20.5" customHeight="1" x14ac:dyDescent="0.35">
      <c r="A309" s="32"/>
      <c r="B309" s="49" t="s">
        <v>144</v>
      </c>
      <c r="C309" s="59">
        <f>4180300+13+36</f>
        <v>4180349</v>
      </c>
      <c r="D309" s="59">
        <v>2693849.81</v>
      </c>
      <c r="E309" s="59">
        <v>2693849.81</v>
      </c>
      <c r="F309" s="42">
        <f t="shared" si="87"/>
        <v>64.440787360098412</v>
      </c>
      <c r="G309" s="74"/>
    </row>
    <row r="310" spans="1:7" ht="98" customHeight="1" x14ac:dyDescent="0.35">
      <c r="A310" s="32"/>
      <c r="B310" s="6" t="s">
        <v>188</v>
      </c>
      <c r="C310" s="59">
        <f>C312+C313</f>
        <v>520800</v>
      </c>
      <c r="D310" s="59">
        <f t="shared" ref="D310:E310" si="90">D312+D313</f>
        <v>520800</v>
      </c>
      <c r="E310" s="59">
        <f t="shared" si="90"/>
        <v>520800</v>
      </c>
      <c r="F310" s="42">
        <f t="shared" ref="F310" si="91">E310/C310*100</f>
        <v>100</v>
      </c>
      <c r="G310" s="74" t="s">
        <v>156</v>
      </c>
    </row>
    <row r="311" spans="1:7" ht="20.5" customHeight="1" x14ac:dyDescent="0.35">
      <c r="A311" s="32"/>
      <c r="B311" s="6" t="s">
        <v>8</v>
      </c>
      <c r="C311" s="59"/>
      <c r="D311" s="59"/>
      <c r="E311" s="59"/>
      <c r="F311" s="42"/>
      <c r="G311" s="74"/>
    </row>
    <row r="312" spans="1:7" ht="20.5" customHeight="1" x14ac:dyDescent="0.35">
      <c r="A312" s="32"/>
      <c r="B312" s="6" t="s">
        <v>9</v>
      </c>
      <c r="C312" s="59">
        <v>520800</v>
      </c>
      <c r="D312" s="59">
        <v>520800</v>
      </c>
      <c r="E312" s="59">
        <v>520800</v>
      </c>
      <c r="F312" s="42">
        <f t="shared" ref="F312" si="92">E312/C312*100</f>
        <v>100</v>
      </c>
      <c r="G312" s="74"/>
    </row>
    <row r="313" spans="1:7" ht="20.5" customHeight="1" x14ac:dyDescent="0.35">
      <c r="A313" s="32"/>
      <c r="B313" s="6" t="s">
        <v>18</v>
      </c>
      <c r="C313" s="59"/>
      <c r="D313" s="59"/>
      <c r="E313" s="59"/>
      <c r="F313" s="42"/>
      <c r="G313" s="74"/>
    </row>
    <row r="314" spans="1:7" ht="86" customHeight="1" x14ac:dyDescent="0.35">
      <c r="A314" s="32"/>
      <c r="B314" s="6" t="s">
        <v>190</v>
      </c>
      <c r="C314" s="59">
        <f>C316+C317</f>
        <v>180000</v>
      </c>
      <c r="D314" s="59">
        <f t="shared" ref="D314:E314" si="93">D316+D317</f>
        <v>180000</v>
      </c>
      <c r="E314" s="59">
        <f t="shared" si="93"/>
        <v>180000</v>
      </c>
      <c r="F314" s="42">
        <f t="shared" si="87"/>
        <v>100</v>
      </c>
      <c r="G314" s="74" t="s">
        <v>156</v>
      </c>
    </row>
    <row r="315" spans="1:7" ht="20.5" customHeight="1" x14ac:dyDescent="0.35">
      <c r="A315" s="32"/>
      <c r="B315" s="6" t="s">
        <v>8</v>
      </c>
      <c r="C315" s="59"/>
      <c r="D315" s="59"/>
      <c r="E315" s="59"/>
      <c r="F315" s="42"/>
      <c r="G315" s="74"/>
    </row>
    <row r="316" spans="1:7" ht="20.5" customHeight="1" x14ac:dyDescent="0.35">
      <c r="A316" s="32"/>
      <c r="B316" s="6" t="s">
        <v>9</v>
      </c>
      <c r="C316" s="59"/>
      <c r="D316" s="59"/>
      <c r="E316" s="59"/>
      <c r="F316" s="42"/>
      <c r="G316" s="74"/>
    </row>
    <row r="317" spans="1:7" ht="20.5" customHeight="1" x14ac:dyDescent="0.35">
      <c r="A317" s="32"/>
      <c r="B317" s="6" t="s">
        <v>18</v>
      </c>
      <c r="C317" s="59">
        <v>180000</v>
      </c>
      <c r="D317" s="59">
        <v>180000</v>
      </c>
      <c r="E317" s="59">
        <v>180000</v>
      </c>
      <c r="F317" s="42">
        <f t="shared" ref="F317:F318" si="94">E317/C317*100</f>
        <v>100</v>
      </c>
      <c r="G317" s="74"/>
    </row>
    <row r="318" spans="1:7" ht="132" customHeight="1" x14ac:dyDescent="0.35">
      <c r="A318" s="32"/>
      <c r="B318" s="6" t="s">
        <v>191</v>
      </c>
      <c r="C318" s="59">
        <f>C320+C321</f>
        <v>23379017</v>
      </c>
      <c r="D318" s="59">
        <f t="shared" ref="D318:E318" si="95">D320+D321</f>
        <v>23379017</v>
      </c>
      <c r="E318" s="59">
        <f t="shared" si="95"/>
        <v>23379017</v>
      </c>
      <c r="F318" s="42">
        <f t="shared" si="94"/>
        <v>100</v>
      </c>
      <c r="G318" s="74" t="s">
        <v>156</v>
      </c>
    </row>
    <row r="319" spans="1:7" ht="20.5" customHeight="1" x14ac:dyDescent="0.35">
      <c r="A319" s="32"/>
      <c r="B319" s="6" t="s">
        <v>8</v>
      </c>
      <c r="C319" s="59"/>
      <c r="D319" s="59"/>
      <c r="E319" s="59"/>
      <c r="F319" s="42"/>
      <c r="G319" s="74"/>
    </row>
    <row r="320" spans="1:7" ht="20.5" customHeight="1" x14ac:dyDescent="0.35">
      <c r="A320" s="32"/>
      <c r="B320" s="6" t="s">
        <v>9</v>
      </c>
      <c r="C320" s="59"/>
      <c r="D320" s="59"/>
      <c r="E320" s="59"/>
      <c r="F320" s="42"/>
      <c r="G320" s="74"/>
    </row>
    <row r="321" spans="1:7" ht="20.5" customHeight="1" x14ac:dyDescent="0.35">
      <c r="A321" s="32"/>
      <c r="B321" s="6" t="s">
        <v>18</v>
      </c>
      <c r="C321" s="59">
        <v>23379017</v>
      </c>
      <c r="D321" s="59">
        <v>23379017</v>
      </c>
      <c r="E321" s="59">
        <v>23379017</v>
      </c>
      <c r="F321" s="42">
        <f t="shared" ref="F321:F322" si="96">E321/C321*100</f>
        <v>100</v>
      </c>
      <c r="G321" s="74"/>
    </row>
    <row r="322" spans="1:7" ht="71" customHeight="1" x14ac:dyDescent="0.35">
      <c r="A322" s="32"/>
      <c r="B322" s="6" t="s">
        <v>192</v>
      </c>
      <c r="C322" s="59">
        <f>C324+C325</f>
        <v>1600000</v>
      </c>
      <c r="D322" s="59">
        <f t="shared" ref="D322:E322" si="97">D324+D325</f>
        <v>1600000</v>
      </c>
      <c r="E322" s="59">
        <f t="shared" si="97"/>
        <v>1600000</v>
      </c>
      <c r="F322" s="42">
        <f t="shared" si="96"/>
        <v>100</v>
      </c>
      <c r="G322" s="74" t="s">
        <v>156</v>
      </c>
    </row>
    <row r="323" spans="1:7" ht="20.5" customHeight="1" x14ac:dyDescent="0.35">
      <c r="A323" s="32"/>
      <c r="B323" s="6" t="s">
        <v>8</v>
      </c>
      <c r="C323" s="59"/>
      <c r="D323" s="59"/>
      <c r="E323" s="59"/>
      <c r="F323" s="42"/>
      <c r="G323" s="74"/>
    </row>
    <row r="324" spans="1:7" ht="20.5" customHeight="1" x14ac:dyDescent="0.35">
      <c r="A324" s="32"/>
      <c r="B324" s="6" t="s">
        <v>9</v>
      </c>
      <c r="C324" s="59"/>
      <c r="D324" s="59"/>
      <c r="E324" s="59"/>
      <c r="F324" s="42"/>
      <c r="G324" s="74"/>
    </row>
    <row r="325" spans="1:7" ht="20.5" customHeight="1" x14ac:dyDescent="0.35">
      <c r="A325" s="32"/>
      <c r="B325" s="6" t="s">
        <v>18</v>
      </c>
      <c r="C325" s="59">
        <v>1600000</v>
      </c>
      <c r="D325" s="59">
        <v>1600000</v>
      </c>
      <c r="E325" s="59">
        <v>1600000</v>
      </c>
      <c r="F325" s="42">
        <f t="shared" ref="F325:F326" si="98">E325/C325*100</f>
        <v>100</v>
      </c>
      <c r="G325" s="74"/>
    </row>
    <row r="326" spans="1:7" ht="70" customHeight="1" x14ac:dyDescent="0.35">
      <c r="A326" s="32"/>
      <c r="B326" s="81" t="s">
        <v>196</v>
      </c>
      <c r="C326" s="59">
        <f>C328+C329</f>
        <v>400000</v>
      </c>
      <c r="D326" s="59">
        <f t="shared" ref="D326:E326" si="99">D328+D329</f>
        <v>400000</v>
      </c>
      <c r="E326" s="59">
        <f t="shared" si="99"/>
        <v>400000</v>
      </c>
      <c r="F326" s="42">
        <f t="shared" si="98"/>
        <v>100</v>
      </c>
      <c r="G326" s="74"/>
    </row>
    <row r="327" spans="1:7" ht="20.5" customHeight="1" x14ac:dyDescent="0.35">
      <c r="A327" s="32"/>
      <c r="B327" s="11" t="s">
        <v>8</v>
      </c>
      <c r="C327" s="59"/>
      <c r="D327" s="59"/>
      <c r="E327" s="59"/>
      <c r="F327" s="42"/>
      <c r="G327" s="74"/>
    </row>
    <row r="328" spans="1:7" ht="20.5" customHeight="1" x14ac:dyDescent="0.35">
      <c r="A328" s="32"/>
      <c r="B328" s="6" t="s">
        <v>9</v>
      </c>
      <c r="C328" s="59"/>
      <c r="D328" s="59"/>
      <c r="E328" s="59"/>
      <c r="F328" s="42"/>
      <c r="G328" s="74"/>
    </row>
    <row r="329" spans="1:7" ht="20.5" customHeight="1" x14ac:dyDescent="0.35">
      <c r="A329" s="32"/>
      <c r="B329" s="6" t="s">
        <v>10</v>
      </c>
      <c r="C329" s="59">
        <v>400000</v>
      </c>
      <c r="D329" s="59">
        <v>400000</v>
      </c>
      <c r="E329" s="59">
        <v>400000</v>
      </c>
      <c r="F329" s="42">
        <f t="shared" ref="F329:F330" si="100">E329/C329*100</f>
        <v>100</v>
      </c>
      <c r="G329" s="74"/>
    </row>
    <row r="330" spans="1:7" ht="119.5" customHeight="1" x14ac:dyDescent="0.35">
      <c r="A330" s="32"/>
      <c r="B330" s="6" t="s">
        <v>198</v>
      </c>
      <c r="C330" s="59">
        <f>C332+C333</f>
        <v>16930100</v>
      </c>
      <c r="D330" s="59">
        <f t="shared" ref="D330:E330" si="101">D332+D333</f>
        <v>16930100</v>
      </c>
      <c r="E330" s="59">
        <f t="shared" si="101"/>
        <v>16930100</v>
      </c>
      <c r="F330" s="42">
        <f t="shared" si="100"/>
        <v>100</v>
      </c>
      <c r="G330" s="74"/>
    </row>
    <row r="331" spans="1:7" ht="19" customHeight="1" x14ac:dyDescent="0.35">
      <c r="A331" s="32"/>
      <c r="B331" s="11" t="s">
        <v>8</v>
      </c>
      <c r="C331" s="59"/>
      <c r="D331" s="59"/>
      <c r="E331" s="59"/>
      <c r="F331" s="42"/>
      <c r="G331" s="74"/>
    </row>
    <row r="332" spans="1:7" ht="20.5" customHeight="1" x14ac:dyDescent="0.35">
      <c r="A332" s="32"/>
      <c r="B332" s="6" t="s">
        <v>9</v>
      </c>
      <c r="C332" s="59"/>
      <c r="D332" s="59"/>
      <c r="E332" s="59"/>
      <c r="F332" s="42"/>
      <c r="G332" s="74"/>
    </row>
    <row r="333" spans="1:7" ht="62" x14ac:dyDescent="0.35">
      <c r="A333" s="32"/>
      <c r="B333" s="6" t="s">
        <v>12</v>
      </c>
      <c r="C333" s="59">
        <v>16930100</v>
      </c>
      <c r="D333" s="59">
        <v>16930100</v>
      </c>
      <c r="E333" s="59">
        <v>16930100</v>
      </c>
      <c r="F333" s="42">
        <f t="shared" ref="F333:F334" si="102">E333/C333*100</f>
        <v>100</v>
      </c>
      <c r="G333" s="74" t="s">
        <v>156</v>
      </c>
    </row>
    <row r="334" spans="1:7" ht="104" customHeight="1" x14ac:dyDescent="0.35">
      <c r="A334" s="32"/>
      <c r="B334" s="80" t="s">
        <v>199</v>
      </c>
      <c r="C334" s="59">
        <f>C336+C337</f>
        <v>15291000</v>
      </c>
      <c r="D334" s="59">
        <f t="shared" ref="D334:E334" si="103">D336+D337</f>
        <v>15291000</v>
      </c>
      <c r="E334" s="59">
        <f t="shared" si="103"/>
        <v>0</v>
      </c>
      <c r="F334" s="42">
        <f t="shared" si="102"/>
        <v>0</v>
      </c>
      <c r="G334" s="74"/>
    </row>
    <row r="335" spans="1:7" ht="20.5" customHeight="1" x14ac:dyDescent="0.35">
      <c r="A335" s="32"/>
      <c r="B335" s="6" t="s">
        <v>8</v>
      </c>
      <c r="C335" s="59"/>
      <c r="D335" s="59"/>
      <c r="E335" s="59"/>
      <c r="F335" s="42"/>
      <c r="G335" s="74"/>
    </row>
    <row r="336" spans="1:7" ht="20.5" customHeight="1" x14ac:dyDescent="0.35">
      <c r="A336" s="32"/>
      <c r="B336" s="6" t="s">
        <v>15</v>
      </c>
      <c r="C336" s="59"/>
      <c r="D336" s="59"/>
      <c r="E336" s="59"/>
      <c r="F336" s="42"/>
      <c r="G336" s="74"/>
    </row>
    <row r="337" spans="1:8" ht="20.5" customHeight="1" x14ac:dyDescent="0.35">
      <c r="A337" s="32"/>
      <c r="B337" s="6" t="s">
        <v>104</v>
      </c>
      <c r="C337" s="59">
        <v>15291000</v>
      </c>
      <c r="D337" s="59">
        <v>15291000</v>
      </c>
      <c r="E337" s="59"/>
      <c r="F337" s="42">
        <f t="shared" ref="F337" si="104">E337/C337*100</f>
        <v>0</v>
      </c>
      <c r="G337" s="74"/>
    </row>
    <row r="338" spans="1:8" ht="18" customHeight="1" x14ac:dyDescent="0.35">
      <c r="A338" s="29" t="s">
        <v>29</v>
      </c>
      <c r="B338" s="50" t="s">
        <v>53</v>
      </c>
      <c r="C338" s="58">
        <f>C339+C343+C347+C351+C359+C355+C363+C367</f>
        <v>25126020</v>
      </c>
      <c r="D338" s="58">
        <f t="shared" ref="D338:E338" si="105">D339+D343+D347+D351+D359+D355+D363+D367</f>
        <v>23082107.210000001</v>
      </c>
      <c r="E338" s="58">
        <f t="shared" si="105"/>
        <v>23082107.210000001</v>
      </c>
      <c r="F338" s="3">
        <f t="shared" si="87"/>
        <v>91.86535396373958</v>
      </c>
      <c r="G338" s="75"/>
    </row>
    <row r="339" spans="1:8" ht="89" customHeight="1" x14ac:dyDescent="0.35">
      <c r="A339" s="32"/>
      <c r="B339" s="6" t="s">
        <v>107</v>
      </c>
      <c r="C339" s="59">
        <f t="shared" ref="C339:E339" si="106">C341+C342</f>
        <v>173000</v>
      </c>
      <c r="D339" s="59">
        <f t="shared" si="106"/>
        <v>173000</v>
      </c>
      <c r="E339" s="59">
        <f t="shared" si="106"/>
        <v>173000</v>
      </c>
      <c r="F339" s="42">
        <f t="shared" si="87"/>
        <v>100</v>
      </c>
      <c r="G339" s="74" t="s">
        <v>157</v>
      </c>
      <c r="H339" s="53"/>
    </row>
    <row r="340" spans="1:8" ht="15.5" x14ac:dyDescent="0.35">
      <c r="A340" s="32"/>
      <c r="B340" s="6" t="s">
        <v>8</v>
      </c>
      <c r="C340" s="59"/>
      <c r="D340" s="59"/>
      <c r="E340" s="59"/>
      <c r="F340" s="42"/>
      <c r="G340" s="74"/>
    </row>
    <row r="341" spans="1:8" ht="15.5" x14ac:dyDescent="0.35">
      <c r="A341" s="32"/>
      <c r="B341" s="6" t="s">
        <v>15</v>
      </c>
      <c r="C341" s="59"/>
      <c r="D341" s="59"/>
      <c r="E341" s="59"/>
      <c r="F341" s="42"/>
      <c r="G341" s="74"/>
    </row>
    <row r="342" spans="1:8" ht="19" customHeight="1" x14ac:dyDescent="0.35">
      <c r="A342" s="32"/>
      <c r="B342" s="6" t="s">
        <v>27</v>
      </c>
      <c r="C342" s="59">
        <v>173000</v>
      </c>
      <c r="D342" s="59">
        <v>173000</v>
      </c>
      <c r="E342" s="59">
        <v>173000</v>
      </c>
      <c r="F342" s="42">
        <f t="shared" si="87"/>
        <v>100</v>
      </c>
      <c r="G342" s="74"/>
    </row>
    <row r="343" spans="1:8" ht="79" customHeight="1" x14ac:dyDescent="0.35">
      <c r="A343" s="32"/>
      <c r="B343" s="6" t="s">
        <v>115</v>
      </c>
      <c r="C343" s="59">
        <f t="shared" ref="C343:E343" si="107">SUM(C345+C346)</f>
        <v>1975000</v>
      </c>
      <c r="D343" s="59">
        <f t="shared" si="107"/>
        <v>0</v>
      </c>
      <c r="E343" s="59">
        <f t="shared" si="107"/>
        <v>0</v>
      </c>
      <c r="F343" s="42">
        <f t="shared" si="87"/>
        <v>0</v>
      </c>
      <c r="G343" s="74" t="s">
        <v>157</v>
      </c>
      <c r="H343" s="53"/>
    </row>
    <row r="344" spans="1:8" ht="15.5" x14ac:dyDescent="0.35">
      <c r="A344" s="32"/>
      <c r="B344" s="6" t="s">
        <v>8</v>
      </c>
      <c r="C344" s="59"/>
      <c r="D344" s="59"/>
      <c r="E344" s="59"/>
      <c r="F344" s="42"/>
      <c r="G344" s="74"/>
    </row>
    <row r="345" spans="1:8" ht="15.5" x14ac:dyDescent="0.35">
      <c r="A345" s="32"/>
      <c r="B345" s="6" t="s">
        <v>15</v>
      </c>
      <c r="C345" s="59"/>
      <c r="D345" s="59"/>
      <c r="E345" s="59"/>
      <c r="F345" s="42"/>
      <c r="G345" s="74"/>
    </row>
    <row r="346" spans="1:8" ht="23" customHeight="1" x14ac:dyDescent="0.35">
      <c r="A346" s="32"/>
      <c r="B346" s="6" t="s">
        <v>104</v>
      </c>
      <c r="C346" s="59">
        <v>1975000</v>
      </c>
      <c r="D346" s="59"/>
      <c r="E346" s="59"/>
      <c r="F346" s="42">
        <f t="shared" si="87"/>
        <v>0</v>
      </c>
      <c r="G346" s="74"/>
    </row>
    <row r="347" spans="1:8" ht="85.5" customHeight="1" x14ac:dyDescent="0.35">
      <c r="A347" s="32"/>
      <c r="B347" s="6" t="s">
        <v>173</v>
      </c>
      <c r="C347" s="59">
        <f>C349+C350</f>
        <v>17454180</v>
      </c>
      <c r="D347" s="59">
        <f t="shared" ref="D347:E347" si="108">D349+D350</f>
        <v>17385267.210000001</v>
      </c>
      <c r="E347" s="59">
        <f t="shared" si="108"/>
        <v>17385267.210000001</v>
      </c>
      <c r="F347" s="42">
        <f t="shared" si="87"/>
        <v>99.605178874057671</v>
      </c>
      <c r="G347" s="74" t="s">
        <v>157</v>
      </c>
    </row>
    <row r="348" spans="1:8" ht="23" customHeight="1" x14ac:dyDescent="0.35">
      <c r="A348" s="32"/>
      <c r="B348" s="11" t="s">
        <v>8</v>
      </c>
      <c r="C348" s="59"/>
      <c r="D348" s="59"/>
      <c r="E348" s="59"/>
      <c r="F348" s="42"/>
      <c r="G348" s="74"/>
    </row>
    <row r="349" spans="1:8" ht="23" customHeight="1" x14ac:dyDescent="0.35">
      <c r="A349" s="32"/>
      <c r="B349" s="11" t="s">
        <v>15</v>
      </c>
      <c r="C349" s="59"/>
      <c r="D349" s="59"/>
      <c r="E349" s="59"/>
      <c r="F349" s="42"/>
      <c r="G349" s="74"/>
    </row>
    <row r="350" spans="1:8" ht="23" customHeight="1" x14ac:dyDescent="0.35">
      <c r="A350" s="32"/>
      <c r="B350" s="11" t="s">
        <v>27</v>
      </c>
      <c r="C350" s="59">
        <v>17454180</v>
      </c>
      <c r="D350" s="59">
        <v>17385267.210000001</v>
      </c>
      <c r="E350" s="59">
        <v>17385267.210000001</v>
      </c>
      <c r="F350" s="42">
        <f t="shared" si="87"/>
        <v>99.605178874057671</v>
      </c>
      <c r="G350" s="74"/>
    </row>
    <row r="351" spans="1:8" ht="78.5" customHeight="1" x14ac:dyDescent="0.35">
      <c r="A351" s="32"/>
      <c r="B351" s="6" t="s">
        <v>188</v>
      </c>
      <c r="C351" s="59">
        <f>C353+C354</f>
        <v>156240</v>
      </c>
      <c r="D351" s="59">
        <f t="shared" ref="D351:E351" si="109">D353+D354</f>
        <v>156240</v>
      </c>
      <c r="E351" s="59">
        <f t="shared" si="109"/>
        <v>156240</v>
      </c>
      <c r="F351" s="42">
        <f t="shared" ref="F351" si="110">E351/C351*100</f>
        <v>100</v>
      </c>
      <c r="G351" s="74" t="s">
        <v>157</v>
      </c>
    </row>
    <row r="352" spans="1:8" ht="23" customHeight="1" x14ac:dyDescent="0.35">
      <c r="A352" s="32"/>
      <c r="B352" s="41" t="s">
        <v>8</v>
      </c>
      <c r="C352" s="42"/>
      <c r="D352" s="42"/>
      <c r="E352" s="13"/>
      <c r="F352" s="42"/>
      <c r="G352" s="74"/>
    </row>
    <row r="353" spans="1:7" ht="23" customHeight="1" x14ac:dyDescent="0.35">
      <c r="A353" s="32"/>
      <c r="B353" s="41" t="s">
        <v>9</v>
      </c>
      <c r="C353" s="42">
        <v>156240</v>
      </c>
      <c r="D353" s="42">
        <v>156240</v>
      </c>
      <c r="E353" s="42">
        <v>156240</v>
      </c>
      <c r="F353" s="42">
        <f t="shared" ref="F353" si="111">E353/C353*100</f>
        <v>100</v>
      </c>
      <c r="G353" s="74"/>
    </row>
    <row r="354" spans="1:7" ht="23" customHeight="1" x14ac:dyDescent="0.35">
      <c r="A354" s="32"/>
      <c r="B354" s="41" t="s">
        <v>18</v>
      </c>
      <c r="C354" s="42"/>
      <c r="D354" s="42"/>
      <c r="E354" s="13"/>
      <c r="F354" s="42"/>
      <c r="G354" s="74"/>
    </row>
    <row r="355" spans="1:7" ht="90" customHeight="1" x14ac:dyDescent="0.35">
      <c r="A355" s="32"/>
      <c r="B355" s="72" t="s">
        <v>194</v>
      </c>
      <c r="C355" s="42">
        <f>C357+C358</f>
        <v>1043000</v>
      </c>
      <c r="D355" s="42">
        <f t="shared" ref="D355:E355" si="112">D357+D358</f>
        <v>1043000</v>
      </c>
      <c r="E355" s="42">
        <f t="shared" si="112"/>
        <v>1043000</v>
      </c>
      <c r="F355" s="42">
        <f t="shared" si="87"/>
        <v>100</v>
      </c>
      <c r="G355" s="74" t="s">
        <v>157</v>
      </c>
    </row>
    <row r="356" spans="1:7" ht="23" customHeight="1" x14ac:dyDescent="0.35">
      <c r="A356" s="32"/>
      <c r="B356" s="41" t="s">
        <v>8</v>
      </c>
      <c r="C356" s="42"/>
      <c r="D356" s="42"/>
      <c r="E356" s="13"/>
      <c r="F356" s="42"/>
      <c r="G356" s="74"/>
    </row>
    <row r="357" spans="1:7" ht="23" customHeight="1" x14ac:dyDescent="0.35">
      <c r="A357" s="32"/>
      <c r="B357" s="41" t="s">
        <v>9</v>
      </c>
      <c r="C357" s="42"/>
      <c r="D357" s="42"/>
      <c r="E357" s="13"/>
      <c r="F357" s="42"/>
      <c r="G357" s="74"/>
    </row>
    <row r="358" spans="1:7" ht="23" customHeight="1" x14ac:dyDescent="0.35">
      <c r="A358" s="32"/>
      <c r="B358" s="41" t="s">
        <v>18</v>
      </c>
      <c r="C358" s="42">
        <v>1043000</v>
      </c>
      <c r="D358" s="42">
        <v>1043000</v>
      </c>
      <c r="E358" s="13">
        <v>1043000</v>
      </c>
      <c r="F358" s="42">
        <f t="shared" si="87"/>
        <v>100</v>
      </c>
      <c r="G358" s="74"/>
    </row>
    <row r="359" spans="1:7" ht="84.5" customHeight="1" x14ac:dyDescent="0.35">
      <c r="A359" s="32"/>
      <c r="B359" s="6" t="s">
        <v>190</v>
      </c>
      <c r="C359" s="59">
        <f>C361+C362</f>
        <v>140000</v>
      </c>
      <c r="D359" s="59">
        <f t="shared" ref="D359:E359" si="113">D361+D362</f>
        <v>140000</v>
      </c>
      <c r="E359" s="59">
        <f t="shared" si="113"/>
        <v>140000</v>
      </c>
      <c r="F359" s="42">
        <f t="shared" ref="F359" si="114">E359/C359*100</f>
        <v>100</v>
      </c>
      <c r="G359" s="74" t="s">
        <v>157</v>
      </c>
    </row>
    <row r="360" spans="1:7" ht="23" customHeight="1" x14ac:dyDescent="0.35">
      <c r="A360" s="32"/>
      <c r="B360" s="6" t="s">
        <v>8</v>
      </c>
      <c r="C360" s="59"/>
      <c r="D360" s="59"/>
      <c r="E360" s="59"/>
      <c r="F360" s="42"/>
      <c r="G360" s="74"/>
    </row>
    <row r="361" spans="1:7" ht="23" customHeight="1" x14ac:dyDescent="0.35">
      <c r="A361" s="32"/>
      <c r="B361" s="6" t="s">
        <v>9</v>
      </c>
      <c r="C361" s="59"/>
      <c r="D361" s="59"/>
      <c r="E361" s="59"/>
      <c r="F361" s="42"/>
      <c r="G361" s="74"/>
    </row>
    <row r="362" spans="1:7" ht="23" customHeight="1" x14ac:dyDescent="0.35">
      <c r="A362" s="32"/>
      <c r="B362" s="6" t="s">
        <v>18</v>
      </c>
      <c r="C362" s="59">
        <v>140000</v>
      </c>
      <c r="D362" s="59">
        <v>140000</v>
      </c>
      <c r="E362" s="59">
        <v>140000</v>
      </c>
      <c r="F362" s="42">
        <f t="shared" ref="F362:F363" si="115">E362/C362*100</f>
        <v>100</v>
      </c>
      <c r="G362" s="74"/>
    </row>
    <row r="363" spans="1:7" ht="66.5" customHeight="1" x14ac:dyDescent="0.35">
      <c r="A363" s="32"/>
      <c r="B363" s="81" t="s">
        <v>196</v>
      </c>
      <c r="C363" s="59">
        <f>C365+C366</f>
        <v>200000</v>
      </c>
      <c r="D363" s="59">
        <f t="shared" ref="D363:E363" si="116">D365+D366</f>
        <v>200000</v>
      </c>
      <c r="E363" s="59">
        <f t="shared" si="116"/>
        <v>200000</v>
      </c>
      <c r="F363" s="42">
        <f t="shared" si="115"/>
        <v>100</v>
      </c>
      <c r="G363" s="74"/>
    </row>
    <row r="364" spans="1:7" ht="23" customHeight="1" x14ac:dyDescent="0.35">
      <c r="A364" s="32"/>
      <c r="B364" s="11" t="s">
        <v>8</v>
      </c>
      <c r="C364" s="59"/>
      <c r="D364" s="59"/>
      <c r="E364" s="59"/>
      <c r="F364" s="42"/>
      <c r="G364" s="74"/>
    </row>
    <row r="365" spans="1:7" ht="23" customHeight="1" x14ac:dyDescent="0.35">
      <c r="A365" s="32"/>
      <c r="B365" s="6" t="s">
        <v>9</v>
      </c>
      <c r="C365" s="59"/>
      <c r="D365" s="59"/>
      <c r="E365" s="59"/>
      <c r="F365" s="42"/>
      <c r="G365" s="74"/>
    </row>
    <row r="366" spans="1:7" ht="23" customHeight="1" x14ac:dyDescent="0.35">
      <c r="A366" s="32"/>
      <c r="B366" s="6" t="s">
        <v>10</v>
      </c>
      <c r="C366" s="59">
        <v>200000</v>
      </c>
      <c r="D366" s="59">
        <v>200000</v>
      </c>
      <c r="E366" s="59">
        <v>200000</v>
      </c>
      <c r="F366" s="42">
        <f t="shared" ref="F366:F367" si="117">E366/C366*100</f>
        <v>100</v>
      </c>
      <c r="G366" s="74"/>
    </row>
    <row r="367" spans="1:7" ht="105" customHeight="1" x14ac:dyDescent="0.35">
      <c r="A367" s="32"/>
      <c r="B367" s="6" t="s">
        <v>200</v>
      </c>
      <c r="C367" s="59">
        <f>C369+C370</f>
        <v>3984600</v>
      </c>
      <c r="D367" s="59">
        <f t="shared" ref="D367:E367" si="118">D369+D370</f>
        <v>3984600</v>
      </c>
      <c r="E367" s="59">
        <f t="shared" si="118"/>
        <v>3984600</v>
      </c>
      <c r="F367" s="42">
        <f t="shared" si="117"/>
        <v>100</v>
      </c>
      <c r="G367" s="74"/>
    </row>
    <row r="368" spans="1:7" ht="23" customHeight="1" x14ac:dyDescent="0.35">
      <c r="A368" s="32"/>
      <c r="B368" s="11" t="s">
        <v>8</v>
      </c>
      <c r="C368" s="59"/>
      <c r="D368" s="59"/>
      <c r="E368" s="59"/>
      <c r="F368" s="42"/>
      <c r="G368" s="74"/>
    </row>
    <row r="369" spans="1:7" ht="23" customHeight="1" x14ac:dyDescent="0.35">
      <c r="A369" s="32"/>
      <c r="B369" s="6" t="s">
        <v>9</v>
      </c>
      <c r="C369" s="59"/>
      <c r="D369" s="59"/>
      <c r="E369" s="59"/>
      <c r="F369" s="42"/>
      <c r="G369" s="74"/>
    </row>
    <row r="370" spans="1:7" ht="23" customHeight="1" x14ac:dyDescent="0.35">
      <c r="A370" s="32"/>
      <c r="B370" s="6" t="s">
        <v>12</v>
      </c>
      <c r="C370" s="59">
        <v>3984600</v>
      </c>
      <c r="D370" s="59">
        <v>3984600</v>
      </c>
      <c r="E370" s="59">
        <v>3984600</v>
      </c>
      <c r="F370" s="42">
        <f t="shared" ref="F370" si="119">E370/C370*100</f>
        <v>100</v>
      </c>
      <c r="G370" s="74"/>
    </row>
    <row r="371" spans="1:7" ht="18" customHeight="1" x14ac:dyDescent="0.35">
      <c r="A371" s="29" t="s">
        <v>61</v>
      </c>
      <c r="B371" s="47" t="s">
        <v>31</v>
      </c>
      <c r="C371" s="67">
        <f>C372+C376+C384+C380+C388+C392+C396+C400+C404+C408+C412</f>
        <v>287950644.81</v>
      </c>
      <c r="D371" s="67">
        <f t="shared" ref="D371:F371" si="120">D372+D376+D384+D380+D388+D392+D396+D400+D404+D408+D412</f>
        <v>284223544.59999996</v>
      </c>
      <c r="E371" s="67">
        <f t="shared" si="120"/>
        <v>284223544.59999996</v>
      </c>
      <c r="F371" s="3">
        <f t="shared" si="87"/>
        <v>98.70564616639102</v>
      </c>
      <c r="G371" s="75"/>
    </row>
    <row r="372" spans="1:7" ht="209.5" customHeight="1" x14ac:dyDescent="0.35">
      <c r="A372" s="29"/>
      <c r="B372" s="44" t="s">
        <v>32</v>
      </c>
      <c r="C372" s="59">
        <f t="shared" ref="C372:E372" si="121">C374+C375</f>
        <v>1653600</v>
      </c>
      <c r="D372" s="59">
        <f t="shared" si="121"/>
        <v>1293249.3</v>
      </c>
      <c r="E372" s="59">
        <f t="shared" si="121"/>
        <v>1293249.3</v>
      </c>
      <c r="F372" s="42">
        <f t="shared" si="87"/>
        <v>78.208109579100153</v>
      </c>
      <c r="G372" s="74" t="s">
        <v>156</v>
      </c>
    </row>
    <row r="373" spans="1:7" ht="15.5" x14ac:dyDescent="0.35">
      <c r="A373" s="32"/>
      <c r="B373" s="6" t="s">
        <v>8</v>
      </c>
      <c r="C373" s="59"/>
      <c r="D373" s="59"/>
      <c r="E373" s="59"/>
      <c r="F373" s="42"/>
      <c r="G373" s="74"/>
    </row>
    <row r="374" spans="1:7" ht="15.5" x14ac:dyDescent="0.35">
      <c r="A374" s="32"/>
      <c r="B374" s="6" t="s">
        <v>9</v>
      </c>
      <c r="C374" s="59"/>
      <c r="D374" s="59"/>
      <c r="E374" s="59"/>
      <c r="F374" s="42"/>
      <c r="G374" s="74"/>
    </row>
    <row r="375" spans="1:7" ht="21" customHeight="1" x14ac:dyDescent="0.35">
      <c r="A375" s="32"/>
      <c r="B375" s="6" t="s">
        <v>104</v>
      </c>
      <c r="C375" s="59">
        <v>1653600</v>
      </c>
      <c r="D375" s="59">
        <v>1293249.3</v>
      </c>
      <c r="E375" s="59">
        <v>1293249.3</v>
      </c>
      <c r="F375" s="42">
        <f t="shared" si="87"/>
        <v>78.208109579100153</v>
      </c>
      <c r="G375" s="74"/>
    </row>
    <row r="376" spans="1:7" ht="95" customHeight="1" x14ac:dyDescent="0.35">
      <c r="A376" s="32"/>
      <c r="B376" s="15" t="s">
        <v>103</v>
      </c>
      <c r="C376" s="65">
        <f>C378+C379</f>
        <v>55454604.030000001</v>
      </c>
      <c r="D376" s="65">
        <f t="shared" ref="D376:E376" si="122">D378+D379</f>
        <v>55454603.920000002</v>
      </c>
      <c r="E376" s="65">
        <f t="shared" si="122"/>
        <v>55454603.920000002</v>
      </c>
      <c r="F376" s="42">
        <f t="shared" si="87"/>
        <v>99.999999801639547</v>
      </c>
      <c r="G376" s="74" t="s">
        <v>153</v>
      </c>
    </row>
    <row r="377" spans="1:7" ht="15.5" x14ac:dyDescent="0.35">
      <c r="A377" s="32"/>
      <c r="B377" s="6" t="s">
        <v>8</v>
      </c>
      <c r="C377" s="59"/>
      <c r="D377" s="59"/>
      <c r="E377" s="59"/>
      <c r="F377" s="42"/>
      <c r="G377" s="74"/>
    </row>
    <row r="378" spans="1:7" ht="19.5" customHeight="1" x14ac:dyDescent="0.35">
      <c r="A378" s="32"/>
      <c r="B378" s="6" t="s">
        <v>142</v>
      </c>
      <c r="C378" s="59">
        <v>42880770.57</v>
      </c>
      <c r="D378" s="59">
        <v>42880770.490000002</v>
      </c>
      <c r="E378" s="59">
        <v>42880770.490000002</v>
      </c>
      <c r="F378" s="42">
        <f t="shared" si="87"/>
        <v>99.99999981343619</v>
      </c>
      <c r="G378" s="74"/>
    </row>
    <row r="379" spans="1:7" ht="21" customHeight="1" x14ac:dyDescent="0.35">
      <c r="A379" s="32"/>
      <c r="B379" s="6" t="s">
        <v>12</v>
      </c>
      <c r="C379" s="59">
        <v>12573833.460000001</v>
      </c>
      <c r="D379" s="59">
        <v>12573833.43</v>
      </c>
      <c r="E379" s="59">
        <v>12573833.43</v>
      </c>
      <c r="F379" s="42">
        <f t="shared" si="87"/>
        <v>99.999999761409271</v>
      </c>
      <c r="G379" s="74"/>
    </row>
    <row r="380" spans="1:7" ht="129" customHeight="1" x14ac:dyDescent="0.35">
      <c r="A380" s="32"/>
      <c r="B380" s="15" t="s">
        <v>37</v>
      </c>
      <c r="C380" s="65">
        <f t="shared" ref="C380:E380" si="123">C382+C383</f>
        <v>207122394</v>
      </c>
      <c r="D380" s="65">
        <f t="shared" si="123"/>
        <v>207122394</v>
      </c>
      <c r="E380" s="65">
        <f t="shared" si="123"/>
        <v>207122394</v>
      </c>
      <c r="F380" s="42">
        <f t="shared" ref="F380" si="124">E380/C380*100</f>
        <v>100</v>
      </c>
      <c r="G380" s="74" t="s">
        <v>153</v>
      </c>
    </row>
    <row r="381" spans="1:7" ht="21" customHeight="1" x14ac:dyDescent="0.35">
      <c r="A381" s="32"/>
      <c r="B381" s="6" t="s">
        <v>8</v>
      </c>
      <c r="C381" s="59"/>
      <c r="D381" s="59"/>
      <c r="E381" s="59"/>
      <c r="F381" s="42"/>
      <c r="G381" s="74"/>
    </row>
    <row r="382" spans="1:7" ht="21" customHeight="1" x14ac:dyDescent="0.35">
      <c r="A382" s="32"/>
      <c r="B382" s="6" t="s">
        <v>142</v>
      </c>
      <c r="C382" s="59"/>
      <c r="D382" s="59"/>
      <c r="E382" s="59"/>
      <c r="F382" s="42"/>
      <c r="G382" s="74"/>
    </row>
    <row r="383" spans="1:7" ht="21" customHeight="1" x14ac:dyDescent="0.35">
      <c r="A383" s="32"/>
      <c r="B383" s="6" t="s">
        <v>12</v>
      </c>
      <c r="C383" s="59">
        <v>207122394</v>
      </c>
      <c r="D383" s="59">
        <v>207122394</v>
      </c>
      <c r="E383" s="59">
        <v>207122394</v>
      </c>
      <c r="F383" s="42">
        <f t="shared" ref="F383" si="125">E383/C383*100</f>
        <v>100</v>
      </c>
      <c r="G383" s="74"/>
    </row>
    <row r="384" spans="1:7" ht="244" customHeight="1" x14ac:dyDescent="0.35">
      <c r="A384" s="32"/>
      <c r="B384" s="15" t="s">
        <v>105</v>
      </c>
      <c r="C384" s="65">
        <f t="shared" ref="C384:E384" si="126">C386+C387</f>
        <v>1109700</v>
      </c>
      <c r="D384" s="65">
        <f t="shared" si="126"/>
        <v>1106847.26</v>
      </c>
      <c r="E384" s="65">
        <f t="shared" si="126"/>
        <v>1106847.26</v>
      </c>
      <c r="F384" s="42">
        <f t="shared" si="87"/>
        <v>99.742926917184832</v>
      </c>
      <c r="G384" s="74" t="s">
        <v>156</v>
      </c>
    </row>
    <row r="385" spans="1:7" ht="15.5" x14ac:dyDescent="0.35">
      <c r="A385" s="32"/>
      <c r="B385" s="6" t="s">
        <v>8</v>
      </c>
      <c r="C385" s="59"/>
      <c r="D385" s="59"/>
      <c r="E385" s="59"/>
      <c r="F385" s="42"/>
      <c r="G385" s="74"/>
    </row>
    <row r="386" spans="1:7" ht="15.5" x14ac:dyDescent="0.35">
      <c r="A386" s="32"/>
      <c r="B386" s="6" t="s">
        <v>9</v>
      </c>
      <c r="C386" s="59"/>
      <c r="D386" s="59"/>
      <c r="E386" s="59"/>
      <c r="F386" s="42"/>
      <c r="G386" s="74"/>
    </row>
    <row r="387" spans="1:7" ht="19.5" customHeight="1" x14ac:dyDescent="0.35">
      <c r="A387" s="32"/>
      <c r="B387" s="6" t="s">
        <v>104</v>
      </c>
      <c r="C387" s="59">
        <v>1109700</v>
      </c>
      <c r="D387" s="59">
        <v>1106847.26</v>
      </c>
      <c r="E387" s="59">
        <v>1106847.26</v>
      </c>
      <c r="F387" s="42">
        <f t="shared" si="87"/>
        <v>99.742926917184832</v>
      </c>
      <c r="G387" s="74"/>
    </row>
    <row r="388" spans="1:7" ht="101.5" customHeight="1" x14ac:dyDescent="0.35">
      <c r="A388" s="32"/>
      <c r="B388" s="15" t="s">
        <v>34</v>
      </c>
      <c r="C388" s="65">
        <f t="shared" ref="C388:E388" si="127">C390+C391</f>
        <v>3766210.9</v>
      </c>
      <c r="D388" s="65">
        <f t="shared" si="127"/>
        <v>3166210.9</v>
      </c>
      <c r="E388" s="65">
        <f t="shared" si="127"/>
        <v>3166210.9</v>
      </c>
      <c r="F388" s="42">
        <f t="shared" si="87"/>
        <v>84.068868793300979</v>
      </c>
      <c r="G388" s="74" t="s">
        <v>151</v>
      </c>
    </row>
    <row r="389" spans="1:7" ht="15.5" x14ac:dyDescent="0.35">
      <c r="A389" s="32"/>
      <c r="B389" s="6" t="s">
        <v>8</v>
      </c>
      <c r="C389" s="59"/>
      <c r="D389" s="59"/>
      <c r="E389" s="59"/>
      <c r="F389" s="42"/>
      <c r="G389" s="74"/>
    </row>
    <row r="390" spans="1:7" ht="15.5" x14ac:dyDescent="0.35">
      <c r="A390" s="32"/>
      <c r="B390" s="6" t="s">
        <v>9</v>
      </c>
      <c r="C390" s="59"/>
      <c r="D390" s="59"/>
      <c r="E390" s="59"/>
      <c r="F390" s="42"/>
      <c r="G390" s="74"/>
    </row>
    <row r="391" spans="1:7" ht="22" customHeight="1" x14ac:dyDescent="0.35">
      <c r="A391" s="32"/>
      <c r="B391" s="6" t="s">
        <v>104</v>
      </c>
      <c r="C391" s="59">
        <v>3766210.9</v>
      </c>
      <c r="D391" s="59">
        <v>3166210.9</v>
      </c>
      <c r="E391" s="59">
        <v>3166210.9</v>
      </c>
      <c r="F391" s="42">
        <f t="shared" si="87"/>
        <v>84.068868793300979</v>
      </c>
      <c r="G391" s="74"/>
    </row>
    <row r="392" spans="1:7" ht="238" customHeight="1" x14ac:dyDescent="0.35">
      <c r="A392" s="32"/>
      <c r="B392" s="15" t="s">
        <v>84</v>
      </c>
      <c r="C392" s="65">
        <f t="shared" ref="C392:E392" si="128">C394+C395</f>
        <v>57600</v>
      </c>
      <c r="D392" s="65">
        <f t="shared" si="128"/>
        <v>57600</v>
      </c>
      <c r="E392" s="65">
        <f t="shared" si="128"/>
        <v>57600</v>
      </c>
      <c r="F392" s="42">
        <f t="shared" si="87"/>
        <v>100</v>
      </c>
      <c r="G392" s="74" t="s">
        <v>157</v>
      </c>
    </row>
    <row r="393" spans="1:7" ht="15.5" x14ac:dyDescent="0.35">
      <c r="A393" s="32"/>
      <c r="B393" s="6" t="s">
        <v>8</v>
      </c>
      <c r="C393" s="59"/>
      <c r="D393" s="59"/>
      <c r="E393" s="59"/>
      <c r="F393" s="42"/>
      <c r="G393" s="74"/>
    </row>
    <row r="394" spans="1:7" ht="15.5" x14ac:dyDescent="0.35">
      <c r="A394" s="32"/>
      <c r="B394" s="6" t="s">
        <v>9</v>
      </c>
      <c r="C394" s="59"/>
      <c r="D394" s="59"/>
      <c r="E394" s="59"/>
      <c r="F394" s="42"/>
      <c r="G394" s="74"/>
    </row>
    <row r="395" spans="1:7" ht="20" customHeight="1" x14ac:dyDescent="0.35">
      <c r="A395" s="32"/>
      <c r="B395" s="6" t="s">
        <v>104</v>
      </c>
      <c r="C395" s="59">
        <v>57600</v>
      </c>
      <c r="D395" s="59">
        <v>57600</v>
      </c>
      <c r="E395" s="59">
        <v>57600</v>
      </c>
      <c r="F395" s="42">
        <f t="shared" si="87"/>
        <v>100</v>
      </c>
      <c r="G395" s="74"/>
    </row>
    <row r="396" spans="1:7" ht="83.25" customHeight="1" x14ac:dyDescent="0.35">
      <c r="A396" s="29"/>
      <c r="B396" s="44" t="s">
        <v>35</v>
      </c>
      <c r="C396" s="59">
        <f t="shared" ref="C396:E396" si="129">C398+C399</f>
        <v>2096935.88</v>
      </c>
      <c r="D396" s="59">
        <f t="shared" si="129"/>
        <v>2084715.96</v>
      </c>
      <c r="E396" s="59">
        <f t="shared" si="129"/>
        <v>2084715.96</v>
      </c>
      <c r="F396" s="42">
        <f t="shared" si="87"/>
        <v>99.417248752498821</v>
      </c>
      <c r="G396" s="74" t="s">
        <v>151</v>
      </c>
    </row>
    <row r="397" spans="1:7" ht="15.5" x14ac:dyDescent="0.35">
      <c r="A397" s="32"/>
      <c r="B397" s="6" t="s">
        <v>8</v>
      </c>
      <c r="C397" s="59"/>
      <c r="D397" s="59"/>
      <c r="E397" s="59"/>
      <c r="F397" s="42"/>
      <c r="G397" s="74"/>
    </row>
    <row r="398" spans="1:7" ht="19.5" customHeight="1" x14ac:dyDescent="0.35">
      <c r="A398" s="32"/>
      <c r="B398" s="6" t="s">
        <v>15</v>
      </c>
      <c r="C398" s="59">
        <v>2096935.88</v>
      </c>
      <c r="D398" s="59">
        <v>2084715.96</v>
      </c>
      <c r="E398" s="59">
        <v>2084715.96</v>
      </c>
      <c r="F398" s="42">
        <f t="shared" si="87"/>
        <v>99.417248752498821</v>
      </c>
      <c r="G398" s="74"/>
    </row>
    <row r="399" spans="1:7" ht="21.5" customHeight="1" x14ac:dyDescent="0.35">
      <c r="A399" s="32"/>
      <c r="B399" s="6" t="s">
        <v>12</v>
      </c>
      <c r="C399" s="59"/>
      <c r="D399" s="59"/>
      <c r="E399" s="59"/>
      <c r="F399" s="42"/>
      <c r="G399" s="74"/>
    </row>
    <row r="400" spans="1:7" ht="136.5" customHeight="1" x14ac:dyDescent="0.35">
      <c r="A400" s="29"/>
      <c r="B400" s="44" t="s">
        <v>36</v>
      </c>
      <c r="C400" s="59">
        <f t="shared" ref="C400:E400" si="130">C402+C403</f>
        <v>16177300</v>
      </c>
      <c r="D400" s="59">
        <f t="shared" si="130"/>
        <v>13602423.26</v>
      </c>
      <c r="E400" s="59">
        <f t="shared" si="130"/>
        <v>13602423.26</v>
      </c>
      <c r="F400" s="42">
        <f t="shared" si="87"/>
        <v>84.083396240410949</v>
      </c>
      <c r="G400" s="74" t="s">
        <v>156</v>
      </c>
    </row>
    <row r="401" spans="1:7" ht="15.5" x14ac:dyDescent="0.35">
      <c r="A401" s="32"/>
      <c r="B401" s="6" t="s">
        <v>8</v>
      </c>
      <c r="C401" s="59"/>
      <c r="D401" s="59"/>
      <c r="E401" s="59"/>
      <c r="F401" s="42"/>
      <c r="G401" s="74"/>
    </row>
    <row r="402" spans="1:7" ht="15.5" x14ac:dyDescent="0.35">
      <c r="A402" s="32"/>
      <c r="B402" s="6" t="s">
        <v>9</v>
      </c>
      <c r="C402" s="59"/>
      <c r="D402" s="59"/>
      <c r="E402" s="59"/>
      <c r="F402" s="42"/>
      <c r="G402" s="74"/>
    </row>
    <row r="403" spans="1:7" ht="22" customHeight="1" x14ac:dyDescent="0.35">
      <c r="A403" s="32"/>
      <c r="B403" s="6" t="s">
        <v>12</v>
      </c>
      <c r="C403" s="59">
        <v>16177300</v>
      </c>
      <c r="D403" s="59">
        <v>13602423.26</v>
      </c>
      <c r="E403" s="59">
        <v>13602423.26</v>
      </c>
      <c r="F403" s="42">
        <f t="shared" si="87"/>
        <v>84.083396240410949</v>
      </c>
      <c r="G403" s="74"/>
    </row>
    <row r="404" spans="1:7" ht="72" customHeight="1" x14ac:dyDescent="0.35">
      <c r="A404" s="29"/>
      <c r="B404" s="44" t="s">
        <v>38</v>
      </c>
      <c r="C404" s="59">
        <f t="shared" ref="C404:E404" si="131">C406+C407</f>
        <v>335500</v>
      </c>
      <c r="D404" s="59">
        <f t="shared" si="131"/>
        <v>335500</v>
      </c>
      <c r="E404" s="59">
        <f t="shared" si="131"/>
        <v>335500</v>
      </c>
      <c r="F404" s="42">
        <f t="shared" si="87"/>
        <v>100</v>
      </c>
      <c r="G404" s="74" t="s">
        <v>158</v>
      </c>
    </row>
    <row r="405" spans="1:7" ht="15.5" x14ac:dyDescent="0.35">
      <c r="A405" s="32"/>
      <c r="B405" s="6" t="s">
        <v>8</v>
      </c>
      <c r="C405" s="59"/>
      <c r="D405" s="59"/>
      <c r="E405" s="59"/>
      <c r="F405" s="42"/>
      <c r="G405" s="74"/>
    </row>
    <row r="406" spans="1:7" ht="15.5" x14ac:dyDescent="0.35">
      <c r="A406" s="32"/>
      <c r="B406" s="6" t="s">
        <v>9</v>
      </c>
      <c r="C406" s="59"/>
      <c r="D406" s="59"/>
      <c r="E406" s="59"/>
      <c r="F406" s="42"/>
      <c r="G406" s="74"/>
    </row>
    <row r="407" spans="1:7" ht="22" customHeight="1" x14ac:dyDescent="0.35">
      <c r="A407" s="32"/>
      <c r="B407" s="6" t="s">
        <v>10</v>
      </c>
      <c r="C407" s="59">
        <v>335500</v>
      </c>
      <c r="D407" s="59">
        <v>335500</v>
      </c>
      <c r="E407" s="59">
        <v>335500</v>
      </c>
      <c r="F407" s="42">
        <f t="shared" si="87"/>
        <v>100</v>
      </c>
      <c r="G407" s="74"/>
    </row>
    <row r="408" spans="1:7" ht="122" customHeight="1" x14ac:dyDescent="0.35">
      <c r="A408" s="32"/>
      <c r="B408" s="44" t="s">
        <v>174</v>
      </c>
      <c r="C408" s="59">
        <f t="shared" ref="C408:E408" si="132">C410+C411</f>
        <v>144900</v>
      </c>
      <c r="D408" s="59">
        <f t="shared" si="132"/>
        <v>0</v>
      </c>
      <c r="E408" s="59">
        <f t="shared" si="132"/>
        <v>0</v>
      </c>
      <c r="F408" s="42">
        <f t="shared" si="87"/>
        <v>0</v>
      </c>
      <c r="G408" s="74" t="s">
        <v>156</v>
      </c>
    </row>
    <row r="409" spans="1:7" ht="22" customHeight="1" x14ac:dyDescent="0.35">
      <c r="A409" s="32"/>
      <c r="B409" s="6" t="s">
        <v>8</v>
      </c>
      <c r="C409" s="59"/>
      <c r="D409" s="59"/>
      <c r="E409" s="59"/>
      <c r="F409" s="42"/>
      <c r="G409" s="74"/>
    </row>
    <row r="410" spans="1:7" ht="22" customHeight="1" x14ac:dyDescent="0.35">
      <c r="A410" s="32"/>
      <c r="B410" s="6" t="s">
        <v>9</v>
      </c>
      <c r="C410" s="59"/>
      <c r="D410" s="59"/>
      <c r="E410" s="59"/>
      <c r="F410" s="42"/>
      <c r="G410" s="74"/>
    </row>
    <row r="411" spans="1:7" ht="22" customHeight="1" x14ac:dyDescent="0.35">
      <c r="A411" s="32"/>
      <c r="B411" s="6" t="s">
        <v>12</v>
      </c>
      <c r="C411" s="59">
        <v>144900</v>
      </c>
      <c r="D411" s="59"/>
      <c r="E411" s="59"/>
      <c r="F411" s="42">
        <f t="shared" si="87"/>
        <v>0</v>
      </c>
      <c r="G411" s="74"/>
    </row>
    <row r="412" spans="1:7" ht="86" customHeight="1" x14ac:dyDescent="0.35">
      <c r="A412" s="32"/>
      <c r="B412" s="44" t="s">
        <v>175</v>
      </c>
      <c r="C412" s="59">
        <f t="shared" ref="C412:E412" si="133">C414+C415</f>
        <v>31900</v>
      </c>
      <c r="D412" s="59">
        <f t="shared" si="133"/>
        <v>0</v>
      </c>
      <c r="E412" s="59">
        <f t="shared" si="133"/>
        <v>0</v>
      </c>
      <c r="F412" s="42">
        <f t="shared" si="87"/>
        <v>0</v>
      </c>
      <c r="G412" s="74" t="s">
        <v>156</v>
      </c>
    </row>
    <row r="413" spans="1:7" ht="22" customHeight="1" x14ac:dyDescent="0.35">
      <c r="A413" s="32"/>
      <c r="B413" s="6" t="s">
        <v>8</v>
      </c>
      <c r="C413" s="59"/>
      <c r="D413" s="59"/>
      <c r="E413" s="59"/>
      <c r="F413" s="42"/>
      <c r="G413" s="74"/>
    </row>
    <row r="414" spans="1:7" ht="22" customHeight="1" x14ac:dyDescent="0.35">
      <c r="A414" s="32"/>
      <c r="B414" s="6" t="s">
        <v>9</v>
      </c>
      <c r="C414" s="59"/>
      <c r="D414" s="59"/>
      <c r="E414" s="59"/>
      <c r="F414" s="42"/>
      <c r="G414" s="74"/>
    </row>
    <row r="415" spans="1:7" ht="22" customHeight="1" x14ac:dyDescent="0.35">
      <c r="A415" s="32"/>
      <c r="B415" s="6" t="s">
        <v>12</v>
      </c>
      <c r="C415" s="59">
        <v>31900</v>
      </c>
      <c r="D415" s="59"/>
      <c r="E415" s="59"/>
      <c r="F415" s="42">
        <f t="shared" si="87"/>
        <v>0</v>
      </c>
      <c r="G415" s="74"/>
    </row>
    <row r="416" spans="1:7" ht="17" customHeight="1" x14ac:dyDescent="0.35">
      <c r="A416" s="29" t="s">
        <v>62</v>
      </c>
      <c r="B416" s="50" t="s">
        <v>49</v>
      </c>
      <c r="C416" s="58">
        <f>C417+C421+C425</f>
        <v>34641100</v>
      </c>
      <c r="D416" s="58">
        <f t="shared" ref="D416:E416" si="134">D417+D421+D425</f>
        <v>34116335.93</v>
      </c>
      <c r="E416" s="58">
        <f t="shared" si="134"/>
        <v>34116335.93</v>
      </c>
      <c r="F416" s="3">
        <f t="shared" si="87"/>
        <v>98.485140281342112</v>
      </c>
      <c r="G416" s="75"/>
    </row>
    <row r="417" spans="1:7" ht="89.5" customHeight="1" x14ac:dyDescent="0.35">
      <c r="A417" s="32"/>
      <c r="B417" s="6" t="s">
        <v>114</v>
      </c>
      <c r="C417" s="61">
        <f t="shared" ref="C417:E417" si="135">C419+C420</f>
        <v>0</v>
      </c>
      <c r="D417" s="61">
        <f t="shared" si="135"/>
        <v>0</v>
      </c>
      <c r="E417" s="61">
        <f t="shared" si="135"/>
        <v>0</v>
      </c>
      <c r="F417" s="42"/>
      <c r="G417" s="74" t="s">
        <v>159</v>
      </c>
    </row>
    <row r="418" spans="1:7" ht="15.5" x14ac:dyDescent="0.35">
      <c r="A418" s="32"/>
      <c r="B418" s="11" t="s">
        <v>8</v>
      </c>
      <c r="C418" s="58"/>
      <c r="D418" s="58"/>
      <c r="E418" s="58"/>
      <c r="F418" s="42"/>
      <c r="G418" s="74"/>
    </row>
    <row r="419" spans="1:7" ht="15.5" x14ac:dyDescent="0.35">
      <c r="A419" s="32"/>
      <c r="B419" s="11" t="s">
        <v>9</v>
      </c>
      <c r="C419" s="58"/>
      <c r="D419" s="58"/>
      <c r="E419" s="58"/>
      <c r="F419" s="42"/>
      <c r="G419" s="74"/>
    </row>
    <row r="420" spans="1:7" ht="20.5" customHeight="1" x14ac:dyDescent="0.35">
      <c r="A420" s="32"/>
      <c r="B420" s="11" t="s">
        <v>30</v>
      </c>
      <c r="C420" s="59"/>
      <c r="D420" s="58"/>
      <c r="E420" s="58"/>
      <c r="F420" s="42"/>
      <c r="G420" s="74"/>
    </row>
    <row r="421" spans="1:7" ht="93.5" customHeight="1" x14ac:dyDescent="0.35">
      <c r="A421" s="32"/>
      <c r="B421" s="6" t="s">
        <v>176</v>
      </c>
      <c r="C421" s="61">
        <f t="shared" ref="C421:E421" si="136">C423+C424</f>
        <v>12980100</v>
      </c>
      <c r="D421" s="61">
        <f t="shared" si="136"/>
        <v>12848679.18</v>
      </c>
      <c r="E421" s="61">
        <f t="shared" si="136"/>
        <v>12848679.18</v>
      </c>
      <c r="F421" s="42">
        <f t="shared" si="87"/>
        <v>98.987520743291654</v>
      </c>
      <c r="G421" s="74" t="s">
        <v>159</v>
      </c>
    </row>
    <row r="422" spans="1:7" ht="15.5" x14ac:dyDescent="0.35">
      <c r="A422" s="32"/>
      <c r="B422" s="11" t="s">
        <v>8</v>
      </c>
      <c r="C422" s="58"/>
      <c r="D422" s="58"/>
      <c r="E422" s="58"/>
      <c r="F422" s="42"/>
      <c r="G422" s="74"/>
    </row>
    <row r="423" spans="1:7" ht="18.5" customHeight="1" x14ac:dyDescent="0.35">
      <c r="A423" s="32"/>
      <c r="B423" s="11" t="s">
        <v>9</v>
      </c>
      <c r="C423" s="58"/>
      <c r="D423" s="58"/>
      <c r="E423" s="58"/>
      <c r="F423" s="42"/>
      <c r="G423" s="74"/>
    </row>
    <row r="424" spans="1:7" ht="19.5" customHeight="1" x14ac:dyDescent="0.35">
      <c r="A424" s="32"/>
      <c r="B424" s="11" t="s">
        <v>30</v>
      </c>
      <c r="C424" s="59">
        <v>12980100</v>
      </c>
      <c r="D424" s="59">
        <v>12848679.18</v>
      </c>
      <c r="E424" s="59">
        <v>12848679.18</v>
      </c>
      <c r="F424" s="42">
        <f t="shared" si="87"/>
        <v>98.987520743291654</v>
      </c>
      <c r="G424" s="74"/>
    </row>
    <row r="425" spans="1:7" ht="90" customHeight="1" x14ac:dyDescent="0.35">
      <c r="A425" s="32"/>
      <c r="B425" s="6" t="s">
        <v>177</v>
      </c>
      <c r="C425" s="59">
        <f t="shared" ref="C425:E425" si="137">C427+C428</f>
        <v>21661000</v>
      </c>
      <c r="D425" s="59">
        <f>D427+D428</f>
        <v>21267656.75</v>
      </c>
      <c r="E425" s="59">
        <f t="shared" si="137"/>
        <v>21267656.75</v>
      </c>
      <c r="F425" s="42">
        <f t="shared" si="87"/>
        <v>98.184094686302572</v>
      </c>
      <c r="G425" s="74" t="s">
        <v>159</v>
      </c>
    </row>
    <row r="426" spans="1:7" ht="15.5" x14ac:dyDescent="0.35">
      <c r="A426" s="32"/>
      <c r="B426" s="11" t="s">
        <v>8</v>
      </c>
      <c r="C426" s="59"/>
      <c r="D426" s="58"/>
      <c r="E426" s="58"/>
      <c r="F426" s="42"/>
      <c r="G426" s="74"/>
    </row>
    <row r="427" spans="1:7" ht="17" customHeight="1" x14ac:dyDescent="0.35">
      <c r="A427" s="32"/>
      <c r="B427" s="11" t="s">
        <v>9</v>
      </c>
      <c r="C427" s="59"/>
      <c r="D427" s="58"/>
      <c r="E427" s="58"/>
      <c r="F427" s="42"/>
      <c r="G427" s="74"/>
    </row>
    <row r="428" spans="1:7" ht="17.5" customHeight="1" x14ac:dyDescent="0.35">
      <c r="A428" s="32"/>
      <c r="B428" s="11" t="s">
        <v>12</v>
      </c>
      <c r="C428" s="59">
        <v>21661000</v>
      </c>
      <c r="D428" s="59">
        <v>21267656.75</v>
      </c>
      <c r="E428" s="59">
        <v>21267656.75</v>
      </c>
      <c r="F428" s="42">
        <f t="shared" si="87"/>
        <v>98.184094686302572</v>
      </c>
      <c r="G428" s="74"/>
    </row>
    <row r="429" spans="1:7" ht="21" customHeight="1" x14ac:dyDescent="0.35">
      <c r="A429" s="32"/>
      <c r="B429" s="21" t="s">
        <v>39</v>
      </c>
      <c r="C429" s="68">
        <f>C7+C45+C54+C118+C200+C214+C338+C371+C416</f>
        <v>10811168292.84</v>
      </c>
      <c r="D429" s="68">
        <f>D7+D45+D54+D118+D200+D214+D338+D371+D416</f>
        <v>10052844475.410002</v>
      </c>
      <c r="E429" s="68">
        <f>E7+E45+E54+E118+E200+E214+E338+E371+E416</f>
        <v>9837015247.0100002</v>
      </c>
      <c r="F429" s="73">
        <f t="shared" si="87"/>
        <v>90.98938228095885</v>
      </c>
      <c r="G429" s="75"/>
    </row>
    <row r="430" spans="1:7" ht="15.5" x14ac:dyDescent="0.35">
      <c r="A430" s="32"/>
      <c r="B430" s="11" t="s">
        <v>8</v>
      </c>
      <c r="C430" s="70"/>
      <c r="D430" s="70"/>
      <c r="E430" s="70"/>
      <c r="F430" s="73"/>
      <c r="G430" s="69"/>
    </row>
    <row r="431" spans="1:7" ht="19.5" customHeight="1" x14ac:dyDescent="0.35">
      <c r="A431" s="32"/>
      <c r="B431" s="50" t="s">
        <v>9</v>
      </c>
      <c r="C431" s="71">
        <f>C10+C14+C18+C22+C31+C35+C39+C48+C57+C66+C70+C88+C92+C96+C100+C104+C125+C129+C133+C158+C162+C166+C186+C170+C203+C207+C217+C221+C225+C229+C233+C237+C245+C278+C283+C288+C293+C298+C303+C308+C312+C341+C345+C353+C374+C378+C386+C390+C394+C398+C402+C406+C419+C198</f>
        <v>3346938661.96</v>
      </c>
      <c r="D431" s="71">
        <f t="shared" ref="D431:E431" si="138">D10+D14+D18+D22+D31+D35+D39+D48+D57+D66+D70+D88+D92+D96+D100+D104+D125+D129+D133+D158+D162+D166+D186+D170+D203+D207+D217+D221+D225+D229+D233+D237+D245+D278+D283+D288+D293+D298+D303+D308+D312+D341+D345+D353+D374+D378+D386+D390+D394+D398+D402+D406+D419+D198</f>
        <v>2782698650.5899997</v>
      </c>
      <c r="E431" s="71">
        <f t="shared" si="138"/>
        <v>2782698650.5899997</v>
      </c>
      <c r="F431" s="73">
        <f t="shared" ref="F431:F432" si="139">E431/C431*100</f>
        <v>83.14160884443649</v>
      </c>
      <c r="G431" s="71"/>
    </row>
    <row r="432" spans="1:7" ht="22" customHeight="1" x14ac:dyDescent="0.35">
      <c r="A432" s="43"/>
      <c r="B432" s="50" t="s">
        <v>10</v>
      </c>
      <c r="C432" s="71">
        <f>C11+C15+C19+C23+C24+C28+C32+C36+C44+C49+C53+C58+C67+C71+C89+C93+C97+C101+C105+C109+C113+C117+C126+C130+C134+C159+C163+C167+C171+C175+C179+C183+C191+C195+C204+C208+C209+C213+C218+C222+C226+C230+C234+C238+C242+C246+C250+C254+C258+C262+C266+C270+C274+C279+C280+C285+C284+C289+C290+C294+C295+C299+C300+C304+C305+C309+C317+C321+C325+C342+C346+C350+C358+C362+C375+C379+C383+C387+C391+C395+C399+C403+C407+C411+C415+C420+C424+C428+C199+C329+C366+C337+C333+C122+C370</f>
        <v>7464229630.8799992</v>
      </c>
      <c r="D432" s="71">
        <f t="shared" ref="D432:E432" si="140">D11+D15+D19+D23+D24+D28+D32+D36+D44+D49+D53+D58+D67+D71+D89+D93+D97+D101+D105+D109+D113+D117+D126+D130+D134+D159+D163+D167+D171+D175+D179+D183+D191+D195+D204+D208+D209+D213+D218+D222+D226+D230+D234+D238+D242+D246+D250+D254+D258+D262+D266+D270+D274+D279+D280+D285+D284+D289+D290+D294+D295+D299+D300+D304+D305+D309+D317+D321+D325+D342+D346+D350+D358+D362+D375+D379+D383+D387+D391+D395+D399+D403+D407+D411+D415+D420+D424+D428+D199+D329+D366+D337+D333+D122+D370</f>
        <v>7270145824.8200016</v>
      </c>
      <c r="E432" s="71">
        <f t="shared" si="140"/>
        <v>7054316596.420002</v>
      </c>
      <c r="F432" s="73">
        <f t="shared" si="139"/>
        <v>94.508300859821347</v>
      </c>
      <c r="G432" s="71"/>
    </row>
    <row r="433" spans="3:7" x14ac:dyDescent="0.35">
      <c r="C433" s="4"/>
      <c r="D433" s="4"/>
      <c r="E433" s="4"/>
      <c r="F433" s="4"/>
      <c r="G433" s="4"/>
    </row>
    <row r="435" spans="3:7" x14ac:dyDescent="0.35">
      <c r="C435" s="46"/>
    </row>
    <row r="436" spans="3:7" x14ac:dyDescent="0.35">
      <c r="C436" s="46"/>
    </row>
    <row r="437" spans="3:7" x14ac:dyDescent="0.35">
      <c r="C437" s="46"/>
    </row>
  </sheetData>
  <autoFilter ref="E1:E437"/>
  <mergeCells count="9">
    <mergeCell ref="G4:G5"/>
    <mergeCell ref="A2:G2"/>
    <mergeCell ref="A1:F1"/>
    <mergeCell ref="A4:A5"/>
    <mergeCell ref="B4:B5"/>
    <mergeCell ref="C4:C5"/>
    <mergeCell ref="D4:D5"/>
    <mergeCell ref="F4:F5"/>
    <mergeCell ref="E4:E5"/>
  </mergeCells>
  <pageMargins left="1.1811023622047245" right="0.39370078740157483" top="0.39370078740157483" bottom="0.39370078740157483" header="0.31496062992125984" footer="0.31496062992125984"/>
  <pageSetup paperSize="9" scale="54" orientation="portrait" r:id="rId1"/>
  <rowBreaks count="6" manualBreakCount="6">
    <brk id="44" max="6" man="1"/>
    <brk id="101" max="6" man="1"/>
    <brk id="163" max="6" man="1"/>
    <brk id="234" max="6" man="1"/>
    <brk id="370" max="6" man="1"/>
    <brk id="399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2020-2022 (2)</vt:lpstr>
      <vt:lpstr>01.11.2021</vt:lpstr>
      <vt:lpstr>'01.11.2021'!Область_печати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Максимова Марина Анатольевна</cp:lastModifiedBy>
  <cp:lastPrinted>2021-12-06T10:37:01Z</cp:lastPrinted>
  <dcterms:created xsi:type="dcterms:W3CDTF">2012-11-06T14:01:18Z</dcterms:created>
  <dcterms:modified xsi:type="dcterms:W3CDTF">2022-01-12T08:21:26Z</dcterms:modified>
</cp:coreProperties>
</file>