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17520" windowHeight="9045" tabRatio="597" firstSheet="1" activeTab="1"/>
  </bookViews>
  <sheets>
    <sheet name="2020-2022 (2)" sheetId="3" r:id="rId1"/>
    <sheet name="на 01.04.2022 " sheetId="11" r:id="rId2"/>
  </sheets>
  <definedNames>
    <definedName name="_xlnm._FilterDatabase" localSheetId="0" hidden="1">'2020-2022 (2)'!$C$1:$C$286</definedName>
    <definedName name="_xlnm._FilterDatabase" localSheetId="1" hidden="1">'на 01.04.2022 '!$C$1:$C$336</definedName>
    <definedName name="_xlnm.Print_Titles" localSheetId="1">'на 01.04.2022 '!$5:$7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D331" i="11" l="1"/>
  <c r="E331" i="11"/>
  <c r="D330" i="11"/>
  <c r="E330" i="11"/>
  <c r="C331" i="11"/>
  <c r="C330" i="11"/>
  <c r="D274" i="11"/>
  <c r="E274" i="11"/>
  <c r="C274" i="11"/>
  <c r="F120" i="11"/>
  <c r="D119" i="11"/>
  <c r="E119" i="11"/>
  <c r="F119" i="11" s="1"/>
  <c r="D120" i="11"/>
  <c r="E120" i="11"/>
  <c r="C119" i="11"/>
  <c r="C120" i="11"/>
  <c r="D81" i="11"/>
  <c r="E81" i="11"/>
  <c r="D82" i="11"/>
  <c r="E82" i="11"/>
  <c r="C81" i="11"/>
  <c r="C82" i="11"/>
  <c r="D68" i="11"/>
  <c r="E68" i="11"/>
  <c r="D69" i="11"/>
  <c r="E69" i="11"/>
  <c r="C69" i="11"/>
  <c r="C68" i="11"/>
  <c r="F327" i="11"/>
  <c r="E324" i="11"/>
  <c r="D324" i="11"/>
  <c r="C324" i="11"/>
  <c r="E320" i="11"/>
  <c r="D320" i="11"/>
  <c r="C320" i="11"/>
  <c r="F317" i="11"/>
  <c r="E315" i="11"/>
  <c r="D315" i="11"/>
  <c r="C315" i="11"/>
  <c r="F314" i="11"/>
  <c r="E311" i="11"/>
  <c r="D311" i="11"/>
  <c r="C311" i="11"/>
  <c r="F310" i="11"/>
  <c r="E307" i="11"/>
  <c r="D307" i="11"/>
  <c r="C307" i="11"/>
  <c r="F306" i="11"/>
  <c r="E303" i="11"/>
  <c r="D303" i="11"/>
  <c r="C303" i="11"/>
  <c r="F302" i="11"/>
  <c r="E299" i="11"/>
  <c r="D299" i="11"/>
  <c r="C299" i="11"/>
  <c r="F298" i="11"/>
  <c r="E295" i="11"/>
  <c r="D295" i="11"/>
  <c r="C295" i="11"/>
  <c r="F294" i="11"/>
  <c r="E291" i="11"/>
  <c r="D291" i="11"/>
  <c r="C291" i="11"/>
  <c r="F290" i="11"/>
  <c r="E287" i="11"/>
  <c r="D287" i="11"/>
  <c r="C287" i="11"/>
  <c r="F286" i="11"/>
  <c r="E283" i="11"/>
  <c r="D283" i="11"/>
  <c r="C283" i="11"/>
  <c r="F282" i="11"/>
  <c r="F281" i="11"/>
  <c r="E279" i="11"/>
  <c r="D279" i="11"/>
  <c r="C279" i="11"/>
  <c r="F278" i="11"/>
  <c r="E275" i="11"/>
  <c r="D275" i="11"/>
  <c r="C275" i="11"/>
  <c r="F273" i="11"/>
  <c r="E270" i="11"/>
  <c r="D270" i="11"/>
  <c r="C270" i="11"/>
  <c r="F269" i="11"/>
  <c r="E266" i="11"/>
  <c r="D266" i="11"/>
  <c r="C266" i="11"/>
  <c r="F264" i="11"/>
  <c r="E262" i="11"/>
  <c r="D262" i="11"/>
  <c r="C262" i="11"/>
  <c r="F261" i="11"/>
  <c r="E258" i="11"/>
  <c r="E257" i="11" s="1"/>
  <c r="D258" i="11"/>
  <c r="C258" i="11"/>
  <c r="F256" i="11"/>
  <c r="E253" i="11"/>
  <c r="D253" i="11"/>
  <c r="C253" i="11"/>
  <c r="F252" i="11"/>
  <c r="F251" i="11"/>
  <c r="E249" i="11"/>
  <c r="D249" i="11"/>
  <c r="C249" i="11"/>
  <c r="C248" i="11"/>
  <c r="F248" i="11" s="1"/>
  <c r="F247" i="11"/>
  <c r="E245" i="11"/>
  <c r="D245" i="11"/>
  <c r="C245" i="11"/>
  <c r="F244" i="11"/>
  <c r="F243" i="11"/>
  <c r="E241" i="11"/>
  <c r="D241" i="11"/>
  <c r="C241" i="11"/>
  <c r="F240" i="11"/>
  <c r="E237" i="11"/>
  <c r="D237" i="11"/>
  <c r="C237" i="11"/>
  <c r="F236" i="11"/>
  <c r="E233" i="11"/>
  <c r="D233" i="11"/>
  <c r="C233" i="11"/>
  <c r="F232" i="11"/>
  <c r="E229" i="11"/>
  <c r="D229" i="11"/>
  <c r="C229" i="11"/>
  <c r="F228" i="11"/>
  <c r="F227" i="11"/>
  <c r="E225" i="11"/>
  <c r="D225" i="11"/>
  <c r="C225" i="11"/>
  <c r="F224" i="11"/>
  <c r="F223" i="11"/>
  <c r="F222" i="11"/>
  <c r="E220" i="11"/>
  <c r="D220" i="11"/>
  <c r="C220" i="11"/>
  <c r="F219" i="11"/>
  <c r="E216" i="11"/>
  <c r="F216" i="11" s="1"/>
  <c r="D216" i="11"/>
  <c r="C216" i="11"/>
  <c r="F215" i="11"/>
  <c r="E212" i="11"/>
  <c r="D212" i="11"/>
  <c r="C212" i="11"/>
  <c r="F211" i="11"/>
  <c r="E208" i="11"/>
  <c r="D208" i="11"/>
  <c r="C208" i="11"/>
  <c r="F207" i="11"/>
  <c r="E204" i="11"/>
  <c r="D204" i="11"/>
  <c r="C204" i="11"/>
  <c r="F203" i="11"/>
  <c r="F202" i="11"/>
  <c r="E200" i="11"/>
  <c r="D200" i="11"/>
  <c r="C200" i="11"/>
  <c r="F199" i="11"/>
  <c r="E196" i="11"/>
  <c r="D196" i="11"/>
  <c r="C196" i="11"/>
  <c r="F194" i="11"/>
  <c r="E192" i="11"/>
  <c r="D192" i="11"/>
  <c r="C192" i="11"/>
  <c r="F191" i="11"/>
  <c r="F190" i="11"/>
  <c r="E188" i="11"/>
  <c r="D188" i="11"/>
  <c r="C188" i="11"/>
  <c r="F187" i="11"/>
  <c r="E184" i="11"/>
  <c r="D184" i="11"/>
  <c r="C184" i="11"/>
  <c r="F183" i="11"/>
  <c r="E180" i="11"/>
  <c r="D180" i="11"/>
  <c r="C180" i="11"/>
  <c r="F179" i="11"/>
  <c r="E176" i="11"/>
  <c r="D176" i="11"/>
  <c r="C176" i="11"/>
  <c r="F174" i="11"/>
  <c r="E171" i="11"/>
  <c r="D171" i="11"/>
  <c r="C171" i="11"/>
  <c r="F170" i="11"/>
  <c r="F169" i="11"/>
  <c r="E167" i="11"/>
  <c r="E166" i="11" s="1"/>
  <c r="D167" i="11"/>
  <c r="D166" i="11" s="1"/>
  <c r="C167" i="11"/>
  <c r="F165" i="11"/>
  <c r="E162" i="11"/>
  <c r="D162" i="11"/>
  <c r="C162" i="11"/>
  <c r="F161" i="11"/>
  <c r="F160" i="11"/>
  <c r="E158" i="11"/>
  <c r="D158" i="11"/>
  <c r="C158" i="11"/>
  <c r="F157" i="11"/>
  <c r="E154" i="11"/>
  <c r="D154" i="11"/>
  <c r="C154" i="11"/>
  <c r="F153" i="11"/>
  <c r="E150" i="11"/>
  <c r="D150" i="11"/>
  <c r="C150" i="11"/>
  <c r="F149" i="11"/>
  <c r="E146" i="11"/>
  <c r="D146" i="11"/>
  <c r="C146" i="11"/>
  <c r="F145" i="11"/>
  <c r="F144" i="11"/>
  <c r="E142" i="11"/>
  <c r="D142" i="11"/>
  <c r="C142" i="11"/>
  <c r="F141" i="11"/>
  <c r="E138" i="11"/>
  <c r="D138" i="11"/>
  <c r="C138" i="11"/>
  <c r="F137" i="11"/>
  <c r="E134" i="11"/>
  <c r="D134" i="11"/>
  <c r="C134" i="11"/>
  <c r="F133" i="11"/>
  <c r="E130" i="11"/>
  <c r="D130" i="11"/>
  <c r="C130" i="11"/>
  <c r="E126" i="11"/>
  <c r="D126" i="11"/>
  <c r="C126" i="11"/>
  <c r="F125" i="11"/>
  <c r="E122" i="11"/>
  <c r="D122" i="11"/>
  <c r="C122" i="11"/>
  <c r="F116" i="11"/>
  <c r="E113" i="11"/>
  <c r="D113" i="11"/>
  <c r="C113" i="11"/>
  <c r="F111" i="11"/>
  <c r="E108" i="11"/>
  <c r="D108" i="11"/>
  <c r="C108" i="11"/>
  <c r="F107" i="11"/>
  <c r="E104" i="11"/>
  <c r="D104" i="11"/>
  <c r="C104" i="11"/>
  <c r="F103" i="11"/>
  <c r="E100" i="11"/>
  <c r="D100" i="11"/>
  <c r="C100" i="11"/>
  <c r="F99" i="11"/>
  <c r="F98" i="11"/>
  <c r="E96" i="11"/>
  <c r="F96" i="11" s="1"/>
  <c r="D96" i="11"/>
  <c r="C96" i="11"/>
  <c r="F95" i="11"/>
  <c r="F94" i="11"/>
  <c r="F81" i="11" s="1"/>
  <c r="E92" i="11"/>
  <c r="D92" i="11"/>
  <c r="C92" i="11"/>
  <c r="F91" i="11"/>
  <c r="F82" i="11" s="1"/>
  <c r="F90" i="11"/>
  <c r="E88" i="11"/>
  <c r="D88" i="11"/>
  <c r="C88" i="11"/>
  <c r="C84" i="11"/>
  <c r="F78" i="11"/>
  <c r="F77" i="11"/>
  <c r="E75" i="11"/>
  <c r="D75" i="11"/>
  <c r="C75" i="11"/>
  <c r="F74" i="11"/>
  <c r="F69" i="11" s="1"/>
  <c r="F73" i="11"/>
  <c r="F68" i="11" s="1"/>
  <c r="E71" i="11"/>
  <c r="D71" i="11"/>
  <c r="C71" i="11"/>
  <c r="F65" i="11"/>
  <c r="E63" i="11"/>
  <c r="D63" i="11"/>
  <c r="C63" i="11"/>
  <c r="F62" i="11"/>
  <c r="E60" i="11"/>
  <c r="D60" i="11"/>
  <c r="C60" i="11"/>
  <c r="F59" i="11"/>
  <c r="E57" i="11"/>
  <c r="D57" i="11"/>
  <c r="C57" i="11"/>
  <c r="E55" i="11"/>
  <c r="D55" i="11"/>
  <c r="D48" i="11" s="1"/>
  <c r="C55" i="11"/>
  <c r="C48" i="11" s="1"/>
  <c r="C53" i="11"/>
  <c r="F52" i="11"/>
  <c r="E50" i="11"/>
  <c r="D50" i="11"/>
  <c r="C50" i="11"/>
  <c r="E48" i="11"/>
  <c r="F45" i="11"/>
  <c r="E42" i="11"/>
  <c r="D42" i="11"/>
  <c r="C42" i="11"/>
  <c r="F39" i="11"/>
  <c r="E37" i="11"/>
  <c r="E36" i="11" s="1"/>
  <c r="D37" i="11"/>
  <c r="D36" i="11" s="1"/>
  <c r="C37" i="11"/>
  <c r="C36" i="11" s="1"/>
  <c r="F35" i="11"/>
  <c r="E33" i="11"/>
  <c r="D33" i="11"/>
  <c r="C33" i="11"/>
  <c r="F31" i="11"/>
  <c r="E29" i="11"/>
  <c r="D29" i="11"/>
  <c r="C29" i="11"/>
  <c r="F27" i="11"/>
  <c r="E25" i="11"/>
  <c r="D25" i="11"/>
  <c r="C25" i="11"/>
  <c r="C24" i="11"/>
  <c r="C21" i="11" s="1"/>
  <c r="F23" i="11"/>
  <c r="E21" i="11"/>
  <c r="D21" i="11"/>
  <c r="F20" i="11"/>
  <c r="E17" i="11"/>
  <c r="F17" i="11" s="1"/>
  <c r="D17" i="11"/>
  <c r="C17" i="11"/>
  <c r="F16" i="11"/>
  <c r="E13" i="11"/>
  <c r="D13" i="11"/>
  <c r="C13" i="11"/>
  <c r="F12" i="11"/>
  <c r="E9" i="11"/>
  <c r="D9" i="11"/>
  <c r="C9" i="11"/>
  <c r="D117" i="11" l="1"/>
  <c r="D112" i="11" s="1"/>
  <c r="E319" i="11"/>
  <c r="F88" i="11"/>
  <c r="F100" i="11"/>
  <c r="F104" i="11"/>
  <c r="F113" i="11"/>
  <c r="D175" i="11"/>
  <c r="F200" i="11"/>
  <c r="F220" i="11"/>
  <c r="F225" i="11"/>
  <c r="F283" i="11"/>
  <c r="C319" i="11"/>
  <c r="F319" i="11" s="1"/>
  <c r="D8" i="11"/>
  <c r="E8" i="11"/>
  <c r="F55" i="11"/>
  <c r="F138" i="11"/>
  <c r="F142" i="11"/>
  <c r="F176" i="11"/>
  <c r="F184" i="11"/>
  <c r="F212" i="11"/>
  <c r="F266" i="11"/>
  <c r="F270" i="11"/>
  <c r="F315" i="11"/>
  <c r="D79" i="11"/>
  <c r="F24" i="11"/>
  <c r="F42" i="11"/>
  <c r="E79" i="11"/>
  <c r="F130" i="11"/>
  <c r="F162" i="11"/>
  <c r="F245" i="11"/>
  <c r="F253" i="11"/>
  <c r="D319" i="11"/>
  <c r="F25" i="11"/>
  <c r="F57" i="11"/>
  <c r="F63" i="11"/>
  <c r="F75" i="11"/>
  <c r="F122" i="11"/>
  <c r="F146" i="11"/>
  <c r="F150" i="11"/>
  <c r="F229" i="11"/>
  <c r="F237" i="11"/>
  <c r="F241" i="11"/>
  <c r="F275" i="11"/>
  <c r="F279" i="11"/>
  <c r="F295" i="11"/>
  <c r="F303" i="11"/>
  <c r="D66" i="11"/>
  <c r="C66" i="11"/>
  <c r="C257" i="11"/>
  <c r="F257" i="11" s="1"/>
  <c r="E175" i="11"/>
  <c r="D257" i="11"/>
  <c r="F13" i="11"/>
  <c r="E53" i="11"/>
  <c r="F53" i="11" s="1"/>
  <c r="F60" i="11"/>
  <c r="F71" i="11"/>
  <c r="F92" i="11"/>
  <c r="F108" i="11"/>
  <c r="E117" i="11"/>
  <c r="E112" i="11" s="1"/>
  <c r="F134" i="11"/>
  <c r="F171" i="11"/>
  <c r="F192" i="11"/>
  <c r="F196" i="11"/>
  <c r="F233" i="11"/>
  <c r="F258" i="11"/>
  <c r="F262" i="11"/>
  <c r="F287" i="11"/>
  <c r="F291" i="11"/>
  <c r="F307" i="11"/>
  <c r="F311" i="11"/>
  <c r="F324" i="11"/>
  <c r="F36" i="11"/>
  <c r="E66" i="11"/>
  <c r="F29" i="11"/>
  <c r="F33" i="11"/>
  <c r="F37" i="11"/>
  <c r="F50" i="11"/>
  <c r="C117" i="11"/>
  <c r="C112" i="11" s="1"/>
  <c r="F154" i="11"/>
  <c r="F158" i="11"/>
  <c r="F167" i="11"/>
  <c r="F188" i="11"/>
  <c r="F204" i="11"/>
  <c r="F208" i="11"/>
  <c r="F249" i="11"/>
  <c r="F299" i="11"/>
  <c r="C46" i="11"/>
  <c r="F331" i="11"/>
  <c r="D46" i="11"/>
  <c r="F21" i="11"/>
  <c r="E46" i="11"/>
  <c r="F48" i="11"/>
  <c r="C175" i="11"/>
  <c r="F180" i="11"/>
  <c r="F9" i="11"/>
  <c r="C166" i="11"/>
  <c r="F166" i="11" s="1"/>
  <c r="D53" i="11"/>
  <c r="C79" i="11"/>
  <c r="F330" i="11"/>
  <c r="C8" i="11"/>
  <c r="F117" i="11" l="1"/>
  <c r="D41" i="11"/>
  <c r="D328" i="11" s="1"/>
  <c r="F112" i="11"/>
  <c r="F79" i="11"/>
  <c r="F66" i="11"/>
  <c r="C41" i="11"/>
  <c r="C328" i="11" s="1"/>
  <c r="F274" i="11"/>
  <c r="F175" i="11"/>
  <c r="E41" i="11"/>
  <c r="F46" i="11"/>
  <c r="F8" i="11"/>
  <c r="F41" i="11" l="1"/>
  <c r="E328" i="11"/>
  <c r="F328" i="11" s="1"/>
  <c r="E274" i="3" l="1"/>
  <c r="D274" i="3"/>
  <c r="D272" i="3" s="1"/>
  <c r="D271" i="3" s="1"/>
  <c r="C274" i="3"/>
  <c r="C272" i="3" s="1"/>
  <c r="C271" i="3" s="1"/>
  <c r="E272" i="3"/>
  <c r="E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E68" i="3"/>
  <c r="E59" i="3" s="1"/>
  <c r="D68" i="3"/>
  <c r="C68" i="3"/>
  <c r="E62" i="3"/>
  <c r="D62" i="3"/>
  <c r="C62" i="3"/>
  <c r="D60" i="3"/>
  <c r="D281" i="3" s="1"/>
  <c r="D59" i="3"/>
  <c r="D280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C6" i="3" l="1"/>
  <c r="D6" i="3"/>
  <c r="E6" i="3"/>
  <c r="C233" i="3"/>
  <c r="C144" i="3"/>
  <c r="D233" i="3"/>
  <c r="D66" i="3"/>
  <c r="C119" i="3"/>
  <c r="D144" i="3"/>
  <c r="E144" i="3"/>
  <c r="E119" i="3"/>
  <c r="D216" i="3"/>
  <c r="E216" i="3"/>
  <c r="D57" i="3"/>
  <c r="D44" i="3" s="1"/>
  <c r="C66" i="3"/>
  <c r="C153" i="3"/>
  <c r="C186" i="3"/>
  <c r="E233" i="3"/>
  <c r="D119" i="3"/>
  <c r="D186" i="3"/>
  <c r="D153" i="3" s="1"/>
  <c r="E186" i="3"/>
  <c r="E153" i="3" s="1"/>
  <c r="C216" i="3"/>
  <c r="E57" i="3"/>
  <c r="E44" i="3" s="1"/>
  <c r="E278" i="3" s="1"/>
  <c r="E280" i="3"/>
  <c r="C60" i="3"/>
  <c r="E66" i="3"/>
  <c r="D278" i="3" l="1"/>
  <c r="C57" i="3"/>
  <c r="C44" i="3" s="1"/>
  <c r="C278" i="3" s="1"/>
  <c r="C281" i="3"/>
</calcChain>
</file>

<file path=xl/sharedStrings.xml><?xml version="1.0" encoding="utf-8"?>
<sst xmlns="http://schemas.openxmlformats.org/spreadsheetml/2006/main" count="704" uniqueCount="200">
  <si>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</si>
  <si>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</si>
  <si>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</si>
  <si>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</si>
  <si>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</si>
  <si>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</si>
  <si>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</si>
  <si>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</si>
  <si>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</si>
  <si>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</si>
  <si>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</si>
  <si>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</si>
  <si>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</si>
  <si>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</si>
  <si>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</si>
  <si>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</si>
  <si>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</si>
  <si>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</si>
  <si>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</si>
  <si>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</si>
  <si>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</si>
  <si>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</si>
  <si>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</si>
  <si>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</si>
  <si>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</si>
  <si>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</si>
  <si>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</si>
  <si>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</si>
  <si>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</si>
  <si>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</si>
  <si>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</si>
  <si>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</si>
  <si>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</si>
  <si>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</si>
  <si>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</si>
  <si>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</si>
  <si>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</si>
  <si>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</si>
  <si>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</si>
  <si>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</si>
  <si>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</si>
  <si>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</si>
  <si>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</si>
  <si>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</si>
  <si>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</si>
  <si>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</si>
  <si>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</si>
  <si>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</si>
  <si>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</si>
  <si>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</si>
  <si>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</si>
  <si>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</si>
  <si>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</si>
  <si>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</si>
  <si>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</si>
  <si>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</si>
  <si>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</si>
  <si>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</si>
  <si>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</si>
  <si>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</si>
  <si>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</si>
  <si>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</si>
  <si>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</si>
  <si>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</si>
  <si>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</si>
  <si>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</si>
  <si>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</si>
  <si>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</si>
  <si>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</si>
  <si>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</si>
  <si>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</si>
  <si>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</si>
  <si>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</si>
  <si>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</si>
  <si>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</si>
  <si>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</si>
  <si>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</si>
  <si>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</si>
  <si>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</si>
  <si>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</si>
  <si>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</si>
  <si>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</si>
  <si>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</si>
  <si>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</si>
  <si>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</si>
  <si>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</si>
  <si>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</si>
  <si>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</si>
  <si>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</si>
  <si>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</si>
  <si>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</si>
  <si>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</si>
  <si>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</si>
  <si>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</si>
  <si>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</si>
  <si>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</si>
  <si>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</si>
  <si>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</si>
  <si>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</si>
  <si>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</si>
  <si>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</si>
  <si>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</si>
  <si>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</si>
  <si>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</si>
  <si>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</si>
  <si>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</si>
  <si>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</si>
  <si>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</si>
  <si>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</si>
  <si>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</si>
  <si>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</si>
  <si>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</si>
  <si>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</si>
  <si>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</si>
  <si>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</si>
  <si>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</si>
  <si>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</si>
  <si>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</si>
  <si>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</si>
  <si>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</si>
  <si>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</si>
  <si>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</si>
  <si>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</si>
  <si>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</si>
  <si>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</si>
  <si>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</si>
  <si>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</si>
  <si>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</si>
  <si>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</si>
  <si>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</si>
  <si>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</si>
  <si>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</si>
  <si>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</si>
  <si>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</si>
  <si>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</si>
  <si>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</si>
  <si>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</si>
  <si>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</si>
  <si>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</si>
  <si>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дороги № 2 в I очереди 7 микрорайона центральной части г.Чебоксары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</si>
  <si>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</si>
  <si>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</si>
  <si>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</si>
  <si>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</si>
  <si>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</si>
  <si>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</si>
  <si>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>Начальник финансового управления администрации города Чебоксары</t>
  </si>
  <si>
    <t>Н.Г. Куликова</t>
  </si>
  <si>
    <t>Субсидии бюджетам городских округов на проведение комплексных кадастровых работ</t>
  </si>
  <si>
    <t xml:space="preserve">Горкомимущество администрации г.Чебоксары 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</si>
  <si>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</si>
  <si>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</si>
  <si>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</si>
  <si>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</si>
  <si>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на реконструкцию Московской набережной 5 этап</t>
  </si>
  <si>
    <t>Субсидии на 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</si>
  <si>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</si>
  <si>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</si>
  <si>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</si>
  <si>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"Ливневые очистные сооружения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</si>
  <si>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</si>
  <si>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</si>
  <si>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</si>
  <si>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</si>
  <si>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</si>
  <si>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</si>
  <si>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</si>
  <si>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</si>
  <si>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Иные межбюджетные трансферты бюджетам городских округов на создание модельных муниципальных библиотек 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</si>
  <si>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</si>
  <si>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t>Субсидии бюджетам городских округов на организацию и проведение  IX Международных игр боевых искусств на 2022 год</t>
  </si>
  <si>
    <r>
      <t xml:space="preserve"> - республиканский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</si>
  <si>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План на 01.04.2022</t>
  </si>
  <si>
    <t xml:space="preserve">Поступило из вышестоящего бюджета  по состоянию на 01.04.2022 </t>
  </si>
  <si>
    <t>Кассовые расходы на 01.04.2022</t>
  </si>
  <si>
    <t xml:space="preserve">Субсидии бюджетам городских округов на реализацию мероприятий в области информатизации </t>
  </si>
  <si>
    <t>Финасовое управление администрации г.Чебоксары</t>
  </si>
  <si>
    <t>Субсидии на реконструкцию Чебоксарского залива и Красной площади в рамках создания кластера "Чувашия – сердце Волги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</si>
  <si>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</si>
  <si>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Субсидии на строительство внутрипоселковых газораспределительных сетей в пос.Сосновка</t>
  </si>
  <si>
    <r>
      <t xml:space="preserve"> - республиканского бюжета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</si>
  <si>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</si>
  <si>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 xml:space="preserve"> - республиканского бюджета ( ГК- Фонда содействия реформированию ЖКХ) </t>
  </si>
  <si>
    <t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</t>
  </si>
  <si>
    <t>Субсидии на строительсво ливневых сооружений в районе Марпосадского шоссе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</si>
  <si>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организаций дополнительного образования детей в рамках реализации Указа Президента РФ от 01.06.2012 № 761</t>
  </si>
  <si>
    <r>
      <t xml:space="preserve"> - республиканский бюджета</t>
    </r>
    <r>
      <rPr>
        <b/>
        <sz val="11"/>
        <rFont val="Times New Roman"/>
        <family val="1"/>
        <charset val="204"/>
      </rPr>
      <t xml:space="preserve"> </t>
    </r>
  </si>
  <si>
    <t>Субсидии бюджетам городских округов на реализацию мероприятий в целых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</si>
  <si>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</si>
  <si>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Субсидии на строительство объекта "Детский сад на 110 мест в 14мкр.в НЮР г.Чебоксары"</t>
  </si>
  <si>
    <t>Субсидии на строительсво объекта "Дошкольное образовательное учреждение на 250 мест поз.27 в мкр. Университетский-2 (II очередь) в СЗР г.Чебоксары"</t>
  </si>
  <si>
    <t>Субсидии на строительство объекта "Дошколное образовательное учреждение на 240 мест мкр "Благовещенский" г. Чебоксары</t>
  </si>
  <si>
    <t>Субсидии бюджетам городских округов на реализацию инициативных проектов</t>
  </si>
  <si>
    <t xml:space="preserve"> - республиканского бюджет </t>
  </si>
  <si>
    <r>
      <t xml:space="preserve"> - республиканского бюджета </t>
    </r>
    <r>
      <rPr>
        <b/>
        <sz val="12"/>
        <color rgb="FFFF0000"/>
        <rFont val="Times New Roman"/>
        <family val="1"/>
        <charset val="204"/>
      </rPr>
      <t/>
    </r>
  </si>
  <si>
    <t>Субсидии на строительство многофункционального центра культуры и досуга в Заволжье г. Чебоксары</t>
  </si>
  <si>
    <t>Управление образования администрации г.Чебоксары,Управление культуры и развития туризма администрации г.Чебоксары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</si>
  <si>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07.05.2012 № 597</t>
  </si>
  <si>
    <r>
      <t xml:space="preserve"> - республиканский бюджета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</si>
  <si>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       Сведения о субсидиях, субвенциях, иных межбюджетных трансфертах по состоянию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</si>
</sst>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1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0" fontId="10" fillId="0" borderId="0" xfId="0" applyFont="1"/>
    <xf numFmtId="4" fontId="10" fillId="0" borderId="0" xfId="0" applyNumberFormat="1" applyFont="1" applyAlignment="1">
      <alignment horizontal="left"/>
    </xf>
    <xf numFmtId="14" fontId="1" fillId="2" borderId="0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center" wrapText="1"/>
    </xf>
    <xf numFmtId="49" fontId="14" fillId="2" borderId="1" xfId="3" applyNumberFormat="1" applyFont="1" applyFill="1" applyBorder="1" applyAlignment="1">
      <alignment horizontal="justify" vertical="top" wrapText="1"/>
    </xf>
    <xf numFmtId="49" fontId="14" fillId="2" borderId="1" xfId="2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28515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28515625" style="1"/>
    <col min="8" max="8" width="14.5703125" style="1" customWidth="1"/>
    <col min="9" max="16384" width="9.28515625" style="1"/>
  </cols>
  <sheetData>
    <row r="1" spans="1:5" ht="21" customHeight="1" x14ac:dyDescent="0.3">
      <c r="A1" s="87"/>
      <c r="B1" s="87"/>
      <c r="C1" s="87"/>
      <c r="D1" s="87"/>
      <c r="E1" s="87"/>
    </row>
    <row r="2" spans="1:5" ht="29.25" customHeight="1" x14ac:dyDescent="0.25">
      <c r="A2" s="88" t="s">
        <v>56</v>
      </c>
      <c r="B2" s="88"/>
      <c r="C2" s="88"/>
      <c r="D2" s="88"/>
      <c r="E2" s="88"/>
    </row>
    <row r="3" spans="1:5" ht="14.85" customHeight="1" x14ac:dyDescent="0.25">
      <c r="A3" s="89" t="s">
        <v>4</v>
      </c>
      <c r="B3" s="91" t="s">
        <v>5</v>
      </c>
      <c r="C3" s="91" t="s">
        <v>57</v>
      </c>
      <c r="D3" s="91" t="s">
        <v>58</v>
      </c>
      <c r="E3" s="91" t="s">
        <v>59</v>
      </c>
    </row>
    <row r="4" spans="1:5" ht="24.6" customHeight="1" x14ac:dyDescent="0.25">
      <c r="A4" s="90"/>
      <c r="B4" s="92"/>
      <c r="C4" s="92"/>
      <c r="D4" s="92"/>
      <c r="E4" s="92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85"/>
      <c r="B286" s="86"/>
      <c r="C286" s="86"/>
      <c r="D286" s="86"/>
      <c r="E286" s="86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tabSelected="1" view="pageBreakPreview" zoomScale="71" zoomScaleNormal="70" zoomScaleSheetLayoutView="71" workbookViewId="0">
      <pane xSplit="2" ySplit="6" topLeftCell="C133" activePane="bottomRight" state="frozen"/>
      <selection pane="topRight" activeCell="C1" sqref="C1"/>
      <selection pane="bottomLeft" activeCell="A7" sqref="A7"/>
      <selection pane="bottomRight" activeCell="J146" sqref="J146"/>
    </sheetView>
  </sheetViews>
  <sheetFormatPr defaultColWidth="9.28515625" defaultRowHeight="15" x14ac:dyDescent="0.25"/>
  <cols>
    <col min="1" max="1" width="6" style="1" customWidth="1"/>
    <col min="2" max="2" width="51.7109375" style="1" customWidth="1"/>
    <col min="3" max="3" width="20" style="1" customWidth="1"/>
    <col min="4" max="4" width="19.140625" style="1" customWidth="1"/>
    <col min="5" max="5" width="20.5703125" style="1" customWidth="1"/>
    <col min="6" max="6" width="13.5703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7" ht="21" customHeight="1" x14ac:dyDescent="0.3">
      <c r="A1" s="83"/>
      <c r="B1" s="83"/>
      <c r="C1" s="83"/>
      <c r="D1" s="83"/>
      <c r="E1" s="83"/>
      <c r="F1" s="83"/>
      <c r="G1" s="75"/>
    </row>
    <row r="2" spans="1:7" ht="29.25" customHeight="1" x14ac:dyDescent="0.25">
      <c r="A2" s="93" t="s">
        <v>199</v>
      </c>
      <c r="B2" s="93"/>
      <c r="C2" s="93"/>
      <c r="D2" s="93"/>
      <c r="E2" s="93"/>
      <c r="F2" s="93"/>
      <c r="G2" s="93"/>
    </row>
    <row r="3" spans="1:7" ht="18" customHeight="1" x14ac:dyDescent="0.3">
      <c r="A3" s="98"/>
      <c r="B3" s="98"/>
      <c r="C3" s="98"/>
      <c r="D3" s="98"/>
      <c r="E3" s="98"/>
      <c r="F3" s="98"/>
      <c r="G3" s="98"/>
    </row>
    <row r="4" spans="1:7" ht="29.25" customHeight="1" x14ac:dyDescent="0.25">
      <c r="A4" s="84"/>
      <c r="B4" s="84"/>
      <c r="C4" s="84"/>
      <c r="D4" s="84"/>
      <c r="E4" s="84"/>
      <c r="F4" s="55"/>
      <c r="G4" s="79" t="s">
        <v>114</v>
      </c>
    </row>
    <row r="5" spans="1:7" ht="14.85" customHeight="1" x14ac:dyDescent="0.25">
      <c r="A5" s="94" t="s">
        <v>4</v>
      </c>
      <c r="B5" s="96" t="s">
        <v>5</v>
      </c>
      <c r="C5" s="96" t="s">
        <v>172</v>
      </c>
      <c r="D5" s="96" t="s">
        <v>173</v>
      </c>
      <c r="E5" s="96" t="s">
        <v>174</v>
      </c>
      <c r="F5" s="96" t="s">
        <v>119</v>
      </c>
      <c r="G5" s="96" t="s">
        <v>120</v>
      </c>
    </row>
    <row r="6" spans="1:7" ht="61.5" customHeight="1" x14ac:dyDescent="0.25">
      <c r="A6" s="95"/>
      <c r="B6" s="97"/>
      <c r="C6" s="97"/>
      <c r="D6" s="97"/>
      <c r="E6" s="97"/>
      <c r="F6" s="97"/>
      <c r="G6" s="97"/>
    </row>
    <row r="7" spans="1:7" ht="15.6" x14ac:dyDescent="0.3">
      <c r="A7" s="34" t="s">
        <v>6</v>
      </c>
      <c r="B7" s="7">
        <v>2</v>
      </c>
      <c r="C7" s="54">
        <v>3</v>
      </c>
      <c r="D7" s="54">
        <v>4</v>
      </c>
      <c r="E7" s="54">
        <v>5</v>
      </c>
      <c r="F7" s="54" t="s">
        <v>121</v>
      </c>
      <c r="G7" s="54">
        <v>7</v>
      </c>
    </row>
    <row r="8" spans="1:7" ht="19.899999999999999" customHeight="1" x14ac:dyDescent="0.25">
      <c r="A8" s="29" t="s">
        <v>3</v>
      </c>
      <c r="B8" s="47" t="s">
        <v>7</v>
      </c>
      <c r="C8" s="56">
        <f>C9+C13+C17+C21+C25+C29+C33</f>
        <v>36948639.68</v>
      </c>
      <c r="D8" s="56">
        <f t="shared" ref="D8:E8" si="0">D9+D13+D17+D21+D25+D29+D33</f>
        <v>2506714.52</v>
      </c>
      <c r="E8" s="56">
        <f t="shared" si="0"/>
        <v>2506714.52</v>
      </c>
      <c r="F8" s="56">
        <f>E8/C8*100</f>
        <v>6.7843215385189515</v>
      </c>
      <c r="G8" s="56"/>
    </row>
    <row r="9" spans="1:7" ht="109.5" customHeight="1" x14ac:dyDescent="0.25">
      <c r="A9" s="29"/>
      <c r="B9" s="44" t="s">
        <v>41</v>
      </c>
      <c r="C9" s="57">
        <f t="shared" ref="C9:E9" si="1">C11+C12</f>
        <v>255000</v>
      </c>
      <c r="D9" s="57">
        <f t="shared" si="1"/>
        <v>6484.8</v>
      </c>
      <c r="E9" s="57">
        <f t="shared" si="1"/>
        <v>6484.8</v>
      </c>
      <c r="F9" s="42">
        <f t="shared" ref="F9:F55" si="2">E9/C9*100</f>
        <v>2.5430588235294116</v>
      </c>
      <c r="G9" s="70" t="s">
        <v>130</v>
      </c>
    </row>
    <row r="10" spans="1:7" ht="15.75" x14ac:dyDescent="0.25">
      <c r="A10" s="32"/>
      <c r="B10" s="6" t="s">
        <v>8</v>
      </c>
      <c r="C10" s="58"/>
      <c r="D10" s="58"/>
      <c r="E10" s="58"/>
      <c r="F10" s="42"/>
      <c r="G10" s="70"/>
    </row>
    <row r="11" spans="1:7" ht="19.899999999999999" customHeight="1" x14ac:dyDescent="0.25">
      <c r="A11" s="32"/>
      <c r="B11" s="6" t="s">
        <v>9</v>
      </c>
      <c r="C11" s="57"/>
      <c r="D11" s="57"/>
      <c r="E11" s="57"/>
      <c r="F11" s="42"/>
      <c r="G11" s="70"/>
    </row>
    <row r="12" spans="1:7" ht="22.9" customHeight="1" x14ac:dyDescent="0.25">
      <c r="A12" s="32"/>
      <c r="B12" s="6" t="s">
        <v>12</v>
      </c>
      <c r="C12" s="58">
        <v>255000</v>
      </c>
      <c r="D12" s="58">
        <v>6484.8</v>
      </c>
      <c r="E12" s="58">
        <v>6484.8</v>
      </c>
      <c r="F12" s="42">
        <f t="shared" si="2"/>
        <v>2.5430588235294116</v>
      </c>
      <c r="G12" s="70"/>
    </row>
    <row r="13" spans="1:7" ht="105" customHeight="1" x14ac:dyDescent="0.25">
      <c r="A13" s="29"/>
      <c r="B13" s="44" t="s">
        <v>11</v>
      </c>
      <c r="C13" s="57">
        <f t="shared" ref="C13:E13" si="3">C15+C16</f>
        <v>4522200</v>
      </c>
      <c r="D13" s="57">
        <f t="shared" si="3"/>
        <v>700935.23</v>
      </c>
      <c r="E13" s="57">
        <f t="shared" si="3"/>
        <v>700935.23</v>
      </c>
      <c r="F13" s="42">
        <f t="shared" si="2"/>
        <v>15.499872407235415</v>
      </c>
      <c r="G13" s="70" t="s">
        <v>130</v>
      </c>
    </row>
    <row r="14" spans="1:7" ht="15.75" x14ac:dyDescent="0.25">
      <c r="A14" s="32"/>
      <c r="B14" s="6" t="s">
        <v>8</v>
      </c>
      <c r="C14" s="57"/>
      <c r="D14" s="57"/>
      <c r="E14" s="57"/>
      <c r="F14" s="42"/>
      <c r="G14" s="70"/>
    </row>
    <row r="15" spans="1:7" ht="16.899999999999999" customHeight="1" x14ac:dyDescent="0.25">
      <c r="A15" s="32"/>
      <c r="B15" s="6" t="s">
        <v>9</v>
      </c>
      <c r="C15" s="57"/>
      <c r="D15" s="57"/>
      <c r="E15" s="57"/>
      <c r="F15" s="42"/>
      <c r="G15" s="70"/>
    </row>
    <row r="16" spans="1:7" ht="18.399999999999999" customHeight="1" x14ac:dyDescent="0.25">
      <c r="A16" s="35"/>
      <c r="B16" s="6" t="s">
        <v>12</v>
      </c>
      <c r="C16" s="57">
        <v>4522200</v>
      </c>
      <c r="D16" s="57">
        <v>700935.23</v>
      </c>
      <c r="E16" s="57">
        <v>700935.23</v>
      </c>
      <c r="F16" s="42">
        <f t="shared" si="2"/>
        <v>15.499872407235415</v>
      </c>
      <c r="G16" s="70"/>
    </row>
    <row r="17" spans="1:7" ht="230.25" customHeight="1" x14ac:dyDescent="0.25">
      <c r="A17" s="29"/>
      <c r="B17" s="44" t="s">
        <v>13</v>
      </c>
      <c r="C17" s="57">
        <f t="shared" ref="C17:E17" si="4">C19+C20</f>
        <v>46734.81</v>
      </c>
      <c r="D17" s="57">
        <f t="shared" si="4"/>
        <v>0</v>
      </c>
      <c r="E17" s="57">
        <f t="shared" si="4"/>
        <v>0</v>
      </c>
      <c r="F17" s="42">
        <f t="shared" si="2"/>
        <v>0</v>
      </c>
      <c r="G17" s="70" t="s">
        <v>130</v>
      </c>
    </row>
    <row r="18" spans="1:7" ht="15.75" x14ac:dyDescent="0.25">
      <c r="A18" s="32"/>
      <c r="B18" s="6" t="s">
        <v>8</v>
      </c>
      <c r="C18" s="57"/>
      <c r="D18" s="57"/>
      <c r="E18" s="57"/>
      <c r="F18" s="42"/>
      <c r="G18" s="70"/>
    </row>
    <row r="19" spans="1:7" ht="15.75" x14ac:dyDescent="0.25">
      <c r="A19" s="32"/>
      <c r="B19" s="6" t="s">
        <v>9</v>
      </c>
      <c r="C19" s="57"/>
      <c r="D19" s="57"/>
      <c r="E19" s="57"/>
      <c r="F19" s="42"/>
      <c r="G19" s="70"/>
    </row>
    <row r="20" spans="1:7" ht="19.149999999999999" customHeight="1" x14ac:dyDescent="0.25">
      <c r="A20" s="35"/>
      <c r="B20" s="6" t="s">
        <v>12</v>
      </c>
      <c r="C20" s="57">
        <v>46734.81</v>
      </c>
      <c r="D20" s="57"/>
      <c r="E20" s="57"/>
      <c r="F20" s="42">
        <f t="shared" si="2"/>
        <v>0</v>
      </c>
      <c r="G20" s="70"/>
    </row>
    <row r="21" spans="1:7" ht="81" customHeight="1" x14ac:dyDescent="0.25">
      <c r="A21" s="29"/>
      <c r="B21" s="44" t="s">
        <v>14</v>
      </c>
      <c r="C21" s="57">
        <f>C23+C24</f>
        <v>11826800</v>
      </c>
      <c r="D21" s="57">
        <f t="shared" ref="D21:E21" si="5">D23+D24</f>
        <v>1799294.49</v>
      </c>
      <c r="E21" s="57">
        <f t="shared" si="5"/>
        <v>1799294.49</v>
      </c>
      <c r="F21" s="42">
        <f t="shared" si="2"/>
        <v>15.213705228802382</v>
      </c>
      <c r="G21" s="70" t="s">
        <v>130</v>
      </c>
    </row>
    <row r="22" spans="1:7" ht="15.75" x14ac:dyDescent="0.25">
      <c r="A22" s="32"/>
      <c r="B22" s="6" t="s">
        <v>8</v>
      </c>
      <c r="C22" s="57"/>
      <c r="D22" s="57"/>
      <c r="E22" s="57"/>
      <c r="F22" s="42"/>
      <c r="G22" s="70"/>
    </row>
    <row r="23" spans="1:7" ht="19.5" customHeight="1" x14ac:dyDescent="0.25">
      <c r="A23" s="35"/>
      <c r="B23" s="6" t="s">
        <v>12</v>
      </c>
      <c r="C23" s="57">
        <v>10669100</v>
      </c>
      <c r="D23" s="57">
        <v>1676945.93</v>
      </c>
      <c r="E23" s="57">
        <v>1676945.93</v>
      </c>
      <c r="F23" s="42">
        <f>E23/C23*100</f>
        <v>15.717782474622977</v>
      </c>
      <c r="G23" s="70"/>
    </row>
    <row r="24" spans="1:7" ht="19.5" customHeight="1" x14ac:dyDescent="0.25">
      <c r="A24" s="35"/>
      <c r="B24" s="6" t="s">
        <v>12</v>
      </c>
      <c r="C24" s="57">
        <f>947700+210000</f>
        <v>1157700</v>
      </c>
      <c r="D24" s="57">
        <v>122348.56</v>
      </c>
      <c r="E24" s="57">
        <v>122348.56</v>
      </c>
      <c r="F24" s="42">
        <f t="shared" si="2"/>
        <v>10.568243931934006</v>
      </c>
      <c r="G24" s="70"/>
    </row>
    <row r="25" spans="1:7" ht="135" customHeight="1" x14ac:dyDescent="0.25">
      <c r="A25" s="29"/>
      <c r="B25" s="15" t="s">
        <v>40</v>
      </c>
      <c r="C25" s="59">
        <f t="shared" ref="C25:E25" si="6">C27+C28</f>
        <v>1002700</v>
      </c>
      <c r="D25" s="59">
        <f t="shared" si="6"/>
        <v>0</v>
      </c>
      <c r="E25" s="59">
        <f t="shared" si="6"/>
        <v>0</v>
      </c>
      <c r="F25" s="42">
        <f t="shared" si="2"/>
        <v>0</v>
      </c>
      <c r="G25" s="70" t="s">
        <v>130</v>
      </c>
    </row>
    <row r="26" spans="1:7" ht="15.75" x14ac:dyDescent="0.25">
      <c r="A26" s="31"/>
      <c r="B26" s="6" t="s">
        <v>8</v>
      </c>
      <c r="C26" s="57"/>
      <c r="D26" s="57"/>
      <c r="E26" s="57"/>
      <c r="F26" s="42"/>
      <c r="G26" s="70"/>
    </row>
    <row r="27" spans="1:7" ht="19.5" customHeight="1" x14ac:dyDescent="0.25">
      <c r="A27" s="31"/>
      <c r="B27" s="6" t="s">
        <v>15</v>
      </c>
      <c r="C27" s="57">
        <v>1002700</v>
      </c>
      <c r="D27" s="57"/>
      <c r="E27" s="57"/>
      <c r="F27" s="42">
        <f t="shared" si="2"/>
        <v>0</v>
      </c>
      <c r="G27" s="70"/>
    </row>
    <row r="28" spans="1:7" ht="19.149999999999999" customHeight="1" x14ac:dyDescent="0.25">
      <c r="A28" s="31"/>
      <c r="B28" s="6" t="s">
        <v>12</v>
      </c>
      <c r="C28" s="57"/>
      <c r="D28" s="57"/>
      <c r="E28" s="57"/>
      <c r="F28" s="42"/>
      <c r="G28" s="70"/>
    </row>
    <row r="29" spans="1:7" ht="47.25" x14ac:dyDescent="0.25">
      <c r="A29" s="32"/>
      <c r="B29" s="68" t="s">
        <v>148</v>
      </c>
      <c r="C29" s="57">
        <f t="shared" ref="C29:E29" si="7">C31+C32</f>
        <v>4811756.87</v>
      </c>
      <c r="D29" s="57">
        <f t="shared" si="7"/>
        <v>0</v>
      </c>
      <c r="E29" s="57">
        <f t="shared" si="7"/>
        <v>0</v>
      </c>
      <c r="F29" s="42">
        <f t="shared" si="2"/>
        <v>0</v>
      </c>
      <c r="G29" s="70" t="s">
        <v>149</v>
      </c>
    </row>
    <row r="30" spans="1:7" ht="15.75" x14ac:dyDescent="0.25">
      <c r="A30" s="32"/>
      <c r="B30" s="41" t="s">
        <v>8</v>
      </c>
      <c r="C30" s="57"/>
      <c r="D30" s="57"/>
      <c r="E30" s="57"/>
      <c r="F30" s="42"/>
      <c r="G30" s="70"/>
    </row>
    <row r="31" spans="1:7" ht="19.149999999999999" customHeight="1" x14ac:dyDescent="0.25">
      <c r="A31" s="32"/>
      <c r="B31" s="41" t="s">
        <v>9</v>
      </c>
      <c r="C31" s="57">
        <v>3965983.78</v>
      </c>
      <c r="D31" s="57"/>
      <c r="E31" s="57"/>
      <c r="F31" s="42">
        <f t="shared" si="2"/>
        <v>0</v>
      </c>
      <c r="G31" s="70"/>
    </row>
    <row r="32" spans="1:7" ht="19.149999999999999" customHeight="1" x14ac:dyDescent="0.25">
      <c r="A32" s="32"/>
      <c r="B32" s="68" t="s">
        <v>10</v>
      </c>
      <c r="C32" s="57">
        <v>845773.09</v>
      </c>
      <c r="D32" s="57"/>
      <c r="E32" s="57"/>
      <c r="F32" s="42"/>
      <c r="G32" s="70"/>
    </row>
    <row r="33" spans="1:7" ht="65.25" customHeight="1" x14ac:dyDescent="0.25">
      <c r="A33" s="32"/>
      <c r="B33" s="68" t="s">
        <v>175</v>
      </c>
      <c r="C33" s="57">
        <f>C35</f>
        <v>14483448</v>
      </c>
      <c r="D33" s="57">
        <f t="shared" ref="D33:E33" si="8">D35</f>
        <v>0</v>
      </c>
      <c r="E33" s="57">
        <f t="shared" si="8"/>
        <v>0</v>
      </c>
      <c r="F33" s="42">
        <f t="shared" si="2"/>
        <v>0</v>
      </c>
      <c r="G33" s="70" t="s">
        <v>176</v>
      </c>
    </row>
    <row r="34" spans="1:7" ht="19.149999999999999" customHeight="1" x14ac:dyDescent="0.25">
      <c r="A34" s="32"/>
      <c r="B34" s="80" t="s">
        <v>8</v>
      </c>
      <c r="C34" s="57"/>
      <c r="D34" s="57"/>
      <c r="E34" s="57"/>
      <c r="F34" s="42"/>
      <c r="G34" s="70"/>
    </row>
    <row r="35" spans="1:7" ht="19.149999999999999" customHeight="1" x14ac:dyDescent="0.25">
      <c r="A35" s="32"/>
      <c r="B35" s="81" t="s">
        <v>12</v>
      </c>
      <c r="C35" s="57">
        <v>14483448</v>
      </c>
      <c r="D35" s="57"/>
      <c r="E35" s="57"/>
      <c r="F35" s="42">
        <f t="shared" si="2"/>
        <v>0</v>
      </c>
      <c r="G35" s="70"/>
    </row>
    <row r="36" spans="1:7" ht="36.6" customHeight="1" x14ac:dyDescent="0.25">
      <c r="A36" s="29" t="s">
        <v>2</v>
      </c>
      <c r="B36" s="47" t="s">
        <v>16</v>
      </c>
      <c r="C36" s="60">
        <f>C37</f>
        <v>13534200</v>
      </c>
      <c r="D36" s="60">
        <f t="shared" ref="D36:E36" si="9">D37</f>
        <v>2682153.71</v>
      </c>
      <c r="E36" s="60">
        <f t="shared" si="9"/>
        <v>2682153.71</v>
      </c>
      <c r="F36" s="3">
        <f t="shared" si="2"/>
        <v>19.817600670892997</v>
      </c>
      <c r="G36" s="71"/>
    </row>
    <row r="37" spans="1:7" ht="84.4" customHeight="1" x14ac:dyDescent="0.25">
      <c r="A37" s="29"/>
      <c r="B37" s="44" t="s">
        <v>17</v>
      </c>
      <c r="C37" s="57">
        <f t="shared" ref="C37" si="10">C39+C40</f>
        <v>13534200</v>
      </c>
      <c r="D37" s="57">
        <f>D39+D40</f>
        <v>2682153.71</v>
      </c>
      <c r="E37" s="57">
        <f>E39+E40</f>
        <v>2682153.71</v>
      </c>
      <c r="F37" s="42">
        <f t="shared" si="2"/>
        <v>19.817600670892997</v>
      </c>
      <c r="G37" s="70" t="s">
        <v>131</v>
      </c>
    </row>
    <row r="38" spans="1:7" ht="15.75" x14ac:dyDescent="0.25">
      <c r="A38" s="29"/>
      <c r="B38" s="6" t="s">
        <v>8</v>
      </c>
      <c r="C38" s="57"/>
      <c r="D38" s="57"/>
      <c r="E38" s="57"/>
      <c r="F38" s="42"/>
      <c r="G38" s="70"/>
    </row>
    <row r="39" spans="1:7" ht="19.5" customHeight="1" x14ac:dyDescent="0.25">
      <c r="A39" s="32"/>
      <c r="B39" s="6" t="s">
        <v>15</v>
      </c>
      <c r="C39" s="57">
        <v>13534200</v>
      </c>
      <c r="D39" s="57">
        <v>2682153.71</v>
      </c>
      <c r="E39" s="57">
        <v>2682153.71</v>
      </c>
      <c r="F39" s="42">
        <f t="shared" si="2"/>
        <v>19.817600670892997</v>
      </c>
      <c r="G39" s="70"/>
    </row>
    <row r="40" spans="1:7" ht="19.899999999999999" customHeight="1" x14ac:dyDescent="0.25">
      <c r="A40" s="32"/>
      <c r="B40" s="6" t="s">
        <v>18</v>
      </c>
      <c r="C40" s="57"/>
      <c r="D40" s="57"/>
      <c r="E40" s="57"/>
      <c r="F40" s="42"/>
      <c r="G40" s="70"/>
    </row>
    <row r="41" spans="1:7" ht="20.65" customHeight="1" x14ac:dyDescent="0.25">
      <c r="A41" s="29" t="s">
        <v>1</v>
      </c>
      <c r="B41" s="47" t="s">
        <v>19</v>
      </c>
      <c r="C41" s="56">
        <f>C42+C46+C66+C79+C100+C104+C108</f>
        <v>1614032917.1500001</v>
      </c>
      <c r="D41" s="56">
        <f>D42+D46+D66+D79+D100+D104+D108</f>
        <v>9761239.1100000013</v>
      </c>
      <c r="E41" s="56">
        <f>E42+E46+E66+E79+E100+E104+E108</f>
        <v>9761239.1100000013</v>
      </c>
      <c r="F41" s="3">
        <f t="shared" si="2"/>
        <v>0.60477323642420111</v>
      </c>
      <c r="G41" s="71"/>
    </row>
    <row r="42" spans="1:7" ht="85.9" customHeight="1" x14ac:dyDescent="0.25">
      <c r="A42" s="29"/>
      <c r="B42" s="6" t="s">
        <v>93</v>
      </c>
      <c r="C42" s="62">
        <f t="shared" ref="C42:E42" si="11">C44+C45</f>
        <v>28828400</v>
      </c>
      <c r="D42" s="62">
        <f t="shared" si="11"/>
        <v>0</v>
      </c>
      <c r="E42" s="62">
        <f t="shared" si="11"/>
        <v>0</v>
      </c>
      <c r="F42" s="42">
        <f t="shared" si="2"/>
        <v>0</v>
      </c>
      <c r="G42" s="70" t="s">
        <v>132</v>
      </c>
    </row>
    <row r="43" spans="1:7" ht="15.75" x14ac:dyDescent="0.25">
      <c r="A43" s="29"/>
      <c r="B43" s="6" t="s">
        <v>8</v>
      </c>
      <c r="C43" s="57"/>
      <c r="D43" s="57"/>
      <c r="E43" s="57"/>
      <c r="F43" s="42"/>
      <c r="G43" s="70"/>
    </row>
    <row r="44" spans="1:7" ht="15.75" x14ac:dyDescent="0.25">
      <c r="A44" s="29"/>
      <c r="B44" s="6" t="s">
        <v>9</v>
      </c>
      <c r="C44" s="57"/>
      <c r="D44" s="57"/>
      <c r="E44" s="57"/>
      <c r="F44" s="42"/>
      <c r="G44" s="70"/>
    </row>
    <row r="45" spans="1:7" ht="22.15" customHeight="1" x14ac:dyDescent="0.25">
      <c r="A45" s="29"/>
      <c r="B45" s="6" t="s">
        <v>10</v>
      </c>
      <c r="C45" s="57">
        <v>28828400</v>
      </c>
      <c r="D45" s="57"/>
      <c r="E45" s="57"/>
      <c r="F45" s="42">
        <f t="shared" si="2"/>
        <v>0</v>
      </c>
      <c r="G45" s="70"/>
    </row>
    <row r="46" spans="1:7" ht="85.9" customHeight="1" x14ac:dyDescent="0.25">
      <c r="A46" s="29"/>
      <c r="B46" s="15" t="s">
        <v>117</v>
      </c>
      <c r="C46" s="62">
        <f>C48</f>
        <v>937267368</v>
      </c>
      <c r="D46" s="62">
        <f t="shared" ref="D46:E46" si="12">D48</f>
        <v>0</v>
      </c>
      <c r="E46" s="62">
        <f t="shared" si="12"/>
        <v>0</v>
      </c>
      <c r="F46" s="42">
        <f t="shared" si="2"/>
        <v>0</v>
      </c>
      <c r="G46" s="70" t="s">
        <v>132</v>
      </c>
    </row>
    <row r="47" spans="1:7" ht="15.75" x14ac:dyDescent="0.25">
      <c r="A47" s="29"/>
      <c r="B47" s="6" t="s">
        <v>8</v>
      </c>
      <c r="C47" s="57"/>
      <c r="D47" s="57"/>
      <c r="E47" s="57"/>
      <c r="F47" s="42"/>
      <c r="G47" s="70"/>
    </row>
    <row r="48" spans="1:7" ht="19.5" customHeight="1" x14ac:dyDescent="0.25">
      <c r="A48" s="29"/>
      <c r="B48" s="6" t="s">
        <v>113</v>
      </c>
      <c r="C48" s="57">
        <f>C52+C55</f>
        <v>937267368</v>
      </c>
      <c r="D48" s="57">
        <f>D52+D55</f>
        <v>0</v>
      </c>
      <c r="E48" s="57">
        <f>E52+E55</f>
        <v>0</v>
      </c>
      <c r="F48" s="42">
        <f t="shared" si="2"/>
        <v>0</v>
      </c>
      <c r="G48" s="70"/>
    </row>
    <row r="49" spans="1:7" ht="15.75" x14ac:dyDescent="0.25">
      <c r="A49" s="50"/>
      <c r="B49" s="33" t="s">
        <v>0</v>
      </c>
      <c r="C49" s="57"/>
      <c r="D49" s="57"/>
      <c r="E49" s="57"/>
      <c r="F49" s="42"/>
      <c r="G49" s="70"/>
    </row>
    <row r="50" spans="1:7" ht="36.6" customHeight="1" x14ac:dyDescent="0.25">
      <c r="A50" s="50"/>
      <c r="B50" s="33" t="s">
        <v>115</v>
      </c>
      <c r="C50" s="62">
        <f>C52</f>
        <v>380656468</v>
      </c>
      <c r="D50" s="62">
        <f t="shared" ref="D50:E50" si="13">D52</f>
        <v>0</v>
      </c>
      <c r="E50" s="62">
        <f t="shared" si="13"/>
        <v>0</v>
      </c>
      <c r="F50" s="42">
        <f t="shared" si="2"/>
        <v>0</v>
      </c>
      <c r="G50" s="70"/>
    </row>
    <row r="51" spans="1:7" ht="15.75" x14ac:dyDescent="0.25">
      <c r="A51" s="50"/>
      <c r="B51" s="33" t="s">
        <v>8</v>
      </c>
      <c r="C51" s="57"/>
      <c r="D51" s="57"/>
      <c r="E51" s="57"/>
      <c r="F51" s="42"/>
      <c r="G51" s="70"/>
    </row>
    <row r="52" spans="1:7" ht="18.399999999999999" customHeight="1" x14ac:dyDescent="0.25">
      <c r="A52" s="50"/>
      <c r="B52" s="33" t="s">
        <v>113</v>
      </c>
      <c r="C52" s="57">
        <v>380656468</v>
      </c>
      <c r="D52" s="57"/>
      <c r="E52" s="57"/>
      <c r="F52" s="42">
        <f t="shared" si="2"/>
        <v>0</v>
      </c>
      <c r="G52" s="70"/>
    </row>
    <row r="53" spans="1:7" ht="31.5" x14ac:dyDescent="0.25">
      <c r="A53" s="50"/>
      <c r="B53" s="33" t="s">
        <v>116</v>
      </c>
      <c r="C53" s="57">
        <f>C55</f>
        <v>556610900</v>
      </c>
      <c r="D53" s="57">
        <f t="shared" ref="D53:E53" si="14">D55</f>
        <v>0</v>
      </c>
      <c r="E53" s="57">
        <f t="shared" si="14"/>
        <v>0</v>
      </c>
      <c r="F53" s="42">
        <f t="shared" si="2"/>
        <v>0</v>
      </c>
      <c r="G53" s="70"/>
    </row>
    <row r="54" spans="1:7" ht="15.75" x14ac:dyDescent="0.25">
      <c r="A54" s="50"/>
      <c r="B54" s="33" t="s">
        <v>8</v>
      </c>
      <c r="C54" s="57"/>
      <c r="D54" s="57"/>
      <c r="E54" s="57"/>
      <c r="F54" s="42"/>
      <c r="G54" s="70"/>
    </row>
    <row r="55" spans="1:7" ht="18.399999999999999" customHeight="1" x14ac:dyDescent="0.25">
      <c r="A55" s="50"/>
      <c r="B55" s="33" t="s">
        <v>118</v>
      </c>
      <c r="C55" s="57">
        <f>C59+C62+C65</f>
        <v>556610900</v>
      </c>
      <c r="D55" s="57">
        <f t="shared" ref="D55:E55" si="15">D59+D62+D65</f>
        <v>0</v>
      </c>
      <c r="E55" s="57">
        <f t="shared" si="15"/>
        <v>0</v>
      </c>
      <c r="F55" s="42">
        <f t="shared" si="2"/>
        <v>0</v>
      </c>
      <c r="G55" s="70"/>
    </row>
    <row r="56" spans="1:7" ht="15.75" x14ac:dyDescent="0.25">
      <c r="A56" s="50"/>
      <c r="B56" s="51" t="s">
        <v>0</v>
      </c>
      <c r="C56" s="57"/>
      <c r="D56" s="57"/>
      <c r="E56" s="57"/>
      <c r="F56" s="42"/>
      <c r="G56" s="70"/>
    </row>
    <row r="57" spans="1:7" ht="52.15" customHeight="1" x14ac:dyDescent="0.25">
      <c r="A57" s="50"/>
      <c r="B57" s="51" t="s">
        <v>46</v>
      </c>
      <c r="C57" s="57">
        <f>C59</f>
        <v>464307900</v>
      </c>
      <c r="D57" s="57">
        <f t="shared" ref="D57:E57" si="16">D59</f>
        <v>0</v>
      </c>
      <c r="E57" s="57">
        <f t="shared" si="16"/>
        <v>0</v>
      </c>
      <c r="F57" s="42">
        <f t="shared" ref="F57:F145" si="17">E57/C57*100</f>
        <v>0</v>
      </c>
      <c r="G57" s="70"/>
    </row>
    <row r="58" spans="1:7" ht="15.75" x14ac:dyDescent="0.25">
      <c r="A58" s="50"/>
      <c r="B58" s="51" t="s">
        <v>8</v>
      </c>
      <c r="C58" s="57"/>
      <c r="D58" s="57"/>
      <c r="E58" s="57"/>
      <c r="F58" s="42"/>
      <c r="G58" s="70"/>
    </row>
    <row r="59" spans="1:7" ht="19.149999999999999" customHeight="1" x14ac:dyDescent="0.25">
      <c r="A59" s="50"/>
      <c r="B59" s="51" t="s">
        <v>12</v>
      </c>
      <c r="C59" s="57">
        <v>464307900</v>
      </c>
      <c r="D59" s="57"/>
      <c r="E59" s="57"/>
      <c r="F59" s="42">
        <f t="shared" si="17"/>
        <v>0</v>
      </c>
      <c r="G59" s="70"/>
    </row>
    <row r="60" spans="1:7" ht="33.6" customHeight="1" x14ac:dyDescent="0.25">
      <c r="A60" s="50"/>
      <c r="B60" s="51" t="s">
        <v>150</v>
      </c>
      <c r="C60" s="57">
        <f>C62</f>
        <v>25000000</v>
      </c>
      <c r="D60" s="57">
        <f t="shared" ref="D60:E60" si="18">D62</f>
        <v>0</v>
      </c>
      <c r="E60" s="57">
        <f t="shared" si="18"/>
        <v>0</v>
      </c>
      <c r="F60" s="42">
        <f t="shared" si="17"/>
        <v>0</v>
      </c>
      <c r="G60" s="70"/>
    </row>
    <row r="61" spans="1:7" ht="19.149999999999999" customHeight="1" x14ac:dyDescent="0.25">
      <c r="A61" s="50"/>
      <c r="B61" s="51" t="s">
        <v>8</v>
      </c>
      <c r="C61" s="57"/>
      <c r="D61" s="57"/>
      <c r="E61" s="57"/>
      <c r="F61" s="42"/>
      <c r="G61" s="70"/>
    </row>
    <row r="62" spans="1:7" ht="19.149999999999999" customHeight="1" x14ac:dyDescent="0.25">
      <c r="A62" s="50"/>
      <c r="B62" s="51" t="s">
        <v>12</v>
      </c>
      <c r="C62" s="57">
        <v>25000000</v>
      </c>
      <c r="D62" s="57"/>
      <c r="E62" s="57"/>
      <c r="F62" s="42">
        <f t="shared" ref="F62:F63" si="19">E62/C62*100</f>
        <v>0</v>
      </c>
      <c r="G62" s="70"/>
    </row>
    <row r="63" spans="1:7" ht="46.15" customHeight="1" x14ac:dyDescent="0.25">
      <c r="A63" s="50"/>
      <c r="B63" s="51" t="s">
        <v>151</v>
      </c>
      <c r="C63" s="57">
        <f>C65</f>
        <v>67303000</v>
      </c>
      <c r="D63" s="57">
        <f t="shared" ref="D63:E63" si="20">D65</f>
        <v>0</v>
      </c>
      <c r="E63" s="57">
        <f t="shared" si="20"/>
        <v>0</v>
      </c>
      <c r="F63" s="42">
        <f t="shared" si="19"/>
        <v>0</v>
      </c>
      <c r="G63" s="70"/>
    </row>
    <row r="64" spans="1:7" ht="19.149999999999999" customHeight="1" x14ac:dyDescent="0.25">
      <c r="A64" s="50"/>
      <c r="B64" s="51" t="s">
        <v>8</v>
      </c>
      <c r="C64" s="57"/>
      <c r="D64" s="57"/>
      <c r="E64" s="57"/>
      <c r="F64" s="42"/>
      <c r="G64" s="70"/>
    </row>
    <row r="65" spans="1:7" ht="19.149999999999999" customHeight="1" x14ac:dyDescent="0.25">
      <c r="A65" s="50"/>
      <c r="B65" s="51" t="s">
        <v>12</v>
      </c>
      <c r="C65" s="57">
        <v>67303000</v>
      </c>
      <c r="D65" s="57"/>
      <c r="E65" s="57"/>
      <c r="F65" s="42">
        <f t="shared" ref="F65:F66" si="21">E65/C65*100</f>
        <v>0</v>
      </c>
      <c r="G65" s="70"/>
    </row>
    <row r="66" spans="1:7" ht="78.75" x14ac:dyDescent="0.25">
      <c r="A66" s="50"/>
      <c r="B66" s="6" t="s">
        <v>153</v>
      </c>
      <c r="C66" s="57">
        <f>C68+C69</f>
        <v>119672730</v>
      </c>
      <c r="D66" s="57">
        <f t="shared" ref="D66:E66" si="22">D68+D69</f>
        <v>9519386.3100000005</v>
      </c>
      <c r="E66" s="57">
        <f t="shared" si="22"/>
        <v>9519386.3100000005</v>
      </c>
      <c r="F66" s="42">
        <f t="shared" si="21"/>
        <v>7.9545158784294472</v>
      </c>
      <c r="G66" s="70" t="s">
        <v>133</v>
      </c>
    </row>
    <row r="67" spans="1:7" ht="19.149999999999999" customHeight="1" x14ac:dyDescent="0.25">
      <c r="A67" s="50"/>
      <c r="B67" s="6" t="s">
        <v>8</v>
      </c>
      <c r="C67" s="57"/>
      <c r="D67" s="57"/>
      <c r="E67" s="57"/>
      <c r="F67" s="42"/>
      <c r="G67" s="70"/>
    </row>
    <row r="68" spans="1:7" ht="19.149999999999999" customHeight="1" x14ac:dyDescent="0.25">
      <c r="A68" s="50"/>
      <c r="B68" s="6" t="s">
        <v>9</v>
      </c>
      <c r="C68" s="57">
        <f>C73+C77</f>
        <v>96822700</v>
      </c>
      <c r="D68" s="57">
        <f t="shared" ref="D68:F68" si="23">D73+D77</f>
        <v>8112389.9000000004</v>
      </c>
      <c r="E68" s="57">
        <f t="shared" si="23"/>
        <v>8112389.9000000004</v>
      </c>
      <c r="F68" s="57">
        <f t="shared" si="23"/>
        <v>10.7093407840994</v>
      </c>
      <c r="G68" s="70"/>
    </row>
    <row r="69" spans="1:7" ht="19.149999999999999" customHeight="1" x14ac:dyDescent="0.25">
      <c r="A69" s="50"/>
      <c r="B69" s="6" t="s">
        <v>10</v>
      </c>
      <c r="C69" s="57">
        <f>C74+C78</f>
        <v>22850030</v>
      </c>
      <c r="D69" s="57">
        <f t="shared" ref="D69:F69" si="24">D74+D78</f>
        <v>1406996.41</v>
      </c>
      <c r="E69" s="57">
        <f t="shared" si="24"/>
        <v>1406996.41</v>
      </c>
      <c r="F69" s="57">
        <f t="shared" si="24"/>
        <v>10.709340822025828</v>
      </c>
      <c r="G69" s="70"/>
    </row>
    <row r="70" spans="1:7" ht="19.149999999999999" customHeight="1" x14ac:dyDescent="0.25">
      <c r="A70" s="50"/>
      <c r="B70" s="33" t="s">
        <v>0</v>
      </c>
      <c r="C70" s="57"/>
      <c r="D70" s="57"/>
      <c r="E70" s="57"/>
      <c r="F70" s="42"/>
      <c r="G70" s="70"/>
    </row>
    <row r="71" spans="1:7" ht="31.5" x14ac:dyDescent="0.25">
      <c r="A71" s="50"/>
      <c r="B71" s="77" t="s">
        <v>139</v>
      </c>
      <c r="C71" s="57">
        <f>C73+C74</f>
        <v>88888630</v>
      </c>
      <c r="D71" s="57">
        <f t="shared" ref="D71:E71" si="25">D73+D74</f>
        <v>9519386.3100000005</v>
      </c>
      <c r="E71" s="57">
        <f t="shared" si="25"/>
        <v>9519386.3100000005</v>
      </c>
      <c r="F71" s="42">
        <f t="shared" si="17"/>
        <v>10.709340789705051</v>
      </c>
      <c r="G71" s="70"/>
    </row>
    <row r="72" spans="1:7" ht="15.75" x14ac:dyDescent="0.25">
      <c r="A72" s="50"/>
      <c r="B72" s="33" t="s">
        <v>8</v>
      </c>
      <c r="C72" s="57"/>
      <c r="D72" s="57"/>
      <c r="E72" s="57"/>
      <c r="F72" s="42"/>
      <c r="G72" s="70"/>
    </row>
    <row r="73" spans="1:7" ht="15.75" x14ac:dyDescent="0.25">
      <c r="A73" s="50"/>
      <c r="B73" s="78" t="s">
        <v>123</v>
      </c>
      <c r="C73" s="57">
        <v>75750600</v>
      </c>
      <c r="D73" s="57">
        <v>8112389.9000000004</v>
      </c>
      <c r="E73" s="57">
        <v>8112389.9000000004</v>
      </c>
      <c r="F73" s="42">
        <f t="shared" si="17"/>
        <v>10.7093407840994</v>
      </c>
      <c r="G73" s="70"/>
    </row>
    <row r="74" spans="1:7" ht="15.75" x14ac:dyDescent="0.25">
      <c r="A74" s="50"/>
      <c r="B74" s="33" t="s">
        <v>12</v>
      </c>
      <c r="C74" s="57">
        <v>13138030</v>
      </c>
      <c r="D74" s="57">
        <v>1406996.41</v>
      </c>
      <c r="E74" s="57">
        <v>1406996.41</v>
      </c>
      <c r="F74" s="42">
        <f t="shared" si="17"/>
        <v>10.709340822025828</v>
      </c>
      <c r="G74" s="70"/>
    </row>
    <row r="75" spans="1:7" ht="63" x14ac:dyDescent="0.25">
      <c r="A75" s="50"/>
      <c r="B75" s="77" t="s">
        <v>152</v>
      </c>
      <c r="C75" s="57">
        <f>C77+C78</f>
        <v>30784100</v>
      </c>
      <c r="D75" s="57">
        <f t="shared" ref="D75:E75" si="26">D77+D78</f>
        <v>0</v>
      </c>
      <c r="E75" s="57">
        <f t="shared" si="26"/>
        <v>0</v>
      </c>
      <c r="F75" s="42">
        <f t="shared" si="17"/>
        <v>0</v>
      </c>
      <c r="G75" s="70"/>
    </row>
    <row r="76" spans="1:7" ht="15.75" x14ac:dyDescent="0.25">
      <c r="A76" s="50"/>
      <c r="B76" s="33" t="s">
        <v>8</v>
      </c>
      <c r="C76" s="57"/>
      <c r="D76" s="57"/>
      <c r="E76" s="57"/>
      <c r="F76" s="42"/>
      <c r="G76" s="70"/>
    </row>
    <row r="77" spans="1:7" ht="15.75" x14ac:dyDescent="0.25">
      <c r="A77" s="50"/>
      <c r="B77" s="78" t="s">
        <v>123</v>
      </c>
      <c r="C77" s="57">
        <v>21072100</v>
      </c>
      <c r="D77" s="57"/>
      <c r="E77" s="57"/>
      <c r="F77" s="42">
        <f t="shared" si="17"/>
        <v>0</v>
      </c>
      <c r="G77" s="70"/>
    </row>
    <row r="78" spans="1:7" ht="15.75" x14ac:dyDescent="0.25">
      <c r="A78" s="50"/>
      <c r="B78" s="33" t="s">
        <v>12</v>
      </c>
      <c r="C78" s="57">
        <v>9712000</v>
      </c>
      <c r="D78" s="57"/>
      <c r="E78" s="57"/>
      <c r="F78" s="42">
        <f t="shared" si="17"/>
        <v>0</v>
      </c>
      <c r="G78" s="70"/>
    </row>
    <row r="79" spans="1:7" ht="114" customHeight="1" x14ac:dyDescent="0.25">
      <c r="A79" s="29"/>
      <c r="B79" s="15" t="s">
        <v>109</v>
      </c>
      <c r="C79" s="62">
        <f t="shared" ref="C79:E79" si="27">C81+C82</f>
        <v>524274619.15000004</v>
      </c>
      <c r="D79" s="62">
        <f t="shared" si="27"/>
        <v>0</v>
      </c>
      <c r="E79" s="62">
        <f t="shared" si="27"/>
        <v>0</v>
      </c>
      <c r="F79" s="42">
        <f t="shared" si="17"/>
        <v>0</v>
      </c>
      <c r="G79" s="70"/>
    </row>
    <row r="80" spans="1:7" ht="15.75" x14ac:dyDescent="0.25">
      <c r="A80" s="29"/>
      <c r="B80" s="6" t="s">
        <v>8</v>
      </c>
      <c r="C80" s="57"/>
      <c r="D80" s="57"/>
      <c r="E80" s="57"/>
      <c r="F80" s="42"/>
      <c r="G80" s="70"/>
    </row>
    <row r="81" spans="1:7" ht="21.4" customHeight="1" x14ac:dyDescent="0.25">
      <c r="A81" s="29"/>
      <c r="B81" s="6" t="s">
        <v>9</v>
      </c>
      <c r="C81" s="57">
        <f>C86+C90+C94+C98</f>
        <v>498803480.83000004</v>
      </c>
      <c r="D81" s="57">
        <f t="shared" ref="D81:F81" si="28">D86+D90+D94+D98</f>
        <v>0</v>
      </c>
      <c r="E81" s="57">
        <f t="shared" si="28"/>
        <v>0</v>
      </c>
      <c r="F81" s="57">
        <f t="shared" si="28"/>
        <v>0</v>
      </c>
      <c r="G81" s="70"/>
    </row>
    <row r="82" spans="1:7" ht="19.5" customHeight="1" x14ac:dyDescent="0.25">
      <c r="A82" s="29"/>
      <c r="B82" s="6" t="s">
        <v>10</v>
      </c>
      <c r="C82" s="57">
        <f>C87+C91+C95+C99</f>
        <v>25471138.32</v>
      </c>
      <c r="D82" s="57">
        <f t="shared" ref="D82:F82" si="29">D87+D91+D95+D99</f>
        <v>0</v>
      </c>
      <c r="E82" s="57">
        <f t="shared" si="29"/>
        <v>0</v>
      </c>
      <c r="F82" s="57">
        <f t="shared" si="29"/>
        <v>0</v>
      </c>
      <c r="G82" s="70"/>
    </row>
    <row r="83" spans="1:7" ht="19.5" customHeight="1" x14ac:dyDescent="0.25">
      <c r="A83" s="29"/>
      <c r="B83" s="33" t="s">
        <v>0</v>
      </c>
      <c r="C83" s="57"/>
      <c r="D83" s="57"/>
      <c r="E83" s="57"/>
      <c r="F83" s="42"/>
      <c r="G83" s="70"/>
    </row>
    <row r="84" spans="1:7" ht="72" customHeight="1" x14ac:dyDescent="0.25">
      <c r="A84" s="29"/>
      <c r="B84" s="77" t="s">
        <v>177</v>
      </c>
      <c r="C84" s="57">
        <f>C86+C87</f>
        <v>261867600</v>
      </c>
      <c r="D84" s="57"/>
      <c r="E84" s="57"/>
      <c r="F84" s="42"/>
      <c r="G84" s="70" t="s">
        <v>132</v>
      </c>
    </row>
    <row r="85" spans="1:7" ht="19.5" customHeight="1" x14ac:dyDescent="0.25">
      <c r="A85" s="29"/>
      <c r="B85" s="6" t="s">
        <v>8</v>
      </c>
      <c r="C85" s="57"/>
      <c r="D85" s="57"/>
      <c r="E85" s="57"/>
      <c r="F85" s="42"/>
      <c r="G85" s="70"/>
    </row>
    <row r="86" spans="1:7" ht="19.5" customHeight="1" x14ac:dyDescent="0.25">
      <c r="A86" s="29"/>
      <c r="B86" s="6" t="s">
        <v>15</v>
      </c>
      <c r="C86" s="57">
        <v>249144980.83000001</v>
      </c>
      <c r="D86" s="57"/>
      <c r="E86" s="57"/>
      <c r="F86" s="42"/>
      <c r="G86" s="70"/>
    </row>
    <row r="87" spans="1:7" ht="19.5" customHeight="1" x14ac:dyDescent="0.25">
      <c r="A87" s="29"/>
      <c r="B87" s="6" t="s">
        <v>12</v>
      </c>
      <c r="C87" s="57">
        <v>12722619.17</v>
      </c>
      <c r="D87" s="57"/>
      <c r="E87" s="57"/>
      <c r="F87" s="42"/>
      <c r="G87" s="70"/>
    </row>
    <row r="88" spans="1:7" ht="78.75" x14ac:dyDescent="0.25">
      <c r="A88" s="29"/>
      <c r="B88" s="77" t="s">
        <v>154</v>
      </c>
      <c r="C88" s="57">
        <f>C90+C91</f>
        <v>123461636.17</v>
      </c>
      <c r="D88" s="57">
        <f t="shared" ref="D88:E88" si="30">D90+D91</f>
        <v>0</v>
      </c>
      <c r="E88" s="57">
        <f t="shared" si="30"/>
        <v>0</v>
      </c>
      <c r="F88" s="42">
        <f t="shared" ref="F88" si="31">E88/C88*100</f>
        <v>0</v>
      </c>
      <c r="G88" s="70" t="s">
        <v>132</v>
      </c>
    </row>
    <row r="89" spans="1:7" ht="19.5" customHeight="1" x14ac:dyDescent="0.25">
      <c r="A89" s="29"/>
      <c r="B89" s="33" t="s">
        <v>8</v>
      </c>
      <c r="C89" s="57"/>
      <c r="D89" s="57"/>
      <c r="E89" s="57"/>
      <c r="F89" s="42"/>
      <c r="G89" s="70"/>
    </row>
    <row r="90" spans="1:7" ht="19.5" customHeight="1" x14ac:dyDescent="0.25">
      <c r="A90" s="29"/>
      <c r="B90" s="78" t="s">
        <v>123</v>
      </c>
      <c r="C90" s="57">
        <v>117463500</v>
      </c>
      <c r="D90" s="57"/>
      <c r="E90" s="57"/>
      <c r="F90" s="42">
        <f t="shared" ref="F90:F92" si="32">E90/C90*100</f>
        <v>0</v>
      </c>
      <c r="G90" s="70"/>
    </row>
    <row r="91" spans="1:7" ht="19.5" customHeight="1" x14ac:dyDescent="0.25">
      <c r="A91" s="29"/>
      <c r="B91" s="33" t="s">
        <v>12</v>
      </c>
      <c r="C91" s="57">
        <v>5998136.1699999999</v>
      </c>
      <c r="D91" s="57"/>
      <c r="E91" s="57"/>
      <c r="F91" s="42">
        <f t="shared" si="32"/>
        <v>0</v>
      </c>
      <c r="G91" s="70"/>
    </row>
    <row r="92" spans="1:7" ht="78.75" x14ac:dyDescent="0.25">
      <c r="A92" s="29"/>
      <c r="B92" s="77" t="s">
        <v>155</v>
      </c>
      <c r="C92" s="57">
        <f>C94+C95</f>
        <v>58635697.869999997</v>
      </c>
      <c r="D92" s="57">
        <f t="shared" ref="D92:E92" si="33">D94+D95</f>
        <v>0</v>
      </c>
      <c r="E92" s="57">
        <f t="shared" si="33"/>
        <v>0</v>
      </c>
      <c r="F92" s="42">
        <f t="shared" si="32"/>
        <v>0</v>
      </c>
      <c r="G92" s="70" t="s">
        <v>133</v>
      </c>
    </row>
    <row r="93" spans="1:7" ht="19.5" customHeight="1" x14ac:dyDescent="0.25">
      <c r="A93" s="29"/>
      <c r="B93" s="33" t="s">
        <v>8</v>
      </c>
      <c r="C93" s="57"/>
      <c r="D93" s="57"/>
      <c r="E93" s="57"/>
      <c r="F93" s="42"/>
      <c r="G93" s="70"/>
    </row>
    <row r="94" spans="1:7" ht="19.5" customHeight="1" x14ac:dyDescent="0.25">
      <c r="A94" s="29"/>
      <c r="B94" s="78" t="s">
        <v>123</v>
      </c>
      <c r="C94" s="57">
        <v>55787000</v>
      </c>
      <c r="D94" s="57"/>
      <c r="E94" s="57"/>
      <c r="F94" s="42">
        <f t="shared" ref="F94:F96" si="34">E94/C94*100</f>
        <v>0</v>
      </c>
      <c r="G94" s="70"/>
    </row>
    <row r="95" spans="1:7" ht="19.5" customHeight="1" x14ac:dyDescent="0.25">
      <c r="A95" s="29"/>
      <c r="B95" s="33" t="s">
        <v>12</v>
      </c>
      <c r="C95" s="57">
        <v>2848697.87</v>
      </c>
      <c r="D95" s="57"/>
      <c r="E95" s="57"/>
      <c r="F95" s="42">
        <f t="shared" si="34"/>
        <v>0</v>
      </c>
      <c r="G95" s="70"/>
    </row>
    <row r="96" spans="1:7" ht="78.75" x14ac:dyDescent="0.25">
      <c r="A96" s="29"/>
      <c r="B96" s="77" t="s">
        <v>156</v>
      </c>
      <c r="C96" s="57">
        <f>C98+C99</f>
        <v>80309685.109999999</v>
      </c>
      <c r="D96" s="57">
        <f t="shared" ref="D96:E96" si="35">D98+D99</f>
        <v>0</v>
      </c>
      <c r="E96" s="57">
        <f t="shared" si="35"/>
        <v>0</v>
      </c>
      <c r="F96" s="42">
        <f t="shared" si="34"/>
        <v>0</v>
      </c>
      <c r="G96" s="70" t="s">
        <v>133</v>
      </c>
    </row>
    <row r="97" spans="1:7" ht="19.5" customHeight="1" x14ac:dyDescent="0.25">
      <c r="A97" s="29"/>
      <c r="B97" s="33" t="s">
        <v>8</v>
      </c>
      <c r="C97" s="57"/>
      <c r="D97" s="57"/>
      <c r="E97" s="57"/>
      <c r="F97" s="42"/>
      <c r="G97" s="70"/>
    </row>
    <row r="98" spans="1:7" ht="19.5" customHeight="1" x14ac:dyDescent="0.25">
      <c r="A98" s="29"/>
      <c r="B98" s="78" t="s">
        <v>123</v>
      </c>
      <c r="C98" s="57">
        <v>76408000</v>
      </c>
      <c r="D98" s="57"/>
      <c r="E98" s="57"/>
      <c r="F98" s="42">
        <f t="shared" ref="F98:F99" si="36">E98/C98*100</f>
        <v>0</v>
      </c>
      <c r="G98" s="70"/>
    </row>
    <row r="99" spans="1:7" ht="19.5" customHeight="1" x14ac:dyDescent="0.25">
      <c r="A99" s="29"/>
      <c r="B99" s="33" t="s">
        <v>12</v>
      </c>
      <c r="C99" s="57">
        <v>3901685.11</v>
      </c>
      <c r="D99" s="57"/>
      <c r="E99" s="57"/>
      <c r="F99" s="42">
        <f t="shared" si="36"/>
        <v>0</v>
      </c>
      <c r="G99" s="70"/>
    </row>
    <row r="100" spans="1:7" ht="135" customHeight="1" x14ac:dyDescent="0.25">
      <c r="A100" s="32"/>
      <c r="B100" s="15" t="s">
        <v>87</v>
      </c>
      <c r="C100" s="62">
        <f t="shared" ref="C100:E100" si="37">C102+C103</f>
        <v>2951400</v>
      </c>
      <c r="D100" s="62">
        <f t="shared" si="37"/>
        <v>0</v>
      </c>
      <c r="E100" s="62">
        <f t="shared" si="37"/>
        <v>0</v>
      </c>
      <c r="F100" s="42">
        <f t="shared" si="17"/>
        <v>0</v>
      </c>
      <c r="G100" s="70" t="s">
        <v>132</v>
      </c>
    </row>
    <row r="101" spans="1:7" ht="15.75" x14ac:dyDescent="0.25">
      <c r="A101" s="32"/>
      <c r="B101" s="6" t="s">
        <v>8</v>
      </c>
      <c r="C101" s="57"/>
      <c r="D101" s="57"/>
      <c r="E101" s="57"/>
      <c r="F101" s="42"/>
      <c r="G101" s="70"/>
    </row>
    <row r="102" spans="1:7" ht="17.649999999999999" customHeight="1" x14ac:dyDescent="0.25">
      <c r="A102" s="32"/>
      <c r="B102" s="6" t="s">
        <v>9</v>
      </c>
      <c r="C102" s="57"/>
      <c r="D102" s="57"/>
      <c r="E102" s="57"/>
      <c r="F102" s="42"/>
      <c r="G102" s="70"/>
    </row>
    <row r="103" spans="1:7" ht="22.15" customHeight="1" x14ac:dyDescent="0.25">
      <c r="A103" s="32"/>
      <c r="B103" s="6" t="s">
        <v>12</v>
      </c>
      <c r="C103" s="57">
        <v>2951400</v>
      </c>
      <c r="D103" s="57"/>
      <c r="E103" s="57"/>
      <c r="F103" s="42">
        <f t="shared" si="17"/>
        <v>0</v>
      </c>
      <c r="G103" s="70"/>
    </row>
    <row r="104" spans="1:7" ht="130.5" customHeight="1" x14ac:dyDescent="0.25">
      <c r="A104" s="32"/>
      <c r="B104" s="6" t="s">
        <v>140</v>
      </c>
      <c r="C104" s="57">
        <f>C106+C107</f>
        <v>5500</v>
      </c>
      <c r="D104" s="57">
        <f t="shared" ref="D104:E104" si="38">D106+D107</f>
        <v>0</v>
      </c>
      <c r="E104" s="57">
        <f t="shared" si="38"/>
        <v>0</v>
      </c>
      <c r="F104" s="42">
        <f t="shared" si="17"/>
        <v>0</v>
      </c>
      <c r="G104" s="70" t="s">
        <v>134</v>
      </c>
    </row>
    <row r="105" spans="1:7" ht="15.75" x14ac:dyDescent="0.25">
      <c r="A105" s="32"/>
      <c r="B105" s="6" t="s">
        <v>8</v>
      </c>
      <c r="C105" s="57"/>
      <c r="D105" s="57"/>
      <c r="E105" s="57"/>
      <c r="F105" s="42"/>
      <c r="G105" s="70"/>
    </row>
    <row r="106" spans="1:7" ht="15.75" x14ac:dyDescent="0.25">
      <c r="A106" s="32"/>
      <c r="B106" s="6" t="s">
        <v>9</v>
      </c>
      <c r="C106" s="57"/>
      <c r="D106" s="57"/>
      <c r="E106" s="57"/>
      <c r="F106" s="42"/>
      <c r="G106" s="70"/>
    </row>
    <row r="107" spans="1:7" ht="15.75" x14ac:dyDescent="0.25">
      <c r="A107" s="32"/>
      <c r="B107" s="6" t="s">
        <v>12</v>
      </c>
      <c r="C107" s="57">
        <v>5500</v>
      </c>
      <c r="D107" s="57"/>
      <c r="E107" s="57"/>
      <c r="F107" s="42">
        <f t="shared" si="17"/>
        <v>0</v>
      </c>
      <c r="G107" s="70"/>
    </row>
    <row r="108" spans="1:7" ht="111" customHeight="1" x14ac:dyDescent="0.25">
      <c r="A108" s="32"/>
      <c r="B108" s="6" t="s">
        <v>157</v>
      </c>
      <c r="C108" s="57">
        <f>C110+C111</f>
        <v>1032900</v>
      </c>
      <c r="D108" s="57">
        <f t="shared" ref="D108:E108" si="39">D110+D111</f>
        <v>241852.79999999999</v>
      </c>
      <c r="E108" s="57">
        <f t="shared" si="39"/>
        <v>241852.79999999999</v>
      </c>
      <c r="F108" s="42">
        <f t="shared" si="17"/>
        <v>23.414928841126923</v>
      </c>
      <c r="G108" s="70" t="s">
        <v>149</v>
      </c>
    </row>
    <row r="109" spans="1:7" ht="15.75" x14ac:dyDescent="0.25">
      <c r="A109" s="32"/>
      <c r="B109" s="6" t="s">
        <v>8</v>
      </c>
      <c r="C109" s="57"/>
      <c r="D109" s="57"/>
      <c r="E109" s="57"/>
      <c r="F109" s="42"/>
      <c r="G109" s="70"/>
    </row>
    <row r="110" spans="1:7" ht="22.15" customHeight="1" x14ac:dyDescent="0.25">
      <c r="A110" s="32"/>
      <c r="B110" s="6" t="s">
        <v>9</v>
      </c>
      <c r="C110" s="57"/>
      <c r="D110" s="57"/>
      <c r="E110" s="57"/>
      <c r="F110" s="42"/>
      <c r="G110" s="70"/>
    </row>
    <row r="111" spans="1:7" ht="22.15" customHeight="1" x14ac:dyDescent="0.25">
      <c r="A111" s="32"/>
      <c r="B111" s="6" t="s">
        <v>18</v>
      </c>
      <c r="C111" s="57">
        <v>1032900</v>
      </c>
      <c r="D111" s="57">
        <v>241852.79999999999</v>
      </c>
      <c r="E111" s="57">
        <v>241852.79999999999</v>
      </c>
      <c r="F111" s="42">
        <f t="shared" si="17"/>
        <v>23.414928841126923</v>
      </c>
      <c r="G111" s="70"/>
    </row>
    <row r="112" spans="1:7" ht="18.399999999999999" customHeight="1" x14ac:dyDescent="0.25">
      <c r="A112" s="29" t="s">
        <v>21</v>
      </c>
      <c r="B112" s="47" t="s">
        <v>22</v>
      </c>
      <c r="C112" s="60">
        <f>C113+C117+C138+C142+C146+C150+C154+C158+C162</f>
        <v>686120614.26999998</v>
      </c>
      <c r="D112" s="60">
        <f>D113+D117+D138+D142+D146+D150+D154+D158+D162</f>
        <v>204771663.91999999</v>
      </c>
      <c r="E112" s="60">
        <f>E113+E117+E138+E142+E146+E150+E154+E158+E162</f>
        <v>204771663.91999999</v>
      </c>
      <c r="F112" s="3">
        <f t="shared" si="17"/>
        <v>29.844849383787629</v>
      </c>
      <c r="G112" s="72"/>
    </row>
    <row r="113" spans="1:7" ht="208.5" customHeight="1" x14ac:dyDescent="0.25">
      <c r="A113" s="29"/>
      <c r="B113" s="44" t="s">
        <v>45</v>
      </c>
      <c r="C113" s="57">
        <f t="shared" ref="C113:E138" si="40">C115+C116</f>
        <v>68289831.599999994</v>
      </c>
      <c r="D113" s="57">
        <f t="shared" si="40"/>
        <v>4771663.92</v>
      </c>
      <c r="E113" s="57">
        <f t="shared" si="40"/>
        <v>4771663.92</v>
      </c>
      <c r="F113" s="42">
        <f t="shared" si="17"/>
        <v>6.9873710451498612</v>
      </c>
      <c r="G113" s="70" t="s">
        <v>133</v>
      </c>
    </row>
    <row r="114" spans="1:7" ht="15.75" x14ac:dyDescent="0.25">
      <c r="A114" s="29"/>
      <c r="B114" s="6" t="s">
        <v>8</v>
      </c>
      <c r="C114" s="57"/>
      <c r="D114" s="57"/>
      <c r="E114" s="57"/>
      <c r="F114" s="42"/>
      <c r="G114" s="70"/>
    </row>
    <row r="115" spans="1:7" ht="17.649999999999999" customHeight="1" x14ac:dyDescent="0.25">
      <c r="A115" s="32"/>
      <c r="B115" s="6" t="s">
        <v>9</v>
      </c>
      <c r="C115" s="57"/>
      <c r="D115" s="57"/>
      <c r="E115" s="57"/>
      <c r="F115" s="42"/>
      <c r="G115" s="70"/>
    </row>
    <row r="116" spans="1:7" ht="18" customHeight="1" x14ac:dyDescent="0.25">
      <c r="A116" s="32"/>
      <c r="B116" s="6" t="s">
        <v>10</v>
      </c>
      <c r="C116" s="57">
        <v>68289831.599999994</v>
      </c>
      <c r="D116" s="57">
        <v>4771663.92</v>
      </c>
      <c r="E116" s="57">
        <v>4771663.92</v>
      </c>
      <c r="F116" s="42">
        <f t="shared" si="17"/>
        <v>6.9873710451498612</v>
      </c>
      <c r="G116" s="70"/>
    </row>
    <row r="117" spans="1:7" ht="78.75" x14ac:dyDescent="0.25">
      <c r="A117" s="32"/>
      <c r="B117" s="6" t="s">
        <v>153</v>
      </c>
      <c r="C117" s="57">
        <f t="shared" ref="C117:E117" si="41">C119+C120</f>
        <v>54713096.670000002</v>
      </c>
      <c r="D117" s="57">
        <f t="shared" si="41"/>
        <v>0</v>
      </c>
      <c r="E117" s="57">
        <f t="shared" si="41"/>
        <v>0</v>
      </c>
      <c r="F117" s="42">
        <f t="shared" si="17"/>
        <v>0</v>
      </c>
      <c r="G117" s="70" t="s">
        <v>133</v>
      </c>
    </row>
    <row r="118" spans="1:7" ht="15.75" x14ac:dyDescent="0.25">
      <c r="A118" s="32"/>
      <c r="B118" s="6" t="s">
        <v>8</v>
      </c>
      <c r="C118" s="57"/>
      <c r="D118" s="57"/>
      <c r="E118" s="57"/>
      <c r="F118" s="42"/>
      <c r="G118" s="70"/>
    </row>
    <row r="119" spans="1:7" ht="15.75" x14ac:dyDescent="0.25">
      <c r="A119" s="32"/>
      <c r="B119" s="6" t="s">
        <v>9</v>
      </c>
      <c r="C119" s="59">
        <f>C124+C128+C132+C136</f>
        <v>47447000</v>
      </c>
      <c r="D119" s="59">
        <f t="shared" ref="D119:E119" si="42">D124+D128+D132+D136</f>
        <v>0</v>
      </c>
      <c r="E119" s="59">
        <f t="shared" si="42"/>
        <v>0</v>
      </c>
      <c r="F119" s="42">
        <f t="shared" si="17"/>
        <v>0</v>
      </c>
      <c r="G119" s="70"/>
    </row>
    <row r="120" spans="1:7" ht="21" customHeight="1" x14ac:dyDescent="0.25">
      <c r="A120" s="32"/>
      <c r="B120" s="6" t="s">
        <v>12</v>
      </c>
      <c r="C120" s="59">
        <f>C125+C129+C133+C137</f>
        <v>7266096.6699999999</v>
      </c>
      <c r="D120" s="59">
        <f t="shared" ref="D120:E120" si="43">D125+D129+D133+D137</f>
        <v>0</v>
      </c>
      <c r="E120" s="59">
        <f t="shared" si="43"/>
        <v>0</v>
      </c>
      <c r="F120" s="42">
        <f t="shared" si="17"/>
        <v>0</v>
      </c>
      <c r="G120" s="70"/>
    </row>
    <row r="121" spans="1:7" ht="15.75" x14ac:dyDescent="0.25">
      <c r="A121" s="32"/>
      <c r="B121" s="33" t="s">
        <v>0</v>
      </c>
      <c r="C121" s="57"/>
      <c r="D121" s="57"/>
      <c r="E121" s="57"/>
      <c r="F121" s="42"/>
      <c r="G121" s="70"/>
    </row>
    <row r="122" spans="1:7" ht="63" x14ac:dyDescent="0.25">
      <c r="A122" s="32"/>
      <c r="B122" s="33" t="s">
        <v>158</v>
      </c>
      <c r="C122" s="59">
        <f t="shared" ref="C122:E122" si="44">C124+C125</f>
        <v>21737376</v>
      </c>
      <c r="D122" s="59">
        <f t="shared" si="44"/>
        <v>0</v>
      </c>
      <c r="E122" s="59">
        <f t="shared" si="44"/>
        <v>0</v>
      </c>
      <c r="F122" s="42">
        <f t="shared" si="17"/>
        <v>0</v>
      </c>
      <c r="G122" s="70"/>
    </row>
    <row r="123" spans="1:7" ht="15.75" x14ac:dyDescent="0.25">
      <c r="A123" s="32"/>
      <c r="B123" s="33" t="s">
        <v>8</v>
      </c>
      <c r="C123" s="57"/>
      <c r="D123" s="57"/>
      <c r="E123" s="57"/>
      <c r="F123" s="42"/>
      <c r="G123" s="70"/>
    </row>
    <row r="124" spans="1:7" ht="15.75" x14ac:dyDescent="0.25">
      <c r="A124" s="32"/>
      <c r="B124" s="33" t="s">
        <v>15</v>
      </c>
      <c r="C124" s="57">
        <v>18687000</v>
      </c>
      <c r="D124" s="57"/>
      <c r="E124" s="57"/>
      <c r="F124" s="42"/>
      <c r="G124" s="70"/>
    </row>
    <row r="125" spans="1:7" ht="22.15" customHeight="1" x14ac:dyDescent="0.25">
      <c r="A125" s="32"/>
      <c r="B125" s="33" t="s">
        <v>127</v>
      </c>
      <c r="C125" s="57">
        <v>3050376</v>
      </c>
      <c r="D125" s="57"/>
      <c r="E125" s="57"/>
      <c r="F125" s="42">
        <f t="shared" si="17"/>
        <v>0</v>
      </c>
      <c r="G125" s="70"/>
    </row>
    <row r="126" spans="1:7" ht="87" customHeight="1" x14ac:dyDescent="0.25">
      <c r="A126" s="32"/>
      <c r="B126" s="33" t="s">
        <v>159</v>
      </c>
      <c r="C126" s="59">
        <f t="shared" ref="C126:E126" si="45">C128+C129</f>
        <v>0</v>
      </c>
      <c r="D126" s="59">
        <f t="shared" si="45"/>
        <v>0</v>
      </c>
      <c r="E126" s="59">
        <f t="shared" si="45"/>
        <v>0</v>
      </c>
      <c r="F126" s="42">
        <v>0</v>
      </c>
      <c r="G126" s="70"/>
    </row>
    <row r="127" spans="1:7" ht="15.75" x14ac:dyDescent="0.25">
      <c r="A127" s="32"/>
      <c r="B127" s="33" t="s">
        <v>8</v>
      </c>
      <c r="C127" s="57"/>
      <c r="D127" s="57"/>
      <c r="E127" s="57"/>
      <c r="F127" s="42"/>
      <c r="G127" s="70"/>
    </row>
    <row r="128" spans="1:7" ht="15.75" x14ac:dyDescent="0.25">
      <c r="A128" s="32"/>
      <c r="B128" s="33" t="s">
        <v>15</v>
      </c>
      <c r="C128" s="57"/>
      <c r="D128" s="57"/>
      <c r="E128" s="57"/>
      <c r="F128" s="42"/>
      <c r="G128" s="70"/>
    </row>
    <row r="129" spans="1:7" ht="19.5" customHeight="1" x14ac:dyDescent="0.25">
      <c r="A129" s="32"/>
      <c r="B129" s="33" t="s">
        <v>127</v>
      </c>
      <c r="C129" s="57"/>
      <c r="D129" s="57"/>
      <c r="E129" s="57"/>
      <c r="F129" s="42">
        <v>0</v>
      </c>
      <c r="G129" s="70"/>
    </row>
    <row r="130" spans="1:7" ht="78.75" x14ac:dyDescent="0.25">
      <c r="A130" s="32"/>
      <c r="B130" s="33" t="s">
        <v>160</v>
      </c>
      <c r="C130" s="59">
        <f t="shared" ref="C130:E130" si="46">C132+C133</f>
        <v>27749792.670000002</v>
      </c>
      <c r="D130" s="59">
        <f t="shared" si="46"/>
        <v>0</v>
      </c>
      <c r="E130" s="59">
        <f t="shared" si="46"/>
        <v>0</v>
      </c>
      <c r="F130" s="42">
        <f t="shared" si="17"/>
        <v>0</v>
      </c>
      <c r="G130" s="70"/>
    </row>
    <row r="131" spans="1:7" ht="15.75" x14ac:dyDescent="0.25">
      <c r="A131" s="32"/>
      <c r="B131" s="33" t="s">
        <v>8</v>
      </c>
      <c r="C131" s="57"/>
      <c r="D131" s="57"/>
      <c r="E131" s="57"/>
      <c r="F131" s="42"/>
      <c r="G131" s="70"/>
    </row>
    <row r="132" spans="1:7" ht="15.75" x14ac:dyDescent="0.25">
      <c r="A132" s="32"/>
      <c r="B132" s="33" t="s">
        <v>15</v>
      </c>
      <c r="C132" s="57">
        <v>24364000</v>
      </c>
      <c r="D132" s="57"/>
      <c r="E132" s="57"/>
      <c r="F132" s="42"/>
      <c r="G132" s="70"/>
    </row>
    <row r="133" spans="1:7" ht="20.65" customHeight="1" x14ac:dyDescent="0.25">
      <c r="A133" s="32"/>
      <c r="B133" s="33" t="s">
        <v>128</v>
      </c>
      <c r="C133" s="57">
        <v>3385792.67</v>
      </c>
      <c r="D133" s="57"/>
      <c r="E133" s="57"/>
      <c r="F133" s="42">
        <f t="shared" si="17"/>
        <v>0</v>
      </c>
      <c r="G133" s="70"/>
    </row>
    <row r="134" spans="1:7" ht="47.25" x14ac:dyDescent="0.25">
      <c r="A134" s="32"/>
      <c r="B134" s="33" t="s">
        <v>161</v>
      </c>
      <c r="C134" s="59">
        <f t="shared" ref="C134:E134" si="47">C136+C137</f>
        <v>5225928</v>
      </c>
      <c r="D134" s="59">
        <f t="shared" si="47"/>
        <v>0</v>
      </c>
      <c r="E134" s="59">
        <f t="shared" si="47"/>
        <v>0</v>
      </c>
      <c r="F134" s="42">
        <f t="shared" si="17"/>
        <v>0</v>
      </c>
      <c r="G134" s="70"/>
    </row>
    <row r="135" spans="1:7" ht="15.75" x14ac:dyDescent="0.25">
      <c r="A135" s="32"/>
      <c r="B135" s="33" t="s">
        <v>8</v>
      </c>
      <c r="C135" s="57"/>
      <c r="D135" s="57"/>
      <c r="E135" s="57"/>
      <c r="F135" s="42"/>
      <c r="G135" s="70"/>
    </row>
    <row r="136" spans="1:7" ht="15.75" x14ac:dyDescent="0.25">
      <c r="A136" s="32"/>
      <c r="B136" s="33" t="s">
        <v>15</v>
      </c>
      <c r="C136" s="57">
        <v>4396000</v>
      </c>
      <c r="D136" s="57"/>
      <c r="E136" s="57"/>
      <c r="F136" s="42"/>
      <c r="G136" s="70"/>
    </row>
    <row r="137" spans="1:7" ht="19.5" customHeight="1" x14ac:dyDescent="0.25">
      <c r="A137" s="32"/>
      <c r="B137" s="33" t="s">
        <v>127</v>
      </c>
      <c r="C137" s="57">
        <v>829928</v>
      </c>
      <c r="D137" s="57"/>
      <c r="E137" s="57"/>
      <c r="F137" s="42">
        <f t="shared" si="17"/>
        <v>0</v>
      </c>
      <c r="G137" s="70"/>
    </row>
    <row r="138" spans="1:7" ht="135" customHeight="1" x14ac:dyDescent="0.25">
      <c r="A138" s="29"/>
      <c r="B138" s="15" t="s">
        <v>23</v>
      </c>
      <c r="C138" s="57">
        <f t="shared" si="40"/>
        <v>15900</v>
      </c>
      <c r="D138" s="57">
        <f t="shared" si="40"/>
        <v>0</v>
      </c>
      <c r="E138" s="57">
        <f t="shared" si="40"/>
        <v>0</v>
      </c>
      <c r="F138" s="42">
        <f t="shared" si="17"/>
        <v>0</v>
      </c>
      <c r="G138" s="70" t="s">
        <v>134</v>
      </c>
    </row>
    <row r="139" spans="1:7" ht="15.75" x14ac:dyDescent="0.25">
      <c r="A139" s="29"/>
      <c r="B139" s="6" t="s">
        <v>8</v>
      </c>
      <c r="C139" s="57"/>
      <c r="D139" s="57"/>
      <c r="E139" s="57"/>
      <c r="F139" s="42"/>
      <c r="G139" s="70"/>
    </row>
    <row r="140" spans="1:7" ht="21" customHeight="1" x14ac:dyDescent="0.25">
      <c r="A140" s="29"/>
      <c r="B140" s="6" t="s">
        <v>15</v>
      </c>
      <c r="C140" s="57"/>
      <c r="D140" s="57"/>
      <c r="E140" s="57"/>
      <c r="F140" s="42"/>
      <c r="G140" s="70"/>
    </row>
    <row r="141" spans="1:7" ht="19.149999999999999" customHeight="1" x14ac:dyDescent="0.25">
      <c r="A141" s="32"/>
      <c r="B141" s="6" t="s">
        <v>128</v>
      </c>
      <c r="C141" s="57">
        <v>15900</v>
      </c>
      <c r="D141" s="57"/>
      <c r="E141" s="57"/>
      <c r="F141" s="42">
        <f t="shared" si="17"/>
        <v>0</v>
      </c>
      <c r="G141" s="70"/>
    </row>
    <row r="142" spans="1:7" ht="82.15" customHeight="1" x14ac:dyDescent="0.25">
      <c r="A142" s="32"/>
      <c r="B142" s="6" t="s">
        <v>71</v>
      </c>
      <c r="C142" s="57">
        <f t="shared" ref="C142:E142" si="48">C144+C145</f>
        <v>139948092.84999999</v>
      </c>
      <c r="D142" s="57">
        <f t="shared" si="48"/>
        <v>0</v>
      </c>
      <c r="E142" s="57">
        <f t="shared" si="48"/>
        <v>0</v>
      </c>
      <c r="F142" s="42">
        <f t="shared" si="17"/>
        <v>0</v>
      </c>
      <c r="G142" s="70" t="s">
        <v>132</v>
      </c>
    </row>
    <row r="143" spans="1:7" ht="15.75" x14ac:dyDescent="0.25">
      <c r="A143" s="32"/>
      <c r="B143" s="6" t="s">
        <v>8</v>
      </c>
      <c r="C143" s="57"/>
      <c r="D143" s="57"/>
      <c r="E143" s="57"/>
      <c r="F143" s="42"/>
      <c r="G143" s="70"/>
    </row>
    <row r="144" spans="1:7" ht="21.4" customHeight="1" x14ac:dyDescent="0.25">
      <c r="A144" s="32"/>
      <c r="B144" s="6" t="s">
        <v>129</v>
      </c>
      <c r="C144" s="57">
        <v>138965508.44999999</v>
      </c>
      <c r="D144" s="57"/>
      <c r="E144" s="57"/>
      <c r="F144" s="42">
        <f t="shared" si="17"/>
        <v>0</v>
      </c>
      <c r="G144" s="70"/>
    </row>
    <row r="145" spans="1:7" ht="21" customHeight="1" x14ac:dyDescent="0.25">
      <c r="A145" s="32"/>
      <c r="B145" s="6" t="s">
        <v>10</v>
      </c>
      <c r="C145" s="57">
        <v>982584.4</v>
      </c>
      <c r="D145" s="57"/>
      <c r="E145" s="57"/>
      <c r="F145" s="42">
        <f t="shared" si="17"/>
        <v>0</v>
      </c>
      <c r="G145" s="70"/>
    </row>
    <row r="146" spans="1:7" ht="132.4" customHeight="1" x14ac:dyDescent="0.25">
      <c r="A146" s="32"/>
      <c r="B146" s="6" t="s">
        <v>141</v>
      </c>
      <c r="C146" s="57">
        <f>C148+C149</f>
        <v>1798806.2</v>
      </c>
      <c r="D146" s="57">
        <f t="shared" ref="D146:E146" si="49">D148+D149</f>
        <v>0</v>
      </c>
      <c r="E146" s="57">
        <f t="shared" si="49"/>
        <v>0</v>
      </c>
      <c r="F146" s="42">
        <f t="shared" ref="F146:F256" si="50">E146/C146*100</f>
        <v>0</v>
      </c>
      <c r="G146" s="70" t="s">
        <v>132</v>
      </c>
    </row>
    <row r="147" spans="1:7" ht="22.15" customHeight="1" x14ac:dyDescent="0.25">
      <c r="A147" s="32"/>
      <c r="B147" s="11" t="s">
        <v>8</v>
      </c>
      <c r="C147" s="57"/>
      <c r="D147" s="57"/>
      <c r="E147" s="57"/>
      <c r="F147" s="42"/>
      <c r="G147" s="70"/>
    </row>
    <row r="148" spans="1:7" ht="22.15" customHeight="1" x14ac:dyDescent="0.25">
      <c r="A148" s="32"/>
      <c r="B148" s="11" t="s">
        <v>9</v>
      </c>
      <c r="C148" s="57"/>
      <c r="D148" s="57"/>
      <c r="E148" s="57"/>
      <c r="F148" s="42"/>
      <c r="G148" s="70"/>
    </row>
    <row r="149" spans="1:7" ht="22.15" customHeight="1" x14ac:dyDescent="0.25">
      <c r="A149" s="32"/>
      <c r="B149" s="11" t="s">
        <v>10</v>
      </c>
      <c r="C149" s="57">
        <v>1798806.2</v>
      </c>
      <c r="D149" s="57"/>
      <c r="E149" s="57"/>
      <c r="F149" s="42">
        <f t="shared" si="50"/>
        <v>0</v>
      </c>
      <c r="G149" s="70"/>
    </row>
    <row r="150" spans="1:7" ht="84.75" customHeight="1" x14ac:dyDescent="0.25">
      <c r="A150" s="32"/>
      <c r="B150" s="44" t="s">
        <v>178</v>
      </c>
      <c r="C150" s="57">
        <f>C153</f>
        <v>200000000</v>
      </c>
      <c r="D150" s="57">
        <f>D153</f>
        <v>200000000</v>
      </c>
      <c r="E150" s="57">
        <f t="shared" ref="E150" si="51">E153</f>
        <v>200000000</v>
      </c>
      <c r="F150" s="42">
        <f t="shared" si="50"/>
        <v>100</v>
      </c>
      <c r="G150" s="70" t="s">
        <v>132</v>
      </c>
    </row>
    <row r="151" spans="1:7" ht="22.15" customHeight="1" x14ac:dyDescent="0.25">
      <c r="A151" s="32"/>
      <c r="B151" s="81" t="s">
        <v>8</v>
      </c>
      <c r="C151" s="57"/>
      <c r="D151" s="57"/>
      <c r="E151" s="57"/>
      <c r="F151" s="42"/>
      <c r="G151" s="70"/>
    </row>
    <row r="152" spans="1:7" ht="22.15" customHeight="1" x14ac:dyDescent="0.25">
      <c r="A152" s="32"/>
      <c r="B152" s="81" t="s">
        <v>9</v>
      </c>
      <c r="C152" s="57"/>
      <c r="D152" s="57"/>
      <c r="E152" s="57"/>
      <c r="F152" s="42"/>
      <c r="G152" s="70"/>
    </row>
    <row r="153" spans="1:7" ht="22.15" customHeight="1" x14ac:dyDescent="0.25">
      <c r="A153" s="32"/>
      <c r="B153" s="81" t="s">
        <v>10</v>
      </c>
      <c r="C153" s="57">
        <v>200000000</v>
      </c>
      <c r="D153" s="57">
        <v>200000000</v>
      </c>
      <c r="E153" s="57">
        <v>200000000</v>
      </c>
      <c r="F153" s="42">
        <f t="shared" si="50"/>
        <v>100</v>
      </c>
      <c r="G153" s="70"/>
    </row>
    <row r="154" spans="1:7" ht="99" customHeight="1" x14ac:dyDescent="0.25">
      <c r="A154" s="32"/>
      <c r="B154" s="6" t="s">
        <v>179</v>
      </c>
      <c r="C154" s="57">
        <f>C157</f>
        <v>111334500</v>
      </c>
      <c r="D154" s="57">
        <f t="shared" ref="D154:E154" si="52">D157</f>
        <v>0</v>
      </c>
      <c r="E154" s="57">
        <f t="shared" si="52"/>
        <v>0</v>
      </c>
      <c r="F154" s="42">
        <f t="shared" si="50"/>
        <v>0</v>
      </c>
      <c r="G154" s="70" t="s">
        <v>132</v>
      </c>
    </row>
    <row r="155" spans="1:7" ht="22.15" customHeight="1" x14ac:dyDescent="0.25">
      <c r="A155" s="32"/>
      <c r="B155" s="6" t="s">
        <v>8</v>
      </c>
      <c r="C155" s="57"/>
      <c r="D155" s="57"/>
      <c r="E155" s="57"/>
      <c r="F155" s="42"/>
      <c r="G155" s="70"/>
    </row>
    <row r="156" spans="1:7" ht="22.15" customHeight="1" x14ac:dyDescent="0.25">
      <c r="A156" s="32"/>
      <c r="B156" s="6" t="s">
        <v>9</v>
      </c>
      <c r="C156" s="57"/>
      <c r="D156" s="57"/>
      <c r="E156" s="57"/>
      <c r="F156" s="42"/>
      <c r="G156" s="70"/>
    </row>
    <row r="157" spans="1:7" ht="22.15" customHeight="1" x14ac:dyDescent="0.25">
      <c r="A157" s="32"/>
      <c r="B157" s="6" t="s">
        <v>180</v>
      </c>
      <c r="C157" s="57">
        <v>111334500</v>
      </c>
      <c r="D157" s="57"/>
      <c r="E157" s="57"/>
      <c r="F157" s="42">
        <f t="shared" si="50"/>
        <v>0</v>
      </c>
      <c r="G157" s="70"/>
    </row>
    <row r="158" spans="1:7" ht="106.5" customHeight="1" x14ac:dyDescent="0.25">
      <c r="A158" s="32"/>
      <c r="B158" s="6" t="s">
        <v>181</v>
      </c>
      <c r="C158" s="57">
        <f>C160+C161</f>
        <v>109469086.95</v>
      </c>
      <c r="D158" s="57">
        <f t="shared" ref="D158:E158" si="53">D160+D161</f>
        <v>0</v>
      </c>
      <c r="E158" s="57">
        <f t="shared" si="53"/>
        <v>0</v>
      </c>
      <c r="F158" s="42">
        <f t="shared" si="50"/>
        <v>0</v>
      </c>
      <c r="G158" s="70" t="s">
        <v>133</v>
      </c>
    </row>
    <row r="159" spans="1:7" ht="22.15" customHeight="1" x14ac:dyDescent="0.25">
      <c r="A159" s="32"/>
      <c r="B159" s="6" t="s">
        <v>8</v>
      </c>
      <c r="C159" s="57"/>
      <c r="D159" s="57"/>
      <c r="E159" s="57"/>
      <c r="F159" s="42"/>
      <c r="G159" s="70"/>
    </row>
    <row r="160" spans="1:7" ht="39" customHeight="1" x14ac:dyDescent="0.25">
      <c r="A160" s="32"/>
      <c r="B160" s="6" t="s">
        <v>182</v>
      </c>
      <c r="C160" s="57">
        <v>78868211.640000001</v>
      </c>
      <c r="D160" s="57"/>
      <c r="E160" s="57"/>
      <c r="F160" s="42">
        <f t="shared" si="50"/>
        <v>0</v>
      </c>
      <c r="G160" s="70"/>
    </row>
    <row r="161" spans="1:7" ht="22.15" customHeight="1" x14ac:dyDescent="0.25">
      <c r="A161" s="32"/>
      <c r="B161" s="6" t="s">
        <v>12</v>
      </c>
      <c r="C161" s="57">
        <v>30600875.309999999</v>
      </c>
      <c r="D161" s="57"/>
      <c r="E161" s="57"/>
      <c r="F161" s="42">
        <f t="shared" si="50"/>
        <v>0</v>
      </c>
      <c r="G161" s="70"/>
    </row>
    <row r="162" spans="1:7" ht="92.25" customHeight="1" x14ac:dyDescent="0.25">
      <c r="A162" s="32"/>
      <c r="B162" s="6" t="s">
        <v>183</v>
      </c>
      <c r="C162" s="57">
        <f>C165</f>
        <v>551300</v>
      </c>
      <c r="D162" s="57">
        <f t="shared" ref="D162:E162" si="54">D165</f>
        <v>0</v>
      </c>
      <c r="E162" s="57">
        <f t="shared" si="54"/>
        <v>0</v>
      </c>
      <c r="F162" s="42">
        <f t="shared" si="50"/>
        <v>0</v>
      </c>
      <c r="G162" s="70" t="s">
        <v>132</v>
      </c>
    </row>
    <row r="163" spans="1:7" ht="22.15" customHeight="1" x14ac:dyDescent="0.25">
      <c r="A163" s="32"/>
      <c r="B163" s="6" t="s">
        <v>8</v>
      </c>
      <c r="C163" s="57"/>
      <c r="D163" s="57"/>
      <c r="E163" s="57"/>
      <c r="F163" s="42"/>
      <c r="G163" s="70"/>
    </row>
    <row r="164" spans="1:7" ht="22.15" customHeight="1" x14ac:dyDescent="0.25">
      <c r="A164" s="32"/>
      <c r="B164" s="6" t="s">
        <v>9</v>
      </c>
      <c r="C164" s="57"/>
      <c r="D164" s="57"/>
      <c r="E164" s="57"/>
      <c r="F164" s="42"/>
      <c r="G164" s="70"/>
    </row>
    <row r="165" spans="1:7" ht="22.15" customHeight="1" x14ac:dyDescent="0.25">
      <c r="A165" s="32"/>
      <c r="B165" s="6" t="s">
        <v>10</v>
      </c>
      <c r="C165" s="57">
        <v>551300</v>
      </c>
      <c r="D165" s="57"/>
      <c r="E165" s="57"/>
      <c r="F165" s="42">
        <f t="shared" si="50"/>
        <v>0</v>
      </c>
      <c r="G165" s="70"/>
    </row>
    <row r="166" spans="1:7" ht="19.149999999999999" customHeight="1" x14ac:dyDescent="0.25">
      <c r="A166" s="29" t="s">
        <v>42</v>
      </c>
      <c r="B166" s="49" t="s">
        <v>43</v>
      </c>
      <c r="C166" s="56">
        <f>C167+C171</f>
        <v>193985181.41</v>
      </c>
      <c r="D166" s="56">
        <f t="shared" ref="D166:E166" si="55">D167</f>
        <v>0</v>
      </c>
      <c r="E166" s="56">
        <f t="shared" si="55"/>
        <v>0</v>
      </c>
      <c r="F166" s="3">
        <f t="shared" si="50"/>
        <v>0</v>
      </c>
      <c r="G166" s="71"/>
    </row>
    <row r="167" spans="1:7" ht="78.75" x14ac:dyDescent="0.25">
      <c r="A167" s="29"/>
      <c r="B167" s="6" t="s">
        <v>162</v>
      </c>
      <c r="C167" s="57">
        <f t="shared" ref="C167:E167" si="56">C169+C170</f>
        <v>190865181.41</v>
      </c>
      <c r="D167" s="57">
        <f t="shared" si="56"/>
        <v>0</v>
      </c>
      <c r="E167" s="57">
        <f t="shared" si="56"/>
        <v>0</v>
      </c>
      <c r="F167" s="42">
        <f t="shared" si="50"/>
        <v>0</v>
      </c>
      <c r="G167" s="70" t="s">
        <v>132</v>
      </c>
    </row>
    <row r="168" spans="1:7" ht="15.75" x14ac:dyDescent="0.25">
      <c r="A168" s="32"/>
      <c r="B168" s="53" t="s">
        <v>8</v>
      </c>
      <c r="C168" s="56"/>
      <c r="D168" s="56"/>
      <c r="E168" s="56"/>
      <c r="F168" s="42"/>
      <c r="G168" s="70"/>
    </row>
    <row r="169" spans="1:7" ht="21" customHeight="1" x14ac:dyDescent="0.25">
      <c r="A169" s="32"/>
      <c r="B169" s="48" t="s">
        <v>15</v>
      </c>
      <c r="C169" s="57">
        <v>189335200</v>
      </c>
      <c r="D169" s="57"/>
      <c r="E169" s="57"/>
      <c r="F169" s="42">
        <f t="shared" si="50"/>
        <v>0</v>
      </c>
      <c r="G169" s="70"/>
    </row>
    <row r="170" spans="1:7" ht="21.4" customHeight="1" x14ac:dyDescent="0.25">
      <c r="A170" s="32"/>
      <c r="B170" s="48" t="s">
        <v>12</v>
      </c>
      <c r="C170" s="57">
        <v>1529981.41</v>
      </c>
      <c r="D170" s="57"/>
      <c r="E170" s="57"/>
      <c r="F170" s="42">
        <f t="shared" si="50"/>
        <v>0</v>
      </c>
      <c r="G170" s="70"/>
    </row>
    <row r="171" spans="1:7" ht="86.25" customHeight="1" x14ac:dyDescent="0.25">
      <c r="A171" s="32"/>
      <c r="B171" s="81" t="s">
        <v>184</v>
      </c>
      <c r="C171" s="57">
        <f>C174</f>
        <v>3120000</v>
      </c>
      <c r="D171" s="57">
        <f t="shared" ref="D171:E171" si="57">D174</f>
        <v>0</v>
      </c>
      <c r="E171" s="57">
        <f t="shared" si="57"/>
        <v>0</v>
      </c>
      <c r="F171" s="42">
        <f t="shared" si="50"/>
        <v>0</v>
      </c>
      <c r="G171" s="70" t="s">
        <v>132</v>
      </c>
    </row>
    <row r="172" spans="1:7" ht="21.4" customHeight="1" x14ac:dyDescent="0.25">
      <c r="A172" s="32"/>
      <c r="B172" s="81" t="s">
        <v>8</v>
      </c>
      <c r="C172" s="57"/>
      <c r="D172" s="57"/>
      <c r="E172" s="57"/>
      <c r="F172" s="42"/>
      <c r="G172" s="70"/>
    </row>
    <row r="173" spans="1:7" ht="21.4" customHeight="1" x14ac:dyDescent="0.25">
      <c r="A173" s="32"/>
      <c r="B173" s="81" t="s">
        <v>9</v>
      </c>
      <c r="C173" s="57"/>
      <c r="D173" s="57"/>
      <c r="E173" s="57"/>
      <c r="F173" s="42"/>
      <c r="G173" s="70"/>
    </row>
    <row r="174" spans="1:7" ht="21.4" customHeight="1" x14ac:dyDescent="0.25">
      <c r="A174" s="32"/>
      <c r="B174" s="81" t="s">
        <v>12</v>
      </c>
      <c r="C174" s="57">
        <v>3120000</v>
      </c>
      <c r="D174" s="57"/>
      <c r="E174" s="57"/>
      <c r="F174" s="42">
        <f t="shared" si="50"/>
        <v>0</v>
      </c>
      <c r="G174" s="70"/>
    </row>
    <row r="175" spans="1:7" ht="20.65" customHeight="1" x14ac:dyDescent="0.25">
      <c r="A175" s="29" t="s">
        <v>60</v>
      </c>
      <c r="B175" s="47" t="s">
        <v>25</v>
      </c>
      <c r="C175" s="60">
        <f>C176+C180+C184+C188+C192+C196+C200+C204+C208+C212+C216+C220+C225+C229+C233+C237+C241+C245+C249+C253</f>
        <v>7274657743.96</v>
      </c>
      <c r="D175" s="60">
        <f t="shared" ref="D175:E175" si="58">D176+D180+D184+D188+D192+D196+D200+D204+D208+D212+D216+D220+D225+D229+D233+D237+D241+D245+D249+D253</f>
        <v>1185913492.0799999</v>
      </c>
      <c r="E175" s="60">
        <f t="shared" si="58"/>
        <v>1185913492.0799999</v>
      </c>
      <c r="F175" s="3">
        <f t="shared" si="50"/>
        <v>16.301983320997333</v>
      </c>
      <c r="G175" s="72"/>
    </row>
    <row r="176" spans="1:7" ht="135" customHeight="1" x14ac:dyDescent="0.25">
      <c r="A176" s="32"/>
      <c r="B176" s="44" t="s">
        <v>26</v>
      </c>
      <c r="C176" s="63">
        <f t="shared" ref="C176:E176" si="59">C178+C179</f>
        <v>2577167600</v>
      </c>
      <c r="D176" s="63">
        <f t="shared" si="59"/>
        <v>431586017.83999997</v>
      </c>
      <c r="E176" s="63">
        <f t="shared" si="59"/>
        <v>431586017.83999997</v>
      </c>
      <c r="F176" s="42">
        <f t="shared" si="50"/>
        <v>16.746525054870315</v>
      </c>
      <c r="G176" s="70" t="s">
        <v>135</v>
      </c>
    </row>
    <row r="177" spans="1:7" ht="15.75" x14ac:dyDescent="0.25">
      <c r="A177" s="32"/>
      <c r="B177" s="44" t="s">
        <v>8</v>
      </c>
      <c r="C177" s="57"/>
      <c r="D177" s="57"/>
      <c r="E177" s="57"/>
      <c r="F177" s="42"/>
      <c r="G177" s="70"/>
    </row>
    <row r="178" spans="1:7" ht="18.399999999999999" customHeight="1" x14ac:dyDescent="0.25">
      <c r="A178" s="32"/>
      <c r="B178" s="44" t="s">
        <v>9</v>
      </c>
      <c r="C178" s="57"/>
      <c r="D178" s="57"/>
      <c r="E178" s="57"/>
      <c r="F178" s="42"/>
      <c r="G178" s="70"/>
    </row>
    <row r="179" spans="1:7" ht="19.899999999999999" customHeight="1" x14ac:dyDescent="0.25">
      <c r="A179" s="32"/>
      <c r="B179" s="6" t="s">
        <v>104</v>
      </c>
      <c r="C179" s="63">
        <v>2577167600</v>
      </c>
      <c r="D179" s="63">
        <v>431586017.83999997</v>
      </c>
      <c r="E179" s="63">
        <v>431586017.83999997</v>
      </c>
      <c r="F179" s="42">
        <f t="shared" si="50"/>
        <v>16.746525054870315</v>
      </c>
      <c r="G179" s="70"/>
    </row>
    <row r="180" spans="1:7" ht="189" customHeight="1" x14ac:dyDescent="0.25">
      <c r="A180" s="29"/>
      <c r="B180" s="44" t="s">
        <v>86</v>
      </c>
      <c r="C180" s="57">
        <f>C182+C183</f>
        <v>2818431100</v>
      </c>
      <c r="D180" s="57">
        <f t="shared" ref="D180:E180" si="60">D182+D183</f>
        <v>595841116.42999995</v>
      </c>
      <c r="E180" s="57">
        <f t="shared" si="60"/>
        <v>595841116.42999995</v>
      </c>
      <c r="F180" s="42">
        <f t="shared" si="50"/>
        <v>21.140879279610559</v>
      </c>
      <c r="G180" s="70" t="s">
        <v>135</v>
      </c>
    </row>
    <row r="181" spans="1:7" ht="15.75" x14ac:dyDescent="0.25">
      <c r="A181" s="29"/>
      <c r="B181" s="6" t="s">
        <v>8</v>
      </c>
      <c r="C181" s="57"/>
      <c r="D181" s="57"/>
      <c r="E181" s="57"/>
      <c r="F181" s="42"/>
      <c r="G181" s="70"/>
    </row>
    <row r="182" spans="1:7" ht="15.75" x14ac:dyDescent="0.25">
      <c r="A182" s="32"/>
      <c r="B182" s="6" t="s">
        <v>9</v>
      </c>
      <c r="C182" s="57"/>
      <c r="D182" s="57"/>
      <c r="E182" s="57"/>
      <c r="F182" s="42"/>
      <c r="G182" s="70"/>
    </row>
    <row r="183" spans="1:7" ht="22.9" customHeight="1" x14ac:dyDescent="0.25">
      <c r="A183" s="32"/>
      <c r="B183" s="6" t="s">
        <v>104</v>
      </c>
      <c r="C183" s="57">
        <v>2818431100</v>
      </c>
      <c r="D183" s="57">
        <v>595841116.42999995</v>
      </c>
      <c r="E183" s="57">
        <v>595841116.42999995</v>
      </c>
      <c r="F183" s="42">
        <f t="shared" si="50"/>
        <v>21.140879279610559</v>
      </c>
      <c r="G183" s="70"/>
    </row>
    <row r="184" spans="1:7" ht="141.75" x14ac:dyDescent="0.25">
      <c r="A184" s="32"/>
      <c r="B184" s="6" t="s">
        <v>163</v>
      </c>
      <c r="C184" s="57">
        <f t="shared" ref="C184" si="61">C186+C187</f>
        <v>27744751</v>
      </c>
      <c r="D184" s="57">
        <f>D186+D187</f>
        <v>2150000</v>
      </c>
      <c r="E184" s="57">
        <f>E186+E187</f>
        <v>2150000</v>
      </c>
      <c r="F184" s="42">
        <f t="shared" si="50"/>
        <v>7.7492135359225252</v>
      </c>
      <c r="G184" s="70" t="s">
        <v>135</v>
      </c>
    </row>
    <row r="185" spans="1:7" ht="19.149999999999999" customHeight="1" x14ac:dyDescent="0.25">
      <c r="A185" s="32"/>
      <c r="B185" s="6" t="s">
        <v>8</v>
      </c>
      <c r="C185" s="57"/>
      <c r="D185" s="57"/>
      <c r="E185" s="57"/>
      <c r="F185" s="42"/>
      <c r="G185" s="70"/>
    </row>
    <row r="186" spans="1:7" ht="19.149999999999999" customHeight="1" x14ac:dyDescent="0.25">
      <c r="A186" s="32"/>
      <c r="B186" s="6" t="s">
        <v>15</v>
      </c>
      <c r="C186" s="57"/>
      <c r="D186" s="76"/>
      <c r="E186" s="76"/>
      <c r="F186" s="42"/>
      <c r="G186" s="70"/>
    </row>
    <row r="187" spans="1:7" ht="22.15" customHeight="1" x14ac:dyDescent="0.25">
      <c r="A187" s="32"/>
      <c r="B187" s="6" t="s">
        <v>104</v>
      </c>
      <c r="C187" s="57">
        <v>27744751</v>
      </c>
      <c r="D187" s="76">
        <v>2150000</v>
      </c>
      <c r="E187" s="76">
        <v>2150000</v>
      </c>
      <c r="F187" s="42">
        <f>E187/C187*100</f>
        <v>7.7492135359225252</v>
      </c>
      <c r="G187" s="70"/>
    </row>
    <row r="188" spans="1:7" ht="83.65" customHeight="1" x14ac:dyDescent="0.25">
      <c r="A188" s="32"/>
      <c r="B188" s="6" t="s">
        <v>108</v>
      </c>
      <c r="C188" s="57">
        <f>C190+C191</f>
        <v>301388501</v>
      </c>
      <c r="D188" s="57">
        <f>D190+D191</f>
        <v>50943707.810000002</v>
      </c>
      <c r="E188" s="57">
        <f>E190+E191</f>
        <v>50943707.810000002</v>
      </c>
      <c r="F188" s="42">
        <f t="shared" si="50"/>
        <v>16.90300314742267</v>
      </c>
      <c r="G188" s="70" t="s">
        <v>135</v>
      </c>
    </row>
    <row r="189" spans="1:7" ht="15.75" x14ac:dyDescent="0.25">
      <c r="A189" s="32"/>
      <c r="B189" s="6" t="s">
        <v>8</v>
      </c>
      <c r="C189" s="57"/>
      <c r="D189" s="57"/>
      <c r="E189" s="57"/>
      <c r="F189" s="42"/>
      <c r="G189" s="70"/>
    </row>
    <row r="190" spans="1:7" ht="19.149999999999999" customHeight="1" x14ac:dyDescent="0.25">
      <c r="A190" s="32"/>
      <c r="B190" s="6" t="s">
        <v>9</v>
      </c>
      <c r="C190" s="57">
        <v>299873956</v>
      </c>
      <c r="D190" s="57">
        <v>50687705.780000001</v>
      </c>
      <c r="E190" s="57">
        <v>50687705.780000001</v>
      </c>
      <c r="F190" s="42">
        <f t="shared" si="50"/>
        <v>16.903003667314142</v>
      </c>
      <c r="G190" s="70"/>
    </row>
    <row r="191" spans="1:7" ht="19.899999999999999" customHeight="1" x14ac:dyDescent="0.25">
      <c r="A191" s="32"/>
      <c r="B191" s="6" t="s">
        <v>104</v>
      </c>
      <c r="C191" s="57">
        <v>1514545</v>
      </c>
      <c r="D191" s="57">
        <v>256002.03</v>
      </c>
      <c r="E191" s="57">
        <v>256002.03</v>
      </c>
      <c r="F191" s="42">
        <f t="shared" si="50"/>
        <v>16.902900210954446</v>
      </c>
      <c r="G191" s="70"/>
    </row>
    <row r="192" spans="1:7" ht="82.9" customHeight="1" x14ac:dyDescent="0.25">
      <c r="A192" s="32"/>
      <c r="B192" s="6" t="s">
        <v>106</v>
      </c>
      <c r="C192" s="57">
        <f>C194+C195</f>
        <v>172332700</v>
      </c>
      <c r="D192" s="57">
        <f t="shared" ref="D192:E192" si="62">SUM(D194+D195)</f>
        <v>48831450</v>
      </c>
      <c r="E192" s="57">
        <f t="shared" si="62"/>
        <v>48831450</v>
      </c>
      <c r="F192" s="42">
        <f t="shared" si="50"/>
        <v>28.33556835121831</v>
      </c>
      <c r="G192" s="70" t="s">
        <v>135</v>
      </c>
    </row>
    <row r="193" spans="1:8" ht="19.899999999999999" customHeight="1" x14ac:dyDescent="0.25">
      <c r="A193" s="32"/>
      <c r="B193" s="6" t="s">
        <v>8</v>
      </c>
      <c r="C193" s="57"/>
      <c r="D193" s="57"/>
      <c r="E193" s="57"/>
      <c r="F193" s="42"/>
      <c r="G193" s="70"/>
    </row>
    <row r="194" spans="1:8" ht="19.5" customHeight="1" x14ac:dyDescent="0.25">
      <c r="A194" s="32"/>
      <c r="B194" s="6" t="s">
        <v>15</v>
      </c>
      <c r="C194" s="57">
        <v>172332700</v>
      </c>
      <c r="D194" s="57">
        <v>48831450</v>
      </c>
      <c r="E194" s="57">
        <v>48831450</v>
      </c>
      <c r="F194" s="42">
        <f t="shared" si="50"/>
        <v>28.33556835121831</v>
      </c>
      <c r="G194" s="70"/>
    </row>
    <row r="195" spans="1:8" ht="19.5" customHeight="1" x14ac:dyDescent="0.25">
      <c r="A195" s="32"/>
      <c r="B195" s="6" t="s">
        <v>104</v>
      </c>
      <c r="C195" s="57"/>
      <c r="D195" s="57"/>
      <c r="E195" s="57"/>
      <c r="F195" s="42"/>
      <c r="G195" s="70"/>
    </row>
    <row r="196" spans="1:8" ht="70.5" customHeight="1" x14ac:dyDescent="0.25">
      <c r="A196" s="32"/>
      <c r="B196" s="6" t="s">
        <v>110</v>
      </c>
      <c r="C196" s="57">
        <f>C198+C199</f>
        <v>41270200</v>
      </c>
      <c r="D196" s="57">
        <f t="shared" ref="D196:E196" si="63">SUM(D198+D199)</f>
        <v>41270200</v>
      </c>
      <c r="E196" s="57">
        <f t="shared" si="63"/>
        <v>41270200</v>
      </c>
      <c r="F196" s="42">
        <f t="shared" si="50"/>
        <v>100</v>
      </c>
      <c r="G196" s="70" t="s">
        <v>135</v>
      </c>
      <c r="H196" s="52"/>
    </row>
    <row r="197" spans="1:8" ht="15.75" x14ac:dyDescent="0.25">
      <c r="A197" s="32"/>
      <c r="B197" s="6" t="s">
        <v>8</v>
      </c>
      <c r="C197" s="57"/>
      <c r="D197" s="57"/>
      <c r="E197" s="57"/>
      <c r="F197" s="42"/>
      <c r="G197" s="70"/>
    </row>
    <row r="198" spans="1:8" ht="15.75" x14ac:dyDescent="0.25">
      <c r="A198" s="32"/>
      <c r="B198" s="6" t="s">
        <v>15</v>
      </c>
      <c r="C198" s="57"/>
      <c r="D198" s="57"/>
      <c r="E198" s="57"/>
      <c r="F198" s="42"/>
      <c r="G198" s="70"/>
    </row>
    <row r="199" spans="1:8" ht="20.65" customHeight="1" x14ac:dyDescent="0.25">
      <c r="A199" s="32"/>
      <c r="B199" s="6" t="s">
        <v>104</v>
      </c>
      <c r="C199" s="57">
        <v>41270200</v>
      </c>
      <c r="D199" s="57">
        <v>41270200</v>
      </c>
      <c r="E199" s="57">
        <v>41270200</v>
      </c>
      <c r="F199" s="42">
        <f t="shared" si="50"/>
        <v>100</v>
      </c>
      <c r="G199" s="70"/>
    </row>
    <row r="200" spans="1:8" ht="78.75" x14ac:dyDescent="0.25">
      <c r="A200" s="32"/>
      <c r="B200" s="6" t="s">
        <v>112</v>
      </c>
      <c r="C200" s="57">
        <f t="shared" ref="C200:E200" si="64">C202+C203</f>
        <v>11640606.060000001</v>
      </c>
      <c r="D200" s="57">
        <f t="shared" si="64"/>
        <v>0</v>
      </c>
      <c r="E200" s="57">
        <f t="shared" si="64"/>
        <v>0</v>
      </c>
      <c r="F200" s="42">
        <f t="shared" si="50"/>
        <v>0</v>
      </c>
      <c r="G200" s="70" t="s">
        <v>136</v>
      </c>
    </row>
    <row r="201" spans="1:8" ht="15.75" x14ac:dyDescent="0.25">
      <c r="A201" s="32"/>
      <c r="B201" s="11" t="s">
        <v>8</v>
      </c>
      <c r="C201" s="57"/>
      <c r="D201" s="57"/>
      <c r="E201" s="57"/>
      <c r="F201" s="42"/>
      <c r="G201" s="70"/>
    </row>
    <row r="202" spans="1:8" ht="22.5" customHeight="1" x14ac:dyDescent="0.25">
      <c r="A202" s="32"/>
      <c r="B202" s="11" t="s">
        <v>15</v>
      </c>
      <c r="C202" s="57">
        <v>11524200</v>
      </c>
      <c r="D202" s="57"/>
      <c r="E202" s="57"/>
      <c r="F202" s="42">
        <f t="shared" si="50"/>
        <v>0</v>
      </c>
      <c r="G202" s="70"/>
    </row>
    <row r="203" spans="1:8" ht="22.15" customHeight="1" x14ac:dyDescent="0.25">
      <c r="A203" s="32"/>
      <c r="B203" s="11" t="s">
        <v>126</v>
      </c>
      <c r="C203" s="57">
        <v>116406.06</v>
      </c>
      <c r="D203" s="57"/>
      <c r="E203" s="57"/>
      <c r="F203" s="42">
        <f t="shared" si="50"/>
        <v>0</v>
      </c>
      <c r="G203" s="70"/>
    </row>
    <row r="204" spans="1:8" ht="78.75" x14ac:dyDescent="0.25">
      <c r="A204" s="32"/>
      <c r="B204" s="6" t="s">
        <v>145</v>
      </c>
      <c r="C204" s="57">
        <f>C206+C207</f>
        <v>7706500</v>
      </c>
      <c r="D204" s="57">
        <f t="shared" ref="D204:E204" si="65">D206+D207</f>
        <v>0</v>
      </c>
      <c r="E204" s="57">
        <f t="shared" si="65"/>
        <v>0</v>
      </c>
      <c r="F204" s="42">
        <f t="shared" si="50"/>
        <v>0</v>
      </c>
      <c r="G204" s="70" t="s">
        <v>136</v>
      </c>
    </row>
    <row r="205" spans="1:8" ht="18.399999999999999" customHeight="1" x14ac:dyDescent="0.25">
      <c r="A205" s="32"/>
      <c r="B205" s="11" t="s">
        <v>8</v>
      </c>
      <c r="C205" s="57"/>
      <c r="D205" s="57"/>
      <c r="E205" s="57"/>
      <c r="F205" s="42"/>
      <c r="G205" s="70"/>
    </row>
    <row r="206" spans="1:8" ht="18.399999999999999" customHeight="1" x14ac:dyDescent="0.25">
      <c r="A206" s="32"/>
      <c r="B206" s="11" t="s">
        <v>15</v>
      </c>
      <c r="C206" s="57"/>
      <c r="D206" s="57"/>
      <c r="E206" s="57"/>
      <c r="F206" s="42"/>
      <c r="G206" s="70"/>
    </row>
    <row r="207" spans="1:8" ht="19.899999999999999" customHeight="1" x14ac:dyDescent="0.25">
      <c r="A207" s="32"/>
      <c r="B207" s="11" t="s">
        <v>27</v>
      </c>
      <c r="C207" s="57">
        <v>7706500</v>
      </c>
      <c r="D207" s="57"/>
      <c r="E207" s="57"/>
      <c r="F207" s="42">
        <f t="shared" si="50"/>
        <v>0</v>
      </c>
      <c r="G207" s="70"/>
    </row>
    <row r="208" spans="1:8" ht="134.25" customHeight="1" x14ac:dyDescent="0.25">
      <c r="A208" s="32"/>
      <c r="B208" s="6" t="s">
        <v>164</v>
      </c>
      <c r="C208" s="57">
        <f>C210+C211</f>
        <v>170200000</v>
      </c>
      <c r="D208" s="57">
        <f t="shared" ref="D208:E208" si="66">SUM(D210+D211)</f>
        <v>0</v>
      </c>
      <c r="E208" s="57">
        <f t="shared" si="66"/>
        <v>0</v>
      </c>
      <c r="F208" s="42">
        <f t="shared" si="50"/>
        <v>0</v>
      </c>
      <c r="G208" s="70" t="s">
        <v>135</v>
      </c>
    </row>
    <row r="209" spans="1:7" ht="18.399999999999999" customHeight="1" x14ac:dyDescent="0.25">
      <c r="A209" s="32"/>
      <c r="B209" s="6" t="s">
        <v>8</v>
      </c>
      <c r="C209" s="57"/>
      <c r="D209" s="57"/>
      <c r="E209" s="57"/>
      <c r="F209" s="42"/>
      <c r="G209" s="70"/>
    </row>
    <row r="210" spans="1:7" ht="18.399999999999999" customHeight="1" x14ac:dyDescent="0.25">
      <c r="A210" s="32"/>
      <c r="B210" s="6" t="s">
        <v>15</v>
      </c>
      <c r="C210" s="57"/>
      <c r="D210" s="57"/>
      <c r="E210" s="57"/>
      <c r="F210" s="42"/>
      <c r="G210" s="70"/>
    </row>
    <row r="211" spans="1:7" ht="21.4" customHeight="1" x14ac:dyDescent="0.25">
      <c r="A211" s="32"/>
      <c r="B211" s="6" t="s">
        <v>104</v>
      </c>
      <c r="C211" s="57">
        <v>170200000</v>
      </c>
      <c r="D211" s="57"/>
      <c r="E211" s="57"/>
      <c r="F211" s="42">
        <f t="shared" si="50"/>
        <v>0</v>
      </c>
      <c r="G211" s="70"/>
    </row>
    <row r="212" spans="1:7" ht="78.75" x14ac:dyDescent="0.25">
      <c r="A212" s="32"/>
      <c r="B212" s="6" t="s">
        <v>165</v>
      </c>
      <c r="C212" s="57">
        <f>C214+C215</f>
        <v>84113501.579999998</v>
      </c>
      <c r="D212" s="57">
        <f t="shared" ref="D212:E212" si="67">SUM(D214+D215)</f>
        <v>0</v>
      </c>
      <c r="E212" s="57">
        <f t="shared" si="67"/>
        <v>0</v>
      </c>
      <c r="F212" s="42">
        <f t="shared" si="50"/>
        <v>0</v>
      </c>
      <c r="G212" s="70" t="s">
        <v>135</v>
      </c>
    </row>
    <row r="213" spans="1:7" ht="18.399999999999999" customHeight="1" x14ac:dyDescent="0.25">
      <c r="A213" s="32"/>
      <c r="B213" s="6" t="s">
        <v>8</v>
      </c>
      <c r="C213" s="57"/>
      <c r="D213" s="57"/>
      <c r="E213" s="57"/>
      <c r="F213" s="42"/>
      <c r="G213" s="70"/>
    </row>
    <row r="214" spans="1:7" ht="18.399999999999999" customHeight="1" x14ac:dyDescent="0.25">
      <c r="A214" s="32"/>
      <c r="B214" s="6" t="s">
        <v>15</v>
      </c>
      <c r="C214" s="57"/>
      <c r="D214" s="57"/>
      <c r="E214" s="57"/>
      <c r="F214" s="42"/>
      <c r="G214" s="70"/>
    </row>
    <row r="215" spans="1:7" ht="19.149999999999999" customHeight="1" x14ac:dyDescent="0.25">
      <c r="A215" s="32"/>
      <c r="B215" s="6" t="s">
        <v>104</v>
      </c>
      <c r="C215" s="57">
        <v>84113501.579999998</v>
      </c>
      <c r="D215" s="57"/>
      <c r="E215" s="57"/>
      <c r="F215" s="42">
        <f t="shared" si="50"/>
        <v>0</v>
      </c>
      <c r="G215" s="70"/>
    </row>
    <row r="216" spans="1:7" ht="96.75" customHeight="1" x14ac:dyDescent="0.25">
      <c r="A216" s="32"/>
      <c r="B216" s="6" t="s">
        <v>167</v>
      </c>
      <c r="C216" s="57">
        <f t="shared" ref="C216:E216" si="68">SUM(C218+C219)</f>
        <v>5334305.55</v>
      </c>
      <c r="D216" s="57">
        <f t="shared" si="68"/>
        <v>0</v>
      </c>
      <c r="E216" s="57">
        <f t="shared" si="68"/>
        <v>0</v>
      </c>
      <c r="F216" s="42">
        <f t="shared" si="50"/>
        <v>0</v>
      </c>
      <c r="G216" s="70" t="s">
        <v>136</v>
      </c>
    </row>
    <row r="217" spans="1:7" ht="18.399999999999999" customHeight="1" x14ac:dyDescent="0.25">
      <c r="A217" s="32"/>
      <c r="B217" s="6" t="s">
        <v>8</v>
      </c>
      <c r="C217" s="57"/>
      <c r="D217" s="57"/>
      <c r="E217" s="57"/>
      <c r="F217" s="42"/>
      <c r="G217" s="70"/>
    </row>
    <row r="218" spans="1:7" ht="18.399999999999999" customHeight="1" x14ac:dyDescent="0.25">
      <c r="A218" s="32"/>
      <c r="B218" s="6" t="s">
        <v>15</v>
      </c>
      <c r="C218" s="57">
        <v>5307500</v>
      </c>
      <c r="D218" s="57"/>
      <c r="E218" s="57"/>
      <c r="F218" s="42"/>
      <c r="G218" s="70"/>
    </row>
    <row r="219" spans="1:7" ht="18.399999999999999" customHeight="1" x14ac:dyDescent="0.25">
      <c r="A219" s="32"/>
      <c r="B219" s="6" t="s">
        <v>104</v>
      </c>
      <c r="C219" s="57">
        <v>26805.55</v>
      </c>
      <c r="D219" s="57"/>
      <c r="E219" s="57"/>
      <c r="F219" s="42">
        <f t="shared" si="50"/>
        <v>0</v>
      </c>
      <c r="G219" s="70"/>
    </row>
    <row r="220" spans="1:7" ht="81.400000000000006" customHeight="1" x14ac:dyDescent="0.25">
      <c r="A220" s="32"/>
      <c r="B220" s="48" t="s">
        <v>111</v>
      </c>
      <c r="C220" s="62">
        <f>C222+C223+C224</f>
        <v>887881511.75999999</v>
      </c>
      <c r="D220" s="62">
        <f t="shared" ref="D220:E220" si="69">D222+D223+D224</f>
        <v>0</v>
      </c>
      <c r="E220" s="62">
        <f t="shared" si="69"/>
        <v>0</v>
      </c>
      <c r="F220" s="42">
        <f t="shared" si="50"/>
        <v>0</v>
      </c>
      <c r="G220" s="70" t="s">
        <v>133</v>
      </c>
    </row>
    <row r="221" spans="1:7" ht="15.75" x14ac:dyDescent="0.25">
      <c r="A221" s="32"/>
      <c r="B221" s="48" t="s">
        <v>8</v>
      </c>
      <c r="C221" s="57"/>
      <c r="D221" s="57"/>
      <c r="E221" s="57"/>
      <c r="F221" s="42"/>
      <c r="G221" s="70"/>
    </row>
    <row r="222" spans="1:7" ht="19.149999999999999" customHeight="1" x14ac:dyDescent="0.25">
      <c r="A222" s="32"/>
      <c r="B222" s="48" t="s">
        <v>125</v>
      </c>
      <c r="C222" s="57">
        <v>801405477.30999994</v>
      </c>
      <c r="D222" s="57"/>
      <c r="E222" s="57"/>
      <c r="F222" s="42">
        <f t="shared" si="50"/>
        <v>0</v>
      </c>
      <c r="G222" s="70"/>
    </row>
    <row r="223" spans="1:7" ht="20.65" customHeight="1" x14ac:dyDescent="0.25">
      <c r="A223" s="32"/>
      <c r="B223" s="48" t="s">
        <v>124</v>
      </c>
      <c r="C223" s="57">
        <v>6476034.4500000002</v>
      </c>
      <c r="D223" s="57"/>
      <c r="E223" s="57"/>
      <c r="F223" s="42">
        <f t="shared" si="50"/>
        <v>0</v>
      </c>
      <c r="G223" s="70"/>
    </row>
    <row r="224" spans="1:7" ht="20.65" customHeight="1" x14ac:dyDescent="0.25">
      <c r="A224" s="32"/>
      <c r="B224" s="48" t="s">
        <v>124</v>
      </c>
      <c r="C224" s="57">
        <v>80000000</v>
      </c>
      <c r="D224" s="57"/>
      <c r="E224" s="57"/>
      <c r="F224" s="42">
        <f t="shared" si="50"/>
        <v>0</v>
      </c>
      <c r="G224" s="70"/>
    </row>
    <row r="225" spans="1:7" ht="78.75" x14ac:dyDescent="0.25">
      <c r="A225" s="32"/>
      <c r="B225" s="6" t="s">
        <v>166</v>
      </c>
      <c r="C225" s="57">
        <f>C227+C228</f>
        <v>2105191.11</v>
      </c>
      <c r="D225" s="57">
        <f t="shared" ref="D225:E225" si="70">D227+D228</f>
        <v>0</v>
      </c>
      <c r="E225" s="57">
        <f t="shared" si="70"/>
        <v>0</v>
      </c>
      <c r="F225" s="42">
        <f t="shared" si="50"/>
        <v>0</v>
      </c>
      <c r="G225" s="70" t="s">
        <v>135</v>
      </c>
    </row>
    <row r="226" spans="1:7" ht="20.65" customHeight="1" x14ac:dyDescent="0.25">
      <c r="A226" s="32"/>
      <c r="B226" s="6" t="s">
        <v>8</v>
      </c>
      <c r="C226" s="57"/>
      <c r="D226" s="57"/>
      <c r="E226" s="57"/>
      <c r="F226" s="42"/>
      <c r="G226" s="70"/>
    </row>
    <row r="227" spans="1:7" ht="20.65" customHeight="1" x14ac:dyDescent="0.25">
      <c r="A227" s="32"/>
      <c r="B227" s="6" t="s">
        <v>9</v>
      </c>
      <c r="C227" s="57">
        <v>2084400</v>
      </c>
      <c r="D227" s="57"/>
      <c r="E227" s="57"/>
      <c r="F227" s="42">
        <f t="shared" ref="F227:F228" si="71">E227/C227*100</f>
        <v>0</v>
      </c>
      <c r="G227" s="70"/>
    </row>
    <row r="228" spans="1:7" ht="20.65" customHeight="1" x14ac:dyDescent="0.25">
      <c r="A228" s="32"/>
      <c r="B228" s="6" t="s">
        <v>18</v>
      </c>
      <c r="C228" s="57">
        <v>20791.11</v>
      </c>
      <c r="D228" s="57"/>
      <c r="E228" s="57"/>
      <c r="F228" s="42">
        <f t="shared" si="71"/>
        <v>0</v>
      </c>
      <c r="G228" s="70"/>
    </row>
    <row r="229" spans="1:7" ht="117.75" customHeight="1" x14ac:dyDescent="0.25">
      <c r="A229" s="32"/>
      <c r="B229" s="6" t="s">
        <v>185</v>
      </c>
      <c r="C229" s="57">
        <f>C232</f>
        <v>18149000</v>
      </c>
      <c r="D229" s="57">
        <f t="shared" ref="D229:E229" si="72">D232</f>
        <v>0</v>
      </c>
      <c r="E229" s="57">
        <f t="shared" si="72"/>
        <v>0</v>
      </c>
      <c r="F229" s="42">
        <f t="shared" si="50"/>
        <v>0</v>
      </c>
      <c r="G229" s="70" t="s">
        <v>135</v>
      </c>
    </row>
    <row r="230" spans="1:7" ht="20.65" customHeight="1" x14ac:dyDescent="0.25">
      <c r="A230" s="32"/>
      <c r="B230" s="6" t="s">
        <v>8</v>
      </c>
      <c r="C230" s="57"/>
      <c r="D230" s="57"/>
      <c r="E230" s="57"/>
      <c r="F230" s="42"/>
      <c r="G230" s="70"/>
    </row>
    <row r="231" spans="1:7" ht="20.65" customHeight="1" x14ac:dyDescent="0.25">
      <c r="A231" s="32"/>
      <c r="B231" s="6" t="s">
        <v>15</v>
      </c>
      <c r="C231" s="57"/>
      <c r="D231" s="57"/>
      <c r="E231" s="57"/>
      <c r="F231" s="42"/>
      <c r="G231" s="70"/>
    </row>
    <row r="232" spans="1:7" ht="20.65" customHeight="1" x14ac:dyDescent="0.25">
      <c r="A232" s="32"/>
      <c r="B232" s="81" t="s">
        <v>186</v>
      </c>
      <c r="C232" s="57">
        <v>18149000</v>
      </c>
      <c r="D232" s="57"/>
      <c r="E232" s="57"/>
      <c r="F232" s="42">
        <f t="shared" si="50"/>
        <v>0</v>
      </c>
      <c r="G232" s="70"/>
    </row>
    <row r="233" spans="1:7" ht="120.75" customHeight="1" x14ac:dyDescent="0.25">
      <c r="A233" s="32"/>
      <c r="B233" s="6" t="s">
        <v>187</v>
      </c>
      <c r="C233" s="57">
        <f>C236</f>
        <v>300000</v>
      </c>
      <c r="D233" s="57">
        <f t="shared" ref="D233:E233" si="73">D236</f>
        <v>0</v>
      </c>
      <c r="E233" s="57">
        <f t="shared" si="73"/>
        <v>0</v>
      </c>
      <c r="F233" s="42">
        <f t="shared" si="50"/>
        <v>0</v>
      </c>
      <c r="G233" s="70" t="s">
        <v>135</v>
      </c>
    </row>
    <row r="234" spans="1:7" ht="20.65" customHeight="1" x14ac:dyDescent="0.25">
      <c r="A234" s="32"/>
      <c r="B234" s="6" t="s">
        <v>8</v>
      </c>
      <c r="C234" s="57"/>
      <c r="D234" s="57"/>
      <c r="E234" s="57"/>
      <c r="F234" s="42"/>
      <c r="G234" s="70"/>
    </row>
    <row r="235" spans="1:7" ht="20.65" customHeight="1" x14ac:dyDescent="0.25">
      <c r="A235" s="32"/>
      <c r="B235" s="6" t="s">
        <v>9</v>
      </c>
      <c r="C235" s="57"/>
      <c r="D235" s="57"/>
      <c r="E235" s="57"/>
      <c r="F235" s="42"/>
      <c r="G235" s="70"/>
    </row>
    <row r="236" spans="1:7" ht="20.65" customHeight="1" x14ac:dyDescent="0.25">
      <c r="A236" s="32"/>
      <c r="B236" s="6" t="s">
        <v>12</v>
      </c>
      <c r="C236" s="57">
        <v>300000</v>
      </c>
      <c r="D236" s="57"/>
      <c r="E236" s="57"/>
      <c r="F236" s="42">
        <f t="shared" si="50"/>
        <v>0</v>
      </c>
      <c r="G236" s="70"/>
    </row>
    <row r="237" spans="1:7" ht="109.5" customHeight="1" x14ac:dyDescent="0.25">
      <c r="A237" s="32"/>
      <c r="B237" s="6" t="s">
        <v>188</v>
      </c>
      <c r="C237" s="57">
        <f>C240</f>
        <v>15291000</v>
      </c>
      <c r="D237" s="57">
        <f t="shared" ref="D237:E237" si="74">D240</f>
        <v>15291000</v>
      </c>
      <c r="E237" s="57">
        <f t="shared" si="74"/>
        <v>15291000</v>
      </c>
      <c r="F237" s="42">
        <f t="shared" si="50"/>
        <v>100</v>
      </c>
      <c r="G237" s="70" t="s">
        <v>135</v>
      </c>
    </row>
    <row r="238" spans="1:7" ht="20.65" customHeight="1" x14ac:dyDescent="0.25">
      <c r="A238" s="32"/>
      <c r="B238" s="81" t="s">
        <v>8</v>
      </c>
      <c r="C238" s="57"/>
      <c r="D238" s="57"/>
      <c r="E238" s="57"/>
      <c r="F238" s="42"/>
      <c r="G238" s="70"/>
    </row>
    <row r="239" spans="1:7" ht="20.65" customHeight="1" x14ac:dyDescent="0.25">
      <c r="A239" s="32"/>
      <c r="B239" s="81" t="s">
        <v>15</v>
      </c>
      <c r="C239" s="57"/>
      <c r="D239" s="57"/>
      <c r="E239" s="57"/>
      <c r="F239" s="42"/>
      <c r="G239" s="70"/>
    </row>
    <row r="240" spans="1:7" ht="20.65" customHeight="1" x14ac:dyDescent="0.25">
      <c r="A240" s="32"/>
      <c r="B240" s="81" t="s">
        <v>186</v>
      </c>
      <c r="C240" s="57">
        <v>15291000</v>
      </c>
      <c r="D240" s="57">
        <v>15291000</v>
      </c>
      <c r="E240" s="57">
        <v>15291000</v>
      </c>
      <c r="F240" s="42">
        <f t="shared" si="50"/>
        <v>100</v>
      </c>
      <c r="G240" s="70"/>
    </row>
    <row r="241" spans="1:7" ht="95.25" customHeight="1" x14ac:dyDescent="0.25">
      <c r="A241" s="32"/>
      <c r="B241" s="6" t="s">
        <v>189</v>
      </c>
      <c r="C241" s="57">
        <f>C243+C244</f>
        <v>19034375.300000001</v>
      </c>
      <c r="D241" s="57">
        <f t="shared" ref="D241:E241" si="75">D243+D244</f>
        <v>0</v>
      </c>
      <c r="E241" s="57">
        <f t="shared" si="75"/>
        <v>0</v>
      </c>
      <c r="F241" s="42">
        <f t="shared" si="50"/>
        <v>0</v>
      </c>
      <c r="G241" s="70" t="s">
        <v>133</v>
      </c>
    </row>
    <row r="242" spans="1:7" ht="22.5" customHeight="1" x14ac:dyDescent="0.25">
      <c r="A242" s="32"/>
      <c r="B242" s="6" t="s">
        <v>8</v>
      </c>
      <c r="C242" s="57"/>
      <c r="D242" s="57"/>
      <c r="E242" s="57"/>
      <c r="F242" s="42"/>
      <c r="G242" s="70"/>
    </row>
    <row r="243" spans="1:7" ht="20.25" customHeight="1" x14ac:dyDescent="0.25">
      <c r="A243" s="32"/>
      <c r="B243" s="6" t="s">
        <v>122</v>
      </c>
      <c r="C243" s="57">
        <v>8007400</v>
      </c>
      <c r="D243" s="57"/>
      <c r="E243" s="57"/>
      <c r="F243" s="42">
        <f t="shared" si="50"/>
        <v>0</v>
      </c>
      <c r="G243" s="70"/>
    </row>
    <row r="244" spans="1:7" ht="20.65" customHeight="1" x14ac:dyDescent="0.25">
      <c r="A244" s="32"/>
      <c r="B244" s="6" t="s">
        <v>12</v>
      </c>
      <c r="C244" s="57">
        <v>11026975.300000001</v>
      </c>
      <c r="D244" s="57"/>
      <c r="E244" s="57"/>
      <c r="F244" s="42">
        <f t="shared" si="50"/>
        <v>0</v>
      </c>
      <c r="G244" s="70"/>
    </row>
    <row r="245" spans="1:7" ht="82.5" customHeight="1" x14ac:dyDescent="0.25">
      <c r="A245" s="32"/>
      <c r="B245" s="6" t="s">
        <v>190</v>
      </c>
      <c r="C245" s="57">
        <f>C247+C248</f>
        <v>64749375.32</v>
      </c>
      <c r="D245" s="57">
        <f t="shared" ref="D245:E245" si="76">D247+D248</f>
        <v>0</v>
      </c>
      <c r="E245" s="57">
        <f t="shared" si="76"/>
        <v>0</v>
      </c>
      <c r="F245" s="42">
        <f t="shared" si="50"/>
        <v>0</v>
      </c>
      <c r="G245" s="70" t="s">
        <v>133</v>
      </c>
    </row>
    <row r="246" spans="1:7" ht="20.65" customHeight="1" x14ac:dyDescent="0.25">
      <c r="A246" s="32"/>
      <c r="B246" s="6" t="s">
        <v>8</v>
      </c>
      <c r="C246" s="57"/>
      <c r="D246" s="57"/>
      <c r="E246" s="57"/>
      <c r="F246" s="42"/>
      <c r="G246" s="70"/>
    </row>
    <row r="247" spans="1:7" ht="20.65" customHeight="1" x14ac:dyDescent="0.25">
      <c r="A247" s="32"/>
      <c r="B247" s="6" t="s">
        <v>9</v>
      </c>
      <c r="C247" s="57">
        <v>61338508.75</v>
      </c>
      <c r="D247" s="57"/>
      <c r="E247" s="57"/>
      <c r="F247" s="42">
        <f t="shared" si="50"/>
        <v>0</v>
      </c>
      <c r="G247" s="70"/>
    </row>
    <row r="248" spans="1:7" ht="20.65" customHeight="1" x14ac:dyDescent="0.25">
      <c r="A248" s="32"/>
      <c r="B248" s="6" t="s">
        <v>193</v>
      </c>
      <c r="C248" s="57">
        <f>309790.44+3101076.13</f>
        <v>3410866.57</v>
      </c>
      <c r="D248" s="57"/>
      <c r="E248" s="57"/>
      <c r="F248" s="42">
        <f t="shared" si="50"/>
        <v>0</v>
      </c>
      <c r="G248" s="70"/>
    </row>
    <row r="249" spans="1:7" ht="88.5" customHeight="1" x14ac:dyDescent="0.25">
      <c r="A249" s="32"/>
      <c r="B249" s="6" t="s">
        <v>191</v>
      </c>
      <c r="C249" s="57">
        <f>C251+C252</f>
        <v>46022400</v>
      </c>
      <c r="D249" s="57">
        <f t="shared" ref="D249:E249" si="77">D251+D252</f>
        <v>0</v>
      </c>
      <c r="E249" s="57">
        <f t="shared" si="77"/>
        <v>0</v>
      </c>
      <c r="F249" s="42">
        <f t="shared" si="50"/>
        <v>0</v>
      </c>
      <c r="G249" s="70" t="s">
        <v>133</v>
      </c>
    </row>
    <row r="250" spans="1:7" ht="20.65" customHeight="1" x14ac:dyDescent="0.25">
      <c r="A250" s="32"/>
      <c r="B250" s="6" t="s">
        <v>8</v>
      </c>
      <c r="C250" s="57"/>
      <c r="D250" s="57"/>
      <c r="E250" s="57"/>
      <c r="F250" s="42"/>
      <c r="G250" s="70"/>
    </row>
    <row r="251" spans="1:7" ht="20.65" customHeight="1" x14ac:dyDescent="0.25">
      <c r="A251" s="32"/>
      <c r="B251" s="6" t="s">
        <v>15</v>
      </c>
      <c r="C251" s="57">
        <v>15456100</v>
      </c>
      <c r="D251" s="57"/>
      <c r="E251" s="57"/>
      <c r="F251" s="42">
        <f t="shared" si="50"/>
        <v>0</v>
      </c>
      <c r="G251" s="70"/>
    </row>
    <row r="252" spans="1:7" ht="20.65" customHeight="1" x14ac:dyDescent="0.25">
      <c r="A252" s="32"/>
      <c r="B252" s="6" t="s">
        <v>194</v>
      </c>
      <c r="C252" s="57">
        <v>30566300</v>
      </c>
      <c r="D252" s="57"/>
      <c r="E252" s="57"/>
      <c r="F252" s="42">
        <f t="shared" si="50"/>
        <v>0</v>
      </c>
      <c r="G252" s="70"/>
    </row>
    <row r="253" spans="1:7" ht="153.75" customHeight="1" x14ac:dyDescent="0.25">
      <c r="A253" s="32"/>
      <c r="B253" s="6" t="s">
        <v>192</v>
      </c>
      <c r="C253" s="57">
        <f>C256</f>
        <v>3795125.28</v>
      </c>
      <c r="D253" s="57">
        <f t="shared" ref="D253:E253" si="78">D256</f>
        <v>0</v>
      </c>
      <c r="E253" s="57">
        <f t="shared" si="78"/>
        <v>0</v>
      </c>
      <c r="F253" s="42">
        <f t="shared" si="50"/>
        <v>0</v>
      </c>
      <c r="G253" s="70" t="s">
        <v>196</v>
      </c>
    </row>
    <row r="254" spans="1:7" ht="20.65" customHeight="1" x14ac:dyDescent="0.25">
      <c r="A254" s="32"/>
      <c r="B254" s="6" t="s">
        <v>8</v>
      </c>
      <c r="C254" s="57"/>
      <c r="D254" s="57"/>
      <c r="E254" s="57"/>
      <c r="F254" s="42"/>
      <c r="G254" s="70"/>
    </row>
    <row r="255" spans="1:7" ht="20.65" customHeight="1" x14ac:dyDescent="0.25">
      <c r="A255" s="32"/>
      <c r="B255" s="6" t="s">
        <v>9</v>
      </c>
      <c r="C255" s="57"/>
      <c r="D255" s="57"/>
      <c r="E255" s="57"/>
      <c r="F255" s="42">
        <v>0</v>
      </c>
      <c r="G255" s="70"/>
    </row>
    <row r="256" spans="1:7" ht="20.65" customHeight="1" x14ac:dyDescent="0.25">
      <c r="A256" s="32"/>
      <c r="B256" s="6" t="s">
        <v>12</v>
      </c>
      <c r="C256" s="57">
        <v>3795125.28</v>
      </c>
      <c r="D256" s="57"/>
      <c r="E256" s="57"/>
      <c r="F256" s="42">
        <f t="shared" si="50"/>
        <v>0</v>
      </c>
      <c r="G256" s="70"/>
    </row>
    <row r="257" spans="1:8" ht="18" customHeight="1" x14ac:dyDescent="0.25">
      <c r="A257" s="29" t="s">
        <v>29</v>
      </c>
      <c r="B257" s="49" t="s">
        <v>53</v>
      </c>
      <c r="C257" s="56">
        <f>C258+C262+C266+C270</f>
        <v>11309500</v>
      </c>
      <c r="D257" s="56">
        <f t="shared" ref="D257:E257" si="79">D258+D262+D266+D270</f>
        <v>663000</v>
      </c>
      <c r="E257" s="56">
        <f t="shared" si="79"/>
        <v>663000</v>
      </c>
      <c r="F257" s="3">
        <f>E257/C257*100</f>
        <v>5.8623281312171187</v>
      </c>
      <c r="G257" s="71"/>
    </row>
    <row r="258" spans="1:8" ht="88.9" customHeight="1" x14ac:dyDescent="0.25">
      <c r="A258" s="32"/>
      <c r="B258" s="6" t="s">
        <v>107</v>
      </c>
      <c r="C258" s="57">
        <f t="shared" ref="C258:E258" si="80">C260+C261</f>
        <v>63000</v>
      </c>
      <c r="D258" s="57">
        <f t="shared" si="80"/>
        <v>63000</v>
      </c>
      <c r="E258" s="57">
        <f t="shared" si="80"/>
        <v>63000</v>
      </c>
      <c r="F258" s="42">
        <f>E258/C258*100</f>
        <v>100</v>
      </c>
      <c r="G258" s="70" t="s">
        <v>136</v>
      </c>
      <c r="H258" s="52"/>
    </row>
    <row r="259" spans="1:8" ht="15.75" x14ac:dyDescent="0.25">
      <c r="A259" s="32"/>
      <c r="B259" s="6" t="s">
        <v>8</v>
      </c>
      <c r="C259" s="57"/>
      <c r="D259" s="57"/>
      <c r="E259" s="57"/>
      <c r="F259" s="42"/>
      <c r="G259" s="70"/>
    </row>
    <row r="260" spans="1:8" ht="15.75" x14ac:dyDescent="0.25">
      <c r="A260" s="32"/>
      <c r="B260" s="6" t="s">
        <v>15</v>
      </c>
      <c r="C260" s="57"/>
      <c r="D260" s="57"/>
      <c r="E260" s="57"/>
      <c r="F260" s="42"/>
      <c r="G260" s="70"/>
    </row>
    <row r="261" spans="1:8" ht="19.149999999999999" customHeight="1" x14ac:dyDescent="0.25">
      <c r="A261" s="32"/>
      <c r="B261" s="6" t="s">
        <v>27</v>
      </c>
      <c r="C261" s="57">
        <v>63000</v>
      </c>
      <c r="D261" s="57">
        <v>63000</v>
      </c>
      <c r="E261" s="57">
        <v>63000</v>
      </c>
      <c r="F261" s="42">
        <f>E261/C261*100</f>
        <v>100</v>
      </c>
      <c r="G261" s="70"/>
    </row>
    <row r="262" spans="1:8" ht="79.150000000000006" customHeight="1" x14ac:dyDescent="0.25">
      <c r="A262" s="32"/>
      <c r="B262" s="6" t="s">
        <v>168</v>
      </c>
      <c r="C262" s="57">
        <f t="shared" ref="C262:E262" si="81">SUM(C264+C265)</f>
        <v>5000000</v>
      </c>
      <c r="D262" s="57">
        <f t="shared" si="81"/>
        <v>600000</v>
      </c>
      <c r="E262" s="57">
        <f t="shared" si="81"/>
        <v>600000</v>
      </c>
      <c r="F262" s="42">
        <f>E262/C262*100</f>
        <v>12</v>
      </c>
      <c r="G262" s="70" t="s">
        <v>136</v>
      </c>
      <c r="H262" s="52"/>
    </row>
    <row r="263" spans="1:8" ht="15.75" x14ac:dyDescent="0.25">
      <c r="A263" s="32"/>
      <c r="B263" s="6" t="s">
        <v>8</v>
      </c>
      <c r="C263" s="57"/>
      <c r="D263" s="57"/>
      <c r="E263" s="57"/>
      <c r="F263" s="42"/>
      <c r="G263" s="70"/>
    </row>
    <row r="264" spans="1:8" ht="15.75" x14ac:dyDescent="0.25">
      <c r="A264" s="32"/>
      <c r="B264" s="6" t="s">
        <v>15</v>
      </c>
      <c r="C264" s="57">
        <v>5000000</v>
      </c>
      <c r="D264" s="57">
        <v>600000</v>
      </c>
      <c r="E264" s="57">
        <v>600000</v>
      </c>
      <c r="F264" s="42">
        <f>E264/C264*100</f>
        <v>12</v>
      </c>
      <c r="G264" s="70"/>
    </row>
    <row r="265" spans="1:8" ht="22.9" customHeight="1" x14ac:dyDescent="0.25">
      <c r="A265" s="32"/>
      <c r="B265" s="6" t="s">
        <v>104</v>
      </c>
      <c r="C265" s="57"/>
      <c r="D265" s="57"/>
      <c r="E265" s="57"/>
      <c r="F265" s="42"/>
      <c r="G265" s="70"/>
    </row>
    <row r="266" spans="1:8" ht="66.75" customHeight="1" x14ac:dyDescent="0.25">
      <c r="A266" s="32"/>
      <c r="B266" s="81" t="s">
        <v>195</v>
      </c>
      <c r="C266" s="57">
        <f>C269</f>
        <v>1975000</v>
      </c>
      <c r="D266" s="57">
        <f t="shared" ref="D266:E266" si="82">D269</f>
        <v>0</v>
      </c>
      <c r="E266" s="57">
        <f t="shared" si="82"/>
        <v>0</v>
      </c>
      <c r="F266" s="42">
        <f>E266/C266*100</f>
        <v>0</v>
      </c>
      <c r="G266" s="70" t="s">
        <v>133</v>
      </c>
    </row>
    <row r="267" spans="1:8" ht="22.9" customHeight="1" x14ac:dyDescent="0.25">
      <c r="A267" s="32"/>
      <c r="B267" s="81" t="s">
        <v>8</v>
      </c>
      <c r="C267" s="57"/>
      <c r="D267" s="57"/>
      <c r="E267" s="57"/>
      <c r="F267" s="42"/>
      <c r="G267" s="70"/>
    </row>
    <row r="268" spans="1:8" ht="22.9" customHeight="1" x14ac:dyDescent="0.25">
      <c r="A268" s="32"/>
      <c r="B268" s="81" t="s">
        <v>15</v>
      </c>
      <c r="C268" s="57"/>
      <c r="D268" s="57"/>
      <c r="E268" s="57"/>
      <c r="F268" s="42"/>
      <c r="G268" s="70"/>
    </row>
    <row r="269" spans="1:8" ht="22.9" customHeight="1" x14ac:dyDescent="0.25">
      <c r="A269" s="32"/>
      <c r="B269" s="81" t="s">
        <v>12</v>
      </c>
      <c r="C269" s="57">
        <v>1975000</v>
      </c>
      <c r="D269" s="57"/>
      <c r="E269" s="57"/>
      <c r="F269" s="42">
        <f>E269/C269*100</f>
        <v>0</v>
      </c>
      <c r="G269" s="70"/>
    </row>
    <row r="270" spans="1:8" ht="102.75" customHeight="1" x14ac:dyDescent="0.25">
      <c r="A270" s="32"/>
      <c r="B270" s="6" t="s">
        <v>197</v>
      </c>
      <c r="C270" s="57">
        <f>C273</f>
        <v>4271500</v>
      </c>
      <c r="D270" s="57">
        <f t="shared" ref="D270:E270" si="83">D273</f>
        <v>0</v>
      </c>
      <c r="E270" s="57">
        <f t="shared" si="83"/>
        <v>0</v>
      </c>
      <c r="F270" s="42">
        <f>E270/C270*100</f>
        <v>0</v>
      </c>
      <c r="G270" s="70" t="s">
        <v>136</v>
      </c>
    </row>
    <row r="271" spans="1:8" ht="22.9" customHeight="1" x14ac:dyDescent="0.25">
      <c r="A271" s="32"/>
      <c r="B271" s="6" t="s">
        <v>8</v>
      </c>
      <c r="C271" s="57"/>
      <c r="D271" s="57"/>
      <c r="E271" s="57"/>
      <c r="F271" s="42"/>
      <c r="G271" s="70"/>
    </row>
    <row r="272" spans="1:8" ht="22.9" customHeight="1" x14ac:dyDescent="0.25">
      <c r="A272" s="32"/>
      <c r="B272" s="6" t="s">
        <v>15</v>
      </c>
      <c r="C272" s="57"/>
      <c r="D272" s="57"/>
      <c r="E272" s="57"/>
      <c r="F272" s="42"/>
      <c r="G272" s="70"/>
    </row>
    <row r="273" spans="1:7" ht="22.9" customHeight="1" x14ac:dyDescent="0.25">
      <c r="A273" s="32"/>
      <c r="B273" s="81" t="s">
        <v>198</v>
      </c>
      <c r="C273" s="57">
        <v>4271500</v>
      </c>
      <c r="D273" s="57"/>
      <c r="E273" s="57"/>
      <c r="F273" s="42">
        <f>E273/C273*100</f>
        <v>0</v>
      </c>
      <c r="G273" s="70"/>
    </row>
    <row r="274" spans="1:7" ht="18" customHeight="1" x14ac:dyDescent="0.25">
      <c r="A274" s="29" t="s">
        <v>61</v>
      </c>
      <c r="B274" s="47" t="s">
        <v>31</v>
      </c>
      <c r="C274" s="64">
        <f>C275+C279+C283+C287+C291+C295+C299+C303+C307+C311+C315</f>
        <v>258879409.32999998</v>
      </c>
      <c r="D274" s="64">
        <f t="shared" ref="D274:E274" si="84">D275+D279+D283+D287+D291+D295+D299+D303+D307+D311+D315</f>
        <v>51371350.149999999</v>
      </c>
      <c r="E274" s="64">
        <f t="shared" si="84"/>
        <v>51371350.149999999</v>
      </c>
      <c r="F274" s="3">
        <f>E274/C274*100</f>
        <v>19.843737392229471</v>
      </c>
      <c r="G274" s="71"/>
    </row>
    <row r="275" spans="1:7" ht="216" customHeight="1" x14ac:dyDescent="0.25">
      <c r="A275" s="29"/>
      <c r="B275" s="44" t="s">
        <v>32</v>
      </c>
      <c r="C275" s="57">
        <f t="shared" ref="C275:E275" si="85">C277+C278</f>
        <v>2540000</v>
      </c>
      <c r="D275" s="57">
        <f t="shared" si="85"/>
        <v>251565.3</v>
      </c>
      <c r="E275" s="57">
        <f t="shared" si="85"/>
        <v>251565.3</v>
      </c>
      <c r="F275" s="42">
        <f>E275/C275*100</f>
        <v>9.9041456692913385</v>
      </c>
      <c r="G275" s="70" t="s">
        <v>135</v>
      </c>
    </row>
    <row r="276" spans="1:7" ht="15.75" x14ac:dyDescent="0.25">
      <c r="A276" s="32"/>
      <c r="B276" s="6" t="s">
        <v>8</v>
      </c>
      <c r="C276" s="57"/>
      <c r="D276" s="57"/>
      <c r="E276" s="57"/>
      <c r="F276" s="42"/>
      <c r="G276" s="70"/>
    </row>
    <row r="277" spans="1:7" ht="15.75" x14ac:dyDescent="0.25">
      <c r="A277" s="32"/>
      <c r="B277" s="6" t="s">
        <v>9</v>
      </c>
      <c r="C277" s="57"/>
      <c r="D277" s="57"/>
      <c r="E277" s="57"/>
      <c r="F277" s="42"/>
      <c r="G277" s="70"/>
    </row>
    <row r="278" spans="1:7" ht="21" customHeight="1" x14ac:dyDescent="0.25">
      <c r="A278" s="32"/>
      <c r="B278" s="6" t="s">
        <v>104</v>
      </c>
      <c r="C278" s="57">
        <v>2540000</v>
      </c>
      <c r="D278" s="57">
        <v>251565.3</v>
      </c>
      <c r="E278" s="57">
        <v>251565.3</v>
      </c>
      <c r="F278" s="42">
        <f>E278/C278*100</f>
        <v>9.9041456692913385</v>
      </c>
      <c r="G278" s="70"/>
    </row>
    <row r="279" spans="1:7" ht="81" customHeight="1" x14ac:dyDescent="0.25">
      <c r="A279" s="32"/>
      <c r="B279" s="15" t="s">
        <v>103</v>
      </c>
      <c r="C279" s="62">
        <f>C281+C282</f>
        <v>47528777.329999998</v>
      </c>
      <c r="D279" s="62">
        <f t="shared" ref="D279:E279" si="86">D281+D282</f>
        <v>47528777.329999998</v>
      </c>
      <c r="E279" s="62">
        <f t="shared" si="86"/>
        <v>47528777.329999998</v>
      </c>
      <c r="F279" s="42">
        <f>E279/C279*100</f>
        <v>100</v>
      </c>
      <c r="G279" s="70" t="s">
        <v>132</v>
      </c>
    </row>
    <row r="280" spans="1:7" ht="15.75" x14ac:dyDescent="0.25">
      <c r="A280" s="32"/>
      <c r="B280" s="6" t="s">
        <v>8</v>
      </c>
      <c r="C280" s="57"/>
      <c r="D280" s="57"/>
      <c r="E280" s="57"/>
      <c r="F280" s="42"/>
      <c r="G280" s="70"/>
    </row>
    <row r="281" spans="1:7" ht="19.5" customHeight="1" x14ac:dyDescent="0.25">
      <c r="A281" s="32"/>
      <c r="B281" s="6" t="s">
        <v>122</v>
      </c>
      <c r="C281" s="57">
        <v>33884511.32</v>
      </c>
      <c r="D281" s="57">
        <v>33884511.32</v>
      </c>
      <c r="E281" s="57">
        <v>33884511.32</v>
      </c>
      <c r="F281" s="42">
        <f>E281/C281*100</f>
        <v>100</v>
      </c>
      <c r="G281" s="70"/>
    </row>
    <row r="282" spans="1:7" ht="21" customHeight="1" x14ac:dyDescent="0.25">
      <c r="A282" s="32"/>
      <c r="B282" s="6" t="s">
        <v>12</v>
      </c>
      <c r="C282" s="57">
        <v>13644266.01</v>
      </c>
      <c r="D282" s="57">
        <v>13644266.01</v>
      </c>
      <c r="E282" s="57">
        <v>13644266.01</v>
      </c>
      <c r="F282" s="42">
        <f>E282/C282*100</f>
        <v>100</v>
      </c>
      <c r="G282" s="70"/>
    </row>
    <row r="283" spans="1:7" ht="261.75" customHeight="1" x14ac:dyDescent="0.25">
      <c r="A283" s="32"/>
      <c r="B283" s="15" t="s">
        <v>105</v>
      </c>
      <c r="C283" s="62">
        <f t="shared" ref="C283:E283" si="87">C285+C286</f>
        <v>1176300</v>
      </c>
      <c r="D283" s="62">
        <f t="shared" si="87"/>
        <v>180868</v>
      </c>
      <c r="E283" s="62">
        <f t="shared" si="87"/>
        <v>180868</v>
      </c>
      <c r="F283" s="42">
        <f>E283/C283*100</f>
        <v>15.376009521380601</v>
      </c>
      <c r="G283" s="70" t="s">
        <v>135</v>
      </c>
    </row>
    <row r="284" spans="1:7" ht="15.75" x14ac:dyDescent="0.25">
      <c r="A284" s="32"/>
      <c r="B284" s="6" t="s">
        <v>8</v>
      </c>
      <c r="C284" s="57"/>
      <c r="D284" s="57"/>
      <c r="E284" s="57"/>
      <c r="F284" s="42"/>
      <c r="G284" s="70"/>
    </row>
    <row r="285" spans="1:7" ht="15.75" x14ac:dyDescent="0.25">
      <c r="A285" s="32"/>
      <c r="B285" s="6" t="s">
        <v>9</v>
      </c>
      <c r="C285" s="57"/>
      <c r="D285" s="57"/>
      <c r="E285" s="57"/>
      <c r="F285" s="42"/>
      <c r="G285" s="70"/>
    </row>
    <row r="286" spans="1:7" ht="19.5" customHeight="1" x14ac:dyDescent="0.25">
      <c r="A286" s="32"/>
      <c r="B286" s="6" t="s">
        <v>104</v>
      </c>
      <c r="C286" s="57">
        <v>1176300</v>
      </c>
      <c r="D286" s="57">
        <v>180868</v>
      </c>
      <c r="E286" s="57">
        <v>180868</v>
      </c>
      <c r="F286" s="42">
        <f>E286/C286*100</f>
        <v>15.376009521380601</v>
      </c>
      <c r="G286" s="70"/>
    </row>
    <row r="287" spans="1:7" ht="101.65" customHeight="1" x14ac:dyDescent="0.25">
      <c r="A287" s="32"/>
      <c r="B287" s="15" t="s">
        <v>34</v>
      </c>
      <c r="C287" s="62">
        <f t="shared" ref="C287:E287" si="88">C289+C290</f>
        <v>2475000</v>
      </c>
      <c r="D287" s="62">
        <f t="shared" si="88"/>
        <v>300000</v>
      </c>
      <c r="E287" s="62">
        <f t="shared" si="88"/>
        <v>300000</v>
      </c>
      <c r="F287" s="42">
        <f>E287/C287*100</f>
        <v>12.121212121212121</v>
      </c>
      <c r="G287" s="70" t="s">
        <v>130</v>
      </c>
    </row>
    <row r="288" spans="1:7" ht="15.75" x14ac:dyDescent="0.25">
      <c r="A288" s="32"/>
      <c r="B288" s="6" t="s">
        <v>8</v>
      </c>
      <c r="C288" s="57"/>
      <c r="D288" s="57"/>
      <c r="E288" s="57"/>
      <c r="F288" s="42"/>
      <c r="G288" s="70"/>
    </row>
    <row r="289" spans="1:7" ht="15.75" x14ac:dyDescent="0.25">
      <c r="A289" s="32"/>
      <c r="B289" s="6" t="s">
        <v>9</v>
      </c>
      <c r="C289" s="57"/>
      <c r="D289" s="57"/>
      <c r="E289" s="57"/>
      <c r="F289" s="42"/>
      <c r="G289" s="70"/>
    </row>
    <row r="290" spans="1:7" ht="22.15" customHeight="1" x14ac:dyDescent="0.25">
      <c r="A290" s="32"/>
      <c r="B290" s="6" t="s">
        <v>104</v>
      </c>
      <c r="C290" s="57">
        <v>2475000</v>
      </c>
      <c r="D290" s="57">
        <v>300000</v>
      </c>
      <c r="E290" s="57">
        <v>300000</v>
      </c>
      <c r="F290" s="42">
        <f>E290/C290*100</f>
        <v>12.121212121212121</v>
      </c>
      <c r="G290" s="70"/>
    </row>
    <row r="291" spans="1:7" ht="220.15" customHeight="1" x14ac:dyDescent="0.25">
      <c r="A291" s="32"/>
      <c r="B291" s="15" t="s">
        <v>84</v>
      </c>
      <c r="C291" s="62">
        <f t="shared" ref="C291:E291" si="89">C293+C294</f>
        <v>70900</v>
      </c>
      <c r="D291" s="62">
        <f t="shared" si="89"/>
        <v>9768</v>
      </c>
      <c r="E291" s="62">
        <f t="shared" si="89"/>
        <v>9768</v>
      </c>
      <c r="F291" s="42">
        <f>E291/C291*100</f>
        <v>13.777150916784203</v>
      </c>
      <c r="G291" s="70" t="s">
        <v>136</v>
      </c>
    </row>
    <row r="292" spans="1:7" ht="15.75" x14ac:dyDescent="0.25">
      <c r="A292" s="32"/>
      <c r="B292" s="6" t="s">
        <v>8</v>
      </c>
      <c r="C292" s="57"/>
      <c r="D292" s="57"/>
      <c r="E292" s="57"/>
      <c r="F292" s="42"/>
      <c r="G292" s="70"/>
    </row>
    <row r="293" spans="1:7" ht="15.75" x14ac:dyDescent="0.25">
      <c r="A293" s="32"/>
      <c r="B293" s="6" t="s">
        <v>9</v>
      </c>
      <c r="C293" s="57"/>
      <c r="D293" s="57"/>
      <c r="E293" s="57"/>
      <c r="F293" s="42"/>
      <c r="G293" s="70"/>
    </row>
    <row r="294" spans="1:7" ht="19.899999999999999" customHeight="1" x14ac:dyDescent="0.25">
      <c r="A294" s="32"/>
      <c r="B294" s="6" t="s">
        <v>104</v>
      </c>
      <c r="C294" s="57">
        <v>70900</v>
      </c>
      <c r="D294" s="57">
        <v>9768</v>
      </c>
      <c r="E294" s="57">
        <v>9768</v>
      </c>
      <c r="F294" s="42">
        <f>E294/C294*100</f>
        <v>13.777150916784203</v>
      </c>
      <c r="G294" s="70"/>
    </row>
    <row r="295" spans="1:7" ht="136.5" customHeight="1" x14ac:dyDescent="0.25">
      <c r="A295" s="29"/>
      <c r="B295" s="44" t="s">
        <v>36</v>
      </c>
      <c r="C295" s="57">
        <f t="shared" ref="C295:E295" si="90">C297+C298</f>
        <v>18664200</v>
      </c>
      <c r="D295" s="57">
        <f t="shared" si="90"/>
        <v>1199259.68</v>
      </c>
      <c r="E295" s="57">
        <f t="shared" si="90"/>
        <v>1199259.68</v>
      </c>
      <c r="F295" s="42">
        <f>E295/C295*100</f>
        <v>6.4254545064883564</v>
      </c>
      <c r="G295" s="70" t="s">
        <v>135</v>
      </c>
    </row>
    <row r="296" spans="1:7" ht="15.75" x14ac:dyDescent="0.25">
      <c r="A296" s="32"/>
      <c r="B296" s="6" t="s">
        <v>8</v>
      </c>
      <c r="C296" s="57"/>
      <c r="D296" s="57"/>
      <c r="E296" s="57"/>
      <c r="F296" s="42"/>
      <c r="G296" s="70"/>
    </row>
    <row r="297" spans="1:7" ht="15.75" x14ac:dyDescent="0.25">
      <c r="A297" s="32"/>
      <c r="B297" s="6" t="s">
        <v>9</v>
      </c>
      <c r="C297" s="57"/>
      <c r="D297" s="57"/>
      <c r="E297" s="57"/>
      <c r="F297" s="42"/>
      <c r="G297" s="70"/>
    </row>
    <row r="298" spans="1:7" ht="22.15" customHeight="1" x14ac:dyDescent="0.25">
      <c r="A298" s="32"/>
      <c r="B298" s="6" t="s">
        <v>12</v>
      </c>
      <c r="C298" s="57">
        <v>18664200</v>
      </c>
      <c r="D298" s="57">
        <v>1199259.68</v>
      </c>
      <c r="E298" s="57">
        <v>1199259.68</v>
      </c>
      <c r="F298" s="42">
        <f>E298/C298*100</f>
        <v>6.4254545064883564</v>
      </c>
      <c r="G298" s="70"/>
    </row>
    <row r="299" spans="1:7" ht="163.5" customHeight="1" x14ac:dyDescent="0.25">
      <c r="A299" s="32"/>
      <c r="B299" s="15" t="s">
        <v>37</v>
      </c>
      <c r="C299" s="62">
        <f t="shared" ref="C299:E299" si="91">C301+C302</f>
        <v>183374532</v>
      </c>
      <c r="D299" s="62">
        <f t="shared" si="91"/>
        <v>1837803</v>
      </c>
      <c r="E299" s="62">
        <f t="shared" si="91"/>
        <v>1837803</v>
      </c>
      <c r="F299" s="42">
        <f>E299/C299*100</f>
        <v>1.0022127827434619</v>
      </c>
      <c r="G299" s="70" t="s">
        <v>133</v>
      </c>
    </row>
    <row r="300" spans="1:7" ht="22.15" customHeight="1" x14ac:dyDescent="0.25">
      <c r="A300" s="32"/>
      <c r="B300" s="6" t="s">
        <v>8</v>
      </c>
      <c r="C300" s="57"/>
      <c r="D300" s="57"/>
      <c r="E300" s="57"/>
      <c r="F300" s="42"/>
      <c r="G300" s="70"/>
    </row>
    <row r="301" spans="1:7" ht="22.15" customHeight="1" x14ac:dyDescent="0.25">
      <c r="A301" s="32"/>
      <c r="B301" s="6" t="s">
        <v>171</v>
      </c>
      <c r="C301" s="57">
        <v>150294078</v>
      </c>
      <c r="D301" s="57"/>
      <c r="E301" s="57"/>
      <c r="F301" s="42"/>
      <c r="G301" s="70"/>
    </row>
    <row r="302" spans="1:7" ht="22.15" customHeight="1" x14ac:dyDescent="0.25">
      <c r="A302" s="32"/>
      <c r="B302" s="6" t="s">
        <v>12</v>
      </c>
      <c r="C302" s="57">
        <v>33080454</v>
      </c>
      <c r="D302" s="57">
        <v>1837803</v>
      </c>
      <c r="E302" s="57">
        <v>1837803</v>
      </c>
      <c r="F302" s="42">
        <f>E302/C302*100</f>
        <v>5.5555555555555554</v>
      </c>
      <c r="G302" s="70"/>
    </row>
    <row r="303" spans="1:7" ht="72" customHeight="1" x14ac:dyDescent="0.25">
      <c r="A303" s="29"/>
      <c r="B303" s="44" t="s">
        <v>38</v>
      </c>
      <c r="C303" s="57">
        <f t="shared" ref="C303:E303" si="92">C305+C306</f>
        <v>339200</v>
      </c>
      <c r="D303" s="57">
        <f t="shared" si="92"/>
        <v>52544.84</v>
      </c>
      <c r="E303" s="57">
        <f t="shared" si="92"/>
        <v>52544.84</v>
      </c>
      <c r="F303" s="42">
        <f>E303/C303*100</f>
        <v>15.490813679245283</v>
      </c>
      <c r="G303" s="70" t="s">
        <v>137</v>
      </c>
    </row>
    <row r="304" spans="1:7" ht="15.75" x14ac:dyDescent="0.25">
      <c r="A304" s="32"/>
      <c r="B304" s="6" t="s">
        <v>8</v>
      </c>
      <c r="C304" s="57"/>
      <c r="D304" s="57"/>
      <c r="E304" s="57"/>
      <c r="F304" s="42"/>
      <c r="G304" s="70"/>
    </row>
    <row r="305" spans="1:7" ht="15.75" x14ac:dyDescent="0.25">
      <c r="A305" s="32"/>
      <c r="B305" s="6" t="s">
        <v>9</v>
      </c>
      <c r="C305" s="57"/>
      <c r="D305" s="57"/>
      <c r="E305" s="57"/>
      <c r="F305" s="42"/>
      <c r="G305" s="70"/>
    </row>
    <row r="306" spans="1:7" ht="22.15" customHeight="1" x14ac:dyDescent="0.25">
      <c r="A306" s="32"/>
      <c r="B306" s="6" t="s">
        <v>10</v>
      </c>
      <c r="C306" s="57">
        <v>339200</v>
      </c>
      <c r="D306" s="57">
        <v>52544.84</v>
      </c>
      <c r="E306" s="57">
        <v>52544.84</v>
      </c>
      <c r="F306" s="42">
        <f>E306/C306*100</f>
        <v>15.490813679245283</v>
      </c>
      <c r="G306" s="70"/>
    </row>
    <row r="307" spans="1:7" ht="126" x14ac:dyDescent="0.25">
      <c r="A307" s="32"/>
      <c r="B307" s="44" t="s">
        <v>142</v>
      </c>
      <c r="C307" s="57">
        <f t="shared" ref="C307:E307" si="93">C309+C310</f>
        <v>222100</v>
      </c>
      <c r="D307" s="57">
        <f t="shared" si="93"/>
        <v>10764</v>
      </c>
      <c r="E307" s="57">
        <f t="shared" si="93"/>
        <v>10764</v>
      </c>
      <c r="F307" s="42">
        <f>E307/C307*100</f>
        <v>4.846465556055831</v>
      </c>
      <c r="G307" s="70" t="s">
        <v>135</v>
      </c>
    </row>
    <row r="308" spans="1:7" ht="22.15" customHeight="1" x14ac:dyDescent="0.25">
      <c r="A308" s="32"/>
      <c r="B308" s="6" t="s">
        <v>8</v>
      </c>
      <c r="C308" s="57"/>
      <c r="D308" s="57"/>
      <c r="E308" s="57"/>
      <c r="F308" s="42"/>
      <c r="G308" s="70"/>
    </row>
    <row r="309" spans="1:7" ht="22.15" customHeight="1" x14ac:dyDescent="0.25">
      <c r="A309" s="32"/>
      <c r="B309" s="6" t="s">
        <v>9</v>
      </c>
      <c r="C309" s="57"/>
      <c r="D309" s="57"/>
      <c r="E309" s="57"/>
      <c r="F309" s="42"/>
      <c r="G309" s="70"/>
    </row>
    <row r="310" spans="1:7" ht="22.15" customHeight="1" x14ac:dyDescent="0.25">
      <c r="A310" s="32"/>
      <c r="B310" s="6" t="s">
        <v>12</v>
      </c>
      <c r="C310" s="57">
        <v>222100</v>
      </c>
      <c r="D310" s="57">
        <v>10764</v>
      </c>
      <c r="E310" s="57">
        <v>10764</v>
      </c>
      <c r="F310" s="42">
        <f>E310/C310*100</f>
        <v>4.846465556055831</v>
      </c>
      <c r="G310" s="70"/>
    </row>
    <row r="311" spans="1:7" ht="85.9" customHeight="1" x14ac:dyDescent="0.25">
      <c r="A311" s="32"/>
      <c r="B311" s="44" t="s">
        <v>143</v>
      </c>
      <c r="C311" s="57">
        <f t="shared" ref="C311:E311" si="94">C313+C314</f>
        <v>348900</v>
      </c>
      <c r="D311" s="57">
        <f t="shared" si="94"/>
        <v>0</v>
      </c>
      <c r="E311" s="57">
        <f t="shared" si="94"/>
        <v>0</v>
      </c>
      <c r="F311" s="42">
        <f>E311/C311*100</f>
        <v>0</v>
      </c>
      <c r="G311" s="70" t="s">
        <v>135</v>
      </c>
    </row>
    <row r="312" spans="1:7" ht="22.15" customHeight="1" x14ac:dyDescent="0.25">
      <c r="A312" s="32"/>
      <c r="B312" s="6" t="s">
        <v>8</v>
      </c>
      <c r="C312" s="57"/>
      <c r="D312" s="57"/>
      <c r="E312" s="57"/>
      <c r="F312" s="42"/>
      <c r="G312" s="70"/>
    </row>
    <row r="313" spans="1:7" ht="22.15" customHeight="1" x14ac:dyDescent="0.25">
      <c r="A313" s="32"/>
      <c r="B313" s="6" t="s">
        <v>9</v>
      </c>
      <c r="C313" s="57"/>
      <c r="D313" s="57"/>
      <c r="E313" s="57"/>
      <c r="F313" s="42"/>
      <c r="G313" s="70"/>
    </row>
    <row r="314" spans="1:7" ht="22.15" customHeight="1" x14ac:dyDescent="0.25">
      <c r="A314" s="32"/>
      <c r="B314" s="6" t="s">
        <v>12</v>
      </c>
      <c r="C314" s="57">
        <v>348900</v>
      </c>
      <c r="D314" s="57"/>
      <c r="E314" s="57"/>
      <c r="F314" s="42">
        <f>E314/C314*100</f>
        <v>0</v>
      </c>
      <c r="G314" s="70"/>
    </row>
    <row r="315" spans="1:7" ht="78.75" x14ac:dyDescent="0.25">
      <c r="A315" s="32"/>
      <c r="B315" s="15" t="s">
        <v>169</v>
      </c>
      <c r="C315" s="62">
        <f>C317+C318</f>
        <v>2139500</v>
      </c>
      <c r="D315" s="62">
        <f t="shared" ref="D315:E315" si="95">D317+D318</f>
        <v>0</v>
      </c>
      <c r="E315" s="62">
        <f t="shared" si="95"/>
        <v>0</v>
      </c>
      <c r="F315" s="42">
        <f>E315/C315*100</f>
        <v>0</v>
      </c>
      <c r="G315" s="70" t="s">
        <v>132</v>
      </c>
    </row>
    <row r="316" spans="1:7" ht="22.15" customHeight="1" x14ac:dyDescent="0.25">
      <c r="A316" s="32"/>
      <c r="B316" s="6" t="s">
        <v>8</v>
      </c>
      <c r="C316" s="57"/>
      <c r="D316" s="57"/>
      <c r="E316" s="57"/>
      <c r="F316" s="42"/>
      <c r="G316" s="70"/>
    </row>
    <row r="317" spans="1:7" ht="22.15" customHeight="1" x14ac:dyDescent="0.25">
      <c r="A317" s="32"/>
      <c r="B317" s="6" t="s">
        <v>122</v>
      </c>
      <c r="C317" s="57">
        <v>2139500</v>
      </c>
      <c r="D317" s="57"/>
      <c r="E317" s="57"/>
      <c r="F317" s="42">
        <f>E317/C317*100</f>
        <v>0</v>
      </c>
      <c r="G317" s="70"/>
    </row>
    <row r="318" spans="1:7" ht="22.15" customHeight="1" x14ac:dyDescent="0.25">
      <c r="A318" s="32"/>
      <c r="B318" s="6" t="s">
        <v>12</v>
      </c>
      <c r="C318" s="57"/>
      <c r="D318" s="57"/>
      <c r="E318" s="57"/>
      <c r="F318" s="42"/>
      <c r="G318" s="70"/>
    </row>
    <row r="319" spans="1:7" ht="16.899999999999999" customHeight="1" x14ac:dyDescent="0.25">
      <c r="A319" s="29" t="s">
        <v>62</v>
      </c>
      <c r="B319" s="49" t="s">
        <v>49</v>
      </c>
      <c r="C319" s="56">
        <f>C320+C324</f>
        <v>14448575</v>
      </c>
      <c r="D319" s="56">
        <f t="shared" ref="D319:E319" si="96">D320+D324</f>
        <v>0</v>
      </c>
      <c r="E319" s="56">
        <f t="shared" si="96"/>
        <v>0</v>
      </c>
      <c r="F319" s="3">
        <f>E319/C319*100</f>
        <v>0</v>
      </c>
      <c r="G319" s="71"/>
    </row>
    <row r="320" spans="1:7" ht="78.75" x14ac:dyDescent="0.25">
      <c r="A320" s="32"/>
      <c r="B320" s="6" t="s">
        <v>170</v>
      </c>
      <c r="C320" s="58">
        <f t="shared" ref="C320:E320" si="97">C322+C323</f>
        <v>0</v>
      </c>
      <c r="D320" s="58">
        <f t="shared" si="97"/>
        <v>0</v>
      </c>
      <c r="E320" s="58">
        <f t="shared" si="97"/>
        <v>0</v>
      </c>
      <c r="F320" s="42"/>
      <c r="G320" s="70" t="s">
        <v>138</v>
      </c>
    </row>
    <row r="321" spans="1:7" ht="15.75" x14ac:dyDescent="0.25">
      <c r="A321" s="32"/>
      <c r="B321" s="11" t="s">
        <v>8</v>
      </c>
      <c r="C321" s="56"/>
      <c r="D321" s="56"/>
      <c r="E321" s="56"/>
      <c r="F321" s="42"/>
      <c r="G321" s="70"/>
    </row>
    <row r="322" spans="1:7" ht="15.75" x14ac:dyDescent="0.25">
      <c r="A322" s="32"/>
      <c r="B322" s="11" t="s">
        <v>9</v>
      </c>
      <c r="C322" s="56"/>
      <c r="D322" s="56"/>
      <c r="E322" s="56"/>
      <c r="F322" s="42"/>
      <c r="G322" s="70"/>
    </row>
    <row r="323" spans="1:7" ht="20.65" customHeight="1" x14ac:dyDescent="0.25">
      <c r="A323" s="32"/>
      <c r="B323" s="11" t="s">
        <v>30</v>
      </c>
      <c r="C323" s="57"/>
      <c r="D323" s="56"/>
      <c r="E323" s="56"/>
      <c r="F323" s="42"/>
      <c r="G323" s="70"/>
    </row>
    <row r="324" spans="1:7" ht="92.25" customHeight="1" x14ac:dyDescent="0.25">
      <c r="A324" s="32"/>
      <c r="B324" s="6" t="s">
        <v>144</v>
      </c>
      <c r="C324" s="57">
        <f t="shared" ref="C324:E324" si="98">C326+C327</f>
        <v>14448575</v>
      </c>
      <c r="D324" s="57">
        <f>D326+D327</f>
        <v>0</v>
      </c>
      <c r="E324" s="57">
        <f t="shared" si="98"/>
        <v>0</v>
      </c>
      <c r="F324" s="42">
        <f>E324/C324*100</f>
        <v>0</v>
      </c>
      <c r="G324" s="70" t="s">
        <v>138</v>
      </c>
    </row>
    <row r="325" spans="1:7" ht="15.75" x14ac:dyDescent="0.25">
      <c r="A325" s="32"/>
      <c r="B325" s="11" t="s">
        <v>8</v>
      </c>
      <c r="C325" s="57"/>
      <c r="D325" s="56"/>
      <c r="E325" s="56"/>
      <c r="F325" s="42"/>
      <c r="G325" s="70"/>
    </row>
    <row r="326" spans="1:7" ht="16.899999999999999" customHeight="1" x14ac:dyDescent="0.25">
      <c r="A326" s="32"/>
      <c r="B326" s="11" t="s">
        <v>9</v>
      </c>
      <c r="C326" s="57"/>
      <c r="D326" s="56"/>
      <c r="E326" s="56"/>
      <c r="F326" s="42"/>
      <c r="G326" s="70"/>
    </row>
    <row r="327" spans="1:7" ht="17.649999999999999" customHeight="1" x14ac:dyDescent="0.25">
      <c r="A327" s="32"/>
      <c r="B327" s="11" t="s">
        <v>12</v>
      </c>
      <c r="C327" s="57">
        <v>14448575</v>
      </c>
      <c r="D327" s="57"/>
      <c r="E327" s="57"/>
      <c r="F327" s="42">
        <f>E327/C327*100</f>
        <v>0</v>
      </c>
      <c r="G327" s="70"/>
    </row>
    <row r="328" spans="1:7" ht="21" customHeight="1" x14ac:dyDescent="0.25">
      <c r="A328" s="32"/>
      <c r="B328" s="21" t="s">
        <v>39</v>
      </c>
      <c r="C328" s="65">
        <f>C8+C36+C41+C112+C166+C175+C257+C274+C319</f>
        <v>10103916780.800001</v>
      </c>
      <c r="D328" s="65">
        <f>D8+D36+D41+D112+D166+D175+D257+D274+D319</f>
        <v>1457669613.49</v>
      </c>
      <c r="E328" s="65">
        <f>E8+E36+E41+E112+E166+E175+E257+E274+E319</f>
        <v>1457669613.49</v>
      </c>
      <c r="F328" s="69">
        <f>E328/C328*100</f>
        <v>14.426777705255263</v>
      </c>
      <c r="G328" s="71"/>
    </row>
    <row r="329" spans="1:7" ht="15.75" x14ac:dyDescent="0.25">
      <c r="A329" s="32"/>
      <c r="B329" s="11" t="s">
        <v>8</v>
      </c>
      <c r="C329" s="61"/>
      <c r="D329" s="61"/>
      <c r="E329" s="61"/>
      <c r="F329" s="69"/>
      <c r="G329" s="66"/>
    </row>
    <row r="330" spans="1:7" ht="18.600000000000001" customHeight="1" x14ac:dyDescent="0.25">
      <c r="A330" s="32"/>
      <c r="B330" s="49" t="s">
        <v>9</v>
      </c>
      <c r="C330" s="67">
        <f>C11+C15+C19+C27+C31+C39+C44+C68+C81+C102+C106+C110+C119+C140+C144+C148+C169+C178+C182+C186+C190+C194+C198+C202+C206+C210+C214+C218+C222+C227+C243+C247+C251+C260+C264+C277+C281+C285+C289+C293+C297+C305+C309+C313+C317+C322+C326</f>
        <v>2408231026.4400001</v>
      </c>
      <c r="D330" s="67">
        <f t="shared" ref="D330:E330" si="99">D11+D15+D19+D27+D31+D39+D44+D68+D81+D102+D106+D110+D119+D140+D144+D148+D169+D178+D182+D186+D190+D194+D198+D202+D206+D210+D214+D218+D222+D227+D243+D247+D251+D260+D264+D277+D281+D285+D289+D293+D297+D305+D309+D313+D317+D322+D326</f>
        <v>144798210.71000001</v>
      </c>
      <c r="E330" s="67">
        <f t="shared" si="99"/>
        <v>144798210.71000001</v>
      </c>
      <c r="F330" s="3">
        <f>E330/C330*100</f>
        <v>6.0126378707133386</v>
      </c>
      <c r="G330" s="67"/>
    </row>
    <row r="331" spans="1:7" ht="15.75" x14ac:dyDescent="0.25">
      <c r="A331" s="43"/>
      <c r="B331" s="49" t="s">
        <v>10</v>
      </c>
      <c r="C331" s="67">
        <f>C12+C16+C20+C23+C24+C28+C32+C35+C40+C45+C48+C69+C82+C103+C107+C111+C116+C120+C141+C145+C149+C153+C157+C158+C165+C170+C174+C179+C183+C187+C191+C195+C199+C203+C207+C211+C215+C219+C223+C224+C228+C232+C236+C240+C244+C248+C252+C256+C261+C265+C269+C273+C278+C282+C286+C290+C294+C298+C301+C302+C306+C310+C314+C318+C323+C327</f>
        <v>7695685754.3600006</v>
      </c>
      <c r="D331" s="67">
        <f t="shared" ref="D331:E331" si="100">D12+D16+D20+D23+D24+D28+D32+D35+D40+D45+D48+D69+D82+D103+D107+D111+D116+D120+D141+D145+D149+D153+D157+D158+D165+D170+D174+D179+D183+D187+D191+D195+D199+D203+D207+D211+D215+D219+D223+D224+D228+D232+D236+D240+D244+D248+D252+D256+D261+D265+D269+D273+D278+D282+D286+D290+D294+D298+D301+D302+D306+D310+D314+D318+D323+D327</f>
        <v>1312871402.78</v>
      </c>
      <c r="E331" s="67">
        <f t="shared" si="100"/>
        <v>1312871402.78</v>
      </c>
      <c r="F331" s="3">
        <f>E331/C331*100</f>
        <v>17.059836441946594</v>
      </c>
      <c r="G331" s="67"/>
    </row>
    <row r="332" spans="1:7" x14ac:dyDescent="0.25">
      <c r="C332" s="46"/>
      <c r="D332" s="46"/>
      <c r="E332" s="46"/>
      <c r="F332" s="4"/>
      <c r="G332" s="4"/>
    </row>
    <row r="333" spans="1:7" x14ac:dyDescent="0.25">
      <c r="C333" s="46"/>
    </row>
    <row r="334" spans="1:7" x14ac:dyDescent="0.25">
      <c r="C334" s="46"/>
    </row>
    <row r="335" spans="1:7" ht="18.75" x14ac:dyDescent="0.3">
      <c r="A335" s="82" t="s">
        <v>146</v>
      </c>
      <c r="B335" s="82"/>
      <c r="C335" s="74"/>
      <c r="D335" s="73"/>
      <c r="E335" s="73"/>
      <c r="F335" s="73"/>
      <c r="G335" s="73" t="s">
        <v>147</v>
      </c>
    </row>
    <row r="336" spans="1:7" x14ac:dyDescent="0.25">
      <c r="C336" s="46"/>
    </row>
  </sheetData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2020-2022 (2)</vt:lpstr>
      <vt:lpstr>на 01.04.2022 </vt:lpstr>
      <vt:lpstr>'на 01.04.2022 '!Заголовки_для_печати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2022-04-04T12:40:44Z</cp:lastPrinted>
  <dcterms:created xsi:type="dcterms:W3CDTF">2012-11-06T14:01:18Z</dcterms:created>
  <dcterms:modified xsi:type="dcterms:W3CDTF">2022-04-07T10:16:43Z</dcterms:modified>
</cp:coreProperties>
</file>