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сводный рейтинг" sheetId="1" r:id="rId1"/>
  </sheets>
  <definedNames>
    <definedName name="_xlnm.Print_Titles" localSheetId="0">'сводный рейтинг'!$5:$6</definedName>
    <definedName name="_xlnm.Print_Area" localSheetId="0">'сводный рейтинг'!$A$1:$BN$31</definedName>
  </definedNames>
  <calcPr fullCalcOnLoad="1"/>
</workbook>
</file>

<file path=xl/sharedStrings.xml><?xml version="1.0" encoding="utf-8"?>
<sst xmlns="http://schemas.openxmlformats.org/spreadsheetml/2006/main" count="379" uniqueCount="63">
  <si>
    <t>Заволжское территориальное управление администрации города Чебоксары</t>
  </si>
  <si>
    <t>Чебоксарское городское Собрание депутатов</t>
  </si>
  <si>
    <t>Управление образования администрации города Чебоксары</t>
  </si>
  <si>
    <t>Финансовое управление администрации города Чебоксары</t>
  </si>
  <si>
    <t>Среднее значение по показателю</t>
  </si>
  <si>
    <t>Управление архитектуры и градостроительства администрации города Чебоксары</t>
  </si>
  <si>
    <t>Чебоксарский городской комитет по управлению имуществом администрации города Чебоксары</t>
  </si>
  <si>
    <t>Управление культуры и развития туризма администрации города Чебоксары</t>
  </si>
  <si>
    <t>Администрация Калининского района города Чебоксары</t>
  </si>
  <si>
    <t>Уровень качества финансового менеджмента главного администратора</t>
  </si>
  <si>
    <t>Суммарная оценка                            качества финансового менеджмента главного администратора</t>
  </si>
  <si>
    <t>Максимальная оценка                         качества финансового менеджмент главного администратора</t>
  </si>
  <si>
    <t>х</t>
  </si>
  <si>
    <t>Администрация города Чебоксары Чувашской Республики</t>
  </si>
  <si>
    <t>Администрация Ленинского района г.Чебоксары Чувашской Республики</t>
  </si>
  <si>
    <t>Администрация Московского района города Чебоксары Чувашской Республики</t>
  </si>
  <si>
    <t>Управление ЖКХ, энергетики, транспорта и связи администрации города Чебоксары Чувашской Республики</t>
  </si>
  <si>
    <t>Управление физической культуры и спорта администрации города Чебоксары Чувашской Республики</t>
  </si>
  <si>
    <t>Муниципальное казённое учреждение "Управление по делам гражданской обороны и чрезвычайным ситуациям города Чебоксары"</t>
  </si>
  <si>
    <t xml:space="preserve">Наименование </t>
  </si>
  <si>
    <t>№                   п/п</t>
  </si>
  <si>
    <t>Место в группе</t>
  </si>
  <si>
    <t>Оценка показателя</t>
  </si>
  <si>
    <t>Отклонение от целевого значения,                    %</t>
  </si>
  <si>
    <t>Группа I. Главные администраторы средств бюджета, имеющие подведомственные учреждения</t>
  </si>
  <si>
    <t>Группа II. Главные администраторы средств бюджета, не имеющие подведомственных учреждений</t>
  </si>
  <si>
    <t>Средний уровень качества финансового менеджмента главных администраторов средств бюджета по I группе</t>
  </si>
  <si>
    <t>Средний уровень качества финансового менеджмента главных администраторов средств бюджета по II группе</t>
  </si>
  <si>
    <t>Средний уровень качества финансового менеджмента главных администраторов средств бюджета</t>
  </si>
  <si>
    <t>Полнота и своевременность представления главными администраторами документов и материалов к формированию проекта бюджета города Чебоксары на очередной финансовый год и плановый период (Р1)</t>
  </si>
  <si>
    <t>Качество предоставления главными администраторами документов и материалов для формирования проекта бюджета города Чебоксары на очередной финансовый год и плановый период (Р2)</t>
  </si>
  <si>
    <t>Внесение изменений в сводную бюджетную роспись бюджета города Чебоксары, связанных с перемещением бюджетных ассигнований в ходе исполнения бюджета города Чебоксары (Р3)</t>
  </si>
  <si>
    <t>Внесение изменений в кассовый план в ходе исполнения бюджета города Чебоксары в части расходов (Р4)</t>
  </si>
  <si>
    <t>Своевременность осуществления муниципальных закупок (Р5)</t>
  </si>
  <si>
    <t>Доля исполнения сводной бюджетной росписи (Р6)</t>
  </si>
  <si>
    <t>Объем незавершенного строительства (Р7)</t>
  </si>
  <si>
    <t>Удельный вес муниципальных учреждений города Чебоксары, подведомственных главному администратору, выполнивших муниципальное задание (Р8)</t>
  </si>
  <si>
    <t>Размещение в полном объеме информации о деятельности муниципальных учреждений города Чебоксары, подведомственных главному администратору, на официальном сайте в информационно-телекоммуникационной сети "Интернет" по размещению информации о муниципальных учреждениях (www.bus.gov.ru) за отчетный период (Р9)</t>
  </si>
  <si>
    <t>Эффективность управления кредиторской задолженностью главного администратора и подведомственных главному администратору казенных учреждений города Чебоксары (Р10)</t>
  </si>
  <si>
    <t>Эффективность управления кредиторской задолженностью бюджетных и автономных учреждений города Чебоксары, в отношении которых главный администратор осуществляет функции и полномочия учредителя (Р11)</t>
  </si>
  <si>
    <t>Наличие у главного администратора и подведомственных казенных учреждений города Чебоксары просроченной кредиторской задолженности (Р12)</t>
  </si>
  <si>
    <t>Наличие у бюджетных и автономных учреждений города Чебоксары, в отношении которых главный администратор осуществляет функции и полномочия учредителя, просроченной кредиторской задолженности (Р13)</t>
  </si>
  <si>
    <t>Объем выставленных исковых требований по решениям суда (исполнительным документам) в денежном выражении (Р14)</t>
  </si>
  <si>
    <t>Приостановление операций по расходованию средств на лицевых счетах главного администратора и подведомственных главному администратору муниципальных учреждений города Чебоксары в связи с нарушением процедур исполнения судебных актов, предусматривающих обращение взыскания на средства бюджета города Чебоксары (Р15)</t>
  </si>
  <si>
    <t>Внесение изменений в кассовый план в ходе исполнения бюджета города Чебоксары в части доходов (Р16)</t>
  </si>
  <si>
    <t>Отклонение фактического исполнения кассового плана по доходам бюджета города Чебоксары от уточненного планового значения, заявленного главным администратором (Р17)</t>
  </si>
  <si>
    <t>Эффективность управления дебиторской задолженностью по расчетам с дебиторами главного администратора, подведомственных главному администратору казенных учреждений города Чебоксары по доходам в отчетном году по состоянию на 1 января текущего года (Р18)</t>
  </si>
  <si>
    <t>Эффективность управления дебиторской задолженностью по расчетам с дебиторами по доходам бюджетных и автономных учреждений города Чебоксары, в отношении которых главный администратор осуществляет функции и полномочия учредителя, по состоянию на 1 января текущего года (Р19)</t>
  </si>
  <si>
    <t>Темп роста поступлений средств от приносящей доход деятельности муниципальных учреждений города Чебоксары, подведомственных главному администратору (Р20)</t>
  </si>
  <si>
    <t>Своевременность представления сводной годовой бюджетной отчетности и сводной годовой бухгалтерской отчетности в финансовое управление (Р21)</t>
  </si>
  <si>
    <t>Степень достоверности бюджетной отчетности (Р22)</t>
  </si>
  <si>
    <t>Проведение главным администратором мониторинга результатов деятельности подведомственных учреждений (Р23)</t>
  </si>
  <si>
    <t>Исполнение плана проверок главного администратора в отношении подведомственных учреждений в рамках осуществления ведомственного контроля (Р24)</t>
  </si>
  <si>
    <t>Наличие выявленных Управлением Федерального казначейства по Чувашской Республике, Контрольно-счетной палатой Чувашской Республики, Минфином Чувашии, финансовым управлением нарушений при исполнении бюджета города Чебоксары (Р25)</t>
  </si>
  <si>
    <t>Качество исполнения представлений (предписаний), выданных главному администратору контрольными органами (Р26)</t>
  </si>
  <si>
    <t>Доля выявленных нарушений в финансово-бюджетной сфере (Р27)</t>
  </si>
  <si>
    <t>Эффективность расходов на содержание недвижимого имущества, находящегося в оперативном управлении (Р28)</t>
  </si>
  <si>
    <t>Качество управления недвижимым имуществом, переданным в аренду (Р29)</t>
  </si>
  <si>
    <t>Соотношение стоимости аренды недвижимого имущества и средней стоимости содержания недвижимого имущества, находящегося в оперативном управлении главного администратора (Р30)</t>
  </si>
  <si>
    <t>Показатели</t>
  </si>
  <si>
    <t>Показатели, которые неприменимы к главным администраторам</t>
  </si>
  <si>
    <t>Отчет - сводный рейтинг качества финансового менеджмента главных администраторов средств бюджета города Чебоксары за 2021 год</t>
  </si>
  <si>
    <t>Итого баллов по показателю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</si>
</sst>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 tint="0.49998000264167786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>
      <alignment horizontal="left" vertical="top" wrapTex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34" borderId="11" xfId="0" applyNumberFormat="1" applyFont="1" applyFill="1" applyBorder="1" applyAlignment="1">
      <alignment horizontal="center" vertical="top"/>
    </xf>
    <xf numFmtId="3" fontId="0" fillId="34" borderId="11" xfId="0" applyNumberFormat="1" applyFont="1" applyFill="1" applyBorder="1" applyAlignment="1">
      <alignment horizontal="center" vertical="top" wrapText="1"/>
    </xf>
    <xf numFmtId="3" fontId="0" fillId="0" borderId="11" xfId="0" applyNumberForma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189" fontId="0" fillId="0" borderId="11" xfId="0" applyNumberFormat="1" applyBorder="1" applyAlignment="1">
      <alignment horizontal="center" vertical="top"/>
    </xf>
    <xf numFmtId="188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9" fontId="0" fillId="0" borderId="0" xfId="58" applyFont="1" applyAlignment="1">
      <alignment/>
    </xf>
    <xf numFmtId="0" fontId="47" fillId="34" borderId="11" xfId="33" applyNumberFormat="1" applyFont="1" applyFill="1" applyBorder="1" applyAlignment="1" applyProtection="1">
      <alignment horizontal="justify" vertical="top" wrapText="1"/>
      <protection/>
    </xf>
    <xf numFmtId="0" fontId="2" fillId="0" borderId="0" xfId="0" applyFont="1" applyAlignment="1">
      <alignment horizontal="center" vertical="top"/>
    </xf>
    <xf numFmtId="3" fontId="0" fillId="0" borderId="11" xfId="0" applyNumberFormat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top"/>
    </xf>
    <xf numFmtId="189" fontId="0" fillId="34" borderId="11" xfId="0" applyNumberFormat="1" applyFill="1" applyBorder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top" wrapText="1"/>
    </xf>
    <xf numFmtId="188" fontId="0" fillId="34" borderId="11" xfId="0" applyNumberFormat="1" applyFont="1" applyFill="1" applyBorder="1" applyAlignment="1">
      <alignment horizontal="center" vertical="top" wrapText="1"/>
    </xf>
    <xf numFmtId="3" fontId="0" fillId="34" borderId="12" xfId="0" applyNumberForma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7" fillId="34" borderId="11" xfId="33" applyNumberFormat="1" applyFont="1" applyFill="1" applyBorder="1" applyAlignment="1" applyProtection="1">
      <alignment horizontal="center" vertical="top" wrapText="1"/>
      <protection/>
    </xf>
    <xf numFmtId="0" fontId="0" fillId="34" borderId="13" xfId="0" applyFont="1" applyFill="1" applyBorder="1" applyAlignment="1">
      <alignment horizontal="center" vertical="top"/>
    </xf>
    <xf numFmtId="0" fontId="47" fillId="34" borderId="13" xfId="33" applyNumberFormat="1" applyFont="1" applyFill="1" applyBorder="1" applyAlignment="1" applyProtection="1">
      <alignment horizontal="justify" vertical="top" wrapText="1"/>
      <protection/>
    </xf>
    <xf numFmtId="0" fontId="0" fillId="0" borderId="11" xfId="0" applyFont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/>
    </xf>
    <xf numFmtId="189" fontId="1" fillId="0" borderId="11" xfId="0" applyNumberFormat="1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Font="1" applyFill="1" applyBorder="1" applyAlignment="1">
      <alignment horizontal="center" vertical="top" wrapText="1"/>
    </xf>
    <xf numFmtId="0" fontId="47" fillId="34" borderId="14" xfId="33" applyNumberFormat="1" applyFont="1" applyFill="1" applyBorder="1" applyAlignment="1" applyProtection="1">
      <alignment horizontal="center" vertical="top" wrapText="1"/>
      <protection/>
    </xf>
    <xf numFmtId="0" fontId="47" fillId="34" borderId="12" xfId="33" applyNumberFormat="1" applyFont="1" applyFill="1" applyBorder="1" applyAlignment="1" applyProtection="1">
      <alignment horizontal="center" vertical="top" wrapText="1"/>
      <protection/>
    </xf>
    <xf numFmtId="3" fontId="0" fillId="0" borderId="11" xfId="0" applyNumberFormat="1" applyFont="1" applyFill="1" applyBorder="1" applyAlignment="1">
      <alignment horizontal="center" vertical="top"/>
    </xf>
    <xf numFmtId="3" fontId="48" fillId="0" borderId="11" xfId="0" applyNumberFormat="1" applyFont="1" applyBorder="1" applyAlignment="1">
      <alignment horizontal="center" vertical="top"/>
    </xf>
    <xf numFmtId="189" fontId="48" fillId="0" borderId="11" xfId="0" applyNumberFormat="1" applyFont="1" applyBorder="1" applyAlignment="1">
      <alignment horizontal="center" vertical="top"/>
    </xf>
    <xf numFmtId="3" fontId="0" fillId="17" borderId="11" xfId="0" applyNumberFormat="1" applyFont="1" applyFill="1" applyBorder="1" applyAlignment="1">
      <alignment horizontal="center" vertical="top"/>
    </xf>
    <xf numFmtId="49" fontId="0" fillId="17" borderId="11" xfId="0" applyNumberFormat="1" applyFont="1" applyFill="1" applyBorder="1" applyAlignment="1">
      <alignment horizontal="center" vertical="top"/>
    </xf>
    <xf numFmtId="0" fontId="0" fillId="17" borderId="0" xfId="0" applyFont="1" applyFill="1" applyAlignment="1">
      <alignment vertical="center"/>
    </xf>
    <xf numFmtId="3" fontId="49" fillId="17" borderId="11" xfId="0" applyNumberFormat="1" applyFont="1" applyFill="1" applyBorder="1" applyAlignment="1">
      <alignment horizontal="center" vertical="top"/>
    </xf>
    <xf numFmtId="3" fontId="50" fillId="17" borderId="11" xfId="0" applyNumberFormat="1" applyFont="1" applyFill="1" applyBorder="1" applyAlignment="1">
      <alignment horizontal="center" vertical="top"/>
    </xf>
    <xf numFmtId="188" fontId="0" fillId="17" borderId="11" xfId="0" applyNumberFormat="1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49" fontId="1" fillId="34" borderId="13" xfId="0" applyNumberFormat="1" applyFont="1" applyFill="1" applyBorder="1" applyAlignment="1">
      <alignment horizontal="justify" vertical="top" wrapText="1"/>
    </xf>
    <xf numFmtId="49" fontId="1" fillId="34" borderId="16" xfId="0" applyNumberFormat="1" applyFont="1" applyFill="1" applyBorder="1" applyAlignment="1">
      <alignment horizontal="justify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left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42"/>
  <sheetViews>
    <sheetView tabSelected="1" view="pageBreakPreview" zoomScaleSheetLayoutView="10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140625" defaultRowHeight="12.75"/>
  <cols>
    <col min="1" max="1" width="5.8515625" style="0" customWidth="1"/>
    <col min="2" max="2" width="40.140625" style="0" customWidth="1"/>
    <col min="3" max="3" width="8.7109375" style="0" customWidth="1"/>
    <col min="4" max="4" width="9.28125" style="0" customWidth="1"/>
    <col min="5" max="5" width="10.140625" style="0" customWidth="1"/>
    <col min="6" max="6" width="9.28125" style="0" customWidth="1"/>
    <col min="7" max="7" width="11.00390625" style="0" customWidth="1"/>
    <col min="8" max="8" width="9.00390625" style="0" customWidth="1"/>
    <col min="9" max="9" width="10.140625" style="0" customWidth="1"/>
    <col min="10" max="10" width="10.00390625" style="0" customWidth="1"/>
    <col min="11" max="11" width="9.7109375" style="0" customWidth="1"/>
    <col min="12" max="12" width="9.421875" style="0" customWidth="1"/>
    <col min="13" max="13" width="10.7109375" style="0" customWidth="1"/>
    <col min="14" max="14" width="9.7109375" style="0" customWidth="1"/>
    <col min="15" max="15" width="10.00390625" style="0" customWidth="1"/>
    <col min="16" max="16" width="9.421875" style="0" customWidth="1"/>
    <col min="17" max="17" width="10.421875" style="0" customWidth="1"/>
    <col min="18" max="18" width="9.28125" style="0" customWidth="1"/>
    <col min="19" max="19" width="10.28125" style="0" customWidth="1"/>
    <col min="20" max="20" width="11.28125" style="0" customWidth="1"/>
    <col min="21" max="21" width="10.7109375" style="0" customWidth="1"/>
    <col min="22" max="22" width="9.421875" style="0" customWidth="1"/>
    <col min="23" max="24" width="10.00390625" style="0" customWidth="1"/>
    <col min="25" max="25" width="10.28125" style="0" customWidth="1"/>
    <col min="26" max="26" width="9.57421875" style="0" customWidth="1"/>
    <col min="27" max="27" width="10.00390625" style="0" customWidth="1"/>
    <col min="28" max="28" width="9.421875" style="0" customWidth="1"/>
    <col min="29" max="29" width="10.57421875" style="0" customWidth="1"/>
    <col min="30" max="30" width="9.140625" style="0" customWidth="1"/>
    <col min="31" max="31" width="11.00390625" style="0" customWidth="1"/>
    <col min="32" max="32" width="11.28125" style="0" customWidth="1"/>
    <col min="33" max="33" width="11.00390625" style="0" customWidth="1"/>
    <col min="34" max="34" width="9.00390625" style="0" customWidth="1"/>
    <col min="35" max="35" width="9.7109375" style="0" customWidth="1"/>
    <col min="36" max="36" width="10.7109375" style="0" customWidth="1"/>
    <col min="37" max="37" width="10.57421875" style="0" customWidth="1"/>
    <col min="38" max="38" width="9.140625" style="0" customWidth="1"/>
    <col min="39" max="39" width="10.421875" style="0" customWidth="1"/>
    <col min="40" max="41" width="10.7109375" style="0" customWidth="1"/>
    <col min="42" max="42" width="9.8515625" style="0" customWidth="1"/>
    <col min="43" max="43" width="10.00390625" style="0" customWidth="1"/>
    <col min="44" max="44" width="9.28125" style="0" customWidth="1"/>
    <col min="45" max="45" width="10.7109375" style="0" customWidth="1"/>
    <col min="46" max="46" width="9.00390625" style="0" customWidth="1"/>
    <col min="47" max="47" width="10.57421875" style="0" customWidth="1"/>
    <col min="48" max="48" width="9.421875" style="0" customWidth="1"/>
    <col min="49" max="49" width="10.8515625" style="0" customWidth="1"/>
    <col min="50" max="50" width="9.00390625" style="0" customWidth="1"/>
    <col min="51" max="51" width="10.57421875" style="0" customWidth="1"/>
    <col min="52" max="52" width="9.28125" style="0" customWidth="1"/>
    <col min="53" max="53" width="10.421875" style="0" customWidth="1"/>
    <col min="54" max="54" width="9.140625" style="0" customWidth="1"/>
    <col min="55" max="55" width="9.7109375" style="0" customWidth="1"/>
    <col min="56" max="56" width="9.28125" style="0" customWidth="1"/>
    <col min="57" max="57" width="10.28125" style="0" customWidth="1"/>
    <col min="58" max="58" width="9.00390625" style="0" customWidth="1"/>
    <col min="59" max="59" width="10.57421875" style="0" customWidth="1"/>
    <col min="60" max="60" width="9.28125" style="0" customWidth="1"/>
    <col min="61" max="61" width="10.28125" style="0" customWidth="1"/>
    <col min="62" max="62" width="9.8515625" style="0" customWidth="1"/>
    <col min="63" max="63" width="10.421875" style="0" customWidth="1"/>
    <col min="64" max="64" width="15.8515625" style="0" customWidth="1"/>
    <col min="65" max="65" width="15.57421875" style="0" customWidth="1"/>
    <col min="66" max="66" width="15.140625" style="0" customWidth="1"/>
  </cols>
  <sheetData>
    <row r="2" spans="1:66" ht="16.5">
      <c r="A2" s="66" t="s">
        <v>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5" spans="1:66" ht="14.25" customHeight="1">
      <c r="A5" s="67" t="s">
        <v>20</v>
      </c>
      <c r="B5" s="67" t="s">
        <v>19</v>
      </c>
      <c r="C5" s="67" t="s">
        <v>21</v>
      </c>
      <c r="D5" s="59" t="s">
        <v>59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60"/>
      <c r="BL5" s="67" t="s">
        <v>10</v>
      </c>
      <c r="BM5" s="67" t="s">
        <v>11</v>
      </c>
      <c r="BN5" s="67" t="s">
        <v>9</v>
      </c>
    </row>
    <row r="6" spans="1:66" ht="243" customHeight="1">
      <c r="A6" s="68"/>
      <c r="B6" s="68"/>
      <c r="C6" s="68"/>
      <c r="D6" s="59" t="s">
        <v>29</v>
      </c>
      <c r="E6" s="60"/>
      <c r="F6" s="59" t="s">
        <v>30</v>
      </c>
      <c r="G6" s="60"/>
      <c r="H6" s="64" t="s">
        <v>31</v>
      </c>
      <c r="I6" s="65"/>
      <c r="J6" s="64" t="s">
        <v>32</v>
      </c>
      <c r="K6" s="65"/>
      <c r="L6" s="59" t="s">
        <v>33</v>
      </c>
      <c r="M6" s="60"/>
      <c r="N6" s="64" t="s">
        <v>34</v>
      </c>
      <c r="O6" s="65"/>
      <c r="P6" s="59" t="s">
        <v>35</v>
      </c>
      <c r="Q6" s="60"/>
      <c r="R6" s="59" t="s">
        <v>36</v>
      </c>
      <c r="S6" s="60"/>
      <c r="T6" s="62" t="s">
        <v>37</v>
      </c>
      <c r="U6" s="63"/>
      <c r="V6" s="59" t="s">
        <v>38</v>
      </c>
      <c r="W6" s="60"/>
      <c r="X6" s="64" t="s">
        <v>39</v>
      </c>
      <c r="Y6" s="65"/>
      <c r="Z6" s="59" t="s">
        <v>40</v>
      </c>
      <c r="AA6" s="60"/>
      <c r="AB6" s="59" t="s">
        <v>41</v>
      </c>
      <c r="AC6" s="60"/>
      <c r="AD6" s="59" t="s">
        <v>42</v>
      </c>
      <c r="AE6" s="60"/>
      <c r="AF6" s="62" t="s">
        <v>43</v>
      </c>
      <c r="AG6" s="63"/>
      <c r="AH6" s="59" t="s">
        <v>44</v>
      </c>
      <c r="AI6" s="60"/>
      <c r="AJ6" s="59" t="s">
        <v>45</v>
      </c>
      <c r="AK6" s="60"/>
      <c r="AL6" s="59" t="s">
        <v>46</v>
      </c>
      <c r="AM6" s="60"/>
      <c r="AN6" s="59" t="s">
        <v>47</v>
      </c>
      <c r="AO6" s="60"/>
      <c r="AP6" s="59" t="s">
        <v>48</v>
      </c>
      <c r="AQ6" s="60"/>
      <c r="AR6" s="59" t="s">
        <v>49</v>
      </c>
      <c r="AS6" s="60"/>
      <c r="AT6" s="59" t="s">
        <v>50</v>
      </c>
      <c r="AU6" s="60"/>
      <c r="AV6" s="59" t="s">
        <v>51</v>
      </c>
      <c r="AW6" s="60"/>
      <c r="AX6" s="59" t="s">
        <v>52</v>
      </c>
      <c r="AY6" s="60"/>
      <c r="AZ6" s="59" t="s">
        <v>53</v>
      </c>
      <c r="BA6" s="60"/>
      <c r="BB6" s="59" t="s">
        <v>54</v>
      </c>
      <c r="BC6" s="60"/>
      <c r="BD6" s="59" t="s">
        <v>55</v>
      </c>
      <c r="BE6" s="60"/>
      <c r="BF6" s="59" t="s">
        <v>56</v>
      </c>
      <c r="BG6" s="60"/>
      <c r="BH6" s="59" t="s">
        <v>57</v>
      </c>
      <c r="BI6" s="60"/>
      <c r="BJ6" s="59" t="s">
        <v>58</v>
      </c>
      <c r="BK6" s="60"/>
      <c r="BL6" s="68"/>
      <c r="BM6" s="68"/>
      <c r="BN6" s="68"/>
    </row>
    <row r="7" spans="1:66" ht="46.5" customHeight="1">
      <c r="A7" s="69"/>
      <c r="B7" s="69"/>
      <c r="C7" s="69"/>
      <c r="D7" s="19" t="s">
        <v>22</v>
      </c>
      <c r="E7" s="19" t="s">
        <v>23</v>
      </c>
      <c r="F7" s="19" t="s">
        <v>22</v>
      </c>
      <c r="G7" s="19" t="s">
        <v>23</v>
      </c>
      <c r="H7" s="19" t="s">
        <v>22</v>
      </c>
      <c r="I7" s="19" t="s">
        <v>23</v>
      </c>
      <c r="J7" s="19" t="s">
        <v>22</v>
      </c>
      <c r="K7" s="19" t="s">
        <v>23</v>
      </c>
      <c r="L7" s="19" t="s">
        <v>22</v>
      </c>
      <c r="M7" s="19" t="s">
        <v>23</v>
      </c>
      <c r="N7" s="19" t="s">
        <v>22</v>
      </c>
      <c r="O7" s="19" t="s">
        <v>23</v>
      </c>
      <c r="P7" s="19" t="s">
        <v>22</v>
      </c>
      <c r="Q7" s="19" t="s">
        <v>23</v>
      </c>
      <c r="R7" s="19" t="s">
        <v>22</v>
      </c>
      <c r="S7" s="19" t="s">
        <v>23</v>
      </c>
      <c r="T7" s="19" t="s">
        <v>22</v>
      </c>
      <c r="U7" s="19" t="s">
        <v>23</v>
      </c>
      <c r="V7" s="19" t="s">
        <v>22</v>
      </c>
      <c r="W7" s="19" t="s">
        <v>23</v>
      </c>
      <c r="X7" s="19" t="s">
        <v>22</v>
      </c>
      <c r="Y7" s="19" t="s">
        <v>23</v>
      </c>
      <c r="Z7" s="19" t="s">
        <v>22</v>
      </c>
      <c r="AA7" s="19" t="s">
        <v>23</v>
      </c>
      <c r="AB7" s="19" t="s">
        <v>22</v>
      </c>
      <c r="AC7" s="19" t="s">
        <v>23</v>
      </c>
      <c r="AD7" s="19" t="s">
        <v>22</v>
      </c>
      <c r="AE7" s="19" t="s">
        <v>23</v>
      </c>
      <c r="AF7" s="19" t="s">
        <v>22</v>
      </c>
      <c r="AG7" s="19" t="s">
        <v>23</v>
      </c>
      <c r="AH7" s="19" t="s">
        <v>22</v>
      </c>
      <c r="AI7" s="19" t="s">
        <v>23</v>
      </c>
      <c r="AJ7" s="19" t="s">
        <v>22</v>
      </c>
      <c r="AK7" s="19" t="s">
        <v>23</v>
      </c>
      <c r="AL7" s="19" t="s">
        <v>22</v>
      </c>
      <c r="AM7" s="19" t="s">
        <v>23</v>
      </c>
      <c r="AN7" s="19" t="s">
        <v>22</v>
      </c>
      <c r="AO7" s="19" t="s">
        <v>23</v>
      </c>
      <c r="AP7" s="19" t="s">
        <v>22</v>
      </c>
      <c r="AQ7" s="19" t="s">
        <v>23</v>
      </c>
      <c r="AR7" s="19" t="s">
        <v>22</v>
      </c>
      <c r="AS7" s="19" t="s">
        <v>23</v>
      </c>
      <c r="AT7" s="19" t="s">
        <v>22</v>
      </c>
      <c r="AU7" s="19" t="s">
        <v>23</v>
      </c>
      <c r="AV7" s="19" t="s">
        <v>22</v>
      </c>
      <c r="AW7" s="19" t="s">
        <v>23</v>
      </c>
      <c r="AX7" s="19" t="s">
        <v>22</v>
      </c>
      <c r="AY7" s="19" t="s">
        <v>23</v>
      </c>
      <c r="AZ7" s="19" t="s">
        <v>22</v>
      </c>
      <c r="BA7" s="19" t="s">
        <v>23</v>
      </c>
      <c r="BB7" s="19" t="s">
        <v>22</v>
      </c>
      <c r="BC7" s="19" t="s">
        <v>23</v>
      </c>
      <c r="BD7" s="19" t="s">
        <v>22</v>
      </c>
      <c r="BE7" s="19" t="s">
        <v>23</v>
      </c>
      <c r="BF7" s="19" t="s">
        <v>22</v>
      </c>
      <c r="BG7" s="19" t="s">
        <v>23</v>
      </c>
      <c r="BH7" s="19" t="s">
        <v>22</v>
      </c>
      <c r="BI7" s="19" t="s">
        <v>23</v>
      </c>
      <c r="BJ7" s="19" t="s">
        <v>22</v>
      </c>
      <c r="BK7" s="19" t="s">
        <v>23</v>
      </c>
      <c r="BL7" s="69"/>
      <c r="BM7" s="69"/>
      <c r="BN7" s="69"/>
    </row>
    <row r="8" spans="1:66" ht="18" customHeight="1">
      <c r="A8" s="61" t="s">
        <v>24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</row>
    <row r="9" spans="1:66" ht="27" customHeight="1">
      <c r="A9" s="26">
        <v>1</v>
      </c>
      <c r="B9" s="13" t="s">
        <v>7</v>
      </c>
      <c r="C9" s="23">
        <v>1</v>
      </c>
      <c r="D9" s="4">
        <v>5</v>
      </c>
      <c r="E9" s="20">
        <f aca="true" t="shared" si="0" ref="E9:E15">(5-D9)/5*100</f>
        <v>0</v>
      </c>
      <c r="F9" s="4">
        <v>5</v>
      </c>
      <c r="G9" s="20">
        <f aca="true" t="shared" si="1" ref="G9:G15">(5-F9)/5*100</f>
        <v>0</v>
      </c>
      <c r="H9" s="3">
        <v>5</v>
      </c>
      <c r="I9" s="20">
        <f>(5-H9)/5*100</f>
        <v>0</v>
      </c>
      <c r="J9" s="3">
        <v>5</v>
      </c>
      <c r="K9" s="20">
        <f>(5-J9)/5*100</f>
        <v>0</v>
      </c>
      <c r="L9" s="3">
        <v>5</v>
      </c>
      <c r="M9" s="20">
        <f>(5-L9)/5*100</f>
        <v>0</v>
      </c>
      <c r="N9" s="3">
        <v>5</v>
      </c>
      <c r="O9" s="20">
        <f>(5-N9)/5*100</f>
        <v>0</v>
      </c>
      <c r="P9" s="38"/>
      <c r="Q9" s="38"/>
      <c r="R9" s="3">
        <v>5</v>
      </c>
      <c r="S9" s="20">
        <f>(5-R9)/5*100</f>
        <v>0</v>
      </c>
      <c r="T9" s="3">
        <v>3</v>
      </c>
      <c r="U9" s="20">
        <f>(5-T9)/5*100</f>
        <v>40</v>
      </c>
      <c r="V9" s="3">
        <v>5</v>
      </c>
      <c r="W9" s="20">
        <f>(5-V9)/5*100</f>
        <v>0</v>
      </c>
      <c r="X9" s="3">
        <v>5</v>
      </c>
      <c r="Y9" s="20">
        <f>(5-X9)/5*100</f>
        <v>0</v>
      </c>
      <c r="Z9" s="3">
        <v>5</v>
      </c>
      <c r="AA9" s="20">
        <f>(5-Z9)/5*100</f>
        <v>0</v>
      </c>
      <c r="AB9" s="3">
        <v>5</v>
      </c>
      <c r="AC9" s="20">
        <f>(5-AB9)/5*100</f>
        <v>0</v>
      </c>
      <c r="AD9" s="3">
        <v>4</v>
      </c>
      <c r="AE9" s="20">
        <f>(5-AD9)/5*100</f>
        <v>20</v>
      </c>
      <c r="AF9" s="3">
        <v>5</v>
      </c>
      <c r="AG9" s="20">
        <f>(5-AF9)/5*100</f>
        <v>0</v>
      </c>
      <c r="AH9" s="3">
        <v>5</v>
      </c>
      <c r="AI9" s="20">
        <f>(5-AH9)/5*100</f>
        <v>0</v>
      </c>
      <c r="AJ9" s="3">
        <v>5</v>
      </c>
      <c r="AK9" s="20">
        <f>(5-AJ9)/5*100</f>
        <v>0</v>
      </c>
      <c r="AL9" s="3">
        <v>4</v>
      </c>
      <c r="AM9" s="20">
        <f>(5-AL9)/5*100</f>
        <v>20</v>
      </c>
      <c r="AN9" s="3">
        <v>5</v>
      </c>
      <c r="AO9" s="20">
        <f>(5-AN9)/5*100</f>
        <v>0</v>
      </c>
      <c r="AP9" s="3">
        <v>5</v>
      </c>
      <c r="AQ9" s="20">
        <f>(5-AP9)/5*100</f>
        <v>0</v>
      </c>
      <c r="AR9" s="3">
        <v>5</v>
      </c>
      <c r="AS9" s="20">
        <f>(5-AR9)/5*100</f>
        <v>0</v>
      </c>
      <c r="AT9" s="3">
        <v>5</v>
      </c>
      <c r="AU9" s="20">
        <f>(5-AT9)/5*100</f>
        <v>0</v>
      </c>
      <c r="AV9" s="3">
        <v>5</v>
      </c>
      <c r="AW9" s="20">
        <f>(5-AV9)/5*100</f>
        <v>0</v>
      </c>
      <c r="AX9" s="3">
        <v>5</v>
      </c>
      <c r="AY9" s="20">
        <f aca="true" t="shared" si="2" ref="AY9:AY15">(5-AX9)/5*100</f>
        <v>0</v>
      </c>
      <c r="AZ9" s="3">
        <v>5</v>
      </c>
      <c r="BA9" s="20">
        <f>(5-AZ9)/5*100</f>
        <v>0</v>
      </c>
      <c r="BB9" s="35">
        <v>5</v>
      </c>
      <c r="BC9" s="20">
        <f>(5-BB9)/5*100</f>
        <v>0</v>
      </c>
      <c r="BD9" s="3">
        <v>3</v>
      </c>
      <c r="BE9" s="20">
        <f>(5-BD9)/5*100</f>
        <v>40</v>
      </c>
      <c r="BF9" s="3">
        <v>5</v>
      </c>
      <c r="BG9" s="20">
        <f>(5-BF9)/5*100</f>
        <v>0</v>
      </c>
      <c r="BH9" s="38"/>
      <c r="BI9" s="38"/>
      <c r="BJ9" s="38"/>
      <c r="BK9" s="38"/>
      <c r="BL9" s="5">
        <f>D9+F9+H9+J9+L9+N9+P9+R9+T9+V9+X9+Z9+AB9+AD9+AF9+AH9+AJ9+AL9+AN9+AP9+AR9+AT9+AV9+AX9+AZ9+BB9+BD9+BF9+BH9+BK9</f>
        <v>129</v>
      </c>
      <c r="BM9" s="5">
        <f>(30-3)*5</f>
        <v>135</v>
      </c>
      <c r="BN9" s="9">
        <f>BL9/BM9*100</f>
        <v>95.55555555555556</v>
      </c>
    </row>
    <row r="10" spans="1:66" ht="39" customHeight="1">
      <c r="A10" s="26">
        <v>2</v>
      </c>
      <c r="B10" s="13" t="s">
        <v>17</v>
      </c>
      <c r="C10" s="23">
        <v>2</v>
      </c>
      <c r="D10" s="4">
        <v>5</v>
      </c>
      <c r="E10" s="20">
        <f t="shared" si="0"/>
        <v>0</v>
      </c>
      <c r="F10" s="4">
        <v>5</v>
      </c>
      <c r="G10" s="20">
        <f t="shared" si="1"/>
        <v>0</v>
      </c>
      <c r="H10" s="3">
        <v>5</v>
      </c>
      <c r="I10" s="20">
        <f aca="true" t="shared" si="3" ref="I10:I15">(5-H10)/5*100</f>
        <v>0</v>
      </c>
      <c r="J10" s="3">
        <v>4</v>
      </c>
      <c r="K10" s="20">
        <f aca="true" t="shared" si="4" ref="K10:K15">(5-J10)/5*100</f>
        <v>20</v>
      </c>
      <c r="L10" s="3">
        <v>4</v>
      </c>
      <c r="M10" s="20">
        <f aca="true" t="shared" si="5" ref="M10:M15">(5-L10)/5*100</f>
        <v>20</v>
      </c>
      <c r="N10" s="3">
        <v>5</v>
      </c>
      <c r="O10" s="20">
        <f aca="true" t="shared" si="6" ref="O10:O15">(5-N10)/5*100</f>
        <v>0</v>
      </c>
      <c r="P10" s="39"/>
      <c r="Q10" s="38"/>
      <c r="R10" s="3">
        <v>5</v>
      </c>
      <c r="S10" s="20">
        <f>(5-R10)/5*100</f>
        <v>0</v>
      </c>
      <c r="T10" s="3">
        <v>3</v>
      </c>
      <c r="U10" s="20">
        <f aca="true" t="shared" si="7" ref="U10:U15">(5-T10)/5*100</f>
        <v>40</v>
      </c>
      <c r="V10" s="3">
        <v>5</v>
      </c>
      <c r="W10" s="20">
        <f aca="true" t="shared" si="8" ref="W10:W15">(5-V10)/5*100</f>
        <v>0</v>
      </c>
      <c r="X10" s="3">
        <v>5</v>
      </c>
      <c r="Y10" s="20">
        <f>(5-X10)/5*100</f>
        <v>0</v>
      </c>
      <c r="Z10" s="3">
        <v>5</v>
      </c>
      <c r="AA10" s="20">
        <f aca="true" t="shared" si="9" ref="AA10:AA15">(5-Z10)/5*100</f>
        <v>0</v>
      </c>
      <c r="AB10" s="3">
        <v>5</v>
      </c>
      <c r="AC10" s="20">
        <f>(5-AB10)/5*100</f>
        <v>0</v>
      </c>
      <c r="AD10" s="3">
        <v>5</v>
      </c>
      <c r="AE10" s="20">
        <f aca="true" t="shared" si="10" ref="AE10:AE15">(5-AD10)/5*100</f>
        <v>0</v>
      </c>
      <c r="AF10" s="3">
        <v>5</v>
      </c>
      <c r="AG10" s="20">
        <f aca="true" t="shared" si="11" ref="AG10:AG15">(5-AF10)/5*100</f>
        <v>0</v>
      </c>
      <c r="AH10" s="3">
        <v>5</v>
      </c>
      <c r="AI10" s="20">
        <f aca="true" t="shared" si="12" ref="AI10:AI15">(5-AH10)/5*100</f>
        <v>0</v>
      </c>
      <c r="AJ10" s="38"/>
      <c r="AK10" s="38"/>
      <c r="AL10" s="3">
        <v>5</v>
      </c>
      <c r="AM10" s="20">
        <f aca="true" t="shared" si="13" ref="AM10:AM15">(5-AL10)/5*100</f>
        <v>0</v>
      </c>
      <c r="AN10" s="3">
        <v>5</v>
      </c>
      <c r="AO10" s="20">
        <f>(5-AN10)/5*100</f>
        <v>0</v>
      </c>
      <c r="AP10" s="3">
        <v>5</v>
      </c>
      <c r="AQ10" s="20">
        <f>(5-AP10)/5*100</f>
        <v>0</v>
      </c>
      <c r="AR10" s="3">
        <v>5</v>
      </c>
      <c r="AS10" s="20">
        <f aca="true" t="shared" si="14" ref="AS10:AS15">(5-AR10)/5*100</f>
        <v>0</v>
      </c>
      <c r="AT10" s="3">
        <v>5</v>
      </c>
      <c r="AU10" s="20">
        <f aca="true" t="shared" si="15" ref="AU10:AU15">(5-AT10)/5*100</f>
        <v>0</v>
      </c>
      <c r="AV10" s="3">
        <v>5</v>
      </c>
      <c r="AW10" s="20">
        <f>(5-AV10)/5*100</f>
        <v>0</v>
      </c>
      <c r="AX10" s="3">
        <v>0</v>
      </c>
      <c r="AY10" s="20">
        <f t="shared" si="2"/>
        <v>100</v>
      </c>
      <c r="AZ10" s="3">
        <v>5</v>
      </c>
      <c r="BA10" s="20">
        <f aca="true" t="shared" si="16" ref="BA10:BA15">(5-AZ10)/5*100</f>
        <v>0</v>
      </c>
      <c r="BB10" s="3">
        <v>5</v>
      </c>
      <c r="BC10" s="20">
        <f aca="true" t="shared" si="17" ref="BC10:BC15">(5-BB10)/5*100</f>
        <v>0</v>
      </c>
      <c r="BD10" s="3">
        <v>3</v>
      </c>
      <c r="BE10" s="20">
        <f aca="true" t="shared" si="18" ref="BE10:BE15">(5-BD10)/5*100</f>
        <v>40</v>
      </c>
      <c r="BF10" s="3">
        <v>0</v>
      </c>
      <c r="BG10" s="20">
        <f aca="true" t="shared" si="19" ref="BG10:BG15">(5-BF10)/5*100</f>
        <v>100</v>
      </c>
      <c r="BH10" s="38"/>
      <c r="BI10" s="38"/>
      <c r="BJ10" s="38"/>
      <c r="BK10" s="38"/>
      <c r="BL10" s="5">
        <f aca="true" t="shared" si="20" ref="BL10:BL15">D10+F10+H10+J10+L10+N10+P10+R10+T10+V10+X10+Z10+AB10+AD10+AF10+AH10+AJ10+AL10+AN10+AP10+AR10+AT10+AV10+AX10+AZ10+BB10+BD10+BF10+BH10+BK10</f>
        <v>114</v>
      </c>
      <c r="BM10" s="5">
        <f>(30-4)*5</f>
        <v>130</v>
      </c>
      <c r="BN10" s="9">
        <f aca="true" t="shared" si="21" ref="BN10:BN15">BL10/BM10*100</f>
        <v>87.6923076923077</v>
      </c>
    </row>
    <row r="11" spans="1:66" ht="26.25" customHeight="1">
      <c r="A11" s="26">
        <v>3</v>
      </c>
      <c r="B11" s="13" t="s">
        <v>2</v>
      </c>
      <c r="C11" s="23">
        <v>3</v>
      </c>
      <c r="D11" s="4">
        <v>2</v>
      </c>
      <c r="E11" s="20">
        <f t="shared" si="0"/>
        <v>60</v>
      </c>
      <c r="F11" s="4">
        <v>5</v>
      </c>
      <c r="G11" s="20">
        <f t="shared" si="1"/>
        <v>0</v>
      </c>
      <c r="H11" s="3">
        <v>0</v>
      </c>
      <c r="I11" s="20">
        <f>(5-H11)/5*100</f>
        <v>100</v>
      </c>
      <c r="J11" s="3">
        <v>0</v>
      </c>
      <c r="K11" s="20">
        <f>(5-J11)/5*100</f>
        <v>100</v>
      </c>
      <c r="L11" s="3">
        <v>4</v>
      </c>
      <c r="M11" s="20">
        <f>(5-L11)/5*100</f>
        <v>20</v>
      </c>
      <c r="N11" s="3">
        <v>5</v>
      </c>
      <c r="O11" s="20">
        <f>(5-N11)/5*100</f>
        <v>0</v>
      </c>
      <c r="P11" s="38"/>
      <c r="Q11" s="38"/>
      <c r="R11" s="3">
        <v>5</v>
      </c>
      <c r="S11" s="20">
        <f>(5-R11)/5*100</f>
        <v>0</v>
      </c>
      <c r="T11" s="3">
        <v>3</v>
      </c>
      <c r="U11" s="20">
        <f>(5-T11)/5*100</f>
        <v>40</v>
      </c>
      <c r="V11" s="3">
        <v>5</v>
      </c>
      <c r="W11" s="20">
        <f>(5-V11)/5*100</f>
        <v>0</v>
      </c>
      <c r="X11" s="3">
        <v>5</v>
      </c>
      <c r="Y11" s="20">
        <f>(5-X11)/5*100</f>
        <v>0</v>
      </c>
      <c r="Z11" s="3">
        <v>5</v>
      </c>
      <c r="AA11" s="20">
        <f>(5-Z11)/5*100</f>
        <v>0</v>
      </c>
      <c r="AB11" s="3">
        <v>5</v>
      </c>
      <c r="AC11" s="20">
        <f>(5-AB11)/5*100</f>
        <v>0</v>
      </c>
      <c r="AD11" s="3">
        <v>5</v>
      </c>
      <c r="AE11" s="20">
        <f>(5-AD11)/5*100</f>
        <v>0</v>
      </c>
      <c r="AF11" s="3">
        <v>5</v>
      </c>
      <c r="AG11" s="20">
        <f>(5-AF11)/5*100</f>
        <v>0</v>
      </c>
      <c r="AH11" s="3">
        <v>5</v>
      </c>
      <c r="AI11" s="20">
        <f>(5-AH11)/5*100</f>
        <v>0</v>
      </c>
      <c r="AJ11" s="3">
        <v>5</v>
      </c>
      <c r="AK11" s="20">
        <f>(5-AJ11)/5*100</f>
        <v>0</v>
      </c>
      <c r="AL11" s="3">
        <v>5</v>
      </c>
      <c r="AM11" s="20">
        <f>(5-AL11)/5*100</f>
        <v>0</v>
      </c>
      <c r="AN11" s="3">
        <v>5</v>
      </c>
      <c r="AO11" s="20">
        <f>(5-AN11)/5*100</f>
        <v>0</v>
      </c>
      <c r="AP11" s="3">
        <v>5</v>
      </c>
      <c r="AQ11" s="20">
        <f>(5-AP11)/5*100</f>
        <v>0</v>
      </c>
      <c r="AR11" s="3">
        <v>5</v>
      </c>
      <c r="AS11" s="20">
        <f>(5-AR11)/5*100</f>
        <v>0</v>
      </c>
      <c r="AT11" s="3">
        <v>5</v>
      </c>
      <c r="AU11" s="20">
        <f>(5-AT11)/5*100</f>
        <v>0</v>
      </c>
      <c r="AV11" s="3">
        <v>5</v>
      </c>
      <c r="AW11" s="20">
        <f>(5-AV11)/5*100</f>
        <v>0</v>
      </c>
      <c r="AX11" s="3">
        <v>5</v>
      </c>
      <c r="AY11" s="20">
        <f t="shared" si="2"/>
        <v>0</v>
      </c>
      <c r="AZ11" s="3">
        <v>5</v>
      </c>
      <c r="BA11" s="20">
        <f>(5-AZ11)/5*100</f>
        <v>0</v>
      </c>
      <c r="BB11" s="3">
        <v>5</v>
      </c>
      <c r="BC11" s="20">
        <f>(5-BB11)/5*100</f>
        <v>0</v>
      </c>
      <c r="BD11" s="3">
        <v>3</v>
      </c>
      <c r="BE11" s="20">
        <f>(5-BD11)/5*100</f>
        <v>40</v>
      </c>
      <c r="BF11" s="3">
        <v>5</v>
      </c>
      <c r="BG11" s="20">
        <f>(5-BF11)/5*100</f>
        <v>0</v>
      </c>
      <c r="BH11" s="3">
        <v>5</v>
      </c>
      <c r="BI11" s="20">
        <f>(5-BH11)/5*100</f>
        <v>0</v>
      </c>
      <c r="BJ11" s="38"/>
      <c r="BK11" s="38"/>
      <c r="BL11" s="5">
        <f>D11+F11+H11+J11+L11+N11+P11+R11+T11+V11+X11+Z11+AB11+AD11+AF11+AH11+AJ11+AL11+AN11+AP11+AR11+AT11+AV11+AX11+AZ11+BB11+BD11+BF11+BH11+BK11</f>
        <v>122</v>
      </c>
      <c r="BM11" s="16">
        <f>(30-2)*5</f>
        <v>140</v>
      </c>
      <c r="BN11" s="17">
        <f>BL11/BM11*100</f>
        <v>87.14285714285714</v>
      </c>
    </row>
    <row r="12" spans="1:66" ht="27" customHeight="1">
      <c r="A12" s="26">
        <v>4</v>
      </c>
      <c r="B12" s="13" t="s">
        <v>13</v>
      </c>
      <c r="C12" s="23">
        <v>4</v>
      </c>
      <c r="D12" s="4">
        <v>5</v>
      </c>
      <c r="E12" s="20">
        <f t="shared" si="0"/>
        <v>0</v>
      </c>
      <c r="F12" s="4">
        <v>5</v>
      </c>
      <c r="G12" s="20">
        <f t="shared" si="1"/>
        <v>0</v>
      </c>
      <c r="H12" s="3">
        <v>3</v>
      </c>
      <c r="I12" s="20">
        <f>(5-H12)/5*100</f>
        <v>40</v>
      </c>
      <c r="J12" s="3">
        <v>0</v>
      </c>
      <c r="K12" s="20">
        <f>(5-J12)/5*100</f>
        <v>100</v>
      </c>
      <c r="L12" s="3">
        <v>5</v>
      </c>
      <c r="M12" s="20">
        <f>(5-L12)/5*100</f>
        <v>0</v>
      </c>
      <c r="N12" s="3">
        <v>5</v>
      </c>
      <c r="O12" s="20">
        <f>(5-N12)/5*100</f>
        <v>0</v>
      </c>
      <c r="P12" s="38"/>
      <c r="Q12" s="38"/>
      <c r="R12" s="3">
        <v>5</v>
      </c>
      <c r="S12" s="20">
        <f>(5-R12)/5*100</f>
        <v>0</v>
      </c>
      <c r="T12" s="3">
        <v>5</v>
      </c>
      <c r="U12" s="20">
        <f>(5-T12)/5*100</f>
        <v>0</v>
      </c>
      <c r="V12" s="3">
        <v>5</v>
      </c>
      <c r="W12" s="20">
        <f>(5-V12)/5*100</f>
        <v>0</v>
      </c>
      <c r="X12" s="3">
        <v>5</v>
      </c>
      <c r="Y12" s="20">
        <f>(5-X12)/5*100</f>
        <v>0</v>
      </c>
      <c r="Z12" s="3">
        <v>5</v>
      </c>
      <c r="AA12" s="20">
        <f>(5-Z12)/5*100</f>
        <v>0</v>
      </c>
      <c r="AB12" s="3">
        <v>5</v>
      </c>
      <c r="AC12" s="20">
        <f>(5-AB12)/5*100</f>
        <v>0</v>
      </c>
      <c r="AD12" s="3">
        <v>5</v>
      </c>
      <c r="AE12" s="20">
        <f>(5-AD12)/5*100</f>
        <v>0</v>
      </c>
      <c r="AF12" s="3">
        <v>5</v>
      </c>
      <c r="AG12" s="20">
        <f>(5-AF12)/5*100</f>
        <v>0</v>
      </c>
      <c r="AH12" s="3">
        <v>5</v>
      </c>
      <c r="AI12" s="20">
        <f>(5-AH12)/5*100</f>
        <v>0</v>
      </c>
      <c r="AJ12" s="3">
        <v>5</v>
      </c>
      <c r="AK12" s="20">
        <f>(5-AJ12)/5*100</f>
        <v>0</v>
      </c>
      <c r="AL12" s="3">
        <v>5</v>
      </c>
      <c r="AM12" s="20">
        <f>(5-AL12)/5*100</f>
        <v>0</v>
      </c>
      <c r="AN12" s="3">
        <v>5</v>
      </c>
      <c r="AO12" s="20">
        <f>(5-AN12)/5*100</f>
        <v>0</v>
      </c>
      <c r="AP12" s="3">
        <v>5</v>
      </c>
      <c r="AQ12" s="20">
        <f>(5-AP12)/5*100</f>
        <v>0</v>
      </c>
      <c r="AR12" s="3">
        <v>5</v>
      </c>
      <c r="AS12" s="20">
        <f>(5-AR12)/5*100</f>
        <v>0</v>
      </c>
      <c r="AT12" s="3">
        <v>5</v>
      </c>
      <c r="AU12" s="20">
        <f>(5-AT12)/5*100</f>
        <v>0</v>
      </c>
      <c r="AV12" s="3">
        <v>0</v>
      </c>
      <c r="AW12" s="20">
        <f>(5-AV12)/5*100</f>
        <v>100</v>
      </c>
      <c r="AX12" s="3">
        <v>0</v>
      </c>
      <c r="AY12" s="20">
        <f t="shared" si="2"/>
        <v>100</v>
      </c>
      <c r="AZ12" s="3">
        <v>5</v>
      </c>
      <c r="BA12" s="20">
        <f>(5-AZ12)/5*100</f>
        <v>0</v>
      </c>
      <c r="BB12" s="3">
        <v>5</v>
      </c>
      <c r="BC12" s="20">
        <f>(5-BB12)/5*100</f>
        <v>0</v>
      </c>
      <c r="BD12" s="3">
        <v>3</v>
      </c>
      <c r="BE12" s="20">
        <f>(5-BD12)/5*100</f>
        <v>40</v>
      </c>
      <c r="BF12" s="3">
        <v>5</v>
      </c>
      <c r="BG12" s="20">
        <f>(5-BF12)/5*100</f>
        <v>0</v>
      </c>
      <c r="BH12" s="3">
        <v>5</v>
      </c>
      <c r="BI12" s="20">
        <f>(5-BH12)/5*100</f>
        <v>0</v>
      </c>
      <c r="BJ12" s="38"/>
      <c r="BK12" s="38"/>
      <c r="BL12" s="36">
        <f>D12+F12+H12+J12+L12+N12+P12+R12+T12+V12+X12+Z12+AB12+AD12+AF12+AH12+AJ12+AL12+AN12+AP12+AR12+AT12+AV12+AX12+AZ12+BB12+BD12+BF12+BH12+BK12</f>
        <v>121</v>
      </c>
      <c r="BM12" s="36">
        <f>(30-2)*5</f>
        <v>140</v>
      </c>
      <c r="BN12" s="37">
        <f>BL12/BM12*100</f>
        <v>86.42857142857143</v>
      </c>
    </row>
    <row r="13" spans="1:66" ht="40.5" customHeight="1">
      <c r="A13" s="26">
        <v>5</v>
      </c>
      <c r="B13" s="13" t="s">
        <v>6</v>
      </c>
      <c r="C13" s="33">
        <v>5</v>
      </c>
      <c r="D13" s="4">
        <v>5</v>
      </c>
      <c r="E13" s="20">
        <f t="shared" si="0"/>
        <v>0</v>
      </c>
      <c r="F13" s="4">
        <v>5</v>
      </c>
      <c r="G13" s="20">
        <f t="shared" si="1"/>
        <v>0</v>
      </c>
      <c r="H13" s="3">
        <v>5</v>
      </c>
      <c r="I13" s="20">
        <f>(5-H13)/5*100</f>
        <v>0</v>
      </c>
      <c r="J13" s="3">
        <v>2</v>
      </c>
      <c r="K13" s="20">
        <f>(5-J13)/5*100</f>
        <v>60</v>
      </c>
      <c r="L13" s="3">
        <v>4</v>
      </c>
      <c r="M13" s="20">
        <f>(5-L13)/5*100</f>
        <v>20</v>
      </c>
      <c r="N13" s="3">
        <v>5</v>
      </c>
      <c r="O13" s="20">
        <f>(5-N13)/5*100</f>
        <v>0</v>
      </c>
      <c r="P13" s="38"/>
      <c r="Q13" s="38"/>
      <c r="R13" s="38"/>
      <c r="S13" s="38"/>
      <c r="T13" s="3">
        <v>5</v>
      </c>
      <c r="U13" s="20">
        <f>(5-T13)/5*100</f>
        <v>0</v>
      </c>
      <c r="V13" s="3">
        <v>5</v>
      </c>
      <c r="W13" s="20">
        <f>(5-V13)/5*100</f>
        <v>0</v>
      </c>
      <c r="X13" s="38"/>
      <c r="Y13" s="38"/>
      <c r="Z13" s="3">
        <v>5</v>
      </c>
      <c r="AA13" s="20">
        <f>(5-Z13)/5*100</f>
        <v>0</v>
      </c>
      <c r="AB13" s="38"/>
      <c r="AC13" s="38"/>
      <c r="AD13" s="3">
        <v>4</v>
      </c>
      <c r="AE13" s="20">
        <f>(5-AD13)/5*100</f>
        <v>20</v>
      </c>
      <c r="AF13" s="3">
        <v>5</v>
      </c>
      <c r="AG13" s="20">
        <f>(5-AF13)/5*100</f>
        <v>0</v>
      </c>
      <c r="AH13" s="3">
        <v>5</v>
      </c>
      <c r="AI13" s="20">
        <f>(5-AH13)/5*100</f>
        <v>0</v>
      </c>
      <c r="AJ13" s="3">
        <v>5</v>
      </c>
      <c r="AK13" s="20">
        <f>(5-AJ13)/5*100</f>
        <v>0</v>
      </c>
      <c r="AL13" s="3">
        <v>0</v>
      </c>
      <c r="AM13" s="20">
        <f>(5-AL13)/5*100</f>
        <v>100</v>
      </c>
      <c r="AN13" s="38"/>
      <c r="AO13" s="38"/>
      <c r="AP13" s="38"/>
      <c r="AQ13" s="38"/>
      <c r="AR13" s="3">
        <v>5</v>
      </c>
      <c r="AS13" s="20">
        <f>(5-AR13)/5*100</f>
        <v>0</v>
      </c>
      <c r="AT13" s="3">
        <v>5</v>
      </c>
      <c r="AU13" s="20">
        <f>(5-AT13)/5*100</f>
        <v>0</v>
      </c>
      <c r="AV13" s="38"/>
      <c r="AW13" s="38"/>
      <c r="AX13" s="3">
        <v>0</v>
      </c>
      <c r="AY13" s="20">
        <f t="shared" si="2"/>
        <v>100</v>
      </c>
      <c r="AZ13" s="3">
        <v>5</v>
      </c>
      <c r="BA13" s="20">
        <f>(5-AZ13)/5*100</f>
        <v>0</v>
      </c>
      <c r="BB13" s="3">
        <v>5</v>
      </c>
      <c r="BC13" s="20">
        <f>(5-BB13)/5*100</f>
        <v>0</v>
      </c>
      <c r="BD13" s="3">
        <v>3</v>
      </c>
      <c r="BE13" s="20">
        <f>(5-BD13)/5*100</f>
        <v>40</v>
      </c>
      <c r="BF13" s="3">
        <v>5</v>
      </c>
      <c r="BG13" s="20">
        <f>(5-BF13)/5*100</f>
        <v>0</v>
      </c>
      <c r="BH13" s="38"/>
      <c r="BI13" s="38"/>
      <c r="BJ13" s="38"/>
      <c r="BK13" s="38"/>
      <c r="BL13" s="36">
        <f>D13+F13+H13+J13+L13+N13+P13+R13+T13+V13+X13+Z13+AB13+AD13+AF13+AH13+AJ13+AL13+AN13+AP13+AR13+AT13+AV13+AX13+AZ13+BB13+BD13+BF13+BH13+BK13</f>
        <v>88</v>
      </c>
      <c r="BM13" s="36">
        <f>(30-9)*5</f>
        <v>105</v>
      </c>
      <c r="BN13" s="37">
        <f>BL13/BM13*100</f>
        <v>83.80952380952381</v>
      </c>
    </row>
    <row r="14" spans="1:66" ht="39.75" customHeight="1">
      <c r="A14" s="26">
        <v>6</v>
      </c>
      <c r="B14" s="13" t="s">
        <v>5</v>
      </c>
      <c r="C14" s="34">
        <v>6</v>
      </c>
      <c r="D14" s="4">
        <v>2</v>
      </c>
      <c r="E14" s="20">
        <f t="shared" si="0"/>
        <v>60</v>
      </c>
      <c r="F14" s="4">
        <v>5</v>
      </c>
      <c r="G14" s="20">
        <f t="shared" si="1"/>
        <v>0</v>
      </c>
      <c r="H14" s="3">
        <v>5</v>
      </c>
      <c r="I14" s="20">
        <f t="shared" si="3"/>
        <v>0</v>
      </c>
      <c r="J14" s="3">
        <v>0</v>
      </c>
      <c r="K14" s="20">
        <f t="shared" si="4"/>
        <v>100</v>
      </c>
      <c r="L14" s="3">
        <v>4</v>
      </c>
      <c r="M14" s="20">
        <f t="shared" si="5"/>
        <v>20</v>
      </c>
      <c r="N14" s="3">
        <v>5</v>
      </c>
      <c r="O14" s="20">
        <f t="shared" si="6"/>
        <v>0</v>
      </c>
      <c r="P14" s="3">
        <v>0</v>
      </c>
      <c r="Q14" s="20">
        <f>(5-P14)/5*100</f>
        <v>100</v>
      </c>
      <c r="R14" s="3">
        <v>5</v>
      </c>
      <c r="S14" s="20">
        <f>(5-R14)/5*100</f>
        <v>0</v>
      </c>
      <c r="T14" s="3">
        <v>3</v>
      </c>
      <c r="U14" s="20">
        <f t="shared" si="7"/>
        <v>40</v>
      </c>
      <c r="V14" s="3">
        <v>5</v>
      </c>
      <c r="W14" s="20">
        <f t="shared" si="8"/>
        <v>0</v>
      </c>
      <c r="X14" s="3">
        <v>5</v>
      </c>
      <c r="Y14" s="20">
        <f>(5-X14)/5*100</f>
        <v>0</v>
      </c>
      <c r="Z14" s="3">
        <v>5</v>
      </c>
      <c r="AA14" s="20">
        <f t="shared" si="9"/>
        <v>0</v>
      </c>
      <c r="AB14" s="3">
        <v>5</v>
      </c>
      <c r="AC14" s="20">
        <f>(5-AB14)/5*100</f>
        <v>0</v>
      </c>
      <c r="AD14" s="3">
        <v>5</v>
      </c>
      <c r="AE14" s="20">
        <f t="shared" si="10"/>
        <v>0</v>
      </c>
      <c r="AF14" s="3">
        <v>5</v>
      </c>
      <c r="AG14" s="20">
        <f t="shared" si="11"/>
        <v>0</v>
      </c>
      <c r="AH14" s="3">
        <v>5</v>
      </c>
      <c r="AI14" s="20">
        <f t="shared" si="12"/>
        <v>0</v>
      </c>
      <c r="AJ14" s="3">
        <v>5</v>
      </c>
      <c r="AK14" s="20">
        <f>(5-AJ14)/5*100</f>
        <v>0</v>
      </c>
      <c r="AL14" s="3">
        <v>5</v>
      </c>
      <c r="AM14" s="20">
        <f t="shared" si="13"/>
        <v>0</v>
      </c>
      <c r="AN14" s="3">
        <v>5</v>
      </c>
      <c r="AO14" s="20">
        <f>(5-AN14)/5*100</f>
        <v>0</v>
      </c>
      <c r="AP14" s="3">
        <v>5</v>
      </c>
      <c r="AQ14" s="20">
        <f>(5-AP14)/5*100</f>
        <v>0</v>
      </c>
      <c r="AR14" s="3">
        <v>5</v>
      </c>
      <c r="AS14" s="20">
        <f t="shared" si="14"/>
        <v>0</v>
      </c>
      <c r="AT14" s="3">
        <v>5</v>
      </c>
      <c r="AU14" s="20">
        <f t="shared" si="15"/>
        <v>0</v>
      </c>
      <c r="AV14" s="3">
        <v>0</v>
      </c>
      <c r="AW14" s="20">
        <f>(5-AV14)/5*100</f>
        <v>100</v>
      </c>
      <c r="AX14" s="3">
        <v>0</v>
      </c>
      <c r="AY14" s="20">
        <f t="shared" si="2"/>
        <v>100</v>
      </c>
      <c r="AZ14" s="3">
        <v>5</v>
      </c>
      <c r="BA14" s="20">
        <f t="shared" si="16"/>
        <v>0</v>
      </c>
      <c r="BB14" s="3">
        <v>5</v>
      </c>
      <c r="BC14" s="20">
        <f t="shared" si="17"/>
        <v>0</v>
      </c>
      <c r="BD14" s="3">
        <v>3</v>
      </c>
      <c r="BE14" s="20">
        <f t="shared" si="18"/>
        <v>40</v>
      </c>
      <c r="BF14" s="3">
        <v>0</v>
      </c>
      <c r="BG14" s="20">
        <f t="shared" si="19"/>
        <v>100</v>
      </c>
      <c r="BH14" s="38"/>
      <c r="BI14" s="38"/>
      <c r="BJ14" s="38"/>
      <c r="BK14" s="38"/>
      <c r="BL14" s="5">
        <f t="shared" si="20"/>
        <v>107</v>
      </c>
      <c r="BM14" s="5">
        <f>(30-2)*5</f>
        <v>140</v>
      </c>
      <c r="BN14" s="9">
        <f t="shared" si="21"/>
        <v>76.42857142857142</v>
      </c>
    </row>
    <row r="15" spans="1:66" ht="39" customHeight="1">
      <c r="A15" s="26">
        <v>7</v>
      </c>
      <c r="B15" s="13" t="s">
        <v>16</v>
      </c>
      <c r="C15" s="23">
        <v>7</v>
      </c>
      <c r="D15" s="32">
        <v>3</v>
      </c>
      <c r="E15" s="20">
        <f t="shared" si="0"/>
        <v>40</v>
      </c>
      <c r="F15" s="4">
        <v>5</v>
      </c>
      <c r="G15" s="20">
        <f t="shared" si="1"/>
        <v>0</v>
      </c>
      <c r="H15" s="3">
        <v>0</v>
      </c>
      <c r="I15" s="20">
        <f t="shared" si="3"/>
        <v>100</v>
      </c>
      <c r="J15" s="3">
        <v>0</v>
      </c>
      <c r="K15" s="20">
        <f t="shared" si="4"/>
        <v>100</v>
      </c>
      <c r="L15" s="3">
        <v>4</v>
      </c>
      <c r="M15" s="20">
        <f t="shared" si="5"/>
        <v>20</v>
      </c>
      <c r="N15" s="3">
        <v>5</v>
      </c>
      <c r="O15" s="20">
        <f t="shared" si="6"/>
        <v>0</v>
      </c>
      <c r="P15" s="3">
        <v>0</v>
      </c>
      <c r="Q15" s="20">
        <f>(5-P15)/5*100</f>
        <v>100</v>
      </c>
      <c r="R15" s="3">
        <v>5</v>
      </c>
      <c r="S15" s="20">
        <f>(5-R15)/5*100</f>
        <v>0</v>
      </c>
      <c r="T15" s="3">
        <v>3</v>
      </c>
      <c r="U15" s="20">
        <f t="shared" si="7"/>
        <v>40</v>
      </c>
      <c r="V15" s="3">
        <v>5</v>
      </c>
      <c r="W15" s="20">
        <f t="shared" si="8"/>
        <v>0</v>
      </c>
      <c r="X15" s="3">
        <v>4</v>
      </c>
      <c r="Y15" s="20">
        <f>(5-X15)/5*100</f>
        <v>20</v>
      </c>
      <c r="Z15" s="3">
        <v>5</v>
      </c>
      <c r="AA15" s="20">
        <f t="shared" si="9"/>
        <v>0</v>
      </c>
      <c r="AB15" s="3">
        <v>5</v>
      </c>
      <c r="AC15" s="20">
        <f>(5-AB15)/5*100</f>
        <v>0</v>
      </c>
      <c r="AD15" s="3">
        <v>4</v>
      </c>
      <c r="AE15" s="20">
        <f t="shared" si="10"/>
        <v>20</v>
      </c>
      <c r="AF15" s="3">
        <v>5</v>
      </c>
      <c r="AG15" s="20">
        <f t="shared" si="11"/>
        <v>0</v>
      </c>
      <c r="AH15" s="3">
        <v>5</v>
      </c>
      <c r="AI15" s="20">
        <f t="shared" si="12"/>
        <v>0</v>
      </c>
      <c r="AJ15" s="3">
        <v>5</v>
      </c>
      <c r="AK15" s="20">
        <f>(5-AJ15)/5*100</f>
        <v>0</v>
      </c>
      <c r="AL15" s="3">
        <v>4</v>
      </c>
      <c r="AM15" s="20">
        <f t="shared" si="13"/>
        <v>20</v>
      </c>
      <c r="AN15" s="3">
        <v>4</v>
      </c>
      <c r="AO15" s="20">
        <f>(5-AN15)/5*100</f>
        <v>20</v>
      </c>
      <c r="AP15" s="3">
        <v>5</v>
      </c>
      <c r="AQ15" s="20">
        <f>(5-AP15)/5*100</f>
        <v>0</v>
      </c>
      <c r="AR15" s="3">
        <v>5</v>
      </c>
      <c r="AS15" s="20">
        <f t="shared" si="14"/>
        <v>0</v>
      </c>
      <c r="AT15" s="3">
        <v>5</v>
      </c>
      <c r="AU15" s="20">
        <f t="shared" si="15"/>
        <v>0</v>
      </c>
      <c r="AV15" s="3">
        <v>0</v>
      </c>
      <c r="AW15" s="20">
        <f>(5-AV15)/5*100</f>
        <v>100</v>
      </c>
      <c r="AX15" s="3">
        <v>5</v>
      </c>
      <c r="AY15" s="20">
        <f t="shared" si="2"/>
        <v>0</v>
      </c>
      <c r="AZ15" s="3">
        <v>5</v>
      </c>
      <c r="BA15" s="20">
        <f t="shared" si="16"/>
        <v>0</v>
      </c>
      <c r="BB15" s="3">
        <v>5</v>
      </c>
      <c r="BC15" s="20">
        <f t="shared" si="17"/>
        <v>0</v>
      </c>
      <c r="BD15" s="3">
        <v>3</v>
      </c>
      <c r="BE15" s="20">
        <f t="shared" si="18"/>
        <v>40</v>
      </c>
      <c r="BF15" s="3">
        <v>0</v>
      </c>
      <c r="BG15" s="20">
        <f t="shared" si="19"/>
        <v>100</v>
      </c>
      <c r="BH15" s="3">
        <v>5</v>
      </c>
      <c r="BI15" s="20">
        <f>(5-BH15)/5*100</f>
        <v>0</v>
      </c>
      <c r="BJ15" s="38"/>
      <c r="BK15" s="38"/>
      <c r="BL15" s="5">
        <f t="shared" si="20"/>
        <v>109</v>
      </c>
      <c r="BM15" s="5">
        <f>(30-1)*5</f>
        <v>145</v>
      </c>
      <c r="BN15" s="9">
        <f t="shared" si="21"/>
        <v>75.17241379310344</v>
      </c>
    </row>
    <row r="16" spans="1:66" ht="39" customHeight="1">
      <c r="A16" s="47" t="s">
        <v>26</v>
      </c>
      <c r="B16" s="48"/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 t="s">
        <v>12</v>
      </c>
      <c r="J16" s="6" t="s">
        <v>12</v>
      </c>
      <c r="K16" s="6" t="s">
        <v>12</v>
      </c>
      <c r="L16" s="6" t="s">
        <v>12</v>
      </c>
      <c r="M16" s="6" t="s">
        <v>12</v>
      </c>
      <c r="N16" s="6" t="s">
        <v>12</v>
      </c>
      <c r="O16" s="6" t="s">
        <v>12</v>
      </c>
      <c r="P16" s="6" t="s">
        <v>12</v>
      </c>
      <c r="Q16" s="6" t="s">
        <v>12</v>
      </c>
      <c r="R16" s="6" t="s">
        <v>12</v>
      </c>
      <c r="S16" s="6" t="s">
        <v>12</v>
      </c>
      <c r="T16" s="6" t="s">
        <v>12</v>
      </c>
      <c r="U16" s="6" t="s">
        <v>12</v>
      </c>
      <c r="V16" s="6" t="s">
        <v>12</v>
      </c>
      <c r="W16" s="6" t="s">
        <v>12</v>
      </c>
      <c r="X16" s="6" t="s">
        <v>12</v>
      </c>
      <c r="Y16" s="6" t="s">
        <v>12</v>
      </c>
      <c r="Z16" s="6" t="s">
        <v>12</v>
      </c>
      <c r="AA16" s="6" t="s">
        <v>12</v>
      </c>
      <c r="AB16" s="6" t="s">
        <v>12</v>
      </c>
      <c r="AC16" s="6" t="s">
        <v>12</v>
      </c>
      <c r="AD16" s="6" t="s">
        <v>12</v>
      </c>
      <c r="AE16" s="6" t="s">
        <v>12</v>
      </c>
      <c r="AF16" s="6" t="s">
        <v>12</v>
      </c>
      <c r="AG16" s="6" t="s">
        <v>12</v>
      </c>
      <c r="AH16" s="6" t="s">
        <v>12</v>
      </c>
      <c r="AI16" s="6" t="s">
        <v>12</v>
      </c>
      <c r="AJ16" s="6" t="s">
        <v>12</v>
      </c>
      <c r="AK16" s="6" t="s">
        <v>12</v>
      </c>
      <c r="AL16" s="6" t="s">
        <v>12</v>
      </c>
      <c r="AM16" s="6" t="s">
        <v>12</v>
      </c>
      <c r="AN16" s="6" t="s">
        <v>12</v>
      </c>
      <c r="AO16" s="6" t="s">
        <v>12</v>
      </c>
      <c r="AP16" s="6" t="s">
        <v>12</v>
      </c>
      <c r="AQ16" s="6" t="s">
        <v>12</v>
      </c>
      <c r="AR16" s="6" t="s">
        <v>12</v>
      </c>
      <c r="AS16" s="6" t="s">
        <v>12</v>
      </c>
      <c r="AT16" s="6" t="s">
        <v>12</v>
      </c>
      <c r="AU16" s="6" t="s">
        <v>12</v>
      </c>
      <c r="AV16" s="6" t="s">
        <v>12</v>
      </c>
      <c r="AW16" s="6" t="s">
        <v>12</v>
      </c>
      <c r="AX16" s="6" t="s">
        <v>12</v>
      </c>
      <c r="AY16" s="6" t="s">
        <v>12</v>
      </c>
      <c r="AZ16" s="6" t="s">
        <v>12</v>
      </c>
      <c r="BA16" s="6" t="s">
        <v>12</v>
      </c>
      <c r="BB16" s="6" t="s">
        <v>12</v>
      </c>
      <c r="BC16" s="6" t="s">
        <v>12</v>
      </c>
      <c r="BD16" s="6" t="s">
        <v>12</v>
      </c>
      <c r="BE16" s="6" t="s">
        <v>12</v>
      </c>
      <c r="BF16" s="6" t="s">
        <v>12</v>
      </c>
      <c r="BG16" s="6" t="s">
        <v>12</v>
      </c>
      <c r="BH16" s="6" t="s">
        <v>12</v>
      </c>
      <c r="BI16" s="6" t="s">
        <v>12</v>
      </c>
      <c r="BJ16" s="6" t="s">
        <v>12</v>
      </c>
      <c r="BK16" s="6" t="s">
        <v>12</v>
      </c>
      <c r="BL16" s="6" t="s">
        <v>12</v>
      </c>
      <c r="BM16" s="6" t="s">
        <v>12</v>
      </c>
      <c r="BN16" s="28">
        <f>(BN9+BN10+BN11+BN12+BN13+BN14+BN15)/7</f>
        <v>84.60425726435578</v>
      </c>
    </row>
    <row r="17" spans="1:66" ht="17.25" customHeight="1">
      <c r="A17" s="44" t="s">
        <v>25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6"/>
    </row>
    <row r="18" spans="1:66" ht="27" customHeight="1">
      <c r="A18" s="24">
        <v>1</v>
      </c>
      <c r="B18" s="13" t="s">
        <v>0</v>
      </c>
      <c r="C18" s="56">
        <v>1</v>
      </c>
      <c r="D18" s="4">
        <v>5</v>
      </c>
      <c r="E18" s="20">
        <f aca="true" t="shared" si="22" ref="E18:E24">(5-D18)/5*100</f>
        <v>0</v>
      </c>
      <c r="F18" s="4">
        <v>5</v>
      </c>
      <c r="G18" s="20">
        <f aca="true" t="shared" si="23" ref="G18:G24">(5-F18)/5*100</f>
        <v>0</v>
      </c>
      <c r="H18" s="3">
        <v>5</v>
      </c>
      <c r="I18" s="20">
        <f aca="true" t="shared" si="24" ref="I18:I24">(5-H18)/5*100</f>
        <v>0</v>
      </c>
      <c r="J18" s="3">
        <v>5</v>
      </c>
      <c r="K18" s="20">
        <f aca="true" t="shared" si="25" ref="K18:K24">(5-J18)/5*100</f>
        <v>0</v>
      </c>
      <c r="L18" s="3">
        <v>5</v>
      </c>
      <c r="M18" s="20">
        <f aca="true" t="shared" si="26" ref="M18:M24">(5-L18)/5*100</f>
        <v>0</v>
      </c>
      <c r="N18" s="3">
        <v>5</v>
      </c>
      <c r="O18" s="20">
        <f aca="true" t="shared" si="27" ref="O18:O24">(5-N18)/5*100</f>
        <v>0</v>
      </c>
      <c r="P18" s="38"/>
      <c r="Q18" s="38"/>
      <c r="R18" s="38"/>
      <c r="S18" s="38"/>
      <c r="T18" s="38"/>
      <c r="U18" s="38"/>
      <c r="V18" s="3">
        <v>5</v>
      </c>
      <c r="W18" s="20">
        <f aca="true" t="shared" si="28" ref="W18:W24">(5-V18)/5*100</f>
        <v>0</v>
      </c>
      <c r="X18" s="38"/>
      <c r="Y18" s="38"/>
      <c r="Z18" s="3">
        <v>5</v>
      </c>
      <c r="AA18" s="20">
        <f aca="true" t="shared" si="29" ref="AA18:AA24">(5-Z18)/5*100</f>
        <v>0</v>
      </c>
      <c r="AB18" s="38"/>
      <c r="AC18" s="38"/>
      <c r="AD18" s="3">
        <v>5</v>
      </c>
      <c r="AE18" s="20">
        <f aca="true" t="shared" si="30" ref="AE18:AE24">(5-AD18)/5*100</f>
        <v>0</v>
      </c>
      <c r="AF18" s="3">
        <v>5</v>
      </c>
      <c r="AG18" s="20">
        <f aca="true" t="shared" si="31" ref="AG18:AG24">(5-AF18)/5*100</f>
        <v>0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">
        <v>5</v>
      </c>
      <c r="AS18" s="20">
        <f aca="true" t="shared" si="32" ref="AS18:AS24">(5-AR18)/5*100</f>
        <v>0</v>
      </c>
      <c r="AT18" s="3">
        <v>5</v>
      </c>
      <c r="AU18" s="20">
        <f aca="true" t="shared" si="33" ref="AU18:AU24">(5-AT18)/5*100</f>
        <v>0</v>
      </c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5">
        <f aca="true" t="shared" si="34" ref="BL18:BL24">D18+F18+H18+J18+L18+N18+P18+R18+T18+V18+X18+Z18+AB18+AD18+AF18+AH18+AJ18+AL18+AN18+AP18+AR18+AT18+AV18+AX18+AZ18+BB18+BD18+BF18+BH18+BK18</f>
        <v>60</v>
      </c>
      <c r="BM18" s="5">
        <f>(30-18)*5</f>
        <v>60</v>
      </c>
      <c r="BN18" s="9">
        <f aca="true" t="shared" si="35" ref="BN18:BN24">BL18/BM18*100</f>
        <v>100</v>
      </c>
    </row>
    <row r="19" spans="1:66" ht="14.25" customHeight="1">
      <c r="A19" s="24">
        <v>2</v>
      </c>
      <c r="B19" s="25" t="s">
        <v>1</v>
      </c>
      <c r="C19" s="57"/>
      <c r="D19" s="4">
        <v>5</v>
      </c>
      <c r="E19" s="20">
        <f>(5-D19)/5*100</f>
        <v>0</v>
      </c>
      <c r="F19" s="4">
        <v>5</v>
      </c>
      <c r="G19" s="20">
        <f>(5-F19)/5*100</f>
        <v>0</v>
      </c>
      <c r="H19" s="3">
        <v>5</v>
      </c>
      <c r="I19" s="20">
        <f>(5-H19)/5*100</f>
        <v>0</v>
      </c>
      <c r="J19" s="3">
        <v>5</v>
      </c>
      <c r="K19" s="20">
        <f>(5-J19)/5*100</f>
        <v>0</v>
      </c>
      <c r="L19" s="3">
        <v>5</v>
      </c>
      <c r="M19" s="20">
        <f>(5-L19)/5*100</f>
        <v>0</v>
      </c>
      <c r="N19" s="3">
        <v>5</v>
      </c>
      <c r="O19" s="20">
        <f>(5-N19)/5*100</f>
        <v>0</v>
      </c>
      <c r="P19" s="38"/>
      <c r="Q19" s="38"/>
      <c r="R19" s="38"/>
      <c r="S19" s="38"/>
      <c r="T19" s="38"/>
      <c r="U19" s="38"/>
      <c r="V19" s="3">
        <v>5</v>
      </c>
      <c r="W19" s="20">
        <f>(5-V19)/5*100</f>
        <v>0</v>
      </c>
      <c r="X19" s="38"/>
      <c r="Y19" s="38"/>
      <c r="Z19" s="3">
        <v>5</v>
      </c>
      <c r="AA19" s="20">
        <f>(5-Z19)/5*100</f>
        <v>0</v>
      </c>
      <c r="AB19" s="38"/>
      <c r="AC19" s="38"/>
      <c r="AD19" s="3">
        <v>5</v>
      </c>
      <c r="AE19" s="20">
        <f>(5-AD19)/5*100</f>
        <v>0</v>
      </c>
      <c r="AF19" s="3">
        <v>5</v>
      </c>
      <c r="AG19" s="20">
        <f>(5-AF19)/5*100</f>
        <v>0</v>
      </c>
      <c r="AH19" s="38"/>
      <c r="AI19" s="43"/>
      <c r="AJ19" s="38"/>
      <c r="AK19" s="38"/>
      <c r="AL19" s="38"/>
      <c r="AM19" s="38"/>
      <c r="AN19" s="38"/>
      <c r="AO19" s="38"/>
      <c r="AP19" s="38"/>
      <c r="AQ19" s="38"/>
      <c r="AR19" s="3">
        <v>5</v>
      </c>
      <c r="AS19" s="20">
        <f>(5-AR19)/5*100</f>
        <v>0</v>
      </c>
      <c r="AT19" s="3">
        <v>5</v>
      </c>
      <c r="AU19" s="20">
        <f>(5-AT19)/5*100</f>
        <v>0</v>
      </c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5">
        <f>D19+F19+H19+J19+L19+N19+P19+R19+T19+V19+X19+Z19+AB19+AD19+AF19+AH19+AJ19+AL19+AN19+AP19+AR19+AT19+AV19+AX19+AZ19+BB19+BD19+BF19+BH19+BK19</f>
        <v>60</v>
      </c>
      <c r="BM19" s="5">
        <f>(30-18)*5</f>
        <v>60</v>
      </c>
      <c r="BN19" s="9">
        <f>BL19/BM19*100</f>
        <v>100</v>
      </c>
    </row>
    <row r="20" spans="1:66" ht="26.25" customHeight="1">
      <c r="A20" s="24">
        <v>3</v>
      </c>
      <c r="B20" s="13" t="s">
        <v>3</v>
      </c>
      <c r="C20" s="58"/>
      <c r="D20" s="4">
        <v>5</v>
      </c>
      <c r="E20" s="20">
        <f>(5-D20)/5*100</f>
        <v>0</v>
      </c>
      <c r="F20" s="4">
        <v>5</v>
      </c>
      <c r="G20" s="20">
        <f>(5-F20)/5*100</f>
        <v>0</v>
      </c>
      <c r="H20" s="3">
        <v>5</v>
      </c>
      <c r="I20" s="20">
        <f>(5-H20)/5*100</f>
        <v>0</v>
      </c>
      <c r="J20" s="3">
        <v>5</v>
      </c>
      <c r="K20" s="20">
        <f>(5-J20)/5*100</f>
        <v>0</v>
      </c>
      <c r="L20" s="3">
        <v>5</v>
      </c>
      <c r="M20" s="20">
        <f>(5-L20)/5*100</f>
        <v>0</v>
      </c>
      <c r="N20" s="3">
        <v>5</v>
      </c>
      <c r="O20" s="20">
        <f>(5-N20)/5*100</f>
        <v>0</v>
      </c>
      <c r="P20" s="38"/>
      <c r="Q20" s="38"/>
      <c r="R20" s="38"/>
      <c r="S20" s="38"/>
      <c r="T20" s="38"/>
      <c r="U20" s="38"/>
      <c r="V20" s="3">
        <v>5</v>
      </c>
      <c r="W20" s="20">
        <f>(5-V20)/5*100</f>
        <v>0</v>
      </c>
      <c r="X20" s="38"/>
      <c r="Y20" s="38"/>
      <c r="Z20" s="3">
        <v>5</v>
      </c>
      <c r="AA20" s="20">
        <f>(5-Z20)/5*100</f>
        <v>0</v>
      </c>
      <c r="AB20" s="38"/>
      <c r="AC20" s="38"/>
      <c r="AD20" s="3">
        <v>5</v>
      </c>
      <c r="AE20" s="20">
        <f>(5-AD20)/5*100</f>
        <v>0</v>
      </c>
      <c r="AF20" s="3">
        <v>5</v>
      </c>
      <c r="AG20" s="20">
        <f>(5-AF20)/5*100</f>
        <v>0</v>
      </c>
      <c r="AH20" s="3">
        <v>5</v>
      </c>
      <c r="AI20" s="20">
        <f>(5-AH20)/5*100</f>
        <v>0</v>
      </c>
      <c r="AJ20" s="3">
        <v>5</v>
      </c>
      <c r="AK20" s="20">
        <f>(5-AJ20)/5*100</f>
        <v>0</v>
      </c>
      <c r="AL20" s="3">
        <v>5</v>
      </c>
      <c r="AM20" s="20">
        <f>(5-AL20)/5*100</f>
        <v>0</v>
      </c>
      <c r="AN20" s="38"/>
      <c r="AO20" s="38"/>
      <c r="AP20" s="38"/>
      <c r="AQ20" s="38"/>
      <c r="AR20" s="3">
        <v>5</v>
      </c>
      <c r="AS20" s="20">
        <f>(5-AR20)/5*100</f>
        <v>0</v>
      </c>
      <c r="AT20" s="3">
        <v>5</v>
      </c>
      <c r="AU20" s="20">
        <f>(5-AT20)/5*100</f>
        <v>0</v>
      </c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5">
        <f>D20+F20+H20+J20+L20+N20+P20+R20+T20+V20+X20+Z20+AB20+AD20+AF20+AH20+AJ20+AL20+AN20+AP20+AR20+AT20+AV20+AX20+AZ20+BB20+BD20+BF20+BH20+BK20</f>
        <v>75</v>
      </c>
      <c r="BM20" s="5">
        <f>(30-15)*5</f>
        <v>75</v>
      </c>
      <c r="BN20" s="9">
        <f>BL20/BM20*100</f>
        <v>100</v>
      </c>
    </row>
    <row r="21" spans="1:66" ht="51.75" customHeight="1">
      <c r="A21" s="24">
        <v>4</v>
      </c>
      <c r="B21" s="13" t="s">
        <v>18</v>
      </c>
      <c r="C21" s="24">
        <v>2</v>
      </c>
      <c r="D21" s="4">
        <v>5</v>
      </c>
      <c r="E21" s="20">
        <f t="shared" si="22"/>
        <v>0</v>
      </c>
      <c r="F21" s="4">
        <v>5</v>
      </c>
      <c r="G21" s="20">
        <f t="shared" si="23"/>
        <v>0</v>
      </c>
      <c r="H21" s="3">
        <v>5</v>
      </c>
      <c r="I21" s="20">
        <f t="shared" si="24"/>
        <v>0</v>
      </c>
      <c r="J21" s="3">
        <v>5</v>
      </c>
      <c r="K21" s="20">
        <f t="shared" si="25"/>
        <v>0</v>
      </c>
      <c r="L21" s="3">
        <v>5</v>
      </c>
      <c r="M21" s="20">
        <f t="shared" si="26"/>
        <v>0</v>
      </c>
      <c r="N21" s="3">
        <v>5</v>
      </c>
      <c r="O21" s="20">
        <f t="shared" si="27"/>
        <v>0</v>
      </c>
      <c r="P21" s="38"/>
      <c r="Q21" s="38"/>
      <c r="R21" s="38"/>
      <c r="S21" s="38"/>
      <c r="T21" s="3">
        <v>5</v>
      </c>
      <c r="U21" s="20">
        <f>(5-T21)/5*100</f>
        <v>0</v>
      </c>
      <c r="V21" s="3">
        <v>5</v>
      </c>
      <c r="W21" s="20">
        <f t="shared" si="28"/>
        <v>0</v>
      </c>
      <c r="X21" s="38"/>
      <c r="Y21" s="38"/>
      <c r="Z21" s="3">
        <v>5</v>
      </c>
      <c r="AA21" s="20">
        <f t="shared" si="29"/>
        <v>0</v>
      </c>
      <c r="AB21" s="38"/>
      <c r="AC21" s="38"/>
      <c r="AD21" s="3">
        <v>5</v>
      </c>
      <c r="AE21" s="20">
        <f t="shared" si="30"/>
        <v>0</v>
      </c>
      <c r="AF21" s="3">
        <v>5</v>
      </c>
      <c r="AG21" s="20">
        <f t="shared" si="31"/>
        <v>0</v>
      </c>
      <c r="AH21" s="38"/>
      <c r="AI21" s="38"/>
      <c r="AJ21" s="38"/>
      <c r="AK21" s="38"/>
      <c r="AL21" s="3">
        <v>5</v>
      </c>
      <c r="AM21" s="20">
        <f>(5-AL21)/5*100</f>
        <v>0</v>
      </c>
      <c r="AN21" s="38"/>
      <c r="AO21" s="38"/>
      <c r="AP21" s="38"/>
      <c r="AQ21" s="38"/>
      <c r="AR21" s="3">
        <v>5</v>
      </c>
      <c r="AS21" s="20">
        <f t="shared" si="32"/>
        <v>0</v>
      </c>
      <c r="AT21" s="3">
        <v>5</v>
      </c>
      <c r="AU21" s="20">
        <f t="shared" si="33"/>
        <v>0</v>
      </c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">
        <v>4</v>
      </c>
      <c r="BG21" s="20">
        <f>(5-BF21)/5*100</f>
        <v>20</v>
      </c>
      <c r="BH21" s="38"/>
      <c r="BI21" s="38"/>
      <c r="BJ21" s="38"/>
      <c r="BK21" s="38"/>
      <c r="BL21" s="36">
        <f t="shared" si="34"/>
        <v>74</v>
      </c>
      <c r="BM21" s="36">
        <f>(30-15)*5</f>
        <v>75</v>
      </c>
      <c r="BN21" s="37">
        <f t="shared" si="35"/>
        <v>98.66666666666667</v>
      </c>
    </row>
    <row r="22" spans="1:66" ht="26.25" customHeight="1">
      <c r="A22" s="27">
        <v>5</v>
      </c>
      <c r="B22" s="13" t="s">
        <v>15</v>
      </c>
      <c r="C22" s="27">
        <v>3</v>
      </c>
      <c r="D22" s="4">
        <v>5</v>
      </c>
      <c r="E22" s="20">
        <f t="shared" si="22"/>
        <v>0</v>
      </c>
      <c r="F22" s="4">
        <v>5</v>
      </c>
      <c r="G22" s="20">
        <f t="shared" si="23"/>
        <v>0</v>
      </c>
      <c r="H22" s="3">
        <v>3</v>
      </c>
      <c r="I22" s="20">
        <f t="shared" si="24"/>
        <v>40</v>
      </c>
      <c r="J22" s="3">
        <v>1</v>
      </c>
      <c r="K22" s="20">
        <f t="shared" si="25"/>
        <v>80</v>
      </c>
      <c r="L22" s="3">
        <v>5</v>
      </c>
      <c r="M22" s="20">
        <f t="shared" si="26"/>
        <v>0</v>
      </c>
      <c r="N22" s="3">
        <v>5</v>
      </c>
      <c r="O22" s="20">
        <f t="shared" si="27"/>
        <v>0</v>
      </c>
      <c r="P22" s="38"/>
      <c r="Q22" s="38"/>
      <c r="R22" s="38"/>
      <c r="S22" s="38"/>
      <c r="T22" s="38"/>
      <c r="U22" s="38"/>
      <c r="V22" s="3">
        <v>5</v>
      </c>
      <c r="W22" s="20">
        <f t="shared" si="28"/>
        <v>0</v>
      </c>
      <c r="X22" s="38"/>
      <c r="Y22" s="38"/>
      <c r="Z22" s="3">
        <v>5</v>
      </c>
      <c r="AA22" s="20">
        <f t="shared" si="29"/>
        <v>0</v>
      </c>
      <c r="AB22" s="38"/>
      <c r="AC22" s="38"/>
      <c r="AD22" s="3">
        <v>5</v>
      </c>
      <c r="AE22" s="20">
        <f t="shared" si="30"/>
        <v>0</v>
      </c>
      <c r="AF22" s="3">
        <v>5</v>
      </c>
      <c r="AG22" s="20">
        <f t="shared" si="31"/>
        <v>0</v>
      </c>
      <c r="AH22" s="3">
        <v>5</v>
      </c>
      <c r="AI22" s="20">
        <f>(5-AH22)/5*100</f>
        <v>0</v>
      </c>
      <c r="AJ22" s="3">
        <v>5</v>
      </c>
      <c r="AK22" s="20">
        <f>(5-AJ22)/5*100</f>
        <v>0</v>
      </c>
      <c r="AL22" s="3">
        <v>0</v>
      </c>
      <c r="AM22" s="20">
        <f>(5-AL22)/5*100</f>
        <v>100</v>
      </c>
      <c r="AN22" s="38"/>
      <c r="AO22" s="38"/>
      <c r="AP22" s="38"/>
      <c r="AQ22" s="38"/>
      <c r="AR22" s="3">
        <v>5</v>
      </c>
      <c r="AS22" s="20">
        <f t="shared" si="32"/>
        <v>0</v>
      </c>
      <c r="AT22" s="3">
        <v>5</v>
      </c>
      <c r="AU22" s="20">
        <f t="shared" si="33"/>
        <v>0</v>
      </c>
      <c r="AV22" s="38"/>
      <c r="AW22" s="38"/>
      <c r="AX22" s="38"/>
      <c r="AY22" s="38"/>
      <c r="AZ22" s="3">
        <v>5</v>
      </c>
      <c r="BA22" s="20">
        <f>(5-AZ22)/5*100</f>
        <v>0</v>
      </c>
      <c r="BB22" s="3">
        <v>5</v>
      </c>
      <c r="BC22" s="20">
        <f>(5-BB22)/5*100</f>
        <v>0</v>
      </c>
      <c r="BD22" s="3">
        <v>5</v>
      </c>
      <c r="BE22" s="20">
        <f>(5-BD22)/5*100</f>
        <v>0</v>
      </c>
      <c r="BF22" s="3">
        <v>5</v>
      </c>
      <c r="BG22" s="20">
        <f>(5-BF22)/5*100</f>
        <v>0</v>
      </c>
      <c r="BH22" s="38"/>
      <c r="BI22" s="38"/>
      <c r="BJ22" s="38"/>
      <c r="BK22" s="38"/>
      <c r="BL22" s="5">
        <f t="shared" si="34"/>
        <v>84</v>
      </c>
      <c r="BM22" s="5">
        <f>(30-11)*5</f>
        <v>95</v>
      </c>
      <c r="BN22" s="9">
        <f t="shared" si="35"/>
        <v>88.42105263157895</v>
      </c>
    </row>
    <row r="23" spans="1:66" ht="27" customHeight="1">
      <c r="A23" s="27">
        <v>6</v>
      </c>
      <c r="B23" s="13" t="s">
        <v>8</v>
      </c>
      <c r="C23" s="27">
        <v>4</v>
      </c>
      <c r="D23" s="4">
        <v>5</v>
      </c>
      <c r="E23" s="20">
        <f t="shared" si="22"/>
        <v>0</v>
      </c>
      <c r="F23" s="4">
        <v>5</v>
      </c>
      <c r="G23" s="20">
        <f t="shared" si="23"/>
        <v>0</v>
      </c>
      <c r="H23" s="3">
        <v>3</v>
      </c>
      <c r="I23" s="20">
        <f t="shared" si="24"/>
        <v>40</v>
      </c>
      <c r="J23" s="3">
        <v>5</v>
      </c>
      <c r="K23" s="20">
        <f t="shared" si="25"/>
        <v>0</v>
      </c>
      <c r="L23" s="3">
        <v>4</v>
      </c>
      <c r="M23" s="20">
        <f t="shared" si="26"/>
        <v>20</v>
      </c>
      <c r="N23" s="3">
        <v>5</v>
      </c>
      <c r="O23" s="20">
        <f t="shared" si="27"/>
        <v>0</v>
      </c>
      <c r="P23" s="38"/>
      <c r="Q23" s="38"/>
      <c r="R23" s="38"/>
      <c r="S23" s="38"/>
      <c r="T23" s="38"/>
      <c r="U23" s="38"/>
      <c r="V23" s="3">
        <v>5</v>
      </c>
      <c r="W23" s="20">
        <f t="shared" si="28"/>
        <v>0</v>
      </c>
      <c r="X23" s="41"/>
      <c r="Y23" s="41"/>
      <c r="Z23" s="3">
        <v>5</v>
      </c>
      <c r="AA23" s="20">
        <f t="shared" si="29"/>
        <v>0</v>
      </c>
      <c r="AB23" s="42"/>
      <c r="AC23" s="42"/>
      <c r="AD23" s="3">
        <v>4</v>
      </c>
      <c r="AE23" s="20">
        <f t="shared" si="30"/>
        <v>20</v>
      </c>
      <c r="AF23" s="3">
        <v>5</v>
      </c>
      <c r="AG23" s="20">
        <f t="shared" si="31"/>
        <v>0</v>
      </c>
      <c r="AH23" s="3">
        <v>5</v>
      </c>
      <c r="AI23" s="20">
        <f>(5-AH23)/5*100</f>
        <v>0</v>
      </c>
      <c r="AJ23" s="3">
        <v>5</v>
      </c>
      <c r="AK23" s="20">
        <f>(5-AJ23)/5*100</f>
        <v>0</v>
      </c>
      <c r="AL23" s="3">
        <v>0</v>
      </c>
      <c r="AM23" s="20">
        <f>(5-AL23)/5*100</f>
        <v>100</v>
      </c>
      <c r="AN23" s="38"/>
      <c r="AO23" s="38"/>
      <c r="AP23" s="38"/>
      <c r="AQ23" s="38"/>
      <c r="AR23" s="3">
        <v>5</v>
      </c>
      <c r="AS23" s="20">
        <f t="shared" si="32"/>
        <v>0</v>
      </c>
      <c r="AT23" s="3">
        <v>5</v>
      </c>
      <c r="AU23" s="20">
        <f t="shared" si="33"/>
        <v>0</v>
      </c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5">
        <f t="shared" si="34"/>
        <v>66</v>
      </c>
      <c r="BM23" s="5">
        <f>(30-15)*5</f>
        <v>75</v>
      </c>
      <c r="BN23" s="9">
        <f t="shared" si="35"/>
        <v>88</v>
      </c>
    </row>
    <row r="24" spans="1:66" ht="27" customHeight="1">
      <c r="A24" s="27">
        <v>7</v>
      </c>
      <c r="B24" s="13" t="s">
        <v>14</v>
      </c>
      <c r="C24" s="27">
        <v>5</v>
      </c>
      <c r="D24" s="4">
        <v>5</v>
      </c>
      <c r="E24" s="20">
        <f t="shared" si="22"/>
        <v>0</v>
      </c>
      <c r="F24" s="4">
        <v>5</v>
      </c>
      <c r="G24" s="20">
        <f t="shared" si="23"/>
        <v>0</v>
      </c>
      <c r="H24" s="3">
        <v>3</v>
      </c>
      <c r="I24" s="20">
        <f t="shared" si="24"/>
        <v>40</v>
      </c>
      <c r="J24" s="3">
        <v>5</v>
      </c>
      <c r="K24" s="20">
        <f t="shared" si="25"/>
        <v>0</v>
      </c>
      <c r="L24" s="3">
        <v>4</v>
      </c>
      <c r="M24" s="20">
        <f t="shared" si="26"/>
        <v>20</v>
      </c>
      <c r="N24" s="3">
        <v>5</v>
      </c>
      <c r="O24" s="20">
        <f t="shared" si="27"/>
        <v>0</v>
      </c>
      <c r="P24" s="38"/>
      <c r="Q24" s="38"/>
      <c r="R24" s="38"/>
      <c r="S24" s="38"/>
      <c r="T24" s="38"/>
      <c r="U24" s="38"/>
      <c r="V24" s="3">
        <v>5</v>
      </c>
      <c r="W24" s="20">
        <f t="shared" si="28"/>
        <v>0</v>
      </c>
      <c r="X24" s="38"/>
      <c r="Y24" s="38"/>
      <c r="Z24" s="3">
        <v>5</v>
      </c>
      <c r="AA24" s="20">
        <f t="shared" si="29"/>
        <v>0</v>
      </c>
      <c r="AB24" s="38"/>
      <c r="AC24" s="38"/>
      <c r="AD24" s="3">
        <v>4</v>
      </c>
      <c r="AE24" s="20">
        <f t="shared" si="30"/>
        <v>20</v>
      </c>
      <c r="AF24" s="3">
        <v>5</v>
      </c>
      <c r="AG24" s="20">
        <f t="shared" si="31"/>
        <v>0</v>
      </c>
      <c r="AH24" s="3">
        <v>5</v>
      </c>
      <c r="AI24" s="20">
        <f>(5-AH24)/5*100</f>
        <v>0</v>
      </c>
      <c r="AJ24" s="3">
        <v>5</v>
      </c>
      <c r="AK24" s="20">
        <f>(5-AJ24)/5*100</f>
        <v>0</v>
      </c>
      <c r="AL24" s="3">
        <v>0</v>
      </c>
      <c r="AM24" s="20">
        <f>(5-AL24)/5*100</f>
        <v>100</v>
      </c>
      <c r="AN24" s="38"/>
      <c r="AO24" s="38"/>
      <c r="AP24" s="38"/>
      <c r="AQ24" s="38"/>
      <c r="AR24" s="3">
        <v>5</v>
      </c>
      <c r="AS24" s="20">
        <f t="shared" si="32"/>
        <v>0</v>
      </c>
      <c r="AT24" s="3">
        <v>5</v>
      </c>
      <c r="AU24" s="20">
        <f t="shared" si="33"/>
        <v>0</v>
      </c>
      <c r="AV24" s="38"/>
      <c r="AW24" s="38"/>
      <c r="AX24" s="38"/>
      <c r="AY24" s="38"/>
      <c r="AZ24" s="3">
        <v>5</v>
      </c>
      <c r="BA24" s="20">
        <f>(5-AZ24)/5*100</f>
        <v>0</v>
      </c>
      <c r="BB24" s="3">
        <v>5</v>
      </c>
      <c r="BC24" s="20">
        <f>(5-BB24)/5*100</f>
        <v>0</v>
      </c>
      <c r="BD24" s="3">
        <v>3</v>
      </c>
      <c r="BE24" s="20">
        <f>(5-BD24)/5*100</f>
        <v>40</v>
      </c>
      <c r="BF24" s="38"/>
      <c r="BG24" s="38"/>
      <c r="BH24" s="38"/>
      <c r="BI24" s="38"/>
      <c r="BJ24" s="38"/>
      <c r="BK24" s="38"/>
      <c r="BL24" s="5">
        <f t="shared" si="34"/>
        <v>79</v>
      </c>
      <c r="BM24" s="5">
        <f>(30-12)*5</f>
        <v>90</v>
      </c>
      <c r="BN24" s="9">
        <f t="shared" si="35"/>
        <v>87.77777777777777</v>
      </c>
    </row>
    <row r="25" spans="1:66" ht="39.75" customHeight="1">
      <c r="A25" s="47" t="s">
        <v>27</v>
      </c>
      <c r="B25" s="48"/>
      <c r="C25" s="6" t="s">
        <v>12</v>
      </c>
      <c r="D25" s="6" t="s">
        <v>12</v>
      </c>
      <c r="E25" s="6" t="s">
        <v>12</v>
      </c>
      <c r="F25" s="6" t="s">
        <v>12</v>
      </c>
      <c r="G25" s="6" t="s">
        <v>12</v>
      </c>
      <c r="H25" s="6" t="s">
        <v>12</v>
      </c>
      <c r="I25" s="6" t="s">
        <v>12</v>
      </c>
      <c r="J25" s="6" t="s">
        <v>12</v>
      </c>
      <c r="K25" s="6" t="s">
        <v>12</v>
      </c>
      <c r="L25" s="6" t="s">
        <v>12</v>
      </c>
      <c r="M25" s="6" t="s">
        <v>12</v>
      </c>
      <c r="N25" s="6" t="s">
        <v>12</v>
      </c>
      <c r="O25" s="6" t="s">
        <v>12</v>
      </c>
      <c r="P25" s="6" t="s">
        <v>12</v>
      </c>
      <c r="Q25" s="6" t="s">
        <v>12</v>
      </c>
      <c r="R25" s="6" t="s">
        <v>12</v>
      </c>
      <c r="S25" s="6" t="s">
        <v>12</v>
      </c>
      <c r="T25" s="6" t="s">
        <v>12</v>
      </c>
      <c r="U25" s="6" t="s">
        <v>12</v>
      </c>
      <c r="V25" s="6" t="s">
        <v>12</v>
      </c>
      <c r="W25" s="6" t="s">
        <v>12</v>
      </c>
      <c r="X25" s="6" t="s">
        <v>12</v>
      </c>
      <c r="Y25" s="6" t="s">
        <v>12</v>
      </c>
      <c r="Z25" s="6" t="s">
        <v>12</v>
      </c>
      <c r="AA25" s="6" t="s">
        <v>12</v>
      </c>
      <c r="AB25" s="6" t="s">
        <v>12</v>
      </c>
      <c r="AC25" s="6" t="s">
        <v>12</v>
      </c>
      <c r="AD25" s="6" t="s">
        <v>12</v>
      </c>
      <c r="AE25" s="6" t="s">
        <v>12</v>
      </c>
      <c r="AF25" s="6" t="s">
        <v>12</v>
      </c>
      <c r="AG25" s="6" t="s">
        <v>12</v>
      </c>
      <c r="AH25" s="6" t="s">
        <v>12</v>
      </c>
      <c r="AI25" s="6" t="s">
        <v>12</v>
      </c>
      <c r="AJ25" s="6" t="s">
        <v>12</v>
      </c>
      <c r="AK25" s="6" t="s">
        <v>12</v>
      </c>
      <c r="AL25" s="6" t="s">
        <v>12</v>
      </c>
      <c r="AM25" s="6" t="s">
        <v>12</v>
      </c>
      <c r="AN25" s="6" t="s">
        <v>12</v>
      </c>
      <c r="AO25" s="6" t="s">
        <v>12</v>
      </c>
      <c r="AP25" s="6" t="s">
        <v>12</v>
      </c>
      <c r="AQ25" s="6" t="s">
        <v>12</v>
      </c>
      <c r="AR25" s="6" t="s">
        <v>12</v>
      </c>
      <c r="AS25" s="6" t="s">
        <v>12</v>
      </c>
      <c r="AT25" s="6" t="s">
        <v>12</v>
      </c>
      <c r="AU25" s="6" t="s">
        <v>12</v>
      </c>
      <c r="AV25" s="6" t="s">
        <v>12</v>
      </c>
      <c r="AW25" s="6" t="s">
        <v>12</v>
      </c>
      <c r="AX25" s="6" t="s">
        <v>12</v>
      </c>
      <c r="AY25" s="6" t="s">
        <v>12</v>
      </c>
      <c r="AZ25" s="6" t="s">
        <v>12</v>
      </c>
      <c r="BA25" s="6" t="s">
        <v>12</v>
      </c>
      <c r="BB25" s="6" t="s">
        <v>12</v>
      </c>
      <c r="BC25" s="6" t="s">
        <v>12</v>
      </c>
      <c r="BD25" s="6" t="s">
        <v>12</v>
      </c>
      <c r="BE25" s="6" t="s">
        <v>12</v>
      </c>
      <c r="BF25" s="6" t="s">
        <v>12</v>
      </c>
      <c r="BG25" s="6" t="s">
        <v>12</v>
      </c>
      <c r="BH25" s="6" t="s">
        <v>12</v>
      </c>
      <c r="BI25" s="6" t="s">
        <v>12</v>
      </c>
      <c r="BJ25" s="6" t="s">
        <v>12</v>
      </c>
      <c r="BK25" s="6" t="s">
        <v>12</v>
      </c>
      <c r="BL25" s="6" t="s">
        <v>12</v>
      </c>
      <c r="BM25" s="6" t="s">
        <v>12</v>
      </c>
      <c r="BN25" s="29">
        <f>(BN18+BN19+BN20+BN21+BN22+BN23+BN24)/7</f>
        <v>94.6950710108605</v>
      </c>
    </row>
    <row r="26" spans="1:66" ht="15" customHeight="1">
      <c r="A26" s="49" t="s">
        <v>62</v>
      </c>
      <c r="B26" s="50"/>
      <c r="C26" s="6" t="s">
        <v>12</v>
      </c>
      <c r="D26" s="15">
        <f>D10+D9+D11+D12+D14+D13+D15+D18+D19+D20+D21+D22+D23+D24</f>
        <v>62</v>
      </c>
      <c r="E26" s="7" t="s">
        <v>12</v>
      </c>
      <c r="F26" s="15">
        <f>F10+F9+F11+F12+F14+F13+F15+F18+F19+F20+F21+F22+F23+F24</f>
        <v>70</v>
      </c>
      <c r="G26" s="7" t="s">
        <v>12</v>
      </c>
      <c r="H26" s="15">
        <f>H10+H9+H11+H12+H14+H13+H15+H18+H19+H20+H21+H22+H23+H24</f>
        <v>52</v>
      </c>
      <c r="I26" s="7" t="s">
        <v>12</v>
      </c>
      <c r="J26" s="15">
        <f>J10+J9+J11+J12+J14+J13+J15+J18+J19+J20+J21+J22+J23+J24</f>
        <v>42</v>
      </c>
      <c r="K26" s="7" t="s">
        <v>12</v>
      </c>
      <c r="L26" s="15">
        <f>L10+L9+L11+L12+L14+L13+L15+L18+L19+L20+L21+L22+L23+L24</f>
        <v>63</v>
      </c>
      <c r="M26" s="7" t="s">
        <v>12</v>
      </c>
      <c r="N26" s="15">
        <f>N10+N9+N11+N12+N14+N13+N15+N18+N19+N20+N21+N22+N23+N24</f>
        <v>70</v>
      </c>
      <c r="O26" s="7" t="s">
        <v>12</v>
      </c>
      <c r="P26" s="15">
        <f>P10+P9+P11+P12+P14+P13+P15+P18+P19+P20+P21+P22+P23+P24</f>
        <v>0</v>
      </c>
      <c r="Q26" s="7" t="s">
        <v>12</v>
      </c>
      <c r="R26" s="15">
        <f>R10+R9+R11+R12+R14+R13+R15+R18+R19+R20+R21+R22+R23+R24</f>
        <v>30</v>
      </c>
      <c r="S26" s="7" t="s">
        <v>12</v>
      </c>
      <c r="T26" s="15">
        <f>T10+T9+T11+T12+T14+T13+T15+T18+T19+T20+T21+T22+T23+T24</f>
        <v>30</v>
      </c>
      <c r="U26" s="7" t="s">
        <v>12</v>
      </c>
      <c r="V26" s="15">
        <f>V10+V9+V11+V12+V14+V13+V15+V18+V19+V20+V21+V22+V23+V24</f>
        <v>70</v>
      </c>
      <c r="W26" s="7" t="s">
        <v>12</v>
      </c>
      <c r="X26" s="15">
        <f>X10+X9+X11+X12+X14+X13+X15+X18+X19+X20+X21+X22+X23+X24</f>
        <v>29</v>
      </c>
      <c r="Y26" s="7" t="s">
        <v>12</v>
      </c>
      <c r="Z26" s="15">
        <f>Z10+Z9+Z11+Z12+Z14+Z13+Z15+Z18+Z19+Z20+Z21+Z22+Z23+Z24</f>
        <v>70</v>
      </c>
      <c r="AA26" s="7" t="s">
        <v>12</v>
      </c>
      <c r="AB26" s="15">
        <f>AB10+AB9+AB11+AB12+AB14+AB13+AB15+AB18+AB19+AB20+AB21+AB22+AB23+AB24</f>
        <v>30</v>
      </c>
      <c r="AC26" s="7" t="s">
        <v>12</v>
      </c>
      <c r="AD26" s="15">
        <f>AD10+AD9+AD11+AD12+AD14+AD13+AD15+AD18+AD19+AD20+AD21+AD22+AD23+AD24</f>
        <v>65</v>
      </c>
      <c r="AE26" s="7" t="s">
        <v>12</v>
      </c>
      <c r="AF26" s="15">
        <f>AF10+AF9+AF11+AF12+AF14+AF13+AF15+AF18+AF19+AF20+AF21+AF22+AF23+AF24</f>
        <v>70</v>
      </c>
      <c r="AG26" s="7" t="s">
        <v>12</v>
      </c>
      <c r="AH26" s="15">
        <f>AH10+AH9+AH11+AH12+AH14+AH13+AH15+AH18+AH19+AH20+AH21+AH22+AH23+AH24</f>
        <v>55</v>
      </c>
      <c r="AI26" s="7" t="s">
        <v>12</v>
      </c>
      <c r="AJ26" s="15">
        <f>AJ10+AJ9+AJ11+AJ12+AJ14+AJ13+AJ15+AJ18+AJ19+AJ20+AJ21+AJ22+AJ23+AJ24</f>
        <v>50</v>
      </c>
      <c r="AK26" s="7" t="s">
        <v>12</v>
      </c>
      <c r="AL26" s="15">
        <f>AL10+AL9+AL11+AL12+AL14+AL13+AL15+AL18+AL19+AL20+AL21+AL22+AL23+AL24</f>
        <v>38</v>
      </c>
      <c r="AM26" s="7" t="s">
        <v>12</v>
      </c>
      <c r="AN26" s="15">
        <f>AN10+AN9+AN11+AN12+AN14+AN13+AN15+AN18+AN19+AN20+AN21+AN22+AN23+AN24</f>
        <v>29</v>
      </c>
      <c r="AO26" s="7" t="s">
        <v>12</v>
      </c>
      <c r="AP26" s="15">
        <f>AP10+AP9+AP11+AP12+AP14+AP13+AP15+AP18+AP19+AP20+AP21+AP22+AP23+AP24</f>
        <v>30</v>
      </c>
      <c r="AQ26" s="7" t="s">
        <v>12</v>
      </c>
      <c r="AR26" s="15">
        <f>AR10+AR9+AR11+AR12+AR14+AR13+AR15+AR18+AR19+AR20+AR21+AR22+AR23+AR24</f>
        <v>70</v>
      </c>
      <c r="AS26" s="7" t="s">
        <v>12</v>
      </c>
      <c r="AT26" s="15">
        <f>AT10+AT9+AT11+AT12+AT14+AT13+AT15+AT18+AT19+AT20+AT21+AT22+AT23+AT24</f>
        <v>70</v>
      </c>
      <c r="AU26" s="7" t="s">
        <v>12</v>
      </c>
      <c r="AV26" s="15">
        <f>AV10+AV9+AV11+AV12+AV14+AV13+AV15+AV18+AV19+AV20+AV21+AV22+AV23+AV24</f>
        <v>15</v>
      </c>
      <c r="AW26" s="7" t="s">
        <v>12</v>
      </c>
      <c r="AX26" s="15">
        <f>AX10+AX9+AX11+AX12+AX14+AX13+AX15+AX18+AX19+AX20+AX21+AX22+AX23+AX24</f>
        <v>15</v>
      </c>
      <c r="AY26" s="7" t="s">
        <v>12</v>
      </c>
      <c r="AZ26" s="15">
        <f>AZ10+AZ9+AZ11+AZ12+AZ14+AZ13+AZ15+AZ18+AZ19+AZ20+AZ21+AZ22+AZ23+AZ24</f>
        <v>45</v>
      </c>
      <c r="BA26" s="7" t="s">
        <v>12</v>
      </c>
      <c r="BB26" s="15">
        <f>BB10+BB9+BB11+BB12+BB14+BB13+BB15+BB18+BB19+BB20+BB21+BB22+BB23+BB24</f>
        <v>45</v>
      </c>
      <c r="BC26" s="7" t="s">
        <v>12</v>
      </c>
      <c r="BD26" s="15">
        <f>BD10+BD9+BD11+BD12+BD14+BD13+BD15+BD18+BD19+BD20+BD21+BD22+BD23+BD24</f>
        <v>29</v>
      </c>
      <c r="BE26" s="7" t="s">
        <v>12</v>
      </c>
      <c r="BF26" s="15">
        <f>BF10+BF9+BF11+BF12+BF14+BF13+BF15+BF18+BF19+BF20+BF21+BF22+BF23+BF24</f>
        <v>29</v>
      </c>
      <c r="BG26" s="7" t="s">
        <v>12</v>
      </c>
      <c r="BH26" s="15">
        <f>BH10+BH9+BH11+BH12+BH14+BH13+BH15+BH18+BH19+BH20+BH21+BH22+BH23+BH24</f>
        <v>15</v>
      </c>
      <c r="BI26" s="7" t="s">
        <v>12</v>
      </c>
      <c r="BJ26" s="7" t="s">
        <v>12</v>
      </c>
      <c r="BK26" s="7" t="s">
        <v>12</v>
      </c>
      <c r="BL26" s="7" t="s">
        <v>12</v>
      </c>
      <c r="BM26" s="7" t="s">
        <v>12</v>
      </c>
      <c r="BN26" s="7" t="s">
        <v>12</v>
      </c>
    </row>
    <row r="27" spans="1:66" s="22" customFormat="1" ht="15" customHeight="1">
      <c r="A27" s="51" t="s">
        <v>4</v>
      </c>
      <c r="B27" s="52"/>
      <c r="C27" s="6" t="s">
        <v>12</v>
      </c>
      <c r="D27" s="21">
        <f>D26/14</f>
        <v>4.428571428571429</v>
      </c>
      <c r="E27" s="7" t="s">
        <v>12</v>
      </c>
      <c r="F27" s="21">
        <f aca="true" t="shared" si="36" ref="F27:N27">F26/14</f>
        <v>5</v>
      </c>
      <c r="G27" s="7" t="s">
        <v>12</v>
      </c>
      <c r="H27" s="21">
        <f t="shared" si="36"/>
        <v>3.7142857142857144</v>
      </c>
      <c r="I27" s="7" t="s">
        <v>12</v>
      </c>
      <c r="J27" s="21">
        <f t="shared" si="36"/>
        <v>3</v>
      </c>
      <c r="K27" s="7" t="s">
        <v>12</v>
      </c>
      <c r="L27" s="21">
        <f t="shared" si="36"/>
        <v>4.5</v>
      </c>
      <c r="M27" s="7" t="s">
        <v>12</v>
      </c>
      <c r="N27" s="21">
        <f t="shared" si="36"/>
        <v>5</v>
      </c>
      <c r="O27" s="7" t="s">
        <v>12</v>
      </c>
      <c r="P27" s="21">
        <f>P26/2</f>
        <v>0</v>
      </c>
      <c r="Q27" s="7" t="s">
        <v>12</v>
      </c>
      <c r="R27" s="21">
        <f>R26/6</f>
        <v>5</v>
      </c>
      <c r="S27" s="7" t="s">
        <v>12</v>
      </c>
      <c r="T27" s="21">
        <f>T26/8</f>
        <v>3.75</v>
      </c>
      <c r="U27" s="7" t="s">
        <v>12</v>
      </c>
      <c r="V27" s="21">
        <f>V26/14</f>
        <v>5</v>
      </c>
      <c r="W27" s="7" t="s">
        <v>12</v>
      </c>
      <c r="X27" s="21">
        <f>X26/6</f>
        <v>4.833333333333333</v>
      </c>
      <c r="Y27" s="7" t="s">
        <v>12</v>
      </c>
      <c r="Z27" s="21">
        <f>Z26/14</f>
        <v>5</v>
      </c>
      <c r="AA27" s="7" t="s">
        <v>12</v>
      </c>
      <c r="AB27" s="21">
        <f>AB26/6</f>
        <v>5</v>
      </c>
      <c r="AC27" s="7" t="s">
        <v>12</v>
      </c>
      <c r="AD27" s="21">
        <f>AD26/14</f>
        <v>4.642857142857143</v>
      </c>
      <c r="AE27" s="7" t="s">
        <v>12</v>
      </c>
      <c r="AF27" s="21">
        <f>AF26/14</f>
        <v>5</v>
      </c>
      <c r="AG27" s="7" t="s">
        <v>12</v>
      </c>
      <c r="AH27" s="21">
        <f>AH26/11</f>
        <v>5</v>
      </c>
      <c r="AI27" s="7" t="s">
        <v>12</v>
      </c>
      <c r="AJ27" s="21">
        <f>AJ26/10</f>
        <v>5</v>
      </c>
      <c r="AK27" s="7" t="s">
        <v>12</v>
      </c>
      <c r="AL27" s="21">
        <f>AL26/12</f>
        <v>3.1666666666666665</v>
      </c>
      <c r="AM27" s="7" t="s">
        <v>12</v>
      </c>
      <c r="AN27" s="21">
        <f>AN26/6</f>
        <v>4.833333333333333</v>
      </c>
      <c r="AO27" s="7" t="s">
        <v>12</v>
      </c>
      <c r="AP27" s="21">
        <f>AP26/6</f>
        <v>5</v>
      </c>
      <c r="AQ27" s="7" t="s">
        <v>12</v>
      </c>
      <c r="AR27" s="21">
        <f>AR26/14</f>
        <v>5</v>
      </c>
      <c r="AS27" s="7" t="s">
        <v>12</v>
      </c>
      <c r="AT27" s="21">
        <f>AT26/14</f>
        <v>5</v>
      </c>
      <c r="AU27" s="7" t="s">
        <v>12</v>
      </c>
      <c r="AV27" s="21">
        <f>AV26/6</f>
        <v>2.5</v>
      </c>
      <c r="AW27" s="7" t="s">
        <v>12</v>
      </c>
      <c r="AX27" s="21">
        <f>AX26/7</f>
        <v>2.142857142857143</v>
      </c>
      <c r="AY27" s="7" t="s">
        <v>12</v>
      </c>
      <c r="AZ27" s="21">
        <f>AZ26/9</f>
        <v>5</v>
      </c>
      <c r="BA27" s="7" t="s">
        <v>12</v>
      </c>
      <c r="BB27" s="21">
        <f>BB26/9</f>
        <v>5</v>
      </c>
      <c r="BC27" s="7" t="s">
        <v>12</v>
      </c>
      <c r="BD27" s="21">
        <f>BD26/9</f>
        <v>3.2222222222222223</v>
      </c>
      <c r="BE27" s="7" t="s">
        <v>12</v>
      </c>
      <c r="BF27" s="21">
        <f>BF26/9</f>
        <v>3.2222222222222223</v>
      </c>
      <c r="BG27" s="7" t="s">
        <v>12</v>
      </c>
      <c r="BH27" s="21">
        <f>BH26/3</f>
        <v>5</v>
      </c>
      <c r="BI27" s="7" t="s">
        <v>12</v>
      </c>
      <c r="BJ27" s="7" t="s">
        <v>12</v>
      </c>
      <c r="BK27" s="7" t="s">
        <v>12</v>
      </c>
      <c r="BL27" s="8" t="s">
        <v>12</v>
      </c>
      <c r="BM27" s="8" t="s">
        <v>12</v>
      </c>
      <c r="BN27" s="8" t="s">
        <v>12</v>
      </c>
    </row>
    <row r="28" spans="1:66" ht="37.5" customHeight="1">
      <c r="A28" s="53" t="s">
        <v>28</v>
      </c>
      <c r="B28" s="54"/>
      <c r="C28" s="6" t="s">
        <v>12</v>
      </c>
      <c r="D28" s="6" t="s">
        <v>12</v>
      </c>
      <c r="E28" s="6" t="s">
        <v>12</v>
      </c>
      <c r="F28" s="6" t="s">
        <v>12</v>
      </c>
      <c r="G28" s="6" t="s">
        <v>12</v>
      </c>
      <c r="H28" s="6" t="s">
        <v>12</v>
      </c>
      <c r="I28" s="6" t="s">
        <v>12</v>
      </c>
      <c r="J28" s="6" t="s">
        <v>12</v>
      </c>
      <c r="K28" s="6" t="s">
        <v>12</v>
      </c>
      <c r="L28" s="6" t="s">
        <v>12</v>
      </c>
      <c r="M28" s="6" t="s">
        <v>12</v>
      </c>
      <c r="N28" s="6" t="s">
        <v>12</v>
      </c>
      <c r="O28" s="6" t="s">
        <v>12</v>
      </c>
      <c r="P28" s="6" t="s">
        <v>12</v>
      </c>
      <c r="Q28" s="6" t="s">
        <v>12</v>
      </c>
      <c r="R28" s="6" t="s">
        <v>12</v>
      </c>
      <c r="S28" s="6" t="s">
        <v>12</v>
      </c>
      <c r="T28" s="6" t="s">
        <v>12</v>
      </c>
      <c r="U28" s="6" t="s">
        <v>12</v>
      </c>
      <c r="V28" s="6" t="s">
        <v>12</v>
      </c>
      <c r="W28" s="6" t="s">
        <v>12</v>
      </c>
      <c r="X28" s="6" t="s">
        <v>12</v>
      </c>
      <c r="Y28" s="6" t="s">
        <v>12</v>
      </c>
      <c r="Z28" s="6" t="s">
        <v>12</v>
      </c>
      <c r="AA28" s="6" t="s">
        <v>12</v>
      </c>
      <c r="AB28" s="6" t="s">
        <v>12</v>
      </c>
      <c r="AC28" s="6" t="s">
        <v>12</v>
      </c>
      <c r="AD28" s="6" t="s">
        <v>12</v>
      </c>
      <c r="AE28" s="6" t="s">
        <v>12</v>
      </c>
      <c r="AF28" s="6" t="s">
        <v>12</v>
      </c>
      <c r="AG28" s="6" t="s">
        <v>12</v>
      </c>
      <c r="AH28" s="6" t="s">
        <v>12</v>
      </c>
      <c r="AI28" s="6" t="s">
        <v>12</v>
      </c>
      <c r="AJ28" s="6" t="s">
        <v>12</v>
      </c>
      <c r="AK28" s="6" t="s">
        <v>12</v>
      </c>
      <c r="AL28" s="6" t="s">
        <v>12</v>
      </c>
      <c r="AM28" s="6" t="s">
        <v>12</v>
      </c>
      <c r="AN28" s="6" t="s">
        <v>12</v>
      </c>
      <c r="AO28" s="6" t="s">
        <v>12</v>
      </c>
      <c r="AP28" s="6" t="s">
        <v>12</v>
      </c>
      <c r="AQ28" s="6" t="s">
        <v>12</v>
      </c>
      <c r="AR28" s="6" t="s">
        <v>12</v>
      </c>
      <c r="AS28" s="6" t="s">
        <v>12</v>
      </c>
      <c r="AT28" s="6" t="s">
        <v>12</v>
      </c>
      <c r="AU28" s="6" t="s">
        <v>12</v>
      </c>
      <c r="AV28" s="6" t="s">
        <v>12</v>
      </c>
      <c r="AW28" s="6" t="s">
        <v>12</v>
      </c>
      <c r="AX28" s="6" t="s">
        <v>12</v>
      </c>
      <c r="AY28" s="6" t="s">
        <v>12</v>
      </c>
      <c r="AZ28" s="6" t="s">
        <v>12</v>
      </c>
      <c r="BA28" s="6" t="s">
        <v>12</v>
      </c>
      <c r="BB28" s="6" t="s">
        <v>12</v>
      </c>
      <c r="BC28" s="6" t="s">
        <v>12</v>
      </c>
      <c r="BD28" s="6" t="s">
        <v>12</v>
      </c>
      <c r="BE28" s="6" t="s">
        <v>12</v>
      </c>
      <c r="BF28" s="6" t="s">
        <v>12</v>
      </c>
      <c r="BG28" s="6" t="s">
        <v>12</v>
      </c>
      <c r="BH28" s="6" t="s">
        <v>12</v>
      </c>
      <c r="BI28" s="6" t="s">
        <v>12</v>
      </c>
      <c r="BJ28" s="6" t="s">
        <v>12</v>
      </c>
      <c r="BK28" s="6" t="s">
        <v>12</v>
      </c>
      <c r="BL28" s="6" t="s">
        <v>12</v>
      </c>
      <c r="BM28" s="6" t="s">
        <v>12</v>
      </c>
      <c r="BN28" s="10">
        <f>(BN10+BN9+BN11+BN12+BN14+BN13+BN15+BN18+BN19+BN20+BN21+BN22+BN23+BN24)/14</f>
        <v>89.64966413760814</v>
      </c>
    </row>
    <row r="29" spans="1:7" ht="12.75">
      <c r="A29" s="1"/>
      <c r="B29" s="2"/>
      <c r="C29" s="2"/>
      <c r="D29" s="2"/>
      <c r="E29" s="2"/>
      <c r="F29" s="2"/>
      <c r="G29" s="2"/>
    </row>
    <row r="30" spans="1:7" ht="12.75">
      <c r="A30" s="1"/>
      <c r="B30" s="1"/>
      <c r="C30" s="1"/>
      <c r="D30" s="1"/>
      <c r="E30" s="1"/>
      <c r="F30" s="1"/>
      <c r="G30" s="1"/>
    </row>
    <row r="31" spans="1:64" ht="12.75">
      <c r="A31" s="40"/>
      <c r="B31" s="55" t="s">
        <v>60</v>
      </c>
      <c r="C31" s="55"/>
      <c r="D31" s="55"/>
      <c r="E31" s="55"/>
      <c r="F31" s="55"/>
      <c r="G31" s="55"/>
      <c r="H31" s="55"/>
      <c r="I31" s="55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8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L31" s="3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7" ht="12.75">
      <c r="F37" s="30"/>
    </row>
    <row r="38" ht="12.75">
      <c r="F38" s="30"/>
    </row>
    <row r="39" ht="12.75">
      <c r="F39" s="30"/>
    </row>
    <row r="40" ht="12.75">
      <c r="F40" s="30"/>
    </row>
    <row r="41" ht="12.75">
      <c r="F41" s="30"/>
    </row>
    <row r="42" spans="8:9" ht="12.75">
      <c r="H42" s="12"/>
      <c r="I42" s="12"/>
    </row>
  </sheetData>
  <sheetProtection/>
  <mergeCells count="47">
    <mergeCell ref="A2:BN2"/>
    <mergeCell ref="A5:A7"/>
    <mergeCell ref="B5:B7"/>
    <mergeCell ref="C5:C7"/>
    <mergeCell ref="D5:BK5"/>
    <mergeCell ref="BL5:BL7"/>
    <mergeCell ref="BM5:BM7"/>
    <mergeCell ref="BN5:BN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Z6:BA6"/>
    <mergeCell ref="BB6:BC6"/>
    <mergeCell ref="AF6:AG6"/>
    <mergeCell ref="AH6:AI6"/>
    <mergeCell ref="AJ6:AK6"/>
    <mergeCell ref="AL6:AM6"/>
    <mergeCell ref="AN6:AO6"/>
    <mergeCell ref="AP6:AQ6"/>
    <mergeCell ref="BD6:BE6"/>
    <mergeCell ref="BF6:BG6"/>
    <mergeCell ref="BH6:BI6"/>
    <mergeCell ref="BJ6:BK6"/>
    <mergeCell ref="A8:BN8"/>
    <mergeCell ref="A16:B16"/>
    <mergeCell ref="AR6:AS6"/>
    <mergeCell ref="AT6:AU6"/>
    <mergeCell ref="AV6:AW6"/>
    <mergeCell ref="AX6:AY6"/>
    <mergeCell ref="B31:I31"/>
    <mergeCell ref="A17:BN17"/>
    <mergeCell ref="C18:C20"/>
    <mergeCell ref="A25:B25"/>
    <mergeCell ref="A26:B26"/>
    <mergeCell ref="A27:B27"/>
    <mergeCell ref="A28:B28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20" r:id="rId1"/>
  <rowBreaks count="1" manualBreakCount="1">
    <brk id="31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Данилова Марина Валерьевна</cp:lastModifiedBy>
  <cp:lastPrinted>2022-05-04T08:02:38Z</cp:lastPrinted>
  <dcterms:created xsi:type="dcterms:W3CDTF">1996-10-08T23:32:33Z</dcterms:created>
  <dcterms:modified xsi:type="dcterms:W3CDTF">2022-05-04T13:28:00Z</dcterms:modified>
  <cp:category/>
  <cp:version/>
  <cp:contentType/>
  <cp:contentStatus/>
</cp:coreProperties>
</file>