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95" windowWidth="18960" windowHeight="11475" activeTab="1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процеда'!$A$13:$J$83</definedName>
  </definedNames>
  <calcPr calcId="145621" iterateDelta="1E-4"/>
</workbook>
</file>

<file path=xl/calcChain.xml><?xml version="1.0" encoding="utf-8"?>
<calcChain xmlns="http://schemas.openxmlformats.org/spreadsheetml/2006/main">
  <c r="D53" i="1" l="1"/>
  <c r="L54" i="1" l="1"/>
  <c r="K54" i="1"/>
  <c r="L50" i="1"/>
  <c r="K50" i="1"/>
  <c r="L42" i="1"/>
  <c r="K42" i="1"/>
  <c r="L28" i="1"/>
  <c r="K28" i="1"/>
  <c r="L26" i="1"/>
  <c r="K26" i="1"/>
  <c r="D26" i="1" s="1"/>
  <c r="K16" i="1"/>
  <c r="H51" i="1"/>
  <c r="E55" i="2"/>
  <c r="E82" i="2"/>
  <c r="D40" i="1"/>
  <c r="D27" i="1"/>
  <c r="H20" i="1" l="1"/>
  <c r="H21" i="1"/>
  <c r="H18" i="1"/>
  <c r="H17" i="1"/>
  <c r="H16" i="1"/>
  <c r="I55" i="2"/>
  <c r="F55" i="2"/>
  <c r="D54" i="1" l="1"/>
  <c r="D50" i="1"/>
  <c r="D25" i="1"/>
  <c r="D24" i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D28" i="1" l="1"/>
  <c r="D16" i="1"/>
  <c r="E83" i="2" l="1"/>
  <c r="H42" i="1" s="1"/>
  <c r="D42" i="1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D59" i="1"/>
  <c r="D58" i="1"/>
  <c r="D57" i="1"/>
  <c r="D56" i="1"/>
  <c r="D55" i="1"/>
  <c r="D52" i="1"/>
  <c r="D51" i="1"/>
  <c r="D47" i="1"/>
  <c r="D46" i="1"/>
  <c r="D45" i="1"/>
  <c r="D44" i="1"/>
  <c r="D43" i="1"/>
  <c r="D37" i="1"/>
  <c r="D35" i="1"/>
  <c r="D34" i="1"/>
  <c r="D31" i="1"/>
  <c r="D30" i="1"/>
  <c r="D29" i="1"/>
  <c r="G55" i="2" l="1"/>
  <c r="H55" i="2" s="1"/>
  <c r="D21" i="1"/>
  <c r="D20" i="1"/>
  <c r="D19" i="1"/>
  <c r="D18" i="1"/>
  <c r="D17" i="1"/>
</calcChain>
</file>

<file path=xl/sharedStrings.xml><?xml version="1.0" encoding="utf-8"?>
<sst xmlns="http://schemas.openxmlformats.org/spreadsheetml/2006/main" count="319" uniqueCount="207">
  <si>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</si>
  <si>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</si>
  <si>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</si>
  <si>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</si>
  <si>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</si>
  <si>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</si>
  <si>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</si>
  <si>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</si>
  <si>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</si>
  <si>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</si>
  <si>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</si>
  <si>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</si>
  <si>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</si>
  <si>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</si>
  <si>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</si>
  <si>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</si>
  <si>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</si>
  <si>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</si>
  <si>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</si>
  <si>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</si>
  <si>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</si>
  <si>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</si>
  <si>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</si>
  <si>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</si>
  <si>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</si>
  <si>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</si>
  <si>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</si>
  <si>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</si>
  <si>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</si>
  <si>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</si>
  <si>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</si>
  <si>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</si>
  <si>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</si>
  <si>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</si>
  <si>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</si>
  <si>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</si>
  <si>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</si>
  <si>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</si>
  <si>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</si>
  <si>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</si>
  <si>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</si>
  <si>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</si>
  <si>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</si>
  <si>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</si>
  <si>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</si>
  <si>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</si>
  <si>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</si>
  <si>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</si>
  <si>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</si>
  <si>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</si>
  <si>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</si>
  <si>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</si>
  <si>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</si>
  <si>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</si>
  <si>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</si>
  <si>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</si>
  <si>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</si>
  <si>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</si>
  <si>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</si>
  <si>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</si>
  <si>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</si>
  <si>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</si>
  <si>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</si>
  <si>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</si>
  <si>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</si>
  <si>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</si>
  <si>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</si>
  <si>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</si>
  <si>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</si>
  <si>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</si>
  <si>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</si>
  <si>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</si>
  <si>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</si>
  <si>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</si>
  <si>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</si>
  <si>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</si>
  <si>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</si>
  <si>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</si>
  <si>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</si>
  <si>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</si>
  <si>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</si>
  <si>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</si>
  <si>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</si>
  <si>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</si>
  <si>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</si>
  <si>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должность</t>
  </si>
  <si>
    <t>об определении поставщиков (подрядчиков, исполнителей)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</si>
  <si>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</si>
  <si>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</si>
  <si>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</si>
  <si>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</si>
  <si>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</si>
  <si>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</si>
  <si>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</si>
  <si>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</si>
  <si>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</si>
  <si>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</si>
  <si>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</si>
  <si>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</si>
  <si>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</si>
  <si>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</si>
  <si>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</si>
  <si>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</si>
  <si>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</si>
  <si>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</si>
  <si>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</si>
  <si>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</si>
  <si>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</si>
  <si>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</si>
  <si>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</si>
  <si>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</si>
  <si>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</si>
  <si>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</si>
  <si>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</si>
  <si>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</si>
  <si>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</si>
  <si>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</si>
  <si>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</si>
  <si>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</si>
  <si>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</si>
  <si>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</si>
  <si>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</si>
  <si>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</si>
  <si>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</si>
  <si>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</si>
  <si>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</si>
  <si>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</si>
  <si>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</si>
  <si>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</si>
  <si>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</si>
  <si>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</si>
  <si>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</si>
  <si>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</si>
  <si>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</si>
  <si>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</si>
  <si>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</si>
  <si>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</si>
  <si>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</si>
  <si>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</si>
  <si>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</si>
  <si>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</si>
  <si>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</si>
  <si>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</si>
  <si>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</si>
  <si>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</si>
  <si>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</si>
  <si>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за 2 квартал 2021 года_</t>
    </r>
  </si>
  <si>
    <t>Отчетный период: 2 квартал 2021 года</t>
  </si>
  <si>
    <t>ЭА, СМП</t>
  </si>
  <si>
    <t>ЭА</t>
  </si>
  <si>
    <t>состоялся</t>
  </si>
  <si>
    <t>не состоялся</t>
  </si>
  <si>
    <t xml:space="preserve">Замена водонапорной башни на насосную установку с ремонтом системы водоснабжения по улицам Вокзальная, Школьная и Загородная деревни Албахтино Алманчинского сельского поселения Красноармейского района Чувашской Республики </t>
  </si>
  <si>
    <t xml:space="preserve">Приобретение жилья для многодетной семьи, имеющих пять и более детей. 
</t>
  </si>
  <si>
    <t xml:space="preserve">Ремонт участков автомобильной дороги по ул. Школьная д. Шивбоси от дома №7 до дома №33 с устройством съезда к магазину РАЙПО </t>
  </si>
  <si>
    <t>Благоустройство территории по ул. Центральная д. Шивбоси Красноармейского района Чувашской Республики</t>
  </si>
  <si>
    <t xml:space="preserve">Ремонт участков автомобильной дороги д. Нижняя Типсирма по ул. Димитрова от дома №17 до дома №7 </t>
  </si>
  <si>
    <t>Ремонт системы водоснабжения с заменой труб в с. Исаково Исаковского сельского поселения Красноармейского района Чувашской Республики</t>
  </si>
  <si>
    <r>
      <t>Ремонт участка автомобильной дороги от ул. Центральная до ул. Верхняя д.Таныши</t>
    </r>
    <r>
      <rPr>
        <sz val="10"/>
        <color theme="1"/>
        <rFont val="Arial"/>
        <family val="2"/>
        <charset val="204"/>
      </rPr>
      <t xml:space="preserve"> </t>
    </r>
  </si>
  <si>
    <t xml:space="preserve">Благоустройство территории по ул. Центральная д. Яманаки Красноармейского района Чувашской Республики </t>
  </si>
  <si>
    <t xml:space="preserve">Ремонт участка автомобильной дороги по ул. Лесная и Озерная д. Кюльхири Караевского сельского поселения Красноармейского района  </t>
  </si>
  <si>
    <t xml:space="preserve">Ремонт участков дороги по ул. Лесная с. Караево от д. № 24 и выше, от перекрестка ниже до д. 15 
</t>
  </si>
  <si>
    <t xml:space="preserve">Благоустройсто территории по ул. Центральная с устройством спортивных площадок в с. Караево Красноармейского района Чувашской Республики </t>
  </si>
  <si>
    <t xml:space="preserve">Благоустройство внутридворовых и придомовых территорий по адресу:Чувашская Республика,р-н Красноармейский,с.Красноармейское,ул.Ленина,д.84 </t>
  </si>
  <si>
    <t xml:space="preserve">Благоустройство внутридворовых и придомовых территорий по адресу: Чувашская Республика ,р-он Красноармейский, с.Красноармейское, ул.Ленина, д.76, д.78  </t>
  </si>
  <si>
    <t xml:space="preserve">Ремонт дворовых территорий многоквартирных домов 65 корп.1, 65, 65/2, по ул. Ленина с .Красноармейское </t>
  </si>
  <si>
    <t xml:space="preserve">Замена водонапорной башни по ул. Гагарина в д. Старые Игити Красноармейского сельского поселения Красноармейского района Чувашской Республики  </t>
  </si>
  <si>
    <t xml:space="preserve">Ремонт водопроводной сети по ул. Траковская села Красноармейское Красноармейского сельского поселения Красноармейского района Чувашской Республики </t>
  </si>
  <si>
    <t>Устройство летней сцены для проведения праздничных мероприятий на стадионе "Факел" с. Красноармейское Красноармейского района Чувашской Республики</t>
  </si>
  <si>
    <t xml:space="preserve">Благоустройство ул. Восточная д. Пикшики Красноармейского района Чувашской Республики </t>
  </si>
  <si>
    <t>Ремонт участка автомобильной дороги по ул. Молодежная в деревне Полайкасы Чадукасинского сельского поселения Красноармейского района Чувашской Республики</t>
  </si>
  <si>
    <t>Ремонт участка автомобильной  дороги по ул. Овражная д. Типвары от дома №1  до дома №8</t>
  </si>
  <si>
    <t>Ремонт грунтовой дороги по ул. Комсомольская и Клубная д. Санькасы Яншихово-Челлинского сельского поселения  Красноармейского района Чувашской Республики</t>
  </si>
  <si>
    <t>Ремонт грунтовой дороги по ул. Плотинная д. Таныши Исаковского сельского поселения Красноармейского района Чувашской Республики</t>
  </si>
  <si>
    <t xml:space="preserve">Водоснабжение по ул. Ленина в д. Старые Игити Красноармейского сельского поселения Красноармейского района Чувашской Республики </t>
  </si>
  <si>
    <t>Ремонт грунтовой дороги, подъезда к ул. Ленина д. Хозакасы Красноармейского сельского поселения Красноармейского района Чувашской Республики</t>
  </si>
  <si>
    <t>Ремонт участка автомобильной дороги по ул. Ленина от дома №7 улично-дорожной сети с. Убеево до начала ул. Колхозная</t>
  </si>
  <si>
    <t xml:space="preserve">Ремонт грунтовой дороги по ул. Заовражная д. Янгасы </t>
  </si>
  <si>
    <t>государственного органа Чувашской Республики, органа управления ТФОМС Чувашской Республики, представляющего отчет:   Красноармейский район Чувашской Республики</t>
  </si>
  <si>
    <t xml:space="preserve">Наименование  организации: Красноармейский район Чувашской Республики    </t>
  </si>
  <si>
    <t xml:space="preserve">Выкорчевка кустов, мелколесья и пней на участках полосы отвода автодороги ОПМЗ "Чебоксары - Сурское" - Караево - Красноармейское, 
км0+000 - км2+800, 
км7+200 - км8+300
</t>
  </si>
  <si>
    <t xml:space="preserve">Выкорчевка кустов, мелколесья и пней на участках полосы отвода автодороги ОПМЗ "Цивильск - Красноармейское - Кюль-Сирма" - Шивбоси,   км3+400 - км9+300 (протяж 5,9км),    км11+100 - км11+850 (протяж 0,75км),   км17+000 - км17+325 (0,3км) 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</si>
  <si>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2 квартира 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</si>
  <si>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3 квартира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</si>
  <si>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помещения,1 квартира </t>
  </si>
  <si>
    <t xml:space="preserve">Нанесение горизонтальной дорожной разметки автомобильных дорог общего пользования местного значения в Красноармейском районе Чувашской Республики 
</t>
  </si>
  <si>
    <t xml:space="preserve">Ремонт участков автомобильной дороги "Чебоксары-Сурское" - Чадукасы - Красноармейское    
  1. с км17+020 по км17+950+30м примыкание
 2. с км17+970 по км19+925 
</t>
  </si>
  <si>
    <t>ЭА, Субподряд 30%</t>
  </si>
  <si>
    <t xml:space="preserve">  </t>
  </si>
  <si>
    <t xml:space="preserve">Выполнение работ на объекте: «Капитальный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(по замене оконных блоков)» </t>
  </si>
  <si>
    <t>«Капитальный ремонт фасада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д.40</t>
  </si>
  <si>
    <t>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д.40</t>
  </si>
  <si>
    <t xml:space="preserve">Капитальный ремонт здания МБОУ "Красноармейская СОШ" Красноармейского района Чувашской Республики </t>
  </si>
  <si>
    <t>ЭА, субподряд 30 %</t>
  </si>
  <si>
    <t>Выполнение работ на объекте: «Капитальный ремонт внутренних помещений и замена инженерных коммуникаций МБДОУ "Детский сад "Сеспель"расположенный по адресу Чувашская Республика,Красноармейский район,село Красноармейское, ул. Г Степанова,д.26»</t>
  </si>
  <si>
    <t>Выполнение работ на объекте: «Капитальный ремонт фасада и кровли МБДОУ "Детский сад "Сеспель" расположенный по адресу Чувашская Республика, Красноармейский район, село Красноармейское, ул. Г Степанова, д.26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</si>
  <si>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</t>
  </si>
  <si>
    <t xml:space="preserve">«Капитальный ремонт фасада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</t>
  </si>
  <si>
    <t xml:space="preserve">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</t>
  </si>
  <si>
    <t xml:space="preserve">Капитальный ремонт помещений МБОУ "Красноармейская СОШ" Красноармейского района Чувашской Республики </t>
  </si>
  <si>
    <t>расторгнут по соглашению сторон</t>
  </si>
  <si>
    <t>отменен</t>
  </si>
  <si>
    <t>8(83530)2-14-78</t>
  </si>
  <si>
    <t>krarm_glbuxg@cap.ru</t>
  </si>
  <si>
    <t xml:space="preserve">Заведующий сектором организации и проведения муниципальных закупок           </t>
  </si>
  <si>
    <t>Степанова М.А.</t>
  </si>
  <si>
    <t>20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</si>
</sst>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7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wrapText="1"/>
    </xf>
    <xf numFmtId="14" fontId="10" fillId="0" borderId="14" xfId="0" applyNumberFormat="1" applyFont="1" applyBorder="1"/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12" fillId="9" borderId="14" xfId="0" applyFont="1" applyFill="1" applyBorder="1" applyAlignment="1">
      <alignment wrapText="1" shrinkToFit="1"/>
    </xf>
    <xf numFmtId="0" fontId="12" fillId="9" borderId="0" xfId="0" applyFont="1" applyFill="1" applyAlignment="1">
      <alignment wrapText="1"/>
    </xf>
    <xf numFmtId="0" fontId="10" fillId="0" borderId="20" xfId="0" applyFont="1" applyBorder="1" applyAlignment="1">
      <alignment horizontal="center" vertical="center"/>
    </xf>
    <xf numFmtId="0" fontId="12" fillId="9" borderId="14" xfId="0" applyFont="1" applyFill="1" applyBorder="1" applyAlignment="1">
      <alignment wrapText="1"/>
    </xf>
    <xf numFmtId="0" fontId="10" fillId="0" borderId="14" xfId="0" applyFont="1" applyBorder="1" applyAlignment="1">
      <alignment vertical="center"/>
    </xf>
    <xf numFmtId="0" fontId="10" fillId="9" borderId="0" xfId="0" applyFont="1" applyFill="1" applyAlignment="1">
      <alignment wrapText="1"/>
    </xf>
    <xf numFmtId="0" fontId="10" fillId="9" borderId="0" xfId="0" applyFont="1" applyFill="1" applyAlignment="1">
      <alignment horizontal="justify" vertical="center"/>
    </xf>
    <xf numFmtId="0" fontId="10" fillId="0" borderId="14" xfId="0" applyFont="1" applyFill="1" applyBorder="1"/>
    <xf numFmtId="0" fontId="10" fillId="0" borderId="18" xfId="0" applyFont="1" applyBorder="1"/>
    <xf numFmtId="14" fontId="0" fillId="0" borderId="14" xfId="0" applyNumberFormat="1" applyBorder="1"/>
    <xf numFmtId="4" fontId="10" fillId="0" borderId="14" xfId="0" applyNumberFormat="1" applyFont="1" applyBorder="1"/>
    <xf numFmtId="14" fontId="0" fillId="0" borderId="21" xfId="0" applyNumberFormat="1" applyBorder="1"/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Fill="1" applyBorder="1"/>
    <xf numFmtId="4" fontId="0" fillId="0" borderId="14" xfId="0" applyNumberFormat="1" applyBorder="1"/>
    <xf numFmtId="14" fontId="10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9"/>
  <sheetViews>
    <sheetView showGridLines="0" zoomScaleNormal="100" workbookViewId="0">
      <selection activeCell="D54" sqref="D54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3"/>
      <c r="B1" s="152" t="s">
        <v>102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9" ht="29.25" customHeight="1" x14ac:dyDescent="0.25">
      <c r="A2" s="23"/>
      <c r="B2" s="154" t="s">
        <v>53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9" x14ac:dyDescent="0.25">
      <c r="A3" s="23"/>
      <c r="B3" s="154" t="s">
        <v>86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9" s="9" customFormat="1" x14ac:dyDescent="0.25">
      <c r="A4" s="23"/>
      <c r="B4" s="150" t="s">
        <v>145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9" ht="18.75" customHeight="1" x14ac:dyDescent="0.25">
      <c r="A5" s="23"/>
      <c r="B5" s="128" t="s">
        <v>146</v>
      </c>
      <c r="C5" s="128"/>
      <c r="D5" s="128"/>
      <c r="E5" s="128"/>
      <c r="F5" s="128"/>
      <c r="G5" s="24"/>
      <c r="H5" s="24"/>
      <c r="I5" s="24"/>
      <c r="J5" s="24"/>
      <c r="K5" s="24"/>
      <c r="L5" s="24"/>
      <c r="M5" s="24"/>
    </row>
    <row r="6" spans="1:19" ht="27" customHeight="1" x14ac:dyDescent="0.25">
      <c r="A6" s="23"/>
      <c r="B6" s="129" t="s">
        <v>179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9" ht="23.25" customHeight="1" thickBot="1" x14ac:dyDescent="0.3">
      <c r="A7" s="23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S7" s="5"/>
    </row>
    <row r="8" spans="1:19" ht="15.75" thickBot="1" x14ac:dyDescent="0.3">
      <c r="A8" s="25"/>
      <c r="B8" s="144" t="s">
        <v>0</v>
      </c>
      <c r="C8" s="144" t="s">
        <v>1</v>
      </c>
      <c r="D8" s="144" t="s">
        <v>2</v>
      </c>
      <c r="E8" s="136" t="s">
        <v>3</v>
      </c>
      <c r="F8" s="137"/>
      <c r="G8" s="137"/>
      <c r="H8" s="137"/>
      <c r="I8" s="137"/>
      <c r="J8" s="137"/>
      <c r="K8" s="137"/>
      <c r="L8" s="137"/>
      <c r="M8" s="149"/>
      <c r="S8" s="5"/>
    </row>
    <row r="9" spans="1:19" ht="31.5" customHeight="1" x14ac:dyDescent="0.25">
      <c r="A9" s="25"/>
      <c r="B9" s="145"/>
      <c r="C9" s="145"/>
      <c r="D9" s="145"/>
      <c r="E9" s="130" t="s">
        <v>48</v>
      </c>
      <c r="F9" s="131"/>
      <c r="G9" s="131"/>
      <c r="H9" s="131"/>
      <c r="I9" s="131"/>
      <c r="J9" s="132"/>
      <c r="K9" s="130" t="s">
        <v>4</v>
      </c>
      <c r="L9" s="131"/>
      <c r="M9" s="132"/>
    </row>
    <row r="10" spans="1:19" ht="15.75" thickBot="1" x14ac:dyDescent="0.3">
      <c r="A10" s="25"/>
      <c r="B10" s="145"/>
      <c r="C10" s="145"/>
      <c r="D10" s="145"/>
      <c r="E10" s="133"/>
      <c r="F10" s="134"/>
      <c r="G10" s="134"/>
      <c r="H10" s="134"/>
      <c r="I10" s="134"/>
      <c r="J10" s="135"/>
      <c r="K10" s="133"/>
      <c r="L10" s="147"/>
      <c r="M10" s="148"/>
      <c r="S10" s="5"/>
    </row>
    <row r="11" spans="1:19" ht="26.25" customHeight="1" thickBot="1" x14ac:dyDescent="0.3">
      <c r="A11" s="25"/>
      <c r="B11" s="145"/>
      <c r="C11" s="145"/>
      <c r="D11" s="145"/>
      <c r="E11" s="136" t="s">
        <v>49</v>
      </c>
      <c r="F11" s="137"/>
      <c r="G11" s="137"/>
      <c r="H11" s="144" t="s">
        <v>5</v>
      </c>
      <c r="I11" s="144" t="s">
        <v>50</v>
      </c>
      <c r="J11" s="144" t="s">
        <v>51</v>
      </c>
      <c r="K11" s="130" t="s">
        <v>6</v>
      </c>
      <c r="L11" s="161" t="s">
        <v>122</v>
      </c>
      <c r="M11" s="162"/>
      <c r="S11" s="5"/>
    </row>
    <row r="12" spans="1:19" ht="48" customHeight="1" x14ac:dyDescent="0.25">
      <c r="A12" s="25"/>
      <c r="B12" s="145"/>
      <c r="C12" s="145"/>
      <c r="D12" s="145"/>
      <c r="E12" s="166" t="s">
        <v>45</v>
      </c>
      <c r="F12" s="166" t="s">
        <v>46</v>
      </c>
      <c r="G12" s="166" t="s">
        <v>47</v>
      </c>
      <c r="H12" s="145"/>
      <c r="I12" s="145"/>
      <c r="J12" s="145"/>
      <c r="K12" s="165"/>
      <c r="L12" s="163" t="s">
        <v>123</v>
      </c>
      <c r="M12" s="163" t="s">
        <v>124</v>
      </c>
    </row>
    <row r="13" spans="1:19" ht="21" customHeight="1" thickBot="1" x14ac:dyDescent="0.3">
      <c r="A13" s="25"/>
      <c r="B13" s="146"/>
      <c r="C13" s="146"/>
      <c r="D13" s="146"/>
      <c r="E13" s="167"/>
      <c r="F13" s="167"/>
      <c r="G13" s="167"/>
      <c r="H13" s="146"/>
      <c r="I13" s="146"/>
      <c r="J13" s="146"/>
      <c r="K13" s="133"/>
      <c r="L13" s="164"/>
      <c r="M13" s="164"/>
    </row>
    <row r="14" spans="1:19" ht="15.75" thickBot="1" x14ac:dyDescent="0.3">
      <c r="A14" s="25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</row>
    <row r="15" spans="1:19" ht="19.5" customHeight="1" thickBot="1" x14ac:dyDescent="0.3">
      <c r="A15" s="25"/>
      <c r="B15" s="138" t="s">
        <v>42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</row>
    <row r="16" spans="1:19" ht="41.25" customHeight="1" thickBot="1" x14ac:dyDescent="0.3">
      <c r="A16" s="25"/>
      <c r="B16" s="33" t="s">
        <v>104</v>
      </c>
      <c r="C16" s="34" t="s">
        <v>7</v>
      </c>
      <c r="D16" s="35">
        <f>H16+K16</f>
        <v>728</v>
      </c>
      <c r="E16" s="35"/>
      <c r="F16" s="35"/>
      <c r="G16" s="35"/>
      <c r="H16" s="35">
        <f>33+8+14</f>
        <v>55</v>
      </c>
      <c r="I16" s="35"/>
      <c r="J16" s="35"/>
      <c r="K16" s="35">
        <f>118+68+428+38+21</f>
        <v>673</v>
      </c>
      <c r="L16" s="36">
        <v>673</v>
      </c>
      <c r="M16" s="36"/>
    </row>
    <row r="17" spans="1:17" ht="39" thickBot="1" x14ac:dyDescent="0.3">
      <c r="A17" s="38"/>
      <c r="B17" s="39" t="s">
        <v>105</v>
      </c>
      <c r="C17" s="40" t="s">
        <v>8</v>
      </c>
      <c r="D17" s="41">
        <f t="shared" ref="D17:D21" si="0">H17</f>
        <v>33</v>
      </c>
      <c r="E17" s="41"/>
      <c r="F17" s="41"/>
      <c r="G17" s="41"/>
      <c r="H17" s="41">
        <f>20+4+9</f>
        <v>33</v>
      </c>
      <c r="I17" s="41"/>
      <c r="J17" s="41"/>
      <c r="K17" s="41"/>
      <c r="L17" s="41"/>
      <c r="M17" s="42"/>
    </row>
    <row r="18" spans="1:17" ht="39" thickBot="1" x14ac:dyDescent="0.3">
      <c r="A18" s="25"/>
      <c r="B18" s="16" t="s">
        <v>106</v>
      </c>
      <c r="C18" s="17" t="s">
        <v>9</v>
      </c>
      <c r="D18" s="18">
        <f t="shared" si="0"/>
        <v>15</v>
      </c>
      <c r="E18" s="18"/>
      <c r="F18" s="18"/>
      <c r="G18" s="18"/>
      <c r="H18" s="18">
        <f>11+3+1</f>
        <v>15</v>
      </c>
      <c r="I18" s="18"/>
      <c r="J18" s="18"/>
      <c r="K18" s="18"/>
      <c r="L18" s="18"/>
      <c r="M18" s="18"/>
    </row>
    <row r="19" spans="1:17" ht="51.75" thickBot="1" x14ac:dyDescent="0.3">
      <c r="A19" s="25"/>
      <c r="B19" s="16" t="s">
        <v>100</v>
      </c>
      <c r="C19" s="17" t="s">
        <v>10</v>
      </c>
      <c r="D19" s="18">
        <f t="shared" si="0"/>
        <v>15</v>
      </c>
      <c r="E19" s="18"/>
      <c r="F19" s="18"/>
      <c r="G19" s="18"/>
      <c r="H19" s="18">
        <v>15</v>
      </c>
      <c r="I19" s="18"/>
      <c r="J19" s="18"/>
      <c r="K19" s="18"/>
      <c r="L19" s="18"/>
      <c r="M19" s="18"/>
      <c r="Q19" s="12"/>
    </row>
    <row r="20" spans="1:17" ht="51.75" thickBot="1" x14ac:dyDescent="0.3">
      <c r="A20" s="25"/>
      <c r="B20" s="16" t="s">
        <v>107</v>
      </c>
      <c r="C20" s="17" t="s">
        <v>11</v>
      </c>
      <c r="D20" s="18">
        <f t="shared" si="0"/>
        <v>16</v>
      </c>
      <c r="E20" s="18"/>
      <c r="F20" s="18"/>
      <c r="G20" s="18"/>
      <c r="H20" s="18">
        <f>8+1+7</f>
        <v>16</v>
      </c>
      <c r="I20" s="18"/>
      <c r="J20" s="18"/>
      <c r="K20" s="18"/>
      <c r="L20" s="18"/>
      <c r="M20" s="18"/>
    </row>
    <row r="21" spans="1:17" ht="51.75" thickBot="1" x14ac:dyDescent="0.3">
      <c r="A21" s="25"/>
      <c r="B21" s="19" t="s">
        <v>108</v>
      </c>
      <c r="C21" s="30" t="s">
        <v>12</v>
      </c>
      <c r="D21" s="31">
        <f t="shared" si="0"/>
        <v>16</v>
      </c>
      <c r="E21" s="31"/>
      <c r="F21" s="31"/>
      <c r="G21" s="31"/>
      <c r="H21" s="31">
        <f>8+1+7</f>
        <v>16</v>
      </c>
      <c r="I21" s="31"/>
      <c r="J21" s="31"/>
      <c r="K21" s="31"/>
      <c r="L21" s="31"/>
      <c r="M21" s="31"/>
    </row>
    <row r="22" spans="1:17" ht="51.75" thickBot="1" x14ac:dyDescent="0.3">
      <c r="A22" s="25"/>
      <c r="B22" s="44" t="s">
        <v>109</v>
      </c>
      <c r="C22" s="67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7" s="66" customFormat="1" ht="51.75" thickBot="1" x14ac:dyDescent="0.3">
      <c r="A23" s="25"/>
      <c r="B23" s="72" t="s">
        <v>121</v>
      </c>
      <c r="C23" s="73" t="s">
        <v>14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7" s="60" customFormat="1" ht="65.25" customHeight="1" thickBot="1" x14ac:dyDescent="0.3">
      <c r="A24" s="59"/>
      <c r="B24" s="69" t="s">
        <v>110</v>
      </c>
      <c r="C24" s="68" t="s">
        <v>15</v>
      </c>
      <c r="D24" s="70">
        <f>H24</f>
        <v>50</v>
      </c>
      <c r="E24" s="71"/>
      <c r="F24" s="71"/>
      <c r="G24" s="71"/>
      <c r="H24" s="71">
        <v>50</v>
      </c>
      <c r="I24" s="71"/>
      <c r="J24" s="71"/>
      <c r="K24" s="71"/>
      <c r="L24" s="71"/>
      <c r="M24" s="71"/>
    </row>
    <row r="25" spans="1:17" s="88" customFormat="1" ht="79.5" customHeight="1" thickBot="1" x14ac:dyDescent="0.3">
      <c r="A25" s="84"/>
      <c r="B25" s="85" t="s">
        <v>144</v>
      </c>
      <c r="C25" s="86" t="s">
        <v>16</v>
      </c>
      <c r="D25" s="87">
        <f>H25</f>
        <v>55</v>
      </c>
      <c r="E25" s="87"/>
      <c r="F25" s="87"/>
      <c r="G25" s="87"/>
      <c r="H25" s="87">
        <v>55</v>
      </c>
      <c r="I25" s="87"/>
      <c r="J25" s="87"/>
      <c r="K25" s="87"/>
      <c r="L25" s="87"/>
      <c r="M25" s="87"/>
    </row>
    <row r="26" spans="1:17" ht="42.75" customHeight="1" thickBot="1" x14ac:dyDescent="0.3">
      <c r="A26" s="25"/>
      <c r="B26" s="20" t="s">
        <v>111</v>
      </c>
      <c r="C26" s="22" t="s">
        <v>17</v>
      </c>
      <c r="D26" s="21">
        <f>K26+H26</f>
        <v>677</v>
      </c>
      <c r="E26" s="21"/>
      <c r="F26" s="21"/>
      <c r="G26" s="21"/>
      <c r="H26" s="21">
        <v>4</v>
      </c>
      <c r="I26" s="21"/>
      <c r="J26" s="21"/>
      <c r="K26" s="35">
        <f t="shared" ref="K26:L26" si="1">118+68+428+38+21</f>
        <v>673</v>
      </c>
      <c r="L26" s="35">
        <f t="shared" si="1"/>
        <v>673</v>
      </c>
      <c r="M26" s="21"/>
    </row>
    <row r="27" spans="1:17" ht="42" customHeight="1" thickBot="1" x14ac:dyDescent="0.3">
      <c r="A27" s="25"/>
      <c r="B27" s="20" t="s">
        <v>112</v>
      </c>
      <c r="C27" s="22" t="s">
        <v>18</v>
      </c>
      <c r="D27" s="21">
        <f>H27</f>
        <v>1</v>
      </c>
      <c r="E27" s="21"/>
      <c r="F27" s="21"/>
      <c r="G27" s="21"/>
      <c r="H27" s="21">
        <v>1</v>
      </c>
      <c r="I27" s="21"/>
      <c r="J27" s="21"/>
      <c r="K27" s="21"/>
      <c r="L27" s="21"/>
      <c r="M27" s="21"/>
    </row>
    <row r="28" spans="1:17" ht="25.5" customHeight="1" thickBot="1" x14ac:dyDescent="0.3">
      <c r="A28" s="25"/>
      <c r="B28" s="56" t="s">
        <v>89</v>
      </c>
      <c r="C28" s="57" t="s">
        <v>19</v>
      </c>
      <c r="D28" s="58">
        <f>H28+K28</f>
        <v>710</v>
      </c>
      <c r="E28" s="58"/>
      <c r="F28" s="58"/>
      <c r="G28" s="58"/>
      <c r="H28" s="58">
        <v>37</v>
      </c>
      <c r="I28" s="58"/>
      <c r="J28" s="58"/>
      <c r="K28" s="35">
        <f t="shared" ref="K28:L28" si="2">118+68+428+38+21</f>
        <v>673</v>
      </c>
      <c r="L28" s="35">
        <f t="shared" si="2"/>
        <v>673</v>
      </c>
      <c r="M28" s="58"/>
    </row>
    <row r="29" spans="1:17" ht="39.75" customHeight="1" thickBot="1" x14ac:dyDescent="0.3">
      <c r="A29" s="25"/>
      <c r="B29" s="13" t="s">
        <v>134</v>
      </c>
      <c r="C29" s="14" t="s">
        <v>20</v>
      </c>
      <c r="D29" s="15">
        <f>H29</f>
        <v>15</v>
      </c>
      <c r="E29" s="15"/>
      <c r="F29" s="15"/>
      <c r="G29" s="15"/>
      <c r="H29" s="15">
        <v>15</v>
      </c>
      <c r="I29" s="15"/>
      <c r="J29" s="15"/>
      <c r="K29" s="15"/>
      <c r="L29" s="15"/>
      <c r="M29" s="15"/>
    </row>
    <row r="30" spans="1:17" ht="51.75" thickBot="1" x14ac:dyDescent="0.3">
      <c r="A30" s="25"/>
      <c r="B30" s="16" t="s">
        <v>132</v>
      </c>
      <c r="C30" s="17" t="s">
        <v>21</v>
      </c>
      <c r="D30" s="18">
        <f>H30</f>
        <v>15</v>
      </c>
      <c r="E30" s="18"/>
      <c r="F30" s="18"/>
      <c r="G30" s="18"/>
      <c r="H30" s="18">
        <v>15</v>
      </c>
      <c r="I30" s="18"/>
      <c r="J30" s="18"/>
      <c r="K30" s="26"/>
      <c r="L30" s="26"/>
      <c r="M30" s="26"/>
    </row>
    <row r="31" spans="1:17" ht="54.75" customHeight="1" thickBot="1" x14ac:dyDescent="0.3">
      <c r="A31" s="25"/>
      <c r="B31" s="16" t="s">
        <v>133</v>
      </c>
      <c r="C31" s="17" t="s">
        <v>22</v>
      </c>
      <c r="D31" s="18">
        <f>H31</f>
        <v>15</v>
      </c>
      <c r="E31" s="18"/>
      <c r="F31" s="18"/>
      <c r="G31" s="18"/>
      <c r="H31" s="18">
        <v>15</v>
      </c>
      <c r="I31" s="18"/>
      <c r="J31" s="18"/>
      <c r="K31" s="26"/>
      <c r="L31" s="26"/>
      <c r="M31" s="26"/>
    </row>
    <row r="32" spans="1:17" ht="15.75" thickBot="1" x14ac:dyDescent="0.3">
      <c r="A32" s="25"/>
      <c r="B32" s="20" t="s">
        <v>90</v>
      </c>
      <c r="C32" s="2" t="s">
        <v>87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5"/>
      <c r="B33" s="20" t="s">
        <v>91</v>
      </c>
      <c r="C33" s="2" t="s">
        <v>125</v>
      </c>
      <c r="D33" s="3"/>
      <c r="E33" s="3"/>
      <c r="F33" s="3"/>
      <c r="G33" s="3"/>
      <c r="H33" s="3">
        <v>1</v>
      </c>
      <c r="I33" s="3"/>
      <c r="J33" s="3"/>
      <c r="K33" s="4"/>
      <c r="L33" s="4"/>
      <c r="M33" s="4"/>
    </row>
    <row r="34" spans="1:13" s="60" customFormat="1" ht="51.75" thickBot="1" x14ac:dyDescent="0.3">
      <c r="A34" s="59"/>
      <c r="B34" s="75" t="s">
        <v>135</v>
      </c>
      <c r="C34" s="76" t="s">
        <v>126</v>
      </c>
      <c r="D34" s="77">
        <f>H34</f>
        <v>33</v>
      </c>
      <c r="E34" s="78"/>
      <c r="F34" s="77"/>
      <c r="G34" s="78"/>
      <c r="H34" s="77">
        <v>33</v>
      </c>
      <c r="I34" s="78"/>
      <c r="J34" s="77"/>
      <c r="K34" s="78"/>
      <c r="L34" s="77"/>
      <c r="M34" s="79"/>
    </row>
    <row r="35" spans="1:13" s="88" customFormat="1" ht="66" customHeight="1" thickBot="1" x14ac:dyDescent="0.3">
      <c r="A35" s="84"/>
      <c r="B35" s="85" t="s">
        <v>136</v>
      </c>
      <c r="C35" s="86" t="s">
        <v>127</v>
      </c>
      <c r="D35" s="87">
        <f>H35</f>
        <v>37</v>
      </c>
      <c r="E35" s="87"/>
      <c r="F35" s="87"/>
      <c r="G35" s="87"/>
      <c r="H35" s="87">
        <v>37</v>
      </c>
      <c r="I35" s="87"/>
      <c r="J35" s="87"/>
      <c r="K35" s="87"/>
      <c r="L35" s="87"/>
      <c r="M35" s="87"/>
    </row>
    <row r="36" spans="1:13" ht="20.25" customHeight="1" thickBot="1" x14ac:dyDescent="0.3">
      <c r="A36" s="25"/>
      <c r="B36" s="141" t="s">
        <v>43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</row>
    <row r="37" spans="1:13" ht="15.75" thickBot="1" x14ac:dyDescent="0.3">
      <c r="A37" s="25"/>
      <c r="B37" s="61" t="s">
        <v>92</v>
      </c>
      <c r="C37" s="62" t="s">
        <v>23</v>
      </c>
      <c r="D37" s="63">
        <f>H37</f>
        <v>109</v>
      </c>
      <c r="E37" s="63"/>
      <c r="F37" s="63"/>
      <c r="G37" s="63"/>
      <c r="H37" s="63">
        <v>109</v>
      </c>
      <c r="I37" s="63"/>
      <c r="J37" s="63"/>
      <c r="K37" s="64"/>
      <c r="L37" s="65"/>
      <c r="M37" s="65"/>
    </row>
    <row r="38" spans="1:13" ht="39" thickBot="1" x14ac:dyDescent="0.3">
      <c r="A38" s="25"/>
      <c r="B38" s="20" t="s">
        <v>93</v>
      </c>
      <c r="C38" s="22" t="s">
        <v>24</v>
      </c>
      <c r="D38" s="21"/>
      <c r="E38" s="21"/>
      <c r="F38" s="21"/>
      <c r="G38" s="21"/>
      <c r="H38" s="21"/>
      <c r="I38" s="21"/>
      <c r="J38" s="21"/>
      <c r="K38" s="27"/>
      <c r="L38" s="27"/>
      <c r="M38" s="27"/>
    </row>
    <row r="39" spans="1:13" ht="20.25" customHeight="1" thickBot="1" x14ac:dyDescent="0.3">
      <c r="A39" s="25"/>
      <c r="B39" s="20" t="s">
        <v>94</v>
      </c>
      <c r="C39" s="22" t="s">
        <v>25</v>
      </c>
      <c r="D39" s="21"/>
      <c r="E39" s="21"/>
      <c r="F39" s="21"/>
      <c r="G39" s="21"/>
      <c r="H39" s="21"/>
      <c r="I39" s="21"/>
      <c r="J39" s="21"/>
      <c r="K39" s="27"/>
      <c r="L39" s="27"/>
      <c r="M39" s="27"/>
    </row>
    <row r="40" spans="1:13" s="60" customFormat="1" ht="51.75" thickBot="1" x14ac:dyDescent="0.3">
      <c r="A40" s="59"/>
      <c r="B40" s="48" t="s">
        <v>99</v>
      </c>
      <c r="C40" s="49" t="s">
        <v>88</v>
      </c>
      <c r="D40" s="50">
        <f>H40</f>
        <v>105</v>
      </c>
      <c r="E40" s="51"/>
      <c r="F40" s="50"/>
      <c r="G40" s="51"/>
      <c r="H40" s="50">
        <v>105</v>
      </c>
      <c r="I40" s="51"/>
      <c r="J40" s="50"/>
      <c r="K40" s="52"/>
      <c r="L40" s="53"/>
      <c r="M40" s="52"/>
    </row>
    <row r="41" spans="1:13" ht="22.5" customHeight="1" thickBot="1" x14ac:dyDescent="0.3">
      <c r="A41" s="25"/>
      <c r="B41" s="138" t="s">
        <v>44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3" ht="26.25" thickBot="1" x14ac:dyDescent="0.3">
      <c r="A42" s="25"/>
      <c r="B42" s="61" t="s">
        <v>113</v>
      </c>
      <c r="C42" s="62" t="s">
        <v>26</v>
      </c>
      <c r="D42" s="63">
        <f>H42+K42</f>
        <v>383419.34500000003</v>
      </c>
      <c r="E42" s="63"/>
      <c r="F42" s="63"/>
      <c r="G42" s="63"/>
      <c r="H42" s="97">
        <f>'Сведения о конкурентных процеда'!E83</f>
        <v>348335.26300000004</v>
      </c>
      <c r="I42" s="63"/>
      <c r="J42" s="63"/>
      <c r="K42" s="64">
        <f>9023.9+3037.22+22243.35+617.1+162.512</f>
        <v>35084.082000000002</v>
      </c>
      <c r="L42" s="64">
        <f>9023.9+3037.22+22243.35+617.1+162.512</f>
        <v>35084.082000000002</v>
      </c>
      <c r="M42" s="65"/>
    </row>
    <row r="43" spans="1:13" ht="39" thickBot="1" x14ac:dyDescent="0.3">
      <c r="A43" s="25"/>
      <c r="B43" s="13" t="s">
        <v>114</v>
      </c>
      <c r="C43" s="14" t="s">
        <v>27</v>
      </c>
      <c r="D43" s="15">
        <f t="shared" ref="D43:D47" si="3">H43</f>
        <v>221595.04300000001</v>
      </c>
      <c r="E43" s="15"/>
      <c r="F43" s="15"/>
      <c r="G43" s="15"/>
      <c r="H43" s="15">
        <v>221595.04300000001</v>
      </c>
      <c r="I43" s="15"/>
      <c r="J43" s="15"/>
      <c r="K43" s="29"/>
      <c r="L43" s="29"/>
      <c r="M43" s="29"/>
    </row>
    <row r="44" spans="1:13" ht="51.75" thickBot="1" x14ac:dyDescent="0.3">
      <c r="A44" s="25"/>
      <c r="B44" s="16" t="s">
        <v>115</v>
      </c>
      <c r="C44" s="17" t="s">
        <v>28</v>
      </c>
      <c r="D44" s="18">
        <f t="shared" si="3"/>
        <v>31760.852999999999</v>
      </c>
      <c r="E44" s="18"/>
      <c r="F44" s="18"/>
      <c r="G44" s="18"/>
      <c r="H44" s="18">
        <v>31760.852999999999</v>
      </c>
      <c r="I44" s="18"/>
      <c r="J44" s="18"/>
      <c r="K44" s="26"/>
      <c r="L44" s="26"/>
      <c r="M44" s="26"/>
    </row>
    <row r="45" spans="1:13" ht="51.75" thickBot="1" x14ac:dyDescent="0.3">
      <c r="A45" s="25"/>
      <c r="B45" s="16" t="s">
        <v>116</v>
      </c>
      <c r="C45" s="17" t="s">
        <v>29</v>
      </c>
      <c r="D45" s="18">
        <f t="shared" si="3"/>
        <v>31760.852999999999</v>
      </c>
      <c r="E45" s="18"/>
      <c r="F45" s="18"/>
      <c r="G45" s="18"/>
      <c r="H45" s="18">
        <v>31760.852999999999</v>
      </c>
      <c r="I45" s="18"/>
      <c r="J45" s="18"/>
      <c r="K45" s="26"/>
      <c r="L45" s="26"/>
      <c r="M45" s="26"/>
    </row>
    <row r="46" spans="1:13" ht="51.75" thickBot="1" x14ac:dyDescent="0.3">
      <c r="A46" s="25"/>
      <c r="B46" s="16" t="s">
        <v>117</v>
      </c>
      <c r="C46" s="17" t="s">
        <v>30</v>
      </c>
      <c r="D46" s="18">
        <f t="shared" si="3"/>
        <v>171795.75</v>
      </c>
      <c r="E46" s="18"/>
      <c r="F46" s="18"/>
      <c r="G46" s="18"/>
      <c r="H46" s="124">
        <v>171795.75</v>
      </c>
      <c r="I46" s="18"/>
      <c r="J46" s="18"/>
      <c r="K46" s="26"/>
      <c r="L46" s="26"/>
      <c r="M46" s="26"/>
    </row>
    <row r="47" spans="1:13" ht="64.5" thickBot="1" x14ac:dyDescent="0.3">
      <c r="A47" s="25"/>
      <c r="B47" s="19" t="s">
        <v>118</v>
      </c>
      <c r="C47" s="30" t="s">
        <v>31</v>
      </c>
      <c r="D47" s="31">
        <f t="shared" si="3"/>
        <v>171795.75</v>
      </c>
      <c r="E47" s="31"/>
      <c r="F47" s="31"/>
      <c r="G47" s="31"/>
      <c r="H47" s="31">
        <v>171795.75</v>
      </c>
      <c r="I47" s="31"/>
      <c r="J47" s="31"/>
      <c r="K47" s="32"/>
      <c r="L47" s="32"/>
      <c r="M47" s="32"/>
    </row>
    <row r="48" spans="1:13" ht="64.5" thickBot="1" x14ac:dyDescent="0.3">
      <c r="A48" s="25"/>
      <c r="B48" s="19" t="s">
        <v>119</v>
      </c>
      <c r="C48" s="67" t="s">
        <v>32</v>
      </c>
      <c r="D48" s="31"/>
      <c r="E48" s="31"/>
      <c r="F48" s="31"/>
      <c r="G48" s="31"/>
      <c r="H48" s="31"/>
      <c r="I48" s="31"/>
      <c r="J48" s="31"/>
      <c r="K48" s="32"/>
      <c r="L48" s="32"/>
      <c r="M48" s="32"/>
    </row>
    <row r="49" spans="1:13" s="66" customFormat="1" ht="65.25" customHeight="1" thickBot="1" x14ac:dyDescent="0.3">
      <c r="A49" s="25"/>
      <c r="B49" s="80" t="s">
        <v>128</v>
      </c>
      <c r="C49" s="73" t="s">
        <v>33</v>
      </c>
      <c r="D49" s="31"/>
      <c r="E49" s="31"/>
      <c r="F49" s="31"/>
      <c r="G49" s="31"/>
      <c r="H49" s="31"/>
      <c r="I49" s="31"/>
      <c r="J49" s="31"/>
      <c r="K49" s="32"/>
      <c r="L49" s="32"/>
      <c r="M49" s="32"/>
    </row>
    <row r="50" spans="1:13" ht="26.25" thickBot="1" x14ac:dyDescent="0.3">
      <c r="A50" s="25"/>
      <c r="B50" s="20" t="s">
        <v>95</v>
      </c>
      <c r="C50" s="54" t="s">
        <v>34</v>
      </c>
      <c r="D50" s="3">
        <f>H50+K50</f>
        <v>48990.512000000002</v>
      </c>
      <c r="E50" s="3"/>
      <c r="F50" s="3"/>
      <c r="G50" s="3"/>
      <c r="H50" s="3">
        <v>13906.43</v>
      </c>
      <c r="I50" s="3"/>
      <c r="J50" s="3"/>
      <c r="K50" s="64">
        <f t="shared" ref="K50:L50" si="4">9023.9+3037.22+22243.35+617.1+162.512</f>
        <v>35084.082000000002</v>
      </c>
      <c r="L50" s="64">
        <f t="shared" si="4"/>
        <v>35084.082000000002</v>
      </c>
      <c r="M50" s="4"/>
    </row>
    <row r="51" spans="1:13" s="60" customFormat="1" ht="53.25" customHeight="1" thickBot="1" x14ac:dyDescent="0.3">
      <c r="A51" s="59"/>
      <c r="B51" s="81" t="s">
        <v>137</v>
      </c>
      <c r="C51" s="82" t="s">
        <v>35</v>
      </c>
      <c r="D51" s="71">
        <f>H51</f>
        <v>197111.967</v>
      </c>
      <c r="E51" s="71"/>
      <c r="F51" s="71"/>
      <c r="G51" s="71"/>
      <c r="H51" s="71">
        <f>49584.927+11809.39+135717.65</f>
        <v>197111.967</v>
      </c>
      <c r="I51" s="71"/>
      <c r="J51" s="71"/>
      <c r="K51" s="83"/>
      <c r="L51" s="83"/>
      <c r="M51" s="83"/>
    </row>
    <row r="52" spans="1:13" s="88" customFormat="1" ht="75.75" customHeight="1" thickBot="1" x14ac:dyDescent="0.3">
      <c r="A52" s="84"/>
      <c r="B52" s="89" t="s">
        <v>138</v>
      </c>
      <c r="C52" s="86" t="s">
        <v>36</v>
      </c>
      <c r="D52" s="87">
        <f>H52</f>
        <v>348335.26299999998</v>
      </c>
      <c r="E52" s="90"/>
      <c r="F52" s="90"/>
      <c r="G52" s="90"/>
      <c r="H52" s="97">
        <v>348335.26299999998</v>
      </c>
      <c r="I52" s="90"/>
      <c r="J52" s="90"/>
      <c r="K52" s="91"/>
      <c r="L52" s="91"/>
      <c r="M52" s="92"/>
    </row>
    <row r="53" spans="1:13" ht="26.25" thickBot="1" x14ac:dyDescent="0.3">
      <c r="A53" s="25"/>
      <c r="B53" s="20" t="s">
        <v>120</v>
      </c>
      <c r="C53" s="2" t="s">
        <v>37</v>
      </c>
      <c r="D53" s="3">
        <f>H53</f>
        <v>17310.91</v>
      </c>
      <c r="E53" s="3"/>
      <c r="F53" s="3"/>
      <c r="G53" s="3"/>
      <c r="H53" s="3">
        <v>17310.91</v>
      </c>
      <c r="I53" s="3"/>
      <c r="J53" s="3"/>
      <c r="K53" s="4"/>
      <c r="L53" s="4"/>
      <c r="M53" s="4"/>
    </row>
    <row r="54" spans="1:13" ht="27" thickBot="1" x14ac:dyDescent="0.3">
      <c r="A54" s="25"/>
      <c r="B54" s="37" t="s">
        <v>96</v>
      </c>
      <c r="C54" s="14" t="s">
        <v>38</v>
      </c>
      <c r="D54" s="15">
        <f>H54+K54</f>
        <v>170079.53099999999</v>
      </c>
      <c r="E54" s="15"/>
      <c r="F54" s="15"/>
      <c r="G54" s="15"/>
      <c r="H54" s="15">
        <v>134995.44899999999</v>
      </c>
      <c r="I54" s="15"/>
      <c r="J54" s="15"/>
      <c r="K54" s="64">
        <f t="shared" ref="K54:L54" si="5">9023.9+3037.22+22243.35+617.1+162.512</f>
        <v>35084.082000000002</v>
      </c>
      <c r="L54" s="64">
        <f t="shared" si="5"/>
        <v>35084.082000000002</v>
      </c>
      <c r="M54" s="15"/>
    </row>
    <row r="55" spans="1:13" ht="51.75" thickBot="1" x14ac:dyDescent="0.3">
      <c r="A55" s="25"/>
      <c r="B55" s="16" t="s">
        <v>143</v>
      </c>
      <c r="C55" s="17" t="s">
        <v>39</v>
      </c>
      <c r="D55" s="18">
        <f t="shared" ref="D55:D59" si="6">H55</f>
        <v>31760.852999999999</v>
      </c>
      <c r="E55" s="18"/>
      <c r="F55" s="18"/>
      <c r="G55" s="18"/>
      <c r="H55" s="18">
        <v>31760.852999999999</v>
      </c>
      <c r="I55" s="18"/>
      <c r="J55" s="18"/>
      <c r="K55" s="26"/>
      <c r="L55" s="26"/>
      <c r="M55" s="26"/>
    </row>
    <row r="56" spans="1:13" ht="64.5" thickBot="1" x14ac:dyDescent="0.3">
      <c r="A56" s="25"/>
      <c r="B56" s="19" t="s">
        <v>139</v>
      </c>
      <c r="C56" s="30" t="s">
        <v>40</v>
      </c>
      <c r="D56" s="31">
        <f t="shared" si="6"/>
        <v>31760.852999999999</v>
      </c>
      <c r="E56" s="31"/>
      <c r="F56" s="31"/>
      <c r="G56" s="31"/>
      <c r="H56" s="31">
        <v>31760.852999999999</v>
      </c>
      <c r="I56" s="31"/>
      <c r="J56" s="31"/>
      <c r="K56" s="32"/>
      <c r="L56" s="32"/>
      <c r="M56" s="32"/>
    </row>
    <row r="57" spans="1:13" ht="64.5" thickBot="1" x14ac:dyDescent="0.3">
      <c r="A57" s="25"/>
      <c r="B57" s="19" t="s">
        <v>140</v>
      </c>
      <c r="C57" s="30" t="s">
        <v>41</v>
      </c>
      <c r="D57" s="31">
        <f t="shared" si="6"/>
        <v>31760.852999999999</v>
      </c>
      <c r="E57" s="31"/>
      <c r="F57" s="31"/>
      <c r="G57" s="31"/>
      <c r="H57" s="31">
        <v>31760.852999999999</v>
      </c>
      <c r="I57" s="31"/>
      <c r="J57" s="31"/>
      <c r="K57" s="32"/>
      <c r="L57" s="32"/>
      <c r="M57" s="32"/>
    </row>
    <row r="58" spans="1:13" ht="52.5" customHeight="1" thickBot="1" x14ac:dyDescent="0.3">
      <c r="A58" s="25"/>
      <c r="B58" s="46" t="s">
        <v>141</v>
      </c>
      <c r="C58" s="47" t="s">
        <v>101</v>
      </c>
      <c r="D58" s="45">
        <f t="shared" si="6"/>
        <v>99724.24</v>
      </c>
      <c r="E58" s="45"/>
      <c r="F58" s="45"/>
      <c r="G58" s="45"/>
      <c r="H58" s="45">
        <v>99724.24</v>
      </c>
      <c r="I58" s="45"/>
      <c r="J58" s="45"/>
      <c r="K58" s="55"/>
      <c r="L58" s="55"/>
      <c r="M58" s="55"/>
    </row>
    <row r="59" spans="1:13" s="88" customFormat="1" ht="68.25" customHeight="1" thickBot="1" x14ac:dyDescent="0.3">
      <c r="A59" s="84"/>
      <c r="B59" s="93" t="s">
        <v>142</v>
      </c>
      <c r="C59" s="94" t="s">
        <v>129</v>
      </c>
      <c r="D59" s="95">
        <f t="shared" si="6"/>
        <v>134995.44899999999</v>
      </c>
      <c r="E59" s="95"/>
      <c r="F59" s="95"/>
      <c r="G59" s="95"/>
      <c r="H59" s="95">
        <v>134995.44899999999</v>
      </c>
      <c r="I59" s="95"/>
      <c r="J59" s="95"/>
      <c r="K59" s="96"/>
      <c r="L59" s="96"/>
      <c r="M59" s="96"/>
    </row>
    <row r="60" spans="1:13" ht="19.5" customHeight="1" thickBot="1" x14ac:dyDescent="0.3">
      <c r="A60" s="25"/>
      <c r="B60" s="20" t="s">
        <v>97</v>
      </c>
      <c r="C60" s="2" t="s">
        <v>130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5"/>
      <c r="B61" s="20" t="s">
        <v>98</v>
      </c>
      <c r="C61" s="2" t="s">
        <v>131</v>
      </c>
      <c r="D61" s="3"/>
      <c r="E61" s="3"/>
      <c r="F61" s="3"/>
      <c r="G61" s="3"/>
      <c r="H61" s="3">
        <v>727.53</v>
      </c>
      <c r="I61" s="3"/>
      <c r="J61" s="3"/>
      <c r="K61" s="3"/>
      <c r="L61" s="3"/>
      <c r="M61" s="3"/>
    </row>
    <row r="62" spans="1:13" x14ac:dyDescent="0.25">
      <c r="A62" s="25"/>
      <c r="B62" s="2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28.5" customHeight="1" x14ac:dyDescent="0.25">
      <c r="B63" s="168" t="s">
        <v>78</v>
      </c>
      <c r="C63" s="168"/>
      <c r="D63" s="168" t="s">
        <v>204</v>
      </c>
      <c r="E63" s="168"/>
      <c r="F63" s="168"/>
      <c r="G63" s="168"/>
      <c r="H63" s="168"/>
      <c r="I63" s="125"/>
      <c r="J63" s="155" t="s">
        <v>205</v>
      </c>
      <c r="K63" s="155"/>
    </row>
    <row r="64" spans="1:13" x14ac:dyDescent="0.25">
      <c r="B64" s="127" t="s">
        <v>84</v>
      </c>
      <c r="C64" s="127"/>
      <c r="D64" s="100"/>
      <c r="E64" s="100"/>
      <c r="F64" s="100" t="s">
        <v>85</v>
      </c>
      <c r="G64" s="100"/>
      <c r="H64" s="100"/>
      <c r="I64" s="100"/>
      <c r="J64" s="156" t="s">
        <v>85</v>
      </c>
      <c r="K64" s="156"/>
    </row>
    <row r="65" spans="1:11" ht="28.5" customHeight="1" x14ac:dyDescent="0.25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8.75" customHeight="1" x14ac:dyDescent="0.25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x14ac:dyDescent="0.25">
      <c r="A67" s="6"/>
      <c r="B67" s="157" t="s">
        <v>81</v>
      </c>
      <c r="C67" s="158"/>
      <c r="D67" s="159" t="s">
        <v>202</v>
      </c>
      <c r="E67" s="160"/>
      <c r="F67" s="100"/>
      <c r="G67" s="100"/>
      <c r="H67" s="100"/>
      <c r="I67" s="100"/>
      <c r="J67" s="100"/>
      <c r="K67" s="100"/>
    </row>
    <row r="68" spans="1:11" x14ac:dyDescent="0.25">
      <c r="B68" s="159" t="s">
        <v>82</v>
      </c>
      <c r="C68" s="160"/>
      <c r="D68" s="159" t="s">
        <v>203</v>
      </c>
      <c r="E68" s="160"/>
      <c r="F68" s="100"/>
      <c r="G68" s="100"/>
      <c r="H68" s="100"/>
      <c r="I68" s="100"/>
      <c r="J68" s="100"/>
      <c r="K68" s="100"/>
    </row>
    <row r="69" spans="1:11" x14ac:dyDescent="0.25">
      <c r="B69" s="159" t="s">
        <v>83</v>
      </c>
      <c r="C69" s="160"/>
      <c r="D69" s="159" t="s">
        <v>206</v>
      </c>
      <c r="E69" s="160"/>
      <c r="F69" s="100"/>
      <c r="G69" s="100"/>
      <c r="H69" s="100"/>
      <c r="I69" s="100"/>
      <c r="J69" s="100"/>
      <c r="K69" s="100"/>
    </row>
  </sheetData>
  <mergeCells count="37">
    <mergeCell ref="B68:C68"/>
    <mergeCell ref="D68:E68"/>
    <mergeCell ref="B69:C69"/>
    <mergeCell ref="D69:E69"/>
    <mergeCell ref="B63:C63"/>
    <mergeCell ref="D63:H63"/>
    <mergeCell ref="J63:K63"/>
    <mergeCell ref="J64:K64"/>
    <mergeCell ref="B67:C67"/>
    <mergeCell ref="D67:E67"/>
    <mergeCell ref="L11:M11"/>
    <mergeCell ref="L12:L13"/>
    <mergeCell ref="M12:M13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topLeftCell="A28" workbookViewId="0">
      <selection activeCell="L55" sqref="L55"/>
    </sheetView>
  </sheetViews>
  <sheetFormatPr defaultRowHeight="15" x14ac:dyDescent="0.25"/>
  <cols>
    <col min="2" max="2" width="36.42578125" customWidth="1"/>
    <col min="3" max="3" width="15.5703125" customWidth="1"/>
    <col min="4" max="4" width="16" customWidth="1"/>
    <col min="5" max="5" width="15.42578125" customWidth="1"/>
    <col min="6" max="6" width="14.7109375" customWidth="1"/>
    <col min="9" max="9" width="8.28515625" customWidth="1"/>
    <col min="10" max="10" width="13.42578125" customWidth="1"/>
  </cols>
  <sheetData>
    <row r="1" spans="1:10" x14ac:dyDescent="0.25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25">
      <c r="A2" s="179" t="s">
        <v>52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x14ac:dyDescent="0.25">
      <c r="A3" s="181" t="s">
        <v>53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25">
      <c r="A4" s="181" t="s">
        <v>54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181" t="s">
        <v>55</v>
      </c>
      <c r="B5" s="182"/>
      <c r="C5" s="182"/>
      <c r="D5" s="182"/>
      <c r="E5" s="182"/>
      <c r="F5" s="182"/>
      <c r="G5" s="182"/>
      <c r="H5" s="182"/>
      <c r="I5" s="182"/>
      <c r="J5" s="182"/>
    </row>
    <row r="7" spans="1:10" x14ac:dyDescent="0.25">
      <c r="A7" s="182" t="s">
        <v>56</v>
      </c>
      <c r="B7" s="182"/>
      <c r="C7" s="182"/>
    </row>
    <row r="8" spans="1:10" ht="32.25" customHeight="1" x14ac:dyDescent="0.25">
      <c r="A8" s="186" t="s">
        <v>178</v>
      </c>
      <c r="B8" s="186"/>
      <c r="C8" s="186"/>
      <c r="D8" s="186"/>
      <c r="E8" s="186"/>
      <c r="F8" s="182"/>
      <c r="G8" s="182"/>
      <c r="H8" s="182"/>
      <c r="I8" s="182"/>
      <c r="J8" s="182"/>
    </row>
    <row r="9" spans="1:10" x14ac:dyDescent="0.25">
      <c r="A9" s="182"/>
      <c r="B9" s="182"/>
      <c r="C9" s="182"/>
      <c r="D9" s="182"/>
      <c r="E9" s="182"/>
    </row>
    <row r="10" spans="1:10" x14ac:dyDescent="0.25">
      <c r="A10" t="s">
        <v>147</v>
      </c>
      <c r="E10" s="182"/>
      <c r="F10" s="182"/>
    </row>
    <row r="12" spans="1:10" x14ac:dyDescent="0.25">
      <c r="A12" t="s">
        <v>57</v>
      </c>
    </row>
    <row r="13" spans="1:10" ht="60" customHeight="1" x14ac:dyDescent="0.25">
      <c r="A13" s="184" t="s">
        <v>58</v>
      </c>
      <c r="B13" s="184" t="s">
        <v>59</v>
      </c>
      <c r="C13" s="184" t="s">
        <v>60</v>
      </c>
      <c r="D13" s="184" t="s">
        <v>61</v>
      </c>
      <c r="E13" s="184" t="s">
        <v>62</v>
      </c>
      <c r="F13" s="184" t="s">
        <v>63</v>
      </c>
      <c r="G13" s="187" t="s">
        <v>64</v>
      </c>
      <c r="H13" s="188"/>
      <c r="I13" s="184" t="s">
        <v>65</v>
      </c>
      <c r="J13" s="184" t="s">
        <v>66</v>
      </c>
    </row>
    <row r="14" spans="1:10" ht="80.25" customHeight="1" x14ac:dyDescent="0.25">
      <c r="A14" s="185"/>
      <c r="B14" s="185"/>
      <c r="C14" s="185"/>
      <c r="D14" s="185"/>
      <c r="E14" s="185"/>
      <c r="F14" s="185"/>
      <c r="G14" s="101" t="s">
        <v>67</v>
      </c>
      <c r="H14" s="101" t="s">
        <v>79</v>
      </c>
      <c r="I14" s="185"/>
      <c r="J14" s="185"/>
    </row>
    <row r="15" spans="1:10" x14ac:dyDescent="0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8</v>
      </c>
      <c r="H15" s="8">
        <v>9</v>
      </c>
      <c r="I15" s="8">
        <v>10</v>
      </c>
      <c r="J15" s="8">
        <v>11</v>
      </c>
    </row>
    <row r="16" spans="1:10" x14ac:dyDescent="0.25">
      <c r="A16" s="169" t="s">
        <v>68</v>
      </c>
      <c r="B16" s="156"/>
      <c r="C16" s="156"/>
      <c r="D16" s="156"/>
      <c r="E16" s="156"/>
      <c r="F16" s="156"/>
      <c r="G16" s="156"/>
      <c r="H16" s="156"/>
      <c r="I16" s="156"/>
      <c r="J16" s="170"/>
    </row>
    <row r="17" spans="1:10" x14ac:dyDescent="0.25">
      <c r="A17" s="174" t="s">
        <v>69</v>
      </c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120" x14ac:dyDescent="0.25">
      <c r="A18" s="97">
        <v>1</v>
      </c>
      <c r="B18" s="102" t="s">
        <v>152</v>
      </c>
      <c r="C18" s="99">
        <v>44327</v>
      </c>
      <c r="D18" s="97" t="s">
        <v>148</v>
      </c>
      <c r="E18" s="105">
        <v>2931.451</v>
      </c>
      <c r="F18" s="97">
        <v>2516</v>
      </c>
      <c r="G18" s="97">
        <f t="shared" ref="G18:G55" si="0">E18-F18</f>
        <v>415.45100000000002</v>
      </c>
      <c r="H18" s="97">
        <f t="shared" ref="H18:H55" si="1">G18/E18*100</f>
        <v>14.172196635727497</v>
      </c>
      <c r="I18" s="97">
        <v>2</v>
      </c>
      <c r="J18" s="97" t="s">
        <v>150</v>
      </c>
    </row>
    <row r="19" spans="1:10" ht="60" x14ac:dyDescent="0.25">
      <c r="A19" s="97">
        <v>2</v>
      </c>
      <c r="B19" s="103" t="s">
        <v>153</v>
      </c>
      <c r="C19" s="104">
        <v>44307</v>
      </c>
      <c r="D19" s="97" t="s">
        <v>149</v>
      </c>
      <c r="E19" s="106">
        <v>2767.6190000000001</v>
      </c>
      <c r="F19" s="7">
        <v>2767.6190000000001</v>
      </c>
      <c r="G19" s="97">
        <f t="shared" si="0"/>
        <v>0</v>
      </c>
      <c r="H19" s="97">
        <f t="shared" si="1"/>
        <v>0</v>
      </c>
      <c r="I19" s="7">
        <v>1</v>
      </c>
      <c r="J19" s="97" t="s">
        <v>151</v>
      </c>
    </row>
    <row r="20" spans="1:10" ht="75" x14ac:dyDescent="0.25">
      <c r="A20" s="97">
        <v>3</v>
      </c>
      <c r="B20" s="103" t="s">
        <v>154</v>
      </c>
      <c r="C20" s="104">
        <v>44314</v>
      </c>
      <c r="D20" s="97" t="s">
        <v>148</v>
      </c>
      <c r="E20" s="106">
        <v>2041.77</v>
      </c>
      <c r="F20" s="106">
        <v>2031.5609999999999</v>
      </c>
      <c r="G20" s="97">
        <f t="shared" si="0"/>
        <v>10.20900000000006</v>
      </c>
      <c r="H20" s="97">
        <f t="shared" si="1"/>
        <v>0.50000734656695223</v>
      </c>
      <c r="I20" s="106">
        <v>2</v>
      </c>
      <c r="J20" s="97" t="s">
        <v>150</v>
      </c>
    </row>
    <row r="21" spans="1:10" ht="60" x14ac:dyDescent="0.25">
      <c r="A21" s="97">
        <v>4</v>
      </c>
      <c r="B21" s="103" t="s">
        <v>155</v>
      </c>
      <c r="C21" s="104">
        <v>44347</v>
      </c>
      <c r="D21" s="97" t="s">
        <v>148</v>
      </c>
      <c r="E21" s="106">
        <v>841.31</v>
      </c>
      <c r="F21" s="106">
        <v>841.31</v>
      </c>
      <c r="G21" s="97">
        <f t="shared" si="0"/>
        <v>0</v>
      </c>
      <c r="H21" s="97">
        <f t="shared" si="1"/>
        <v>0</v>
      </c>
      <c r="I21" s="106">
        <v>1</v>
      </c>
      <c r="J21" s="97" t="s">
        <v>151</v>
      </c>
    </row>
    <row r="22" spans="1:10" ht="63" x14ac:dyDescent="0.25">
      <c r="A22" s="97">
        <v>5</v>
      </c>
      <c r="B22" s="107" t="s">
        <v>156</v>
      </c>
      <c r="C22" s="104">
        <v>44299</v>
      </c>
      <c r="D22" s="97" t="s">
        <v>148</v>
      </c>
      <c r="E22" s="106">
        <v>373.56</v>
      </c>
      <c r="F22" s="106">
        <v>373.56</v>
      </c>
      <c r="G22" s="100">
        <f t="shared" si="0"/>
        <v>0</v>
      </c>
      <c r="H22" s="97">
        <f t="shared" si="1"/>
        <v>0</v>
      </c>
      <c r="I22" s="106">
        <v>1</v>
      </c>
      <c r="J22" s="97" t="s">
        <v>151</v>
      </c>
    </row>
    <row r="23" spans="1:10" ht="105" customHeight="1" x14ac:dyDescent="0.25">
      <c r="A23" s="97">
        <v>6</v>
      </c>
      <c r="B23" s="108" t="s">
        <v>157</v>
      </c>
      <c r="C23" s="104">
        <v>44340</v>
      </c>
      <c r="D23" s="97" t="s">
        <v>148</v>
      </c>
      <c r="E23" s="106">
        <v>2041.77</v>
      </c>
      <c r="F23" s="106">
        <v>2031.5609999999999</v>
      </c>
      <c r="G23" s="98">
        <f t="shared" si="0"/>
        <v>10.20900000000006</v>
      </c>
      <c r="H23" s="97">
        <f t="shared" si="1"/>
        <v>0.50000734656695223</v>
      </c>
      <c r="I23" s="106">
        <v>2</v>
      </c>
      <c r="J23" s="97" t="s">
        <v>150</v>
      </c>
    </row>
    <row r="24" spans="1:10" ht="47.25" x14ac:dyDescent="0.25">
      <c r="A24" s="97">
        <v>7</v>
      </c>
      <c r="B24" s="110" t="s">
        <v>158</v>
      </c>
      <c r="C24" s="104">
        <v>44343</v>
      </c>
      <c r="D24" s="97" t="s">
        <v>148</v>
      </c>
      <c r="E24" s="106">
        <v>696.12599999999998</v>
      </c>
      <c r="F24" s="106">
        <v>643.91600000000005</v>
      </c>
      <c r="G24" s="97">
        <f t="shared" si="0"/>
        <v>52.209999999999923</v>
      </c>
      <c r="H24" s="97">
        <f t="shared" si="1"/>
        <v>7.5000790086851978</v>
      </c>
      <c r="I24" s="106">
        <v>2</v>
      </c>
      <c r="J24" s="97" t="s">
        <v>150</v>
      </c>
    </row>
    <row r="25" spans="1:10" ht="60" x14ac:dyDescent="0.25">
      <c r="A25" s="109">
        <v>8</v>
      </c>
      <c r="B25" s="103" t="s">
        <v>159</v>
      </c>
      <c r="C25" s="104">
        <v>44313</v>
      </c>
      <c r="D25" s="97" t="s">
        <v>148</v>
      </c>
      <c r="E25" s="106">
        <v>998.88</v>
      </c>
      <c r="F25" s="106">
        <v>998.88</v>
      </c>
      <c r="G25" s="97">
        <f t="shared" ref="G25:G41" si="2">E25-F25</f>
        <v>0</v>
      </c>
      <c r="H25" s="97">
        <f t="shared" si="1"/>
        <v>0</v>
      </c>
      <c r="I25" s="106">
        <v>1</v>
      </c>
      <c r="J25" s="97" t="s">
        <v>151</v>
      </c>
    </row>
    <row r="26" spans="1:10" ht="60" x14ac:dyDescent="0.25">
      <c r="A26" s="109">
        <v>9</v>
      </c>
      <c r="B26" s="103" t="s">
        <v>160</v>
      </c>
      <c r="C26" s="104">
        <v>44315</v>
      </c>
      <c r="D26" s="97" t="s">
        <v>148</v>
      </c>
      <c r="E26" s="106">
        <v>540.53</v>
      </c>
      <c r="F26" s="106">
        <v>494.584</v>
      </c>
      <c r="G26" s="97">
        <f t="shared" si="2"/>
        <v>45.94599999999997</v>
      </c>
      <c r="H26" s="97">
        <f t="shared" si="1"/>
        <v>8.500175753427186</v>
      </c>
      <c r="I26" s="106">
        <v>3</v>
      </c>
      <c r="J26" s="97" t="s">
        <v>150</v>
      </c>
    </row>
    <row r="27" spans="1:10" ht="75" x14ac:dyDescent="0.25">
      <c r="A27" s="109">
        <v>10</v>
      </c>
      <c r="B27" s="103" t="s">
        <v>161</v>
      </c>
      <c r="C27" s="104">
        <v>44314</v>
      </c>
      <c r="D27" s="97" t="s">
        <v>148</v>
      </c>
      <c r="E27" s="106">
        <v>1237.72</v>
      </c>
      <c r="F27" s="106">
        <v>1132.5129999999999</v>
      </c>
      <c r="G27" s="97">
        <f t="shared" si="2"/>
        <v>105.20700000000011</v>
      </c>
      <c r="H27" s="97">
        <f t="shared" si="1"/>
        <v>8.5000646349739934</v>
      </c>
      <c r="I27" s="106">
        <v>2</v>
      </c>
      <c r="J27" s="97" t="s">
        <v>150</v>
      </c>
    </row>
    <row r="28" spans="1:10" ht="75" x14ac:dyDescent="0.25">
      <c r="A28" s="109">
        <v>11</v>
      </c>
      <c r="B28" s="103" t="s">
        <v>162</v>
      </c>
      <c r="C28" s="104">
        <v>44327</v>
      </c>
      <c r="D28" s="97" t="s">
        <v>148</v>
      </c>
      <c r="E28" s="106">
        <v>1005.371</v>
      </c>
      <c r="F28" s="106">
        <v>995.31700000000001</v>
      </c>
      <c r="G28" s="97">
        <f t="shared" si="2"/>
        <v>10.053999999999974</v>
      </c>
      <c r="H28" s="97">
        <f t="shared" si="1"/>
        <v>1.0000288450731099</v>
      </c>
      <c r="I28" s="111">
        <v>2</v>
      </c>
      <c r="J28" s="97" t="s">
        <v>150</v>
      </c>
    </row>
    <row r="29" spans="1:10" ht="75" x14ac:dyDescent="0.25">
      <c r="A29" s="109">
        <v>12</v>
      </c>
      <c r="B29" s="103" t="s">
        <v>163</v>
      </c>
      <c r="C29" s="104">
        <v>44349</v>
      </c>
      <c r="D29" s="97" t="s">
        <v>148</v>
      </c>
      <c r="E29" s="106">
        <v>4190.1899999999996</v>
      </c>
      <c r="F29" s="106">
        <v>4169.2389999999996</v>
      </c>
      <c r="G29" s="97">
        <f t="shared" si="2"/>
        <v>20.951000000000022</v>
      </c>
      <c r="H29" s="97">
        <f t="shared" si="1"/>
        <v>0.50000119326331316</v>
      </c>
      <c r="I29" s="111">
        <v>2</v>
      </c>
      <c r="J29" s="97" t="s">
        <v>150</v>
      </c>
    </row>
    <row r="30" spans="1:10" ht="90" x14ac:dyDescent="0.25">
      <c r="A30" s="109">
        <v>13</v>
      </c>
      <c r="B30" s="103" t="s">
        <v>164</v>
      </c>
      <c r="C30" s="104">
        <v>44341</v>
      </c>
      <c r="D30" s="97" t="s">
        <v>148</v>
      </c>
      <c r="E30" s="106">
        <v>5123.26</v>
      </c>
      <c r="F30" s="106">
        <v>4867.0969999999998</v>
      </c>
      <c r="G30" s="97">
        <f t="shared" si="2"/>
        <v>256.16300000000047</v>
      </c>
      <c r="H30" s="97">
        <f t="shared" si="1"/>
        <v>5.0000000000000089</v>
      </c>
      <c r="I30" s="111">
        <v>2</v>
      </c>
      <c r="J30" s="97" t="s">
        <v>150</v>
      </c>
    </row>
    <row r="31" spans="1:10" ht="60" x14ac:dyDescent="0.25">
      <c r="A31" s="109">
        <v>14</v>
      </c>
      <c r="B31" s="103" t="s">
        <v>165</v>
      </c>
      <c r="C31" s="104">
        <v>44349</v>
      </c>
      <c r="D31" s="97" t="s">
        <v>148</v>
      </c>
      <c r="E31" s="106">
        <v>965.4</v>
      </c>
      <c r="F31" s="106">
        <v>965.4</v>
      </c>
      <c r="G31" s="97">
        <f t="shared" si="2"/>
        <v>0</v>
      </c>
      <c r="H31" s="97">
        <f t="shared" si="1"/>
        <v>0</v>
      </c>
      <c r="I31" s="97">
        <v>1</v>
      </c>
      <c r="J31" s="97" t="s">
        <v>151</v>
      </c>
    </row>
    <row r="32" spans="1:10" ht="75" x14ac:dyDescent="0.25">
      <c r="A32" s="109">
        <v>15</v>
      </c>
      <c r="B32" s="103" t="s">
        <v>166</v>
      </c>
      <c r="C32" s="104">
        <v>44313</v>
      </c>
      <c r="D32" s="97" t="s">
        <v>148</v>
      </c>
      <c r="E32" s="106">
        <v>1602.4349999999999</v>
      </c>
      <c r="F32" s="106">
        <v>1431.9870000000001</v>
      </c>
      <c r="G32" s="97">
        <f t="shared" si="2"/>
        <v>170.44799999999987</v>
      </c>
      <c r="H32" s="97">
        <f t="shared" si="1"/>
        <v>10.636812101582896</v>
      </c>
      <c r="I32" s="97">
        <v>5</v>
      </c>
      <c r="J32" s="97" t="s">
        <v>150</v>
      </c>
    </row>
    <row r="33" spans="1:13" ht="75" x14ac:dyDescent="0.25">
      <c r="A33" s="109">
        <v>16</v>
      </c>
      <c r="B33" s="103" t="s">
        <v>167</v>
      </c>
      <c r="C33" s="104">
        <v>44312</v>
      </c>
      <c r="D33" s="97" t="s">
        <v>148</v>
      </c>
      <c r="E33" s="106">
        <v>501.25</v>
      </c>
      <c r="F33" s="106">
        <v>498.74299999999999</v>
      </c>
      <c r="G33" s="97">
        <f t="shared" si="2"/>
        <v>2.507000000000005</v>
      </c>
      <c r="H33" s="97">
        <f t="shared" si="1"/>
        <v>0.5001496259351631</v>
      </c>
      <c r="I33" s="97">
        <v>2</v>
      </c>
      <c r="J33" s="97" t="s">
        <v>150</v>
      </c>
    </row>
    <row r="34" spans="1:13" ht="75" x14ac:dyDescent="0.25">
      <c r="A34" s="109">
        <v>17</v>
      </c>
      <c r="B34" s="103" t="s">
        <v>168</v>
      </c>
      <c r="C34" s="104">
        <v>44309</v>
      </c>
      <c r="D34" s="97" t="s">
        <v>148</v>
      </c>
      <c r="E34" s="106">
        <v>1455.367</v>
      </c>
      <c r="F34" s="106">
        <v>1455.367</v>
      </c>
      <c r="G34" s="97">
        <f t="shared" si="2"/>
        <v>0</v>
      </c>
      <c r="H34" s="97">
        <f t="shared" si="1"/>
        <v>0</v>
      </c>
      <c r="I34" s="97">
        <v>1</v>
      </c>
      <c r="J34" s="97" t="s">
        <v>151</v>
      </c>
    </row>
    <row r="35" spans="1:13" ht="45" x14ac:dyDescent="0.25">
      <c r="A35" s="109">
        <v>18</v>
      </c>
      <c r="B35" s="103" t="s">
        <v>169</v>
      </c>
      <c r="C35" s="104">
        <v>44313</v>
      </c>
      <c r="D35" s="97" t="s">
        <v>148</v>
      </c>
      <c r="E35" s="106">
        <v>999.95</v>
      </c>
      <c r="F35" s="106">
        <v>999.95</v>
      </c>
      <c r="G35" s="97">
        <f t="shared" si="2"/>
        <v>0</v>
      </c>
      <c r="H35" s="97">
        <f t="shared" si="1"/>
        <v>0</v>
      </c>
      <c r="I35" s="97">
        <v>1</v>
      </c>
      <c r="J35" s="97" t="s">
        <v>151</v>
      </c>
    </row>
    <row r="36" spans="1:13" ht="75" x14ac:dyDescent="0.25">
      <c r="A36" s="109">
        <v>19</v>
      </c>
      <c r="B36" s="112" t="s">
        <v>170</v>
      </c>
      <c r="C36" s="104">
        <v>44341</v>
      </c>
      <c r="D36" s="97" t="s">
        <v>148</v>
      </c>
      <c r="E36" s="106">
        <v>1567.22</v>
      </c>
      <c r="F36" s="106">
        <v>1386.989</v>
      </c>
      <c r="G36" s="97">
        <f t="shared" si="2"/>
        <v>180.23099999999999</v>
      </c>
      <c r="H36" s="97">
        <f t="shared" si="1"/>
        <v>11.500044665075739</v>
      </c>
      <c r="I36" s="106">
        <v>3</v>
      </c>
      <c r="J36" s="97" t="s">
        <v>150</v>
      </c>
    </row>
    <row r="37" spans="1:13" ht="45" x14ac:dyDescent="0.25">
      <c r="A37" s="109">
        <v>20</v>
      </c>
      <c r="B37" s="103" t="s">
        <v>171</v>
      </c>
      <c r="C37" s="104">
        <v>44307</v>
      </c>
      <c r="D37" s="97" t="s">
        <v>148</v>
      </c>
      <c r="E37" s="106">
        <v>211.2</v>
      </c>
      <c r="F37" s="106">
        <v>211.2</v>
      </c>
      <c r="G37" s="97">
        <f t="shared" si="2"/>
        <v>0</v>
      </c>
      <c r="H37" s="97">
        <f t="shared" si="1"/>
        <v>0</v>
      </c>
      <c r="I37" s="106">
        <v>1</v>
      </c>
      <c r="J37" s="97" t="s">
        <v>151</v>
      </c>
    </row>
    <row r="38" spans="1:13" ht="90" x14ac:dyDescent="0.25">
      <c r="A38" s="97">
        <v>21</v>
      </c>
      <c r="B38" s="113" t="s">
        <v>172</v>
      </c>
      <c r="C38" s="104">
        <v>44343</v>
      </c>
      <c r="D38" s="97" t="s">
        <v>148</v>
      </c>
      <c r="E38" s="106">
        <v>1669.79</v>
      </c>
      <c r="F38" s="106">
        <v>1669.79</v>
      </c>
      <c r="G38" s="97">
        <f t="shared" si="2"/>
        <v>0</v>
      </c>
      <c r="H38" s="97">
        <f t="shared" si="1"/>
        <v>0</v>
      </c>
      <c r="I38" s="106">
        <v>1</v>
      </c>
      <c r="J38" s="97" t="s">
        <v>151</v>
      </c>
    </row>
    <row r="39" spans="1:13" ht="75" x14ac:dyDescent="0.25">
      <c r="A39" s="109">
        <v>22</v>
      </c>
      <c r="B39" s="102" t="s">
        <v>173</v>
      </c>
      <c r="C39" s="104">
        <v>44340</v>
      </c>
      <c r="D39" s="97" t="s">
        <v>148</v>
      </c>
      <c r="E39" s="114">
        <v>1286.547</v>
      </c>
      <c r="F39" s="106">
        <v>1286.547</v>
      </c>
      <c r="G39" s="97">
        <f t="shared" si="2"/>
        <v>0</v>
      </c>
      <c r="H39" s="97">
        <f t="shared" si="1"/>
        <v>0</v>
      </c>
      <c r="I39" s="114">
        <v>1</v>
      </c>
      <c r="J39" s="97" t="s">
        <v>151</v>
      </c>
    </row>
    <row r="40" spans="1:13" ht="90" x14ac:dyDescent="0.25">
      <c r="A40" s="109">
        <v>23</v>
      </c>
      <c r="B40" s="103" t="s">
        <v>164</v>
      </c>
      <c r="C40" s="104">
        <v>44348</v>
      </c>
      <c r="D40" s="97" t="s">
        <v>148</v>
      </c>
      <c r="E40" s="106">
        <v>5123.26</v>
      </c>
      <c r="F40" s="115">
        <v>5123.26</v>
      </c>
      <c r="G40" s="97">
        <f t="shared" si="2"/>
        <v>0</v>
      </c>
      <c r="H40" s="97">
        <f t="shared" si="1"/>
        <v>0</v>
      </c>
      <c r="I40" s="114">
        <v>1</v>
      </c>
      <c r="J40" s="97" t="s">
        <v>151</v>
      </c>
    </row>
    <row r="41" spans="1:13" ht="75" x14ac:dyDescent="0.25">
      <c r="A41" s="109">
        <v>24</v>
      </c>
      <c r="B41" s="103" t="s">
        <v>175</v>
      </c>
      <c r="C41" s="116">
        <v>44358</v>
      </c>
      <c r="D41" s="97" t="s">
        <v>148</v>
      </c>
      <c r="E41" s="114">
        <v>1944.2</v>
      </c>
      <c r="F41" s="7">
        <v>1526.1969999999999</v>
      </c>
      <c r="G41" s="97">
        <f t="shared" si="2"/>
        <v>418.00300000000016</v>
      </c>
      <c r="H41" s="97">
        <f t="shared" si="1"/>
        <v>21.500000000000007</v>
      </c>
      <c r="I41" s="114">
        <v>4</v>
      </c>
      <c r="J41" s="97" t="s">
        <v>150</v>
      </c>
    </row>
    <row r="42" spans="1:13" ht="102" customHeight="1" x14ac:dyDescent="0.25">
      <c r="A42" s="109">
        <v>25</v>
      </c>
      <c r="B42" s="103" t="s">
        <v>180</v>
      </c>
      <c r="C42" s="118">
        <v>44292</v>
      </c>
      <c r="D42" s="97" t="s">
        <v>148</v>
      </c>
      <c r="E42" s="114">
        <v>420.68200000000002</v>
      </c>
      <c r="F42" s="7">
        <v>335.79300000000001</v>
      </c>
      <c r="G42" s="97">
        <v>84.888999999999996</v>
      </c>
      <c r="H42" s="97">
        <v>20.178899980000001</v>
      </c>
      <c r="I42" s="114">
        <v>5</v>
      </c>
      <c r="J42" s="97" t="s">
        <v>150</v>
      </c>
      <c r="M42" t="s">
        <v>188</v>
      </c>
    </row>
    <row r="43" spans="1:13" ht="110.25" customHeight="1" x14ac:dyDescent="0.25">
      <c r="A43" s="109">
        <v>26</v>
      </c>
      <c r="B43" s="103" t="s">
        <v>181</v>
      </c>
      <c r="C43" s="118">
        <v>44292</v>
      </c>
      <c r="D43" s="97" t="s">
        <v>148</v>
      </c>
      <c r="E43" s="114">
        <v>1829.585</v>
      </c>
      <c r="F43" s="7">
        <v>1352.4110000000001</v>
      </c>
      <c r="G43" s="97">
        <v>477.17399999999998</v>
      </c>
      <c r="H43" s="97">
        <v>26.080996509999999</v>
      </c>
      <c r="I43" s="114">
        <v>6</v>
      </c>
      <c r="J43" s="97" t="s">
        <v>150</v>
      </c>
    </row>
    <row r="44" spans="1:13" ht="88.5" customHeight="1" x14ac:dyDescent="0.25">
      <c r="A44" s="109">
        <v>27</v>
      </c>
      <c r="B44" s="103" t="s">
        <v>182</v>
      </c>
      <c r="C44" s="118">
        <v>44264</v>
      </c>
      <c r="D44" s="97" t="s">
        <v>149</v>
      </c>
      <c r="E44" s="114">
        <v>1056.6600000000001</v>
      </c>
      <c r="F44" s="7">
        <v>1056.6600000000001</v>
      </c>
      <c r="G44" s="97">
        <v>0</v>
      </c>
      <c r="H44" s="97">
        <v>0</v>
      </c>
      <c r="I44" s="114">
        <v>1</v>
      </c>
      <c r="J44" s="97" t="s">
        <v>151</v>
      </c>
    </row>
    <row r="45" spans="1:13" ht="105" x14ac:dyDescent="0.25">
      <c r="A45" s="109">
        <v>28</v>
      </c>
      <c r="B45" s="103" t="s">
        <v>183</v>
      </c>
      <c r="C45" s="118">
        <v>44264</v>
      </c>
      <c r="D45" s="97" t="s">
        <v>149</v>
      </c>
      <c r="E45" s="114">
        <v>1056.6600000000001</v>
      </c>
      <c r="F45" s="7">
        <v>1056.6600000000001</v>
      </c>
      <c r="G45" s="97">
        <v>0</v>
      </c>
      <c r="H45" s="97">
        <v>0</v>
      </c>
      <c r="I45" s="114">
        <v>1</v>
      </c>
      <c r="J45" s="97" t="s">
        <v>151</v>
      </c>
    </row>
    <row r="46" spans="1:13" ht="105" x14ac:dyDescent="0.25">
      <c r="A46" s="109">
        <v>29</v>
      </c>
      <c r="B46" s="103" t="s">
        <v>184</v>
      </c>
      <c r="C46" s="118">
        <v>44278</v>
      </c>
      <c r="D46" s="97" t="s">
        <v>149</v>
      </c>
      <c r="E46" s="114">
        <v>1056.6600000000001</v>
      </c>
      <c r="F46" s="7">
        <v>1056.6600000000001</v>
      </c>
      <c r="G46" s="97">
        <v>0</v>
      </c>
      <c r="H46" s="97">
        <v>0</v>
      </c>
      <c r="I46" s="114">
        <v>1</v>
      </c>
      <c r="J46" s="97" t="s">
        <v>151</v>
      </c>
    </row>
    <row r="47" spans="1:13" ht="105" x14ac:dyDescent="0.25">
      <c r="A47" s="109">
        <v>30</v>
      </c>
      <c r="B47" s="103" t="s">
        <v>185</v>
      </c>
      <c r="C47" s="118">
        <v>44280</v>
      </c>
      <c r="D47" s="97" t="s">
        <v>148</v>
      </c>
      <c r="E47" s="114">
        <v>1032.616</v>
      </c>
      <c r="F47" s="7">
        <v>614.41</v>
      </c>
      <c r="G47" s="97">
        <v>418.21</v>
      </c>
      <c r="H47" s="97">
        <v>40.500050360000003</v>
      </c>
      <c r="I47" s="114">
        <v>3</v>
      </c>
      <c r="J47" s="97" t="s">
        <v>150</v>
      </c>
    </row>
    <row r="48" spans="1:13" ht="105" x14ac:dyDescent="0.25">
      <c r="A48" s="109">
        <v>31</v>
      </c>
      <c r="B48" s="103" t="s">
        <v>186</v>
      </c>
      <c r="C48" s="118">
        <v>44286</v>
      </c>
      <c r="D48" s="119" t="s">
        <v>187</v>
      </c>
      <c r="E48" s="114">
        <v>28421.7</v>
      </c>
      <c r="F48" s="7">
        <v>20150.984</v>
      </c>
      <c r="G48" s="97">
        <v>8270.7160000000003</v>
      </c>
      <c r="H48" s="97">
        <v>29.100004569999999</v>
      </c>
      <c r="I48" s="114">
        <v>10</v>
      </c>
      <c r="J48" s="97" t="s">
        <v>150</v>
      </c>
    </row>
    <row r="49" spans="1:10" ht="126" customHeight="1" x14ac:dyDescent="0.25">
      <c r="A49" s="109">
        <v>32</v>
      </c>
      <c r="B49" s="103" t="s">
        <v>189</v>
      </c>
      <c r="C49" s="118">
        <v>43886</v>
      </c>
      <c r="D49" s="119" t="s">
        <v>148</v>
      </c>
      <c r="E49" s="120">
        <v>10736.45</v>
      </c>
      <c r="F49" s="121">
        <v>3887.4</v>
      </c>
      <c r="G49" s="97">
        <v>6849.05</v>
      </c>
      <c r="H49" s="97">
        <v>63.792495299999999</v>
      </c>
      <c r="I49" s="114">
        <v>20</v>
      </c>
      <c r="J49" s="97" t="s">
        <v>150</v>
      </c>
    </row>
    <row r="50" spans="1:10" ht="106.5" customHeight="1" x14ac:dyDescent="0.25">
      <c r="A50" s="109">
        <v>33</v>
      </c>
      <c r="B50" s="103" t="s">
        <v>190</v>
      </c>
      <c r="C50" s="118">
        <v>44292</v>
      </c>
      <c r="D50" s="119" t="s">
        <v>148</v>
      </c>
      <c r="E50" s="114">
        <v>17480.952000000001</v>
      </c>
      <c r="F50" s="7">
        <v>13460.332</v>
      </c>
      <c r="G50" s="97">
        <v>4020.62</v>
      </c>
      <c r="H50" s="97">
        <v>23.000005949999998</v>
      </c>
      <c r="I50" s="114">
        <v>9</v>
      </c>
      <c r="J50" s="97" t="s">
        <v>150</v>
      </c>
    </row>
    <row r="51" spans="1:10" ht="98.25" customHeight="1" x14ac:dyDescent="0.25">
      <c r="A51" s="109">
        <v>34</v>
      </c>
      <c r="B51" s="103" t="s">
        <v>191</v>
      </c>
      <c r="C51" s="118">
        <v>44335</v>
      </c>
      <c r="D51" s="119" t="s">
        <v>148</v>
      </c>
      <c r="E51" s="114">
        <v>5473.9549999999999</v>
      </c>
      <c r="F51" s="7">
        <v>5090.7780000000002</v>
      </c>
      <c r="G51" s="97">
        <v>383.17700000000002</v>
      </c>
      <c r="H51" s="97">
        <v>7.0000027400000002</v>
      </c>
      <c r="I51" s="114">
        <v>2</v>
      </c>
      <c r="J51" s="97" t="s">
        <v>150</v>
      </c>
    </row>
    <row r="52" spans="1:10" ht="68.25" customHeight="1" x14ac:dyDescent="0.25">
      <c r="A52" s="109">
        <v>35</v>
      </c>
      <c r="B52" s="103" t="s">
        <v>192</v>
      </c>
      <c r="C52" s="118">
        <v>44315</v>
      </c>
      <c r="D52" s="119" t="s">
        <v>193</v>
      </c>
      <c r="E52" s="114">
        <v>21863.49</v>
      </c>
      <c r="F52" s="7">
        <v>21754.171999999999</v>
      </c>
      <c r="G52" s="97">
        <v>109.318</v>
      </c>
      <c r="H52" s="97">
        <v>0.50000251600000001</v>
      </c>
      <c r="I52" s="114">
        <v>2</v>
      </c>
      <c r="J52" s="97" t="s">
        <v>150</v>
      </c>
    </row>
    <row r="53" spans="1:10" ht="138.75" customHeight="1" x14ac:dyDescent="0.25">
      <c r="A53" s="109">
        <v>36</v>
      </c>
      <c r="B53" s="103" t="s">
        <v>194</v>
      </c>
      <c r="C53" s="118">
        <v>44312</v>
      </c>
      <c r="D53" s="119" t="s">
        <v>148</v>
      </c>
      <c r="E53" s="114">
        <v>11897.99</v>
      </c>
      <c r="F53" s="7">
        <v>11897.99</v>
      </c>
      <c r="G53" s="97">
        <v>0</v>
      </c>
      <c r="H53" s="97">
        <v>0</v>
      </c>
      <c r="I53" s="114">
        <v>1</v>
      </c>
      <c r="J53" s="97" t="s">
        <v>151</v>
      </c>
    </row>
    <row r="54" spans="1:10" ht="110.25" customHeight="1" x14ac:dyDescent="0.25">
      <c r="A54" s="109">
        <v>37</v>
      </c>
      <c r="B54" s="103" t="s">
        <v>195</v>
      </c>
      <c r="C54" s="118">
        <v>44312</v>
      </c>
      <c r="D54" s="119" t="s">
        <v>148</v>
      </c>
      <c r="E54" s="114">
        <v>14057.5</v>
      </c>
      <c r="F54" s="7">
        <v>12862.611999999999</v>
      </c>
      <c r="G54" s="98">
        <v>1194.8900000000001</v>
      </c>
      <c r="H54" s="97">
        <v>8.5000035569999994</v>
      </c>
      <c r="I54" s="114">
        <v>4</v>
      </c>
      <c r="J54" s="97" t="s">
        <v>150</v>
      </c>
    </row>
    <row r="55" spans="1:10" x14ac:dyDescent="0.25">
      <c r="A55" s="97"/>
      <c r="B55" s="177" t="s">
        <v>70</v>
      </c>
      <c r="C55" s="178"/>
      <c r="D55" s="97"/>
      <c r="E55" s="97">
        <f>SUM(E18:E54)</f>
        <v>158501.076</v>
      </c>
      <c r="F55" s="97">
        <f>SUM(F18:F54)</f>
        <v>134995.44900000002</v>
      </c>
      <c r="G55" s="97">
        <f t="shared" si="0"/>
        <v>23505.626999999979</v>
      </c>
      <c r="H55" s="97">
        <f t="shared" si="1"/>
        <v>14.829947905211682</v>
      </c>
      <c r="I55" s="97">
        <f>SUM(I18:I54)</f>
        <v>109</v>
      </c>
      <c r="J55" s="97"/>
    </row>
    <row r="56" spans="1:10" x14ac:dyDescent="0.25">
      <c r="A56" s="169" t="s">
        <v>71</v>
      </c>
      <c r="B56" s="156"/>
      <c r="C56" s="156"/>
      <c r="D56" s="156"/>
      <c r="E56" s="156"/>
      <c r="F56" s="156"/>
      <c r="G56" s="156"/>
      <c r="H56" s="156"/>
      <c r="I56" s="156"/>
      <c r="J56" s="170"/>
    </row>
    <row r="57" spans="1:10" x14ac:dyDescent="0.25">
      <c r="A57" s="174" t="s">
        <v>72</v>
      </c>
      <c r="B57" s="175"/>
      <c r="C57" s="175"/>
      <c r="D57" s="175"/>
      <c r="E57" s="175"/>
      <c r="F57" s="175"/>
      <c r="G57" s="175"/>
      <c r="H57" s="175"/>
      <c r="I57" s="175"/>
      <c r="J57" s="176"/>
    </row>
    <row r="58" spans="1:10" ht="24.75" customHeight="1" x14ac:dyDescent="0.25">
      <c r="A58" s="97">
        <v>1</v>
      </c>
      <c r="B58" s="97"/>
      <c r="C58" s="97"/>
      <c r="D58" s="97"/>
      <c r="E58" s="97"/>
      <c r="F58" s="97"/>
      <c r="G58" s="97"/>
      <c r="H58" s="97"/>
      <c r="I58" s="97"/>
      <c r="J58" s="97"/>
    </row>
    <row r="59" spans="1:10" x14ac:dyDescent="0.25">
      <c r="A59" s="97">
        <v>2</v>
      </c>
      <c r="B59" s="97"/>
      <c r="C59" s="97"/>
      <c r="D59" s="97"/>
      <c r="E59" s="97"/>
      <c r="F59" s="97"/>
      <c r="G59" s="97"/>
      <c r="H59" s="97"/>
      <c r="I59" s="97"/>
      <c r="J59" s="97"/>
    </row>
    <row r="60" spans="1:10" x14ac:dyDescent="0.25">
      <c r="A60" s="97">
        <v>3</v>
      </c>
      <c r="B60" s="97"/>
      <c r="C60" s="97"/>
      <c r="D60" s="97"/>
      <c r="E60" s="97"/>
      <c r="F60" s="97"/>
      <c r="G60" s="97"/>
      <c r="H60" s="97"/>
      <c r="I60" s="97"/>
      <c r="J60" s="97"/>
    </row>
    <row r="61" spans="1:10" x14ac:dyDescent="0.25">
      <c r="A61" s="97"/>
      <c r="B61" s="97" t="s">
        <v>73</v>
      </c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69" t="s">
        <v>74</v>
      </c>
      <c r="B62" s="156"/>
      <c r="C62" s="156"/>
      <c r="D62" s="156"/>
      <c r="E62" s="156"/>
      <c r="F62" s="156"/>
      <c r="G62" s="156"/>
      <c r="H62" s="156"/>
      <c r="I62" s="156"/>
      <c r="J62" s="170"/>
    </row>
    <row r="63" spans="1:10" x14ac:dyDescent="0.25">
      <c r="A63" s="174" t="s">
        <v>75</v>
      </c>
      <c r="B63" s="175"/>
      <c r="C63" s="175"/>
      <c r="D63" s="175"/>
      <c r="E63" s="175"/>
      <c r="F63" s="175"/>
      <c r="G63" s="175"/>
      <c r="H63" s="175"/>
      <c r="I63" s="175"/>
      <c r="J63" s="176"/>
    </row>
    <row r="64" spans="1:10" ht="72.75" customHeight="1" x14ac:dyDescent="0.25">
      <c r="A64" s="97">
        <v>1</v>
      </c>
      <c r="B64" s="112" t="s">
        <v>155</v>
      </c>
      <c r="C64" s="104">
        <v>44327</v>
      </c>
      <c r="D64" s="97" t="s">
        <v>148</v>
      </c>
      <c r="E64" s="117">
        <v>841.31</v>
      </c>
      <c r="F64" s="97"/>
      <c r="G64" s="97"/>
      <c r="H64" s="97"/>
      <c r="I64" s="97"/>
      <c r="J64" s="97"/>
    </row>
    <row r="65" spans="1:10" ht="63.75" customHeight="1" x14ac:dyDescent="0.25">
      <c r="A65" s="97">
        <v>2</v>
      </c>
      <c r="B65" s="103" t="s">
        <v>165</v>
      </c>
      <c r="C65" s="104">
        <v>44335</v>
      </c>
      <c r="D65" s="97" t="s">
        <v>148</v>
      </c>
      <c r="E65" s="106">
        <v>711.6</v>
      </c>
      <c r="F65" s="97"/>
      <c r="G65" s="97"/>
      <c r="H65" s="97"/>
      <c r="I65" s="97"/>
      <c r="J65" s="97"/>
    </row>
    <row r="66" spans="1:10" ht="75" x14ac:dyDescent="0.25">
      <c r="A66" s="97">
        <v>3</v>
      </c>
      <c r="B66" s="103" t="s">
        <v>174</v>
      </c>
      <c r="C66" s="104">
        <v>44312</v>
      </c>
      <c r="D66" s="97" t="s">
        <v>148</v>
      </c>
      <c r="E66" s="106">
        <v>1085.518</v>
      </c>
      <c r="F66" s="97"/>
      <c r="G66" s="97"/>
      <c r="H66" s="97"/>
      <c r="I66" s="97"/>
      <c r="J66" s="97"/>
    </row>
    <row r="67" spans="1:10" ht="75" x14ac:dyDescent="0.25">
      <c r="A67" s="97">
        <v>4</v>
      </c>
      <c r="B67" s="103" t="s">
        <v>174</v>
      </c>
      <c r="C67" s="104">
        <v>44320</v>
      </c>
      <c r="D67" s="97" t="s">
        <v>148</v>
      </c>
      <c r="E67" s="106">
        <v>1085.518</v>
      </c>
      <c r="F67" s="97"/>
      <c r="G67" s="97"/>
      <c r="H67" s="97"/>
      <c r="I67" s="97"/>
      <c r="J67" s="97"/>
    </row>
    <row r="68" spans="1:10" ht="75" x14ac:dyDescent="0.25">
      <c r="A68" s="97">
        <v>5</v>
      </c>
      <c r="B68" s="103" t="s">
        <v>174</v>
      </c>
      <c r="C68" s="104">
        <v>44327</v>
      </c>
      <c r="D68" s="97" t="s">
        <v>148</v>
      </c>
      <c r="E68" s="106">
        <v>1085.518</v>
      </c>
      <c r="F68" s="97"/>
      <c r="G68" s="97"/>
      <c r="H68" s="97"/>
      <c r="I68" s="97"/>
      <c r="J68" s="97"/>
    </row>
    <row r="69" spans="1:10" ht="63" x14ac:dyDescent="0.25">
      <c r="A69" s="97">
        <v>6</v>
      </c>
      <c r="B69" s="108" t="s">
        <v>176</v>
      </c>
      <c r="C69" s="104">
        <v>44314</v>
      </c>
      <c r="D69" s="97" t="s">
        <v>148</v>
      </c>
      <c r="E69" s="106">
        <v>1806.93</v>
      </c>
      <c r="F69" s="97"/>
      <c r="G69" s="97"/>
      <c r="H69" s="97"/>
      <c r="I69" s="97"/>
      <c r="J69" s="97"/>
    </row>
    <row r="70" spans="1:10" ht="63" x14ac:dyDescent="0.25">
      <c r="A70" s="97">
        <v>7</v>
      </c>
      <c r="B70" s="110" t="s">
        <v>176</v>
      </c>
      <c r="C70" s="104">
        <v>44322</v>
      </c>
      <c r="D70" s="97" t="s">
        <v>148</v>
      </c>
      <c r="E70" s="106">
        <v>1806.93</v>
      </c>
      <c r="F70" s="97"/>
      <c r="G70" s="97"/>
      <c r="H70" s="97"/>
      <c r="I70" s="97"/>
      <c r="J70" s="97"/>
    </row>
    <row r="71" spans="1:10" ht="75" x14ac:dyDescent="0.25">
      <c r="A71" s="97">
        <v>8</v>
      </c>
      <c r="B71" s="103" t="s">
        <v>174</v>
      </c>
      <c r="C71" s="104">
        <v>44312</v>
      </c>
      <c r="D71" s="97" t="s">
        <v>148</v>
      </c>
      <c r="E71" s="106">
        <v>1085.518</v>
      </c>
      <c r="F71" s="97"/>
      <c r="G71" s="97"/>
      <c r="H71" s="97"/>
      <c r="I71" s="97"/>
      <c r="J71" s="97"/>
    </row>
    <row r="72" spans="1:10" ht="30" x14ac:dyDescent="0.25">
      <c r="A72" s="97">
        <v>9</v>
      </c>
      <c r="B72" s="103" t="s">
        <v>177</v>
      </c>
      <c r="C72" s="104">
        <v>44312</v>
      </c>
      <c r="D72" s="97" t="s">
        <v>148</v>
      </c>
      <c r="E72" s="106">
        <v>727.53</v>
      </c>
      <c r="F72" s="171" t="s">
        <v>200</v>
      </c>
      <c r="G72" s="172"/>
      <c r="H72" s="172"/>
      <c r="I72" s="172"/>
      <c r="J72" s="173"/>
    </row>
    <row r="73" spans="1:10" ht="99.75" customHeight="1" x14ac:dyDescent="0.25">
      <c r="A73" s="97">
        <v>10</v>
      </c>
      <c r="B73" s="103" t="s">
        <v>196</v>
      </c>
      <c r="C73" s="104">
        <v>44264</v>
      </c>
      <c r="D73" s="97" t="s">
        <v>149</v>
      </c>
      <c r="E73" s="106">
        <v>1056.6600000000001</v>
      </c>
      <c r="F73" s="97"/>
      <c r="G73" s="97"/>
      <c r="H73" s="97"/>
      <c r="I73" s="97"/>
      <c r="J73" s="97"/>
    </row>
    <row r="74" spans="1:10" ht="96.75" customHeight="1" x14ac:dyDescent="0.25">
      <c r="A74" s="97">
        <v>11</v>
      </c>
      <c r="B74" s="103" t="s">
        <v>197</v>
      </c>
      <c r="C74" s="122">
        <v>44285</v>
      </c>
      <c r="D74" s="119" t="s">
        <v>148</v>
      </c>
      <c r="E74" s="123">
        <v>17310.91</v>
      </c>
      <c r="F74" s="171" t="s">
        <v>201</v>
      </c>
      <c r="G74" s="172"/>
      <c r="H74" s="172"/>
      <c r="I74" s="172"/>
      <c r="J74" s="173"/>
    </row>
    <row r="75" spans="1:10" ht="76.5" customHeight="1" x14ac:dyDescent="0.25">
      <c r="A75" s="97">
        <v>12</v>
      </c>
      <c r="B75" s="103" t="s">
        <v>198</v>
      </c>
      <c r="C75" s="122">
        <v>44306</v>
      </c>
      <c r="D75" s="119" t="s">
        <v>148</v>
      </c>
      <c r="E75" s="123">
        <v>5473.9549999999999</v>
      </c>
      <c r="F75" s="97"/>
      <c r="G75" s="97"/>
      <c r="H75" s="97"/>
      <c r="I75" s="97"/>
      <c r="J75" s="97"/>
    </row>
    <row r="76" spans="1:10" ht="57.75" customHeight="1" x14ac:dyDescent="0.25">
      <c r="A76" s="97">
        <v>13</v>
      </c>
      <c r="B76" s="103" t="s">
        <v>192</v>
      </c>
      <c r="C76" s="122">
        <v>44316</v>
      </c>
      <c r="D76" s="119" t="s">
        <v>193</v>
      </c>
      <c r="E76" s="123">
        <v>21863.49</v>
      </c>
      <c r="F76" s="97"/>
      <c r="G76" s="97"/>
      <c r="H76" s="97"/>
      <c r="I76" s="97"/>
      <c r="J76" s="97"/>
    </row>
    <row r="77" spans="1:10" ht="60" customHeight="1" x14ac:dyDescent="0.25">
      <c r="A77" s="97">
        <v>14</v>
      </c>
      <c r="B77" s="103" t="s">
        <v>199</v>
      </c>
      <c r="C77" s="122">
        <v>44315</v>
      </c>
      <c r="D77" s="119" t="s">
        <v>193</v>
      </c>
      <c r="E77" s="123">
        <v>26778.560000000001</v>
      </c>
      <c r="F77" s="97"/>
      <c r="G77" s="97"/>
      <c r="H77" s="97"/>
      <c r="I77" s="97"/>
      <c r="J77" s="97"/>
    </row>
    <row r="78" spans="1:10" ht="62.25" customHeight="1" x14ac:dyDescent="0.25">
      <c r="A78" s="97">
        <v>15</v>
      </c>
      <c r="B78" s="103" t="s">
        <v>199</v>
      </c>
      <c r="C78" s="122">
        <v>44315</v>
      </c>
      <c r="D78" s="119" t="s">
        <v>193</v>
      </c>
      <c r="E78" s="123">
        <v>26778.560000000001</v>
      </c>
      <c r="F78" s="97"/>
      <c r="G78" s="97"/>
      <c r="H78" s="97"/>
      <c r="I78" s="97"/>
      <c r="J78" s="97"/>
    </row>
    <row r="79" spans="1:10" ht="60" customHeight="1" x14ac:dyDescent="0.25">
      <c r="A79" s="97">
        <v>16</v>
      </c>
      <c r="B79" s="103" t="s">
        <v>199</v>
      </c>
      <c r="C79" s="122">
        <v>44315</v>
      </c>
      <c r="D79" s="119" t="s">
        <v>193</v>
      </c>
      <c r="E79" s="123">
        <v>26778.560000000001</v>
      </c>
      <c r="F79" s="97"/>
      <c r="G79" s="97"/>
      <c r="H79" s="97"/>
      <c r="I79" s="97"/>
      <c r="J79" s="97"/>
    </row>
    <row r="80" spans="1:10" ht="61.5" customHeight="1" x14ac:dyDescent="0.25">
      <c r="A80" s="97">
        <v>17</v>
      </c>
      <c r="B80" s="103" t="s">
        <v>199</v>
      </c>
      <c r="C80" s="122">
        <v>44362</v>
      </c>
      <c r="D80" s="119" t="s">
        <v>193</v>
      </c>
      <c r="E80" s="123">
        <v>26778.560000000001</v>
      </c>
      <c r="F80" s="97"/>
      <c r="G80" s="97"/>
      <c r="H80" s="97"/>
      <c r="I80" s="97"/>
      <c r="J80" s="97"/>
    </row>
    <row r="81" spans="1:10" ht="63.75" customHeight="1" x14ac:dyDescent="0.25">
      <c r="A81" s="97">
        <v>18</v>
      </c>
      <c r="B81" s="103" t="s">
        <v>199</v>
      </c>
      <c r="C81" s="122">
        <v>44371</v>
      </c>
      <c r="D81" s="119" t="s">
        <v>193</v>
      </c>
      <c r="E81" s="123">
        <v>26778.560000000001</v>
      </c>
      <c r="F81" s="97"/>
      <c r="G81" s="97"/>
      <c r="H81" s="97"/>
      <c r="I81" s="97"/>
      <c r="J81" s="97"/>
    </row>
    <row r="82" spans="1:10" x14ac:dyDescent="0.25">
      <c r="A82" s="97"/>
      <c r="B82" s="97" t="s">
        <v>77</v>
      </c>
      <c r="C82" s="97"/>
      <c r="D82" s="97"/>
      <c r="E82" s="98">
        <f>SUM(E64:E81)</f>
        <v>189834.18700000001</v>
      </c>
      <c r="F82" s="97" t="s">
        <v>76</v>
      </c>
      <c r="G82" s="97"/>
      <c r="H82" s="97"/>
      <c r="I82" s="97"/>
      <c r="J82" s="97"/>
    </row>
    <row r="83" spans="1:10" x14ac:dyDescent="0.25">
      <c r="A83" s="97"/>
      <c r="B83" s="97" t="s">
        <v>80</v>
      </c>
      <c r="C83" s="97"/>
      <c r="D83" s="97"/>
      <c r="E83" s="97">
        <f>E82+E55</f>
        <v>348335.26300000004</v>
      </c>
      <c r="F83" s="97"/>
      <c r="G83" s="97"/>
      <c r="H83" s="97"/>
      <c r="I83" s="97"/>
      <c r="J83" s="97"/>
    </row>
    <row r="86" spans="1:10" ht="60" customHeight="1" x14ac:dyDescent="0.25">
      <c r="A86" s="168" t="s">
        <v>78</v>
      </c>
      <c r="B86" s="168"/>
      <c r="C86" s="168" t="s">
        <v>204</v>
      </c>
      <c r="D86" s="168"/>
      <c r="E86" s="168"/>
      <c r="F86" s="168"/>
      <c r="G86" s="168"/>
      <c r="H86" s="125"/>
      <c r="I86" s="155" t="s">
        <v>205</v>
      </c>
      <c r="J86" s="155"/>
    </row>
    <row r="87" spans="1:10" ht="15" customHeight="1" x14ac:dyDescent="0.25">
      <c r="A87" s="127" t="s">
        <v>84</v>
      </c>
      <c r="B87" s="127"/>
      <c r="C87" s="100"/>
      <c r="D87" s="100"/>
      <c r="E87" s="100" t="s">
        <v>85</v>
      </c>
      <c r="F87" s="100"/>
      <c r="G87" s="100"/>
      <c r="H87" s="100"/>
      <c r="I87" s="156" t="s">
        <v>85</v>
      </c>
      <c r="J87" s="156"/>
    </row>
    <row r="88" spans="1:10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x14ac:dyDescent="0.25">
      <c r="A90" s="157" t="s">
        <v>81</v>
      </c>
      <c r="B90" s="158"/>
      <c r="C90" s="159" t="s">
        <v>202</v>
      </c>
      <c r="D90" s="160"/>
      <c r="E90" s="100"/>
      <c r="F90" s="100"/>
      <c r="G90" s="100"/>
      <c r="H90" s="100"/>
      <c r="I90" s="100"/>
      <c r="J90" s="100"/>
    </row>
    <row r="91" spans="1:10" x14ac:dyDescent="0.25">
      <c r="A91" s="159" t="s">
        <v>82</v>
      </c>
      <c r="B91" s="160"/>
      <c r="C91" s="159" t="s">
        <v>203</v>
      </c>
      <c r="D91" s="160"/>
      <c r="E91" s="100"/>
      <c r="F91" s="100"/>
      <c r="G91" s="100"/>
      <c r="H91" s="100"/>
      <c r="I91" s="100"/>
      <c r="J91" s="100"/>
    </row>
    <row r="92" spans="1:10" x14ac:dyDescent="0.25">
      <c r="A92" s="159" t="s">
        <v>83</v>
      </c>
      <c r="B92" s="160"/>
      <c r="C92" s="159" t="s">
        <v>206</v>
      </c>
      <c r="D92" s="160"/>
      <c r="E92" s="100"/>
      <c r="F92" s="100"/>
      <c r="G92" s="100"/>
      <c r="H92" s="100"/>
      <c r="I92" s="100"/>
      <c r="J92" s="100"/>
    </row>
    <row r="93" spans="1:10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</row>
  </sheetData>
  <autoFilter ref="A13:J83">
    <filterColumn colId="6" showButton="0"/>
  </autoFilter>
  <mergeCells count="37">
    <mergeCell ref="A7:C7"/>
    <mergeCell ref="A9:E9"/>
    <mergeCell ref="E10:F10"/>
    <mergeCell ref="A13:A14"/>
    <mergeCell ref="B13:B14"/>
    <mergeCell ref="C13:C14"/>
    <mergeCell ref="D13:D14"/>
    <mergeCell ref="E13:E14"/>
    <mergeCell ref="A8:J8"/>
    <mergeCell ref="I13:I14"/>
    <mergeCell ref="J13:J14"/>
    <mergeCell ref="F13:F14"/>
    <mergeCell ref="G13:H13"/>
    <mergeCell ref="A2:J2"/>
    <mergeCell ref="A4:J4"/>
    <mergeCell ref="A1:J1"/>
    <mergeCell ref="A3:J3"/>
    <mergeCell ref="A5:J5"/>
    <mergeCell ref="A92:B92"/>
    <mergeCell ref="C92:D92"/>
    <mergeCell ref="A17:J17"/>
    <mergeCell ref="A56:J56"/>
    <mergeCell ref="A57:J57"/>
    <mergeCell ref="A62:J62"/>
    <mergeCell ref="A63:J63"/>
    <mergeCell ref="A86:B86"/>
    <mergeCell ref="B55:C55"/>
    <mergeCell ref="C86:G86"/>
    <mergeCell ref="I86:J86"/>
    <mergeCell ref="I87:J87"/>
    <mergeCell ref="A16:J16"/>
    <mergeCell ref="A90:B90"/>
    <mergeCell ref="A91:B91"/>
    <mergeCell ref="F72:J72"/>
    <mergeCell ref="F74:J74"/>
    <mergeCell ref="C91:D91"/>
    <mergeCell ref="C90:D90"/>
  </mergeCells>
  <pageMargins left="0.70866141732283472" right="0.51181102362204722" top="0.35433070866141736" bottom="0.35433070866141736" header="0.11811023622047245" footer="0.11811023622047245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2021-07-22T07:34:09Z</cp:lastPrinted>
  <dcterms:created xsi:type="dcterms:W3CDTF">2016-03-25T08:25:28Z</dcterms:created>
  <dcterms:modified xsi:type="dcterms:W3CDTF">2021-07-22T07:38:06Z</dcterms:modified>
</cp:coreProperties>
</file>