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оперативка!$A$2:$Y$179</definedName>
  </definedNames>
  <calcPr calcId="145621"/>
</workbook>
</file>

<file path=xl/calcChain.xml><?xml version="1.0" encoding="utf-8"?>
<calcChain xmlns="http://schemas.openxmlformats.org/spreadsheetml/2006/main">
  <c r="D7" i="1" l="1"/>
  <c r="C43" i="1" l="1"/>
  <c r="C45" i="1"/>
  <c r="D45" i="1" s="1"/>
  <c r="C28" i="1" l="1"/>
  <c r="D28" i="1" s="1"/>
  <c r="C30" i="1"/>
  <c r="D30" i="1" s="1"/>
  <c r="C31" i="1"/>
  <c r="D31" i="1" s="1"/>
  <c r="C32" i="1"/>
  <c r="D41" i="1"/>
  <c r="D37" i="1"/>
  <c r="D32" i="1"/>
  <c r="C14" i="1" l="1"/>
  <c r="D14" i="1" s="1"/>
  <c r="C15" i="1"/>
  <c r="C16" i="1"/>
  <c r="C17" i="1"/>
  <c r="C18" i="1"/>
  <c r="C19" i="1"/>
  <c r="D21" i="1" l="1"/>
  <c r="D23" i="1"/>
  <c r="D24" i="1"/>
  <c r="D11" i="1" l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D60" i="1" s="1"/>
  <c r="C61" i="1"/>
  <c r="D61" i="1" s="1"/>
  <c r="C209" i="1" l="1"/>
  <c r="D209" i="1" l="1"/>
  <c r="C211" i="1"/>
  <c r="D211" i="1" s="1"/>
  <c r="L26" i="1"/>
  <c r="M26" i="1"/>
  <c r="C59" i="1" l="1"/>
  <c r="D59" i="1" s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3" i="1"/>
  <c r="D53" i="1" s="1"/>
  <c r="C54" i="1"/>
  <c r="D54" i="1" s="1"/>
  <c r="C56" i="1"/>
  <c r="D56" i="1" s="1"/>
  <c r="C57" i="1"/>
  <c r="D57" i="1" s="1"/>
  <c r="C58" i="1"/>
  <c r="D58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C65" i="1"/>
  <c r="D65" i="1" s="1"/>
  <c r="C64" i="1"/>
  <c r="D64" i="1" s="1"/>
  <c r="C63" i="1"/>
  <c r="D63" i="1" s="1"/>
  <c r="C62" i="1"/>
  <c r="D62" i="1" s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D55" i="1" s="1"/>
  <c r="C49" i="1"/>
  <c r="D49" i="1" s="1"/>
  <c r="C48" i="1"/>
  <c r="D48" i="1" s="1"/>
  <c r="C47" i="1"/>
  <c r="D47" i="1" s="1"/>
  <c r="C46" i="1"/>
  <c r="D46" i="1" s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43" i="1"/>
  <c r="C42" i="1"/>
  <c r="D42" i="1" s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C44" i="1" l="1"/>
  <c r="D44" i="1" s="1"/>
  <c r="C29" i="1"/>
  <c r="D29" i="1" s="1"/>
  <c r="C22" i="1"/>
  <c r="D22" i="1" s="1"/>
  <c r="C24" i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  <c r="D66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<sst xmlns="http://schemas.openxmlformats.org/spreadsheetml/2006/main" count="250" uniqueCount="203">
  <si>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</si>
  <si>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</si>
  <si>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</si>
  <si>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</si>
  <si>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</si>
  <si>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</si>
  <si>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</si>
  <si>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</si>
  <si>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</si>
  <si>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</si>
  <si>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</si>
  <si>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</si>
  <si>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</si>
  <si>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</si>
  <si>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</si>
  <si>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</si>
  <si>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</si>
  <si>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</si>
  <si>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</si>
  <si>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</si>
  <si>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</si>
  <si>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</si>
  <si>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</si>
  <si>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</si>
  <si>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</si>
  <si>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</si>
  <si>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</si>
  <si>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</si>
  <si>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</si>
  <si>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</si>
  <si>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</si>
  <si>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</si>
  <si>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</si>
  <si>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</si>
  <si>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</si>
  <si>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</si>
  <si>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</si>
  <si>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</si>
  <si>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</si>
  <si>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</si>
  <si>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</si>
  <si>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</si>
  <si>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</si>
  <si>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</si>
  <si>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</si>
  <si>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</si>
  <si>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</si>
  <si>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</si>
  <si>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</si>
  <si>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</si>
  <si>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</si>
  <si>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</si>
  <si>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</si>
  <si>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</si>
  <si>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</si>
  <si>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</si>
  <si>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</si>
  <si>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</si>
  <si>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</si>
  <si>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</si>
  <si>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</si>
  <si>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</si>
  <si>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</si>
  <si>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</si>
  <si>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</si>
  <si>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</si>
  <si>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</si>
  <si>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</si>
  <si>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</si>
  <si>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</si>
  <si>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</si>
  <si>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</si>
  <si>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</si>
  <si>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</si>
  <si>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</si>
  <si>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</si>
  <si>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</si>
  <si>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</si>
  <si>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</si>
  <si>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</si>
  <si>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</si>
  <si>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</si>
  <si>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</si>
  <si>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</si>
  <si>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</si>
  <si>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</si>
  <si>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</si>
  <si>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</si>
  <si>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</si>
  <si>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</si>
  <si>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</si>
  <si>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</si>
  <si>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</si>
  <si>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</si>
  <si>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</si>
  <si>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</si>
  <si>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</si>
  <si>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</si>
  <si>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</si>
  <si>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</si>
  <si>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</si>
  <si>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</si>
  <si>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</si>
  <si>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</si>
  <si>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</si>
  <si>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</si>
  <si>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</si>
  <si>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</si>
  <si>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</si>
  <si>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</si>
  <si>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</si>
  <si>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</si>
  <si>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</si>
  <si>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</si>
  <si>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</si>
  <si>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</si>
  <si>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</si>
  <si>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</si>
  <si>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</si>
  <si>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</si>
  <si>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</si>
  <si>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</si>
  <si>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</si>
  <si>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</si>
  <si>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</si>
  <si>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</si>
  <si>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</si>
  <si>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</si>
  <si>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</si>
  <si>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</si>
  <si>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</si>
  <si>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</si>
  <si>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</si>
  <si>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</si>
  <si>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</si>
  <si>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</si>
  <si>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</si>
  <si>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</si>
  <si>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</si>
  <si>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</si>
  <si>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</si>
  <si>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</si>
  <si>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</si>
  <si>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</si>
  <si>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</si>
  <si>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</si>
  <si>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</si>
  <si>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</si>
  <si>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</si>
  <si>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</si>
  <si>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</si>
  <si>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</si>
  <si>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</si>
  <si>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</si>
  <si>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</si>
  <si>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</si>
  <si>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</si>
  <si>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</si>
  <si>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</si>
  <si>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</si>
  <si>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</si>
  <si>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</si>
  <si>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</si>
  <si>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</si>
  <si>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</si>
  <si>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</si>
  <si>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</si>
  <si>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</si>
  <si>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</si>
  <si>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</si>
  <si>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</si>
  <si>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</si>
  <si>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</si>
  <si>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</si>
  <si>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</si>
  <si>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</si>
  <si>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</si>
  <si>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</si>
  <si>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</si>
  <si>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</si>
  <si>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</si>
  <si>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</si>
  <si>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</si>
  <si>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</si>
  <si>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</si>
  <si>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</si>
  <si>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</si>
  <si>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</si>
  <si>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</si>
  <si>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</si>
  <si>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</si>
  <si>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</si>
  <si>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</si>
  <si>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</si>
  <si>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</si>
  <si>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</si>
  <si>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</si>
  <si>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</si>
  <si>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</si>
  <si>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</si>
  <si>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</si>
  <si>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</si>
  <si>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Информация о сельскохозяйственных работах по состоянию на 27 апреля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</si>
</sst>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V65" sqref="V65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20" t="s">
        <v>202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11" customFormat="1" ht="17.45" customHeight="1" thickBot="1" x14ac:dyDescent="0.35">
      <c r="A4" s="121" t="s">
        <v>3</v>
      </c>
      <c r="B4" s="124" t="s">
        <v>198</v>
      </c>
      <c r="C4" s="117" t="s">
        <v>199</v>
      </c>
      <c r="D4" s="117" t="s">
        <v>200</v>
      </c>
      <c r="E4" s="127" t="s">
        <v>4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9"/>
    </row>
    <row r="5" spans="1:26" s="111" customFormat="1" ht="87" customHeight="1" x14ac:dyDescent="0.25">
      <c r="A5" s="122"/>
      <c r="B5" s="125"/>
      <c r="C5" s="118"/>
      <c r="D5" s="118"/>
      <c r="E5" s="115" t="s">
        <v>5</v>
      </c>
      <c r="F5" s="115" t="s">
        <v>6</v>
      </c>
      <c r="G5" s="115" t="s">
        <v>7</v>
      </c>
      <c r="H5" s="115" t="s">
        <v>8</v>
      </c>
      <c r="I5" s="115" t="s">
        <v>9</v>
      </c>
      <c r="J5" s="115" t="s">
        <v>10</v>
      </c>
      <c r="K5" s="115" t="s">
        <v>11</v>
      </c>
      <c r="L5" s="115" t="s">
        <v>12</v>
      </c>
      <c r="M5" s="115" t="s">
        <v>13</v>
      </c>
      <c r="N5" s="115" t="s">
        <v>14</v>
      </c>
      <c r="O5" s="115" t="s">
        <v>15</v>
      </c>
      <c r="P5" s="115" t="s">
        <v>16</v>
      </c>
      <c r="Q5" s="115" t="s">
        <v>17</v>
      </c>
      <c r="R5" s="115" t="s">
        <v>18</v>
      </c>
      <c r="S5" s="115" t="s">
        <v>19</v>
      </c>
      <c r="T5" s="115" t="s">
        <v>20</v>
      </c>
      <c r="U5" s="115" t="s">
        <v>21</v>
      </c>
      <c r="V5" s="115" t="s">
        <v>22</v>
      </c>
      <c r="W5" s="115" t="s">
        <v>23</v>
      </c>
      <c r="X5" s="115" t="s">
        <v>24</v>
      </c>
      <c r="Y5" s="115" t="s">
        <v>25</v>
      </c>
    </row>
    <row r="6" spans="1:26" s="111" customFormat="1" ht="70.150000000000006" customHeight="1" thickBot="1" x14ac:dyDescent="0.3">
      <c r="A6" s="123"/>
      <c r="B6" s="126"/>
      <c r="C6" s="119"/>
      <c r="D6" s="119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1:26" s="2" customFormat="1" ht="30" customHeight="1" x14ac:dyDescent="0.25">
      <c r="A7" s="7" t="s">
        <v>26</v>
      </c>
      <c r="B7" s="8">
        <v>48111</v>
      </c>
      <c r="C7" s="8">
        <f>SUM(E7:Y7)</f>
        <v>48111</v>
      </c>
      <c r="D7" s="15">
        <f t="shared" ref="D7:D65" si="0">C7/B7</f>
        <v>1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 x14ac:dyDescent="0.2">
      <c r="A8" s="11" t="s">
        <v>27</v>
      </c>
      <c r="B8" s="8">
        <v>50147</v>
      </c>
      <c r="C8" s="8">
        <f>SUM(E8:Y8)</f>
        <v>49534</v>
      </c>
      <c r="D8" s="15">
        <f t="shared" si="0"/>
        <v>0.98777593874010405</v>
      </c>
      <c r="E8" s="10">
        <v>1991</v>
      </c>
      <c r="F8" s="10">
        <v>1406</v>
      </c>
      <c r="G8" s="10">
        <v>3522</v>
      </c>
      <c r="H8" s="10">
        <v>3033</v>
      </c>
      <c r="I8" s="10">
        <v>1398</v>
      </c>
      <c r="J8" s="10">
        <v>3138</v>
      </c>
      <c r="K8" s="10">
        <v>2331</v>
      </c>
      <c r="L8" s="10">
        <v>2804</v>
      </c>
      <c r="M8" s="10">
        <v>2787</v>
      </c>
      <c r="N8" s="10">
        <v>792</v>
      </c>
      <c r="O8" s="10">
        <v>1403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1909</v>
      </c>
      <c r="V8" s="10">
        <v>720</v>
      </c>
      <c r="W8" s="10">
        <v>1872</v>
      </c>
      <c r="X8" s="10">
        <v>4024</v>
      </c>
      <c r="Y8" s="10">
        <v>2218</v>
      </c>
    </row>
    <row r="9" spans="1:26" s="12" customFormat="1" ht="30" customHeight="1" x14ac:dyDescent="0.2">
      <c r="A9" s="13" t="s">
        <v>28</v>
      </c>
      <c r="B9" s="14">
        <f t="shared" ref="B9:Y9" si="1">B8/B7</f>
        <v>1.0423188044314191</v>
      </c>
      <c r="C9" s="14">
        <f t="shared" si="1"/>
        <v>1.029577435513708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1.0637269707037149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0.97001545595054095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1.2218325295922841</v>
      </c>
      <c r="N9" s="75">
        <f t="shared" si="1"/>
        <v>1.1445086705202312</v>
      </c>
      <c r="O9" s="75">
        <f t="shared" si="1"/>
        <v>0.88853704876504114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0.92400774443368827</v>
      </c>
      <c r="V9" s="75">
        <f t="shared" si="1"/>
        <v>1.051094890510949</v>
      </c>
      <c r="W9" s="75">
        <f t="shared" si="1"/>
        <v>0.99310344827586206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customHeight="1" x14ac:dyDescent="0.2">
      <c r="A10" s="11" t="s">
        <v>29</v>
      </c>
      <c r="B10" s="8">
        <v>48089</v>
      </c>
      <c r="C10" s="8">
        <f>SUM(E10:Y10)</f>
        <v>46772</v>
      </c>
      <c r="D10" s="15">
        <f t="shared" si="0"/>
        <v>0.97261327954417853</v>
      </c>
      <c r="E10" s="10">
        <v>1901</v>
      </c>
      <c r="F10" s="10">
        <v>1306</v>
      </c>
      <c r="G10" s="10">
        <v>3522</v>
      </c>
      <c r="H10" s="10">
        <v>2944</v>
      </c>
      <c r="I10" s="10">
        <v>1278</v>
      </c>
      <c r="J10" s="10">
        <v>3022</v>
      </c>
      <c r="K10" s="10">
        <v>2131</v>
      </c>
      <c r="L10" s="10">
        <v>2794</v>
      </c>
      <c r="M10" s="10">
        <v>2641</v>
      </c>
      <c r="N10" s="10">
        <v>792</v>
      </c>
      <c r="O10" s="10">
        <v>1162</v>
      </c>
      <c r="P10" s="10">
        <v>1997</v>
      </c>
      <c r="Q10" s="10">
        <v>2823</v>
      </c>
      <c r="R10" s="10">
        <v>2685</v>
      </c>
      <c r="S10" s="10">
        <v>3898</v>
      </c>
      <c r="T10" s="10">
        <v>1963</v>
      </c>
      <c r="U10" s="10">
        <v>1707</v>
      </c>
      <c r="V10" s="10">
        <v>660</v>
      </c>
      <c r="W10" s="10">
        <v>1639</v>
      </c>
      <c r="X10" s="10">
        <v>3934</v>
      </c>
      <c r="Y10" s="10">
        <v>1973</v>
      </c>
    </row>
    <row r="11" spans="1:26" s="12" customFormat="1" ht="30" customHeight="1" x14ac:dyDescent="0.2">
      <c r="A11" s="11" t="s">
        <v>30</v>
      </c>
      <c r="B11" s="14">
        <v>0.97</v>
      </c>
      <c r="C11" s="14">
        <v>0.95</v>
      </c>
      <c r="D11" s="15">
        <f t="shared" si="0"/>
        <v>0.97938144329896903</v>
      </c>
      <c r="E11" s="75">
        <f>E10/E8</f>
        <v>0.95479658463083883</v>
      </c>
      <c r="F11" s="75">
        <f t="shared" ref="F11:Y11" si="2">F10/F8</f>
        <v>0.92887624466571839</v>
      </c>
      <c r="G11" s="75">
        <f t="shared" si="2"/>
        <v>1</v>
      </c>
      <c r="H11" s="75">
        <f t="shared" si="2"/>
        <v>0.97065611605670954</v>
      </c>
      <c r="I11" s="75">
        <f t="shared" si="2"/>
        <v>0.91416309012875541</v>
      </c>
      <c r="J11" s="75">
        <f t="shared" si="2"/>
        <v>0.96303377947737412</v>
      </c>
      <c r="K11" s="75">
        <f t="shared" si="2"/>
        <v>0.9141999141999142</v>
      </c>
      <c r="L11" s="75">
        <f t="shared" si="2"/>
        <v>0.99643366619115548</v>
      </c>
      <c r="M11" s="75">
        <f t="shared" si="2"/>
        <v>0.94761392177969139</v>
      </c>
      <c r="N11" s="75">
        <f t="shared" si="2"/>
        <v>1</v>
      </c>
      <c r="O11" s="75">
        <f t="shared" si="2"/>
        <v>0.82822523164647188</v>
      </c>
      <c r="P11" s="75">
        <f t="shared" si="2"/>
        <v>1</v>
      </c>
      <c r="Q11" s="75">
        <f t="shared" si="2"/>
        <v>0.95275059061761724</v>
      </c>
      <c r="R11" s="75">
        <f t="shared" si="2"/>
        <v>0.8917303221521089</v>
      </c>
      <c r="S11" s="75">
        <f t="shared" si="2"/>
        <v>1</v>
      </c>
      <c r="T11" s="75">
        <f t="shared" si="2"/>
        <v>0.84721622788088047</v>
      </c>
      <c r="U11" s="75">
        <f t="shared" si="2"/>
        <v>0.89418543740178102</v>
      </c>
      <c r="V11" s="75">
        <f t="shared" si="2"/>
        <v>0.91666666666666663</v>
      </c>
      <c r="W11" s="75">
        <f t="shared" si="2"/>
        <v>0.87553418803418803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customHeight="1" x14ac:dyDescent="0.2">
      <c r="A12" s="13" t="s">
        <v>31</v>
      </c>
      <c r="B12" s="8">
        <v>18593</v>
      </c>
      <c r="C12" s="8">
        <f>SUM(E12:Y12)</f>
        <v>10822</v>
      </c>
      <c r="D12" s="15">
        <f t="shared" si="0"/>
        <v>0.58204700693809497</v>
      </c>
      <c r="E12" s="80">
        <v>1300</v>
      </c>
      <c r="F12" s="80">
        <v>155</v>
      </c>
      <c r="G12" s="80">
        <v>791</v>
      </c>
      <c r="H12" s="80">
        <v>451</v>
      </c>
      <c r="I12" s="80">
        <v>150</v>
      </c>
      <c r="J12" s="80">
        <v>690</v>
      </c>
      <c r="K12" s="80">
        <v>460</v>
      </c>
      <c r="L12" s="80">
        <v>150</v>
      </c>
      <c r="M12" s="80">
        <v>205</v>
      </c>
      <c r="N12" s="80"/>
      <c r="O12" s="80">
        <v>125</v>
      </c>
      <c r="P12" s="80">
        <v>150</v>
      </c>
      <c r="Q12" s="80">
        <v>1406</v>
      </c>
      <c r="R12" s="80">
        <v>570</v>
      </c>
      <c r="S12" s="80">
        <v>1589</v>
      </c>
      <c r="T12" s="80">
        <v>1327</v>
      </c>
      <c r="U12" s="80">
        <v>500</v>
      </c>
      <c r="V12" s="80">
        <v>100</v>
      </c>
      <c r="W12" s="80">
        <v>45</v>
      </c>
      <c r="X12" s="80">
        <v>475</v>
      </c>
      <c r="Y12" s="80">
        <v>183</v>
      </c>
    </row>
    <row r="13" spans="1:26" s="12" customFormat="1" ht="30" customHeight="1" x14ac:dyDescent="0.2">
      <c r="A13" s="13" t="s">
        <v>32</v>
      </c>
      <c r="B13" s="15">
        <f>B12/B8</f>
        <v>0.37076993638702216</v>
      </c>
      <c r="C13" s="15">
        <f>C12/C8</f>
        <v>0.21847619816691566</v>
      </c>
      <c r="D13" s="15"/>
      <c r="E13" s="16">
        <f t="shared" ref="E13:L13" si="3">E12/E8</f>
        <v>0.65293822199899543</v>
      </c>
      <c r="F13" s="16">
        <f t="shared" si="3"/>
        <v>0.11024182076813656</v>
      </c>
      <c r="G13" s="16">
        <f t="shared" si="3"/>
        <v>0.22458830210107894</v>
      </c>
      <c r="H13" s="16">
        <f t="shared" si="3"/>
        <v>0.14869765908341576</v>
      </c>
      <c r="I13" s="16">
        <f t="shared" si="3"/>
        <v>0.1072961373390558</v>
      </c>
      <c r="J13" s="16">
        <f t="shared" si="3"/>
        <v>0.21988527724665391</v>
      </c>
      <c r="K13" s="16">
        <f t="shared" si="3"/>
        <v>0.19734019734019734</v>
      </c>
      <c r="L13" s="16">
        <f t="shared" si="3"/>
        <v>5.3495007132667617E-2</v>
      </c>
      <c r="M13" s="16">
        <f t="shared" ref="M13" si="4">M12/M8</f>
        <v>7.3555794761392179E-2</v>
      </c>
      <c r="N13" s="16">
        <f t="shared" ref="N13" si="5">N12/N8</f>
        <v>0</v>
      </c>
      <c r="O13" s="16">
        <f t="shared" ref="O13" si="6">O12/O8</f>
        <v>8.9094796863863152E-2</v>
      </c>
      <c r="P13" s="16">
        <f t="shared" ref="P13" si="7">P12/P8</f>
        <v>7.5112669003505259E-2</v>
      </c>
      <c r="Q13" s="16">
        <f t="shared" ref="Q13" si="8">Q12/Q8</f>
        <v>0.4745190685116436</v>
      </c>
      <c r="R13" s="16">
        <f t="shared" ref="R13" si="9">R12/R8</f>
        <v>0.1893058784456991</v>
      </c>
      <c r="S13" s="16">
        <f t="shared" ref="S13" si="10">S12/S8</f>
        <v>0.4076449461262186</v>
      </c>
      <c r="T13" s="16">
        <f t="shared" ref="T13" si="11">T12/T8</f>
        <v>0.57272334915839451</v>
      </c>
      <c r="U13" s="16">
        <f t="shared" ref="U13" si="12">U12/U8</f>
        <v>0.26191723415400736</v>
      </c>
      <c r="V13" s="16">
        <f t="shared" ref="V13" si="13">V12/V8</f>
        <v>0.1388888888888889</v>
      </c>
      <c r="W13" s="16">
        <f t="shared" ref="W13" si="14">W12/W8</f>
        <v>2.403846153846154E-2</v>
      </c>
      <c r="X13" s="16">
        <f t="shared" ref="X13" si="15">X12/X8</f>
        <v>0.1180417495029821</v>
      </c>
      <c r="Y13" s="16">
        <f t="shared" ref="Y13" si="16">Y12/Y8</f>
        <v>8.2506762849413884E-2</v>
      </c>
    </row>
    <row r="14" spans="1:26" s="12" customFormat="1" ht="30" customHeight="1" x14ac:dyDescent="0.2">
      <c r="A14" s="18" t="s">
        <v>33</v>
      </c>
      <c r="B14" s="8">
        <v>4846</v>
      </c>
      <c r="C14" s="23">
        <f t="shared" ref="C14:C19" si="17">SUM(E14:Y14)</f>
        <v>5065</v>
      </c>
      <c r="D14" s="15">
        <f t="shared" si="0"/>
        <v>1.0451919108543128</v>
      </c>
      <c r="E14" s="10">
        <v>100</v>
      </c>
      <c r="F14" s="10"/>
      <c r="G14" s="10">
        <v>890</v>
      </c>
      <c r="H14" s="10">
        <v>300</v>
      </c>
      <c r="I14" s="10"/>
      <c r="J14" s="10">
        <v>300</v>
      </c>
      <c r="K14" s="10">
        <v>935</v>
      </c>
      <c r="L14" s="10">
        <v>650</v>
      </c>
      <c r="M14" s="10">
        <v>700</v>
      </c>
      <c r="N14" s="10"/>
      <c r="O14" s="10"/>
      <c r="P14" s="10">
        <v>280</v>
      </c>
      <c r="Q14" s="10"/>
      <c r="R14" s="10">
        <v>230</v>
      </c>
      <c r="S14" s="10">
        <v>260</v>
      </c>
      <c r="T14" s="10"/>
      <c r="U14" s="10"/>
      <c r="V14" s="10"/>
      <c r="W14" s="10"/>
      <c r="X14" s="10">
        <v>420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100545</v>
      </c>
      <c r="C20" s="23">
        <f>SUM(E20:Y20)</f>
        <v>89241</v>
      </c>
      <c r="D20" s="15">
        <f t="shared" si="0"/>
        <v>0.88757272862897207</v>
      </c>
      <c r="E20" s="106">
        <v>7450</v>
      </c>
      <c r="F20" s="106">
        <v>3312</v>
      </c>
      <c r="G20" s="106">
        <v>3845</v>
      </c>
      <c r="H20" s="106">
        <v>6912</v>
      </c>
      <c r="I20" s="106">
        <v>2567</v>
      </c>
      <c r="J20" s="106">
        <v>5990</v>
      </c>
      <c r="K20" s="106">
        <v>2476</v>
      </c>
      <c r="L20" s="106">
        <v>3533</v>
      </c>
      <c r="M20" s="106">
        <v>4751</v>
      </c>
      <c r="N20" s="106">
        <v>1773</v>
      </c>
      <c r="O20" s="106">
        <v>3550</v>
      </c>
      <c r="P20" s="106">
        <v>6485</v>
      </c>
      <c r="Q20" s="106">
        <v>6080</v>
      </c>
      <c r="R20" s="106">
        <v>3178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30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10" customFormat="1" ht="30" customHeight="1" x14ac:dyDescent="0.2">
      <c r="A25" s="107" t="s">
        <v>44</v>
      </c>
      <c r="B25" s="108">
        <v>64657</v>
      </c>
      <c r="C25" s="108">
        <f>SUM(E25:Y25)</f>
        <v>25860</v>
      </c>
      <c r="D25" s="15">
        <f t="shared" si="0"/>
        <v>0.39995669455743382</v>
      </c>
      <c r="E25" s="109">
        <v>2300</v>
      </c>
      <c r="F25" s="109">
        <v>629</v>
      </c>
      <c r="G25" s="109">
        <v>180</v>
      </c>
      <c r="H25" s="109">
        <v>3202</v>
      </c>
      <c r="I25" s="109">
        <v>150</v>
      </c>
      <c r="J25" s="109">
        <v>1005</v>
      </c>
      <c r="K25" s="109">
        <v>1438</v>
      </c>
      <c r="L25" s="109">
        <v>833</v>
      </c>
      <c r="M25" s="109">
        <v>2372</v>
      </c>
      <c r="N25" s="109">
        <v>275</v>
      </c>
      <c r="O25" s="109">
        <v>162</v>
      </c>
      <c r="P25" s="109">
        <v>1137</v>
      </c>
      <c r="Q25" s="109">
        <v>1348</v>
      </c>
      <c r="R25" s="109">
        <v>1083</v>
      </c>
      <c r="S25" s="109">
        <v>4522</v>
      </c>
      <c r="T25" s="109">
        <v>759</v>
      </c>
      <c r="U25" s="109">
        <v>420</v>
      </c>
      <c r="V25" s="109">
        <v>70</v>
      </c>
      <c r="W25" s="109">
        <v>2077</v>
      </c>
      <c r="X25" s="109">
        <v>1258</v>
      </c>
      <c r="Y25" s="109">
        <v>640</v>
      </c>
    </row>
    <row r="26" spans="1:26" s="12" customFormat="1" ht="30" customHeight="1" x14ac:dyDescent="0.2">
      <c r="A26" s="18" t="s">
        <v>45</v>
      </c>
      <c r="B26" s="28">
        <f t="shared" ref="B26:Y26" si="41">B25/B20</f>
        <v>0.64306529414689939</v>
      </c>
      <c r="C26" s="28">
        <f t="shared" si="41"/>
        <v>0.28977712038188724</v>
      </c>
      <c r="D26" s="15"/>
      <c r="E26" s="29">
        <f t="shared" si="41"/>
        <v>0.3087248322147651</v>
      </c>
      <c r="F26" s="29">
        <f t="shared" si="41"/>
        <v>0.18991545893719808</v>
      </c>
      <c r="G26" s="29">
        <f t="shared" si="41"/>
        <v>4.6814044213263982E-2</v>
      </c>
      <c r="H26" s="29">
        <f t="shared" si="41"/>
        <v>0.46325231481481483</v>
      </c>
      <c r="I26" s="29">
        <f t="shared" si="41"/>
        <v>5.84339696143358E-2</v>
      </c>
      <c r="J26" s="29">
        <f t="shared" si="41"/>
        <v>0.167779632721202</v>
      </c>
      <c r="K26" s="29">
        <f t="shared" si="41"/>
        <v>0.58077544426494343</v>
      </c>
      <c r="L26" s="29">
        <f t="shared" si="41"/>
        <v>0.23577696009057458</v>
      </c>
      <c r="M26" s="29">
        <f t="shared" si="41"/>
        <v>0.49926331298673965</v>
      </c>
      <c r="N26" s="29">
        <f t="shared" si="41"/>
        <v>0.1551043429216018</v>
      </c>
      <c r="O26" s="29">
        <f t="shared" si="41"/>
        <v>4.5633802816901409E-2</v>
      </c>
      <c r="P26" s="29">
        <f t="shared" si="41"/>
        <v>0.17532767925983037</v>
      </c>
      <c r="Q26" s="29">
        <f t="shared" si="41"/>
        <v>0.22171052631578947</v>
      </c>
      <c r="R26" s="29">
        <f t="shared" si="41"/>
        <v>0.34078036500943992</v>
      </c>
      <c r="S26" s="29">
        <f t="shared" si="41"/>
        <v>0.61885862871219377</v>
      </c>
      <c r="T26" s="29">
        <f t="shared" si="41"/>
        <v>0.1888529484946504</v>
      </c>
      <c r="U26" s="29">
        <f t="shared" si="41"/>
        <v>0.2441860465116279</v>
      </c>
      <c r="V26" s="29">
        <f t="shared" si="41"/>
        <v>3.1460674157303373E-2</v>
      </c>
      <c r="W26" s="29">
        <f t="shared" si="41"/>
        <v>0.34038020321206164</v>
      </c>
      <c r="X26" s="29">
        <f t="shared" si="41"/>
        <v>0.33315677966101692</v>
      </c>
      <c r="Y26" s="29">
        <f t="shared" si="41"/>
        <v>0.29223744292237441</v>
      </c>
    </row>
    <row r="27" spans="1:26" s="104" customFormat="1" ht="30" hidden="1" customHeight="1" x14ac:dyDescent="0.2">
      <c r="A27" s="101" t="s">
        <v>196</v>
      </c>
      <c r="B27" s="102">
        <v>10</v>
      </c>
      <c r="C27" s="23">
        <f>SUM(E27:Y27)</f>
        <v>6</v>
      </c>
      <c r="D27" s="103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customHeight="1" x14ac:dyDescent="0.2">
      <c r="A28" s="25" t="s">
        <v>46</v>
      </c>
      <c r="B28" s="23">
        <v>31856</v>
      </c>
      <c r="C28" s="23">
        <f t="shared" ref="C28:C32" si="42">SUM(E28:Y28)</f>
        <v>6728</v>
      </c>
      <c r="D28" s="15">
        <f t="shared" si="0"/>
        <v>0.21120040180813662</v>
      </c>
      <c r="E28" s="26">
        <v>650</v>
      </c>
      <c r="F28" s="26">
        <v>60</v>
      </c>
      <c r="G28" s="26"/>
      <c r="H28" s="26"/>
      <c r="I28" s="26"/>
      <c r="J28" s="26">
        <v>520</v>
      </c>
      <c r="K28" s="26">
        <v>1438</v>
      </c>
      <c r="L28" s="26">
        <v>577</v>
      </c>
      <c r="M28" s="26"/>
      <c r="N28" s="26">
        <v>20</v>
      </c>
      <c r="O28" s="26"/>
      <c r="P28" s="26">
        <v>60</v>
      </c>
      <c r="Q28" s="26">
        <v>1348</v>
      </c>
      <c r="R28" s="26"/>
      <c r="S28" s="26">
        <v>390</v>
      </c>
      <c r="T28" s="26">
        <v>75</v>
      </c>
      <c r="U28" s="26"/>
      <c r="V28" s="26"/>
      <c r="W28" s="26">
        <v>740</v>
      </c>
      <c r="X28" s="26">
        <v>120</v>
      </c>
      <c r="Y28" s="26">
        <v>730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0.31683325873986773</v>
      </c>
      <c r="C29" s="23">
        <f t="shared" si="42"/>
        <v>1.7369308617984744</v>
      </c>
      <c r="D29" s="15">
        <f t="shared" si="0"/>
        <v>5.4821607703267077</v>
      </c>
      <c r="E29" s="30">
        <f t="shared" si="43"/>
        <v>8.7248322147651006E-2</v>
      </c>
      <c r="F29" s="30">
        <f t="shared" si="43"/>
        <v>1.8115942028985508E-2</v>
      </c>
      <c r="G29" s="30">
        <f t="shared" si="43"/>
        <v>0</v>
      </c>
      <c r="H29" s="30">
        <f t="shared" si="43"/>
        <v>0</v>
      </c>
      <c r="I29" s="30">
        <f t="shared" si="43"/>
        <v>0</v>
      </c>
      <c r="J29" s="30">
        <f t="shared" si="43"/>
        <v>8.681135225375626E-2</v>
      </c>
      <c r="K29" s="30">
        <f t="shared" si="43"/>
        <v>0.58077544426494343</v>
      </c>
      <c r="L29" s="30">
        <f t="shared" si="43"/>
        <v>0.16331729408434759</v>
      </c>
      <c r="M29" s="30">
        <f t="shared" si="43"/>
        <v>0</v>
      </c>
      <c r="N29" s="30">
        <f t="shared" si="43"/>
        <v>1.1280315848843767E-2</v>
      </c>
      <c r="O29" s="30">
        <f t="shared" si="43"/>
        <v>0</v>
      </c>
      <c r="P29" s="30">
        <f t="shared" si="43"/>
        <v>9.2521202775636083E-3</v>
      </c>
      <c r="Q29" s="30">
        <f t="shared" si="43"/>
        <v>0.22171052631578947</v>
      </c>
      <c r="R29" s="30">
        <f t="shared" si="43"/>
        <v>0</v>
      </c>
      <c r="S29" s="30">
        <f t="shared" si="43"/>
        <v>5.3373477487340906E-2</v>
      </c>
      <c r="T29" s="30">
        <f t="shared" si="43"/>
        <v>1.8661358546902214E-2</v>
      </c>
      <c r="U29" s="30">
        <f t="shared" si="43"/>
        <v>0</v>
      </c>
      <c r="V29" s="30">
        <f t="shared" si="43"/>
        <v>0</v>
      </c>
      <c r="W29" s="30">
        <f t="shared" si="43"/>
        <v>0.12127171419206817</v>
      </c>
      <c r="X29" s="30">
        <f t="shared" si="43"/>
        <v>3.1779661016949151E-2</v>
      </c>
      <c r="Y29" s="30">
        <f t="shared" si="43"/>
        <v>0.33333333333333331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5">F31/F30</f>
        <v>0</v>
      </c>
      <c r="G32" s="30">
        <f t="shared" si="45"/>
        <v>0</v>
      </c>
      <c r="H32" s="30">
        <f t="shared" si="45"/>
        <v>0</v>
      </c>
      <c r="I32" s="30">
        <f t="shared" si="45"/>
        <v>0</v>
      </c>
      <c r="J32" s="30">
        <f t="shared" si="45"/>
        <v>0</v>
      </c>
      <c r="K32" s="30">
        <f t="shared" si="45"/>
        <v>0</v>
      </c>
      <c r="L32" s="30">
        <f t="shared" si="45"/>
        <v>0</v>
      </c>
      <c r="M32" s="30">
        <f t="shared" si="45"/>
        <v>0</v>
      </c>
      <c r="N32" s="30">
        <f t="shared" si="45"/>
        <v>0</v>
      </c>
      <c r="O32" s="30">
        <f t="shared" si="45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5"/>
        <v>0</v>
      </c>
      <c r="U32" s="30">
        <f t="shared" si="45"/>
        <v>0</v>
      </c>
      <c r="V32" s="30">
        <f t="shared" si="45"/>
        <v>0</v>
      </c>
      <c r="W32" s="30">
        <f t="shared" si="45"/>
        <v>0</v>
      </c>
      <c r="X32" s="30">
        <f t="shared" si="45"/>
        <v>0</v>
      </c>
      <c r="Y32" s="30">
        <f t="shared" si="45"/>
        <v>0</v>
      </c>
    </row>
    <row r="33" spans="1:29" s="12" customFormat="1" ht="30" customHeight="1" x14ac:dyDescent="0.2">
      <c r="A33" s="13" t="s">
        <v>48</v>
      </c>
      <c r="B33" s="23">
        <v>21511</v>
      </c>
      <c r="C33" s="23">
        <f>SUM(E33:Y33)</f>
        <v>11985.8</v>
      </c>
      <c r="D33" s="15">
        <f t="shared" si="0"/>
        <v>0.55719399377062895</v>
      </c>
      <c r="E33" s="26">
        <v>150</v>
      </c>
      <c r="F33" s="26">
        <v>350</v>
      </c>
      <c r="G33" s="26">
        <v>520</v>
      </c>
      <c r="H33" s="26">
        <v>79</v>
      </c>
      <c r="I33" s="26"/>
      <c r="J33" s="26">
        <v>238</v>
      </c>
      <c r="K33" s="26">
        <v>1237.8</v>
      </c>
      <c r="L33" s="26">
        <v>1128</v>
      </c>
      <c r="M33" s="26">
        <v>300</v>
      </c>
      <c r="N33" s="26">
        <v>620</v>
      </c>
      <c r="O33" s="26">
        <v>482</v>
      </c>
      <c r="P33" s="26"/>
      <c r="Q33" s="26">
        <v>130</v>
      </c>
      <c r="R33" s="26">
        <v>380</v>
      </c>
      <c r="S33" s="26">
        <v>404</v>
      </c>
      <c r="T33" s="26">
        <v>2760</v>
      </c>
      <c r="U33" s="26"/>
      <c r="V33" s="26"/>
      <c r="W33" s="26"/>
      <c r="X33" s="26">
        <v>2522</v>
      </c>
      <c r="Y33" s="26">
        <v>685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0.10731213795202836</v>
      </c>
      <c r="D34" s="15" t="e">
        <f t="shared" si="0"/>
        <v>#DIV/0!</v>
      </c>
      <c r="E34" s="29">
        <f t="shared" si="46"/>
        <v>0.11424219345011424</v>
      </c>
      <c r="F34" s="29">
        <f t="shared" si="46"/>
        <v>0.13187641296156744</v>
      </c>
      <c r="G34" s="29">
        <f t="shared" si="46"/>
        <v>4.3135628369970966E-2</v>
      </c>
      <c r="H34" s="29">
        <f t="shared" si="46"/>
        <v>1.0231835254500712E-2</v>
      </c>
      <c r="I34" s="29">
        <f t="shared" si="46"/>
        <v>0</v>
      </c>
      <c r="J34" s="29">
        <f t="shared" si="46"/>
        <v>4.2019774011299436E-2</v>
      </c>
      <c r="K34" s="29">
        <f t="shared" si="46"/>
        <v>0.32335423197492164</v>
      </c>
      <c r="L34" s="29">
        <f t="shared" si="46"/>
        <v>0.23677581863979849</v>
      </c>
      <c r="M34" s="29">
        <f t="shared" si="46"/>
        <v>9.3052109181141443E-2</v>
      </c>
      <c r="N34" s="29">
        <f t="shared" si="46"/>
        <v>0.14868105515587529</v>
      </c>
      <c r="O34" s="29">
        <f t="shared" si="46"/>
        <v>0.10890194306371441</v>
      </c>
      <c r="P34" s="29">
        <f>P33/Q30</f>
        <v>0</v>
      </c>
      <c r="Q34" s="29">
        <f>Q33/R30</f>
        <v>3.3522434244455904E-2</v>
      </c>
      <c r="R34" s="29">
        <f>R33/S30</f>
        <v>6.3417890520694256E-2</v>
      </c>
      <c r="S34" s="29">
        <f>S33/T30</f>
        <v>7.5302889095992545E-2</v>
      </c>
      <c r="T34" s="29">
        <f t="shared" si="46"/>
        <v>0.51444547996272139</v>
      </c>
      <c r="U34" s="29">
        <f t="shared" si="46"/>
        <v>0</v>
      </c>
      <c r="V34" s="29">
        <f t="shared" si="46"/>
        <v>0</v>
      </c>
      <c r="W34" s="29">
        <f t="shared" si="46"/>
        <v>0</v>
      </c>
      <c r="X34" s="29">
        <f t="shared" si="46"/>
        <v>0.30210828941063728</v>
      </c>
      <c r="Y34" s="29">
        <f t="shared" si="46"/>
        <v>0.1056772601049059</v>
      </c>
    </row>
    <row r="35" spans="1:29" s="12" customFormat="1" ht="30" customHeight="1" x14ac:dyDescent="0.2">
      <c r="A35" s="25" t="s">
        <v>49</v>
      </c>
      <c r="B35" s="23">
        <v>61515</v>
      </c>
      <c r="C35" s="23">
        <f>SUM(E35:Y35)</f>
        <v>17726</v>
      </c>
      <c r="D35" s="15">
        <f t="shared" si="0"/>
        <v>0.28815735999349751</v>
      </c>
      <c r="E35" s="26">
        <v>300</v>
      </c>
      <c r="F35" s="26">
        <v>830</v>
      </c>
      <c r="G35" s="26">
        <v>1260</v>
      </c>
      <c r="H35" s="26">
        <v>382</v>
      </c>
      <c r="I35" s="26"/>
      <c r="J35" s="26">
        <v>2168</v>
      </c>
      <c r="K35" s="26">
        <v>1238</v>
      </c>
      <c r="L35" s="26">
        <v>2251</v>
      </c>
      <c r="M35" s="26">
        <v>440</v>
      </c>
      <c r="N35" s="26">
        <v>110</v>
      </c>
      <c r="O35" s="26">
        <v>215</v>
      </c>
      <c r="P35" s="26">
        <v>797</v>
      </c>
      <c r="Q35" s="26">
        <v>1599</v>
      </c>
      <c r="R35" s="26">
        <v>380</v>
      </c>
      <c r="S35" s="26">
        <v>341</v>
      </c>
      <c r="T35" s="26">
        <v>1204</v>
      </c>
      <c r="U35" s="26">
        <v>40</v>
      </c>
      <c r="V35" s="26"/>
      <c r="W35" s="26">
        <v>254</v>
      </c>
      <c r="X35" s="26">
        <v>2751</v>
      </c>
      <c r="Y35" s="26">
        <v>1166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0.15870571487407223</v>
      </c>
      <c r="D36" s="15" t="e">
        <f t="shared" si="0"/>
        <v>#DIV/0!</v>
      </c>
      <c r="E36" s="105">
        <f t="shared" si="47"/>
        <v>0.22848438690022849</v>
      </c>
      <c r="F36" s="30">
        <f t="shared" si="47"/>
        <v>0.31273549359457425</v>
      </c>
      <c r="G36" s="30">
        <f t="shared" si="47"/>
        <v>0.10452094566569888</v>
      </c>
      <c r="H36" s="30">
        <f t="shared" si="47"/>
        <v>4.9475456547079397E-2</v>
      </c>
      <c r="I36" s="30">
        <f t="shared" si="47"/>
        <v>0</v>
      </c>
      <c r="J36" s="30">
        <f t="shared" si="47"/>
        <v>0.3827683615819209</v>
      </c>
      <c r="K36" s="30">
        <f t="shared" si="47"/>
        <v>0.32340647857889238</v>
      </c>
      <c r="L36" s="30">
        <f t="shared" si="47"/>
        <v>0.47250209907640639</v>
      </c>
      <c r="M36" s="30">
        <f t="shared" si="47"/>
        <v>0.13647642679900746</v>
      </c>
      <c r="N36" s="30">
        <f t="shared" si="47"/>
        <v>2.6378896882494004E-2</v>
      </c>
      <c r="O36" s="30">
        <f t="shared" si="47"/>
        <v>4.857659286037054E-2</v>
      </c>
      <c r="P36" s="30">
        <f>P35/Q30</f>
        <v>0.13125823451910409</v>
      </c>
      <c r="Q36" s="30">
        <f>Q35/R30</f>
        <v>0.41232594120680766</v>
      </c>
      <c r="R36" s="30">
        <f>R35/S30</f>
        <v>6.3417890520694256E-2</v>
      </c>
      <c r="S36" s="30">
        <f>S35/T30</f>
        <v>6.3560111835973904E-2</v>
      </c>
      <c r="T36" s="30">
        <f t="shared" si="47"/>
        <v>0.22441752096924511</v>
      </c>
      <c r="U36" s="30">
        <f t="shared" si="47"/>
        <v>2.1893814997263273E-2</v>
      </c>
      <c r="V36" s="30">
        <f t="shared" si="47"/>
        <v>0</v>
      </c>
      <c r="W36" s="30">
        <f t="shared" si="47"/>
        <v>2.9892903377662705E-2</v>
      </c>
      <c r="X36" s="30">
        <f t="shared" si="47"/>
        <v>0.32954000958313368</v>
      </c>
      <c r="Y36" s="30">
        <f t="shared" si="47"/>
        <v>0.1798827522369639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 x14ac:dyDescent="0.2">
      <c r="A38" s="25" t="s">
        <v>51</v>
      </c>
      <c r="B38" s="23">
        <v>76469</v>
      </c>
      <c r="C38" s="23">
        <f>SUM(E38:Y38)</f>
        <v>18845</v>
      </c>
      <c r="D38" s="15">
        <f t="shared" si="0"/>
        <v>0.24643973374831632</v>
      </c>
      <c r="E38" s="26">
        <v>350</v>
      </c>
      <c r="F38" s="26">
        <v>682</v>
      </c>
      <c r="G38" s="26">
        <v>1615</v>
      </c>
      <c r="H38" s="26">
        <v>265</v>
      </c>
      <c r="I38" s="26"/>
      <c r="J38" s="26">
        <v>2259</v>
      </c>
      <c r="K38" s="26">
        <v>495</v>
      </c>
      <c r="L38" s="26">
        <v>613</v>
      </c>
      <c r="M38" s="26">
        <v>40</v>
      </c>
      <c r="N38" s="26">
        <v>50</v>
      </c>
      <c r="O38" s="26"/>
      <c r="P38" s="26">
        <v>200</v>
      </c>
      <c r="Q38" s="26">
        <v>4419</v>
      </c>
      <c r="R38" s="26">
        <v>42</v>
      </c>
      <c r="S38" s="26">
        <v>731</v>
      </c>
      <c r="T38" s="26">
        <v>773</v>
      </c>
      <c r="U38" s="26">
        <v>195</v>
      </c>
      <c r="V38" s="26">
        <v>60</v>
      </c>
      <c r="W38" s="26">
        <v>739</v>
      </c>
      <c r="X38" s="26">
        <v>4492</v>
      </c>
      <c r="Y38" s="26">
        <v>825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30" t="e">
        <f>E38/E37</f>
        <v>#DIV/0!</v>
      </c>
      <c r="F39" s="30" t="e">
        <f t="shared" ref="F39:Y39" si="48">F38/F37</f>
        <v>#DIV/0!</v>
      </c>
      <c r="G39" s="30" t="e">
        <f t="shared" si="48"/>
        <v>#DIV/0!</v>
      </c>
      <c r="H39" s="30" t="e">
        <f t="shared" si="48"/>
        <v>#DIV/0!</v>
      </c>
      <c r="I39" s="30" t="e">
        <f t="shared" si="48"/>
        <v>#DIV/0!</v>
      </c>
      <c r="J39" s="30" t="e">
        <f t="shared" si="48"/>
        <v>#DIV/0!</v>
      </c>
      <c r="K39" s="30" t="e">
        <f t="shared" si="48"/>
        <v>#DIV/0!</v>
      </c>
      <c r="L39" s="30" t="e">
        <f t="shared" si="48"/>
        <v>#DIV/0!</v>
      </c>
      <c r="M39" s="30" t="e">
        <f t="shared" si="48"/>
        <v>#DIV/0!</v>
      </c>
      <c r="N39" s="30" t="e">
        <f t="shared" si="48"/>
        <v>#DIV/0!</v>
      </c>
      <c r="O39" s="30" t="e">
        <f t="shared" si="48"/>
        <v>#DIV/0!</v>
      </c>
      <c r="P39" s="30" t="e">
        <f t="shared" si="48"/>
        <v>#DIV/0!</v>
      </c>
      <c r="Q39" s="30" t="e">
        <f t="shared" si="48"/>
        <v>#DIV/0!</v>
      </c>
      <c r="R39" s="30" t="e">
        <f t="shared" si="48"/>
        <v>#DIV/0!</v>
      </c>
      <c r="S39" s="30" t="e">
        <f t="shared" si="48"/>
        <v>#DIV/0!</v>
      </c>
      <c r="T39" s="30" t="e">
        <f t="shared" si="48"/>
        <v>#DIV/0!</v>
      </c>
      <c r="U39" s="30" t="e">
        <f t="shared" si="48"/>
        <v>#DIV/0!</v>
      </c>
      <c r="V39" s="30" t="e">
        <f t="shared" si="48"/>
        <v>#DIV/0!</v>
      </c>
      <c r="W39" s="30" t="e">
        <f t="shared" si="48"/>
        <v>#DIV/0!</v>
      </c>
      <c r="X39" s="30" t="e">
        <f t="shared" si="48"/>
        <v>#DIV/0!</v>
      </c>
      <c r="Y39" s="30" t="e">
        <f t="shared" si="48"/>
        <v>#DIV/0!</v>
      </c>
    </row>
    <row r="40" spans="1:29" s="12" customFormat="1" ht="30" customHeight="1" x14ac:dyDescent="0.2">
      <c r="A40" s="81" t="s">
        <v>53</v>
      </c>
      <c r="B40" s="23">
        <v>22137</v>
      </c>
      <c r="C40" s="23">
        <f>SUM(E40:Y40)</f>
        <v>5615</v>
      </c>
      <c r="D40" s="15">
        <f t="shared" si="0"/>
        <v>0.25364773907936938</v>
      </c>
      <c r="E40" s="26">
        <v>700</v>
      </c>
      <c r="F40" s="26"/>
      <c r="G40" s="26"/>
      <c r="H40" s="26">
        <v>165</v>
      </c>
      <c r="I40" s="26"/>
      <c r="J40" s="26">
        <v>255</v>
      </c>
      <c r="K40" s="26"/>
      <c r="L40" s="26">
        <v>487</v>
      </c>
      <c r="M40" s="26"/>
      <c r="N40" s="26"/>
      <c r="O40" s="26"/>
      <c r="P40" s="26"/>
      <c r="Q40" s="26">
        <v>2904</v>
      </c>
      <c r="R40" s="26"/>
      <c r="S40" s="26"/>
      <c r="T40" s="26">
        <v>25</v>
      </c>
      <c r="U40" s="26"/>
      <c r="V40" s="26">
        <v>60</v>
      </c>
      <c r="W40" s="26">
        <v>200</v>
      </c>
      <c r="X40" s="26">
        <v>819</v>
      </c>
      <c r="Y40" s="26"/>
    </row>
    <row r="41" spans="1:29" s="2" customFormat="1" ht="30" hidden="1" customHeight="1" x14ac:dyDescent="0.25">
      <c r="A41" s="11" t="s">
        <v>168</v>
      </c>
      <c r="B41" s="23">
        <v>214447</v>
      </c>
      <c r="C41" s="23">
        <f>SUM(E41:Y41)</f>
        <v>185988.6</v>
      </c>
      <c r="D41" s="15">
        <f t="shared" si="0"/>
        <v>0.86729401670342787</v>
      </c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25">
      <c r="A42" s="32" t="s">
        <v>166</v>
      </c>
      <c r="B42" s="23">
        <v>15478</v>
      </c>
      <c r="C42" s="23">
        <f>SUM(E42:Y42)</f>
        <v>2022</v>
      </c>
      <c r="D42" s="15">
        <f t="shared" si="0"/>
        <v>0.13063703320842487</v>
      </c>
      <c r="E42" s="10">
        <v>150</v>
      </c>
      <c r="F42" s="10"/>
      <c r="G42" s="10">
        <v>196</v>
      </c>
      <c r="H42" s="10">
        <v>77</v>
      </c>
      <c r="I42" s="10">
        <v>56</v>
      </c>
      <c r="J42" s="10">
        <v>95</v>
      </c>
      <c r="K42" s="10"/>
      <c r="L42" s="10">
        <v>213</v>
      </c>
      <c r="M42" s="10">
        <v>130</v>
      </c>
      <c r="N42" s="10"/>
      <c r="O42" s="10"/>
      <c r="P42" s="10"/>
      <c r="Q42" s="10">
        <v>318</v>
      </c>
      <c r="R42" s="10"/>
      <c r="S42" s="10"/>
      <c r="T42" s="10">
        <v>19</v>
      </c>
      <c r="U42" s="10">
        <v>110</v>
      </c>
      <c r="V42" s="10">
        <v>9</v>
      </c>
      <c r="W42" s="10">
        <v>100</v>
      </c>
      <c r="X42" s="10">
        <v>534</v>
      </c>
      <c r="Y42" s="10">
        <v>15</v>
      </c>
      <c r="Z42" s="20"/>
    </row>
    <row r="43" spans="1:29" s="2" customFormat="1" ht="30" hidden="1" customHeight="1" x14ac:dyDescent="0.25">
      <c r="A43" s="17" t="s">
        <v>195</v>
      </c>
      <c r="B43" s="23"/>
      <c r="C43" s="23">
        <f t="shared" ref="C43:C45" si="49">SUM(E43:Y43)</f>
        <v>6024</v>
      </c>
      <c r="D43" s="15" t="e">
        <f t="shared" si="0"/>
        <v>#DIV/0!</v>
      </c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25">
      <c r="A44" s="18" t="s">
        <v>52</v>
      </c>
      <c r="B44" s="33">
        <f>B42/B41</f>
        <v>7.2176341939966512E-2</v>
      </c>
      <c r="C44" s="23">
        <f t="shared" si="49"/>
        <v>0.18228343327176005</v>
      </c>
      <c r="D44" s="15">
        <f t="shared" si="0"/>
        <v>2.5255288418935993</v>
      </c>
      <c r="E44" s="35">
        <f>E42/E41</f>
        <v>1.7580872011251757E-2</v>
      </c>
      <c r="F44" s="35">
        <f t="shared" ref="F44:Y44" si="50">F42/F41</f>
        <v>0</v>
      </c>
      <c r="G44" s="35">
        <f t="shared" si="50"/>
        <v>1.4010007147962831E-2</v>
      </c>
      <c r="H44" s="35">
        <f t="shared" si="50"/>
        <v>6.8276938355678512E-3</v>
      </c>
      <c r="I44" s="35">
        <f t="shared" si="50"/>
        <v>9.7816593886462886E-3</v>
      </c>
      <c r="J44" s="35">
        <f t="shared" si="50"/>
        <v>7.9571153362928224E-3</v>
      </c>
      <c r="K44" s="35">
        <f t="shared" si="50"/>
        <v>0</v>
      </c>
      <c r="L44" s="35">
        <f t="shared" si="50"/>
        <v>2.1198248407643311E-2</v>
      </c>
      <c r="M44" s="35">
        <f t="shared" si="50"/>
        <v>1.2684164308713046E-2</v>
      </c>
      <c r="N44" s="35">
        <f t="shared" si="50"/>
        <v>0</v>
      </c>
      <c r="O44" s="35">
        <f t="shared" si="50"/>
        <v>0</v>
      </c>
      <c r="P44" s="35">
        <f t="shared" si="50"/>
        <v>0</v>
      </c>
      <c r="Q44" s="35">
        <f t="shared" si="50"/>
        <v>3.1809542862858857E-2</v>
      </c>
      <c r="R44" s="35">
        <f t="shared" si="50"/>
        <v>0</v>
      </c>
      <c r="S44" s="35">
        <f t="shared" si="50"/>
        <v>0</v>
      </c>
      <c r="T44" s="35">
        <f t="shared" si="50"/>
        <v>1.9342359767891683E-3</v>
      </c>
      <c r="U44" s="35">
        <f t="shared" si="50"/>
        <v>1.4257939079714841E-2</v>
      </c>
      <c r="V44" s="35">
        <f t="shared" si="50"/>
        <v>4.1705282669138094E-3</v>
      </c>
      <c r="W44" s="35"/>
      <c r="X44" s="35">
        <f t="shared" si="50"/>
        <v>3.8517022504327758E-2</v>
      </c>
      <c r="Y44" s="35">
        <f t="shared" si="50"/>
        <v>1.5544041450777201E-3</v>
      </c>
      <c r="Z44" s="21"/>
    </row>
    <row r="45" spans="1:29" s="2" customFormat="1" ht="30" customHeight="1" x14ac:dyDescent="0.25">
      <c r="A45" s="18" t="s">
        <v>167</v>
      </c>
      <c r="B45" s="23">
        <v>4483</v>
      </c>
      <c r="C45" s="23">
        <f t="shared" si="49"/>
        <v>722</v>
      </c>
      <c r="D45" s="15">
        <f t="shared" si="0"/>
        <v>0.16105286638411778</v>
      </c>
      <c r="E45" s="34">
        <v>150</v>
      </c>
      <c r="F45" s="34"/>
      <c r="G45" s="34">
        <v>129</v>
      </c>
      <c r="H45" s="34"/>
      <c r="I45" s="34"/>
      <c r="J45" s="34"/>
      <c r="K45" s="34"/>
      <c r="L45" s="34">
        <v>153</v>
      </c>
      <c r="M45" s="34"/>
      <c r="N45" s="34"/>
      <c r="O45" s="34"/>
      <c r="P45" s="34"/>
      <c r="Q45" s="34"/>
      <c r="R45" s="34"/>
      <c r="S45" s="34"/>
      <c r="T45" s="34"/>
      <c r="U45" s="34">
        <v>60</v>
      </c>
      <c r="V45" s="34"/>
      <c r="W45" s="34">
        <v>100</v>
      </c>
      <c r="X45" s="34">
        <v>130</v>
      </c>
      <c r="Y45" s="34"/>
      <c r="Z45" s="21"/>
    </row>
    <row r="46" spans="1:29" s="2" customFormat="1" ht="30" customHeight="1" x14ac:dyDescent="0.25">
      <c r="A46" s="18" t="s">
        <v>54</v>
      </c>
      <c r="B46" s="23">
        <v>8965</v>
      </c>
      <c r="C46" s="23">
        <f>SUM(E46:Y46)</f>
        <v>1039</v>
      </c>
      <c r="D46" s="15">
        <f t="shared" si="0"/>
        <v>0.11589514779698828</v>
      </c>
      <c r="E46" s="26"/>
      <c r="F46" s="26"/>
      <c r="G46" s="26">
        <v>67</v>
      </c>
      <c r="H46" s="26">
        <v>77</v>
      </c>
      <c r="I46" s="26">
        <v>56</v>
      </c>
      <c r="J46" s="26">
        <v>75</v>
      </c>
      <c r="K46" s="26"/>
      <c r="L46" s="26">
        <v>40</v>
      </c>
      <c r="M46" s="26">
        <v>130</v>
      </c>
      <c r="N46" s="26"/>
      <c r="O46" s="26"/>
      <c r="P46" s="26"/>
      <c r="Q46" s="26">
        <v>210</v>
      </c>
      <c r="R46" s="26"/>
      <c r="S46" s="26"/>
      <c r="T46" s="26">
        <v>19</v>
      </c>
      <c r="U46" s="26">
        <v>50</v>
      </c>
      <c r="V46" s="26">
        <v>4</v>
      </c>
      <c r="W46" s="26"/>
      <c r="X46" s="26">
        <v>311</v>
      </c>
      <c r="Y46" s="26"/>
      <c r="Z46" s="21"/>
    </row>
    <row r="47" spans="1:29" s="2" customFormat="1" ht="30" hidden="1" customHeight="1" x14ac:dyDescent="0.25">
      <c r="A47" s="18" t="s">
        <v>55</v>
      </c>
      <c r="B47" s="23"/>
      <c r="C47" s="23">
        <f>SUM(E47:Y47)</f>
        <v>0</v>
      </c>
      <c r="D47" s="15" t="e">
        <f t="shared" si="0"/>
        <v>#DIV/0!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25">
      <c r="A48" s="18" t="s">
        <v>56</v>
      </c>
      <c r="B48" s="23"/>
      <c r="C48" s="23">
        <f>SUM(E48:Y48)</f>
        <v>0</v>
      </c>
      <c r="D48" s="15" t="e">
        <f t="shared" si="0"/>
        <v>#DIV/0!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hidden="1" customHeight="1" x14ac:dyDescent="0.25">
      <c r="A49" s="18" t="s">
        <v>57</v>
      </c>
      <c r="B49" s="23"/>
      <c r="C49" s="23">
        <f>SUM(E49:Y49)</f>
        <v>1762</v>
      </c>
      <c r="D49" s="15" t="e">
        <f t="shared" si="0"/>
        <v>#DIV/0!</v>
      </c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/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1" si="51">SUM(E50:Y50)</f>
        <v>0</v>
      </c>
      <c r="D50" s="15" t="e">
        <f t="shared" si="0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169</v>
      </c>
      <c r="B51" s="23"/>
      <c r="C51" s="23">
        <f t="shared" si="51"/>
        <v>0</v>
      </c>
      <c r="D51" s="15" t="e">
        <f t="shared" si="0"/>
        <v>#DIV/0!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25">
      <c r="A52" s="17" t="s">
        <v>170</v>
      </c>
      <c r="B52" s="23"/>
      <c r="C52" s="23">
        <f t="shared" si="51"/>
        <v>0</v>
      </c>
      <c r="D52" s="15" t="e">
        <f t="shared" si="0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/>
      <c r="C53" s="23">
        <f t="shared" si="51"/>
        <v>0</v>
      </c>
      <c r="D53" s="15" t="e">
        <f t="shared" si="0"/>
        <v>#DIV/0!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25">
      <c r="A54" s="32" t="s">
        <v>60</v>
      </c>
      <c r="B54" s="23"/>
      <c r="C54" s="23">
        <f t="shared" si="51"/>
        <v>158</v>
      </c>
      <c r="D54" s="15" t="e">
        <f t="shared" si="0"/>
        <v>#DIV/0!</v>
      </c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25">
      <c r="A55" s="18" t="s">
        <v>52</v>
      </c>
      <c r="B55" s="33" t="e">
        <f>B54/B53</f>
        <v>#DIV/0!</v>
      </c>
      <c r="C55" s="23" t="e">
        <f t="shared" si="51"/>
        <v>#DIV/0!</v>
      </c>
      <c r="D55" s="15" t="e">
        <f t="shared" si="0"/>
        <v>#DIV/0!</v>
      </c>
      <c r="E55" s="35" t="e">
        <f t="shared" ref="E55:Y55" si="52">E54/E53</f>
        <v>#DIV/0!</v>
      </c>
      <c r="F55" s="35" t="e">
        <f t="shared" si="52"/>
        <v>#DIV/0!</v>
      </c>
      <c r="G55" s="35" t="e">
        <f t="shared" si="52"/>
        <v>#DIV/0!</v>
      </c>
      <c r="H55" s="35" t="e">
        <f t="shared" si="52"/>
        <v>#DIV/0!</v>
      </c>
      <c r="I55" s="35" t="e">
        <f t="shared" si="52"/>
        <v>#DIV/0!</v>
      </c>
      <c r="J55" s="35" t="e">
        <f t="shared" si="52"/>
        <v>#DIV/0!</v>
      </c>
      <c r="K55" s="35" t="e">
        <f t="shared" si="52"/>
        <v>#DIV/0!</v>
      </c>
      <c r="L55" s="35" t="e">
        <f t="shared" si="52"/>
        <v>#DIV/0!</v>
      </c>
      <c r="M55" s="35" t="e">
        <f t="shared" si="52"/>
        <v>#DIV/0!</v>
      </c>
      <c r="N55" s="35" t="e">
        <f t="shared" si="52"/>
        <v>#DIV/0!</v>
      </c>
      <c r="O55" s="35" t="e">
        <f t="shared" si="52"/>
        <v>#DIV/0!</v>
      </c>
      <c r="P55" s="35" t="e">
        <f t="shared" si="52"/>
        <v>#DIV/0!</v>
      </c>
      <c r="Q55" s="35" t="e">
        <f t="shared" si="52"/>
        <v>#DIV/0!</v>
      </c>
      <c r="R55" s="35" t="e">
        <f t="shared" si="52"/>
        <v>#DIV/0!</v>
      </c>
      <c r="S55" s="35" t="e">
        <f t="shared" si="52"/>
        <v>#DIV/0!</v>
      </c>
      <c r="T55" s="35" t="e">
        <f t="shared" si="52"/>
        <v>#DIV/0!</v>
      </c>
      <c r="U55" s="35" t="e">
        <f t="shared" si="52"/>
        <v>#DIV/0!</v>
      </c>
      <c r="V55" s="35" t="e">
        <f t="shared" si="52"/>
        <v>#DIV/0!</v>
      </c>
      <c r="W55" s="35" t="e">
        <f t="shared" si="52"/>
        <v>#DIV/0!</v>
      </c>
      <c r="X55" s="35" t="e">
        <f t="shared" si="52"/>
        <v>#DIV/0!</v>
      </c>
      <c r="Y55" s="35" t="e">
        <f t="shared" si="52"/>
        <v>#DIV/0!</v>
      </c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/>
      <c r="C57" s="23">
        <f t="shared" si="51"/>
        <v>0</v>
      </c>
      <c r="D57" s="15" t="e">
        <f t="shared" si="0"/>
        <v>#DIV/0!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5" hidden="1" customHeight="1" x14ac:dyDescent="0.25">
      <c r="A58" s="32" t="s">
        <v>162</v>
      </c>
      <c r="B58" s="27"/>
      <c r="C58" s="27">
        <f t="shared" si="51"/>
        <v>140.5</v>
      </c>
      <c r="D58" s="15" t="e">
        <f t="shared" si="0"/>
        <v>#DIV/0!</v>
      </c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 x14ac:dyDescent="0.25">
      <c r="A59" s="13" t="s">
        <v>197</v>
      </c>
      <c r="B59" s="27"/>
      <c r="C59" s="27">
        <f t="shared" si="51"/>
        <v>0</v>
      </c>
      <c r="D59" s="15" t="e">
        <f t="shared" si="0"/>
        <v>#DIV/0!</v>
      </c>
      <c r="E59" s="26"/>
      <c r="F59" s="26"/>
      <c r="G59" s="26"/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 x14ac:dyDescent="0.25">
      <c r="A60" s="13" t="s">
        <v>52</v>
      </c>
      <c r="B60" s="33"/>
      <c r="C60" s="27">
        <f t="shared" si="51"/>
        <v>0</v>
      </c>
      <c r="D60" s="15" t="e">
        <f t="shared" si="0"/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25">
      <c r="A61" s="18" t="s">
        <v>62</v>
      </c>
      <c r="B61" s="23"/>
      <c r="C61" s="27">
        <f t="shared" si="51"/>
        <v>255</v>
      </c>
      <c r="D61" s="15" t="e">
        <f t="shared" si="0"/>
        <v>#DIV/0!</v>
      </c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25">
      <c r="A62" s="17" t="s">
        <v>63</v>
      </c>
      <c r="B62" s="23"/>
      <c r="C62" s="23">
        <f t="shared" ref="C62:C75" si="53">SUM(E62:Y62)</f>
        <v>0</v>
      </c>
      <c r="D62" s="15" t="e">
        <f t="shared" si="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25">
      <c r="A63" s="17" t="s">
        <v>64</v>
      </c>
      <c r="B63" s="23"/>
      <c r="C63" s="23">
        <f t="shared" si="53"/>
        <v>0</v>
      </c>
      <c r="D63" s="15" t="e">
        <f t="shared" si="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x14ac:dyDescent="0.25">
      <c r="A64" s="18" t="s">
        <v>65</v>
      </c>
      <c r="B64" s="23"/>
      <c r="C64" s="23">
        <f t="shared" si="53"/>
        <v>4011</v>
      </c>
      <c r="D64" s="15" t="e">
        <f t="shared" si="0"/>
        <v>#DIV/0!</v>
      </c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customHeight="1" x14ac:dyDescent="0.25">
      <c r="A65" s="18" t="s">
        <v>66</v>
      </c>
      <c r="B65" s="23">
        <v>785</v>
      </c>
      <c r="C65" s="23">
        <f t="shared" si="53"/>
        <v>65</v>
      </c>
      <c r="D65" s="15">
        <f t="shared" si="0"/>
        <v>8.2802547770700632E-2</v>
      </c>
      <c r="E65" s="37"/>
      <c r="F65" s="37"/>
      <c r="G65" s="37"/>
      <c r="H65" s="37">
        <v>65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25">
      <c r="A66" s="18" t="s">
        <v>67</v>
      </c>
      <c r="B66" s="23"/>
      <c r="C66" s="23">
        <f t="shared" si="53"/>
        <v>0</v>
      </c>
      <c r="D66" s="15" t="e">
        <f t="shared" ref="D66:D90" si="54">C66/B66</f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25">
      <c r="A67" s="18" t="s">
        <v>68</v>
      </c>
      <c r="B67" s="23"/>
      <c r="C67" s="23">
        <f t="shared" si="53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hidden="1" customHeight="1" x14ac:dyDescent="0.25">
      <c r="A68" s="18" t="s">
        <v>69</v>
      </c>
      <c r="B68" s="23"/>
      <c r="C68" s="23">
        <f t="shared" si="53"/>
        <v>3763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15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customHeight="1" x14ac:dyDescent="0.25">
      <c r="A69" s="18" t="s">
        <v>70</v>
      </c>
      <c r="B69" s="23"/>
      <c r="C69" s="23">
        <f t="shared" si="53"/>
        <v>64</v>
      </c>
      <c r="D69" s="15"/>
      <c r="E69" s="37"/>
      <c r="F69" s="37"/>
      <c r="G69" s="37"/>
      <c r="H69" s="37"/>
      <c r="I69" s="37"/>
      <c r="J69" s="37"/>
      <c r="K69" s="37">
        <v>44</v>
      </c>
      <c r="L69" s="37"/>
      <c r="M69" s="37"/>
      <c r="N69" s="37"/>
      <c r="O69" s="37"/>
      <c r="P69" s="37"/>
      <c r="Q69" s="37"/>
      <c r="R69" s="37"/>
      <c r="S69" s="37">
        <v>20</v>
      </c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25">
      <c r="A70" s="18" t="s">
        <v>71</v>
      </c>
      <c r="B70" s="23"/>
      <c r="C70" s="23">
        <f t="shared" si="53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25">
      <c r="A71" s="18" t="s">
        <v>72</v>
      </c>
      <c r="B71" s="23"/>
      <c r="C71" s="23">
        <f t="shared" si="53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25">
      <c r="A72" s="18" t="s">
        <v>73</v>
      </c>
      <c r="B72" s="23"/>
      <c r="C72" s="23">
        <f t="shared" si="53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25">
      <c r="A73" s="18" t="s">
        <v>74</v>
      </c>
      <c r="B73" s="23"/>
      <c r="C73" s="23">
        <f t="shared" si="53"/>
        <v>0</v>
      </c>
      <c r="D73" s="15" t="e">
        <f t="shared" si="54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75</v>
      </c>
      <c r="B74" s="23"/>
      <c r="C74" s="19">
        <f t="shared" si="53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25">
      <c r="A75" s="11" t="s">
        <v>76</v>
      </c>
      <c r="B75" s="23"/>
      <c r="C75" s="23">
        <f t="shared" si="53"/>
        <v>0</v>
      </c>
      <c r="D75" s="15" t="e">
        <f t="shared" si="54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25">
      <c r="A76" s="32" t="s">
        <v>77</v>
      </c>
      <c r="B76" s="23"/>
      <c r="C76" s="23">
        <f>SUM(E76:Y76)</f>
        <v>0</v>
      </c>
      <c r="D76" s="15" t="e">
        <f t="shared" si="54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25">
      <c r="A77" s="13" t="s">
        <v>52</v>
      </c>
      <c r="B77" s="33"/>
      <c r="C77" s="23">
        <f>SUM(E77:Y77)</f>
        <v>0</v>
      </c>
      <c r="D77" s="15" t="e">
        <f t="shared" si="54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25">
      <c r="A78" s="13" t="s">
        <v>78</v>
      </c>
      <c r="B78" s="33"/>
      <c r="C78" s="23">
        <f>SUM(E78:Y78)</f>
        <v>0</v>
      </c>
      <c r="D78" s="15" t="e">
        <f t="shared" si="54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25">
      <c r="A79" s="13"/>
      <c r="B79" s="33"/>
      <c r="C79" s="39"/>
      <c r="D79" s="15" t="e">
        <f t="shared" si="54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25">
      <c r="A80" s="78" t="s">
        <v>79</v>
      </c>
      <c r="B80" s="40"/>
      <c r="C80" s="40">
        <f>SUM(E80:Y80)</f>
        <v>0</v>
      </c>
      <c r="D80" s="15" t="e">
        <f t="shared" si="54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25">
      <c r="A81" s="13"/>
      <c r="B81" s="33"/>
      <c r="C81" s="39"/>
      <c r="D81" s="15" t="e">
        <f t="shared" si="54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25">
      <c r="A83" s="13" t="s">
        <v>80</v>
      </c>
      <c r="B83" s="42"/>
      <c r="C83" s="42">
        <f>SUM(E83:Y83)</f>
        <v>-59907</v>
      </c>
      <c r="D83" s="15"/>
      <c r="E83" s="100">
        <f>(E42-E84)</f>
        <v>-2775</v>
      </c>
      <c r="F83" s="100">
        <f t="shared" ref="F83:Y83" si="55">(F42-F84)</f>
        <v>-2253</v>
      </c>
      <c r="G83" s="100">
        <f t="shared" si="55"/>
        <v>-8354</v>
      </c>
      <c r="H83" s="100">
        <f t="shared" si="55"/>
        <v>-3611</v>
      </c>
      <c r="I83" s="100">
        <f t="shared" si="55"/>
        <v>-2244</v>
      </c>
      <c r="J83" s="100">
        <f t="shared" si="55"/>
        <v>-3705</v>
      </c>
      <c r="K83" s="100">
        <f t="shared" si="55"/>
        <v>-2592</v>
      </c>
      <c r="L83" s="100">
        <f t="shared" si="55"/>
        <v>-4908</v>
      </c>
      <c r="M83" s="100">
        <f t="shared" si="55"/>
        <v>-2650</v>
      </c>
      <c r="N83" s="100">
        <f t="shared" si="55"/>
        <v>-1095</v>
      </c>
      <c r="O83" s="100">
        <f t="shared" si="55"/>
        <v>-660</v>
      </c>
      <c r="P83" s="100">
        <f t="shared" si="55"/>
        <v>-708</v>
      </c>
      <c r="Q83" s="100">
        <f t="shared" si="55"/>
        <v>-3557</v>
      </c>
      <c r="R83" s="100">
        <f t="shared" si="55"/>
        <v>-2330</v>
      </c>
      <c r="S83" s="100">
        <f t="shared" si="55"/>
        <v>-3205</v>
      </c>
      <c r="T83" s="100">
        <f t="shared" si="55"/>
        <v>-1055</v>
      </c>
      <c r="U83" s="100">
        <f t="shared" si="55"/>
        <v>-2100</v>
      </c>
      <c r="V83" s="100">
        <f t="shared" si="55"/>
        <v>-789</v>
      </c>
      <c r="W83" s="100">
        <f t="shared" si="55"/>
        <v>-1655</v>
      </c>
      <c r="X83" s="100">
        <f t="shared" si="55"/>
        <v>-8466</v>
      </c>
      <c r="Y83" s="100">
        <f t="shared" si="55"/>
        <v>-1195</v>
      </c>
    </row>
    <row r="84" spans="1:26" ht="30.6" hidden="1" customHeight="1" x14ac:dyDescent="0.25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25">
      <c r="A85" s="13"/>
      <c r="B85" s="33"/>
      <c r="C85" s="23"/>
      <c r="D85" s="15" t="e">
        <f t="shared" si="54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83</v>
      </c>
      <c r="B87" s="34"/>
      <c r="C87" s="27">
        <f>SUM(E87:Y87)</f>
        <v>0</v>
      </c>
      <c r="D87" s="15" t="e">
        <f t="shared" si="54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84</v>
      </c>
      <c r="B88" s="45"/>
      <c r="C88" s="45"/>
      <c r="D88" s="15" t="e">
        <f t="shared" si="54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41"/>
      <c r="C89" s="41"/>
      <c r="D89" s="15" t="e">
        <f t="shared" si="54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86</v>
      </c>
      <c r="B90" s="29"/>
      <c r="C90" s="29" t="e">
        <f>C89/C88</f>
        <v>#DIV/0!</v>
      </c>
      <c r="D90" s="15" t="e">
        <f t="shared" si="54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87</v>
      </c>
      <c r="B92" s="23"/>
      <c r="C92" s="27"/>
      <c r="D92" s="15" t="e">
        <f t="shared" ref="D92:D129" si="56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91</v>
      </c>
      <c r="B99" s="23"/>
      <c r="C99" s="27"/>
      <c r="D99" s="15" t="e">
        <f t="shared" si="56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7">G99/G98</f>
        <v>#DIV/0!</v>
      </c>
      <c r="H100" s="29" t="e">
        <f t="shared" si="57"/>
        <v>#DIV/0!</v>
      </c>
      <c r="I100" s="29" t="e">
        <f t="shared" si="57"/>
        <v>#DIV/0!</v>
      </c>
      <c r="J100" s="29" t="e">
        <f t="shared" si="57"/>
        <v>#DIV/0!</v>
      </c>
      <c r="K100" s="29" t="e">
        <f t="shared" si="57"/>
        <v>#DIV/0!</v>
      </c>
      <c r="L100" s="29" t="e">
        <f t="shared" si="57"/>
        <v>#DIV/0!</v>
      </c>
      <c r="M100" s="29" t="e">
        <f t="shared" si="57"/>
        <v>#DIV/0!</v>
      </c>
      <c r="N100" s="29" t="e">
        <f t="shared" si="57"/>
        <v>#DIV/0!</v>
      </c>
      <c r="O100" s="29" t="e">
        <f t="shared" si="57"/>
        <v>#DIV/0!</v>
      </c>
      <c r="P100" s="29" t="e">
        <f t="shared" si="57"/>
        <v>#DIV/0!</v>
      </c>
      <c r="Q100" s="29" t="e">
        <f t="shared" si="57"/>
        <v>#DIV/0!</v>
      </c>
      <c r="R100" s="29" t="e">
        <f t="shared" si="57"/>
        <v>#DIV/0!</v>
      </c>
      <c r="S100" s="29" t="e">
        <f t="shared" si="57"/>
        <v>#DIV/0!</v>
      </c>
      <c r="T100" s="29" t="e">
        <f t="shared" si="57"/>
        <v>#DIV/0!</v>
      </c>
      <c r="U100" s="29" t="e">
        <f t="shared" si="57"/>
        <v>#DIV/0!</v>
      </c>
      <c r="V100" s="29" t="e">
        <f t="shared" si="57"/>
        <v>#DIV/0!</v>
      </c>
      <c r="W100" s="29" t="e">
        <f t="shared" si="57"/>
        <v>#DIV/0!</v>
      </c>
      <c r="X100" s="29" t="e">
        <f t="shared" si="57"/>
        <v>#DIV/0!</v>
      </c>
      <c r="Y100" s="29" t="e">
        <f t="shared" si="57"/>
        <v>#DIV/0!</v>
      </c>
    </row>
    <row r="101" spans="1:25" s="96" customFormat="1" ht="31.9" hidden="1" customHeight="1" x14ac:dyDescent="0.2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8">E98-E99</f>
        <v>0</v>
      </c>
      <c r="F101" s="97">
        <f t="shared" si="58"/>
        <v>0</v>
      </c>
      <c r="G101" s="97">
        <f t="shared" si="58"/>
        <v>0</v>
      </c>
      <c r="H101" s="97">
        <f t="shared" si="58"/>
        <v>0</v>
      </c>
      <c r="I101" s="97">
        <f t="shared" si="58"/>
        <v>0</v>
      </c>
      <c r="J101" s="97">
        <f t="shared" si="58"/>
        <v>0</v>
      </c>
      <c r="K101" s="97">
        <f t="shared" si="58"/>
        <v>0</v>
      </c>
      <c r="L101" s="97">
        <f t="shared" si="58"/>
        <v>0</v>
      </c>
      <c r="M101" s="97">
        <f t="shared" si="58"/>
        <v>0</v>
      </c>
      <c r="N101" s="97">
        <f t="shared" si="58"/>
        <v>0</v>
      </c>
      <c r="O101" s="97">
        <f t="shared" si="58"/>
        <v>0</v>
      </c>
      <c r="P101" s="97">
        <f t="shared" si="58"/>
        <v>0</v>
      </c>
      <c r="Q101" s="97">
        <f t="shared" si="58"/>
        <v>0</v>
      </c>
      <c r="R101" s="97">
        <f t="shared" si="58"/>
        <v>0</v>
      </c>
      <c r="S101" s="97">
        <f t="shared" si="58"/>
        <v>0</v>
      </c>
      <c r="T101" s="97">
        <f t="shared" si="58"/>
        <v>0</v>
      </c>
      <c r="U101" s="97">
        <f t="shared" si="58"/>
        <v>0</v>
      </c>
      <c r="V101" s="97">
        <f t="shared" si="58"/>
        <v>0</v>
      </c>
      <c r="W101" s="97">
        <f t="shared" si="58"/>
        <v>0</v>
      </c>
      <c r="X101" s="97">
        <f t="shared" si="58"/>
        <v>0</v>
      </c>
      <c r="Y101" s="97">
        <f t="shared" si="58"/>
        <v>0</v>
      </c>
    </row>
    <row r="102" spans="1:25" s="12" customFormat="1" ht="30" hidden="1" customHeight="1" x14ac:dyDescent="0.2">
      <c r="A102" s="11" t="s">
        <v>92</v>
      </c>
      <c r="B102" s="39"/>
      <c r="C102" s="26">
        <f t="shared" ref="C102:C105" si="59">SUM(E102:Y102)</f>
        <v>0</v>
      </c>
      <c r="D102" s="15" t="e">
        <f t="shared" si="56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59"/>
        <v>0</v>
      </c>
      <c r="D103" s="15" t="e">
        <f t="shared" si="56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59"/>
        <v>0</v>
      </c>
      <c r="D104" s="15" t="e">
        <f t="shared" si="56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95</v>
      </c>
      <c r="B105" s="39"/>
      <c r="C105" s="26">
        <f t="shared" si="59"/>
        <v>0</v>
      </c>
      <c r="D105" s="15" t="e">
        <f t="shared" si="56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97</v>
      </c>
      <c r="B106" s="27"/>
      <c r="C106" s="27">
        <f>SUM(E106:Y106)</f>
        <v>0</v>
      </c>
      <c r="D106" s="15" t="e">
        <f t="shared" si="56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60">E106/E98</f>
        <v>#DIV/0!</v>
      </c>
      <c r="F107" s="29" t="e">
        <f t="shared" si="60"/>
        <v>#DIV/0!</v>
      </c>
      <c r="G107" s="29" t="e">
        <f t="shared" si="60"/>
        <v>#DIV/0!</v>
      </c>
      <c r="H107" s="29" t="e">
        <f t="shared" si="60"/>
        <v>#DIV/0!</v>
      </c>
      <c r="I107" s="29" t="e">
        <f t="shared" si="60"/>
        <v>#DIV/0!</v>
      </c>
      <c r="J107" s="29" t="e">
        <f t="shared" si="60"/>
        <v>#DIV/0!</v>
      </c>
      <c r="K107" s="29" t="e">
        <f t="shared" si="60"/>
        <v>#DIV/0!</v>
      </c>
      <c r="L107" s="29" t="e">
        <f t="shared" si="60"/>
        <v>#DIV/0!</v>
      </c>
      <c r="M107" s="29" t="e">
        <f t="shared" si="60"/>
        <v>#DIV/0!</v>
      </c>
      <c r="N107" s="29" t="e">
        <f t="shared" si="60"/>
        <v>#DIV/0!</v>
      </c>
      <c r="O107" s="29" t="e">
        <f t="shared" si="60"/>
        <v>#DIV/0!</v>
      </c>
      <c r="P107" s="29" t="e">
        <f t="shared" si="60"/>
        <v>#DIV/0!</v>
      </c>
      <c r="Q107" s="29" t="e">
        <f t="shared" si="60"/>
        <v>#DIV/0!</v>
      </c>
      <c r="R107" s="29" t="e">
        <f t="shared" si="60"/>
        <v>#DIV/0!</v>
      </c>
      <c r="S107" s="29" t="e">
        <f t="shared" si="60"/>
        <v>#DIV/0!</v>
      </c>
      <c r="T107" s="29" t="e">
        <f t="shared" si="60"/>
        <v>#DIV/0!</v>
      </c>
      <c r="U107" s="29" t="e">
        <f t="shared" si="60"/>
        <v>#DIV/0!</v>
      </c>
      <c r="V107" s="29" t="e">
        <f t="shared" si="60"/>
        <v>#DIV/0!</v>
      </c>
      <c r="W107" s="29" t="e">
        <f t="shared" si="60"/>
        <v>#DIV/0!</v>
      </c>
      <c r="X107" s="29" t="e">
        <f t="shared" si="60"/>
        <v>#DIV/0!</v>
      </c>
      <c r="Y107" s="29" t="e">
        <f t="shared" si="60"/>
        <v>#DIV/0!</v>
      </c>
    </row>
    <row r="108" spans="1:25" s="12" customFormat="1" ht="30" hidden="1" customHeight="1" x14ac:dyDescent="0.2">
      <c r="A108" s="11" t="s">
        <v>92</v>
      </c>
      <c r="B108" s="39"/>
      <c r="C108" s="26">
        <f t="shared" ref="C108:C118" si="61">SUM(E108:Y108)</f>
        <v>0</v>
      </c>
      <c r="D108" s="15" t="e">
        <f t="shared" si="56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61"/>
        <v>0</v>
      </c>
      <c r="D109" s="15" t="e">
        <f t="shared" si="56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61"/>
        <v>0</v>
      </c>
      <c r="D110" s="15" t="e">
        <f t="shared" si="56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95</v>
      </c>
      <c r="B111" s="39"/>
      <c r="C111" s="26">
        <f t="shared" si="61"/>
        <v>0</v>
      </c>
      <c r="D111" s="15" t="e">
        <f t="shared" si="56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193</v>
      </c>
      <c r="B112" s="39"/>
      <c r="C112" s="26">
        <v>595200</v>
      </c>
      <c r="D112" s="16" t="e">
        <f t="shared" si="56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194</v>
      </c>
      <c r="B113" s="27"/>
      <c r="C113" s="27">
        <f t="shared" si="61"/>
        <v>0</v>
      </c>
      <c r="D113" s="15" t="e">
        <f t="shared" si="56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62">E113/E112</f>
        <v>#DIV/0!</v>
      </c>
      <c r="F114" s="30" t="e">
        <f t="shared" si="62"/>
        <v>#DIV/0!</v>
      </c>
      <c r="G114" s="30" t="e">
        <f t="shared" si="62"/>
        <v>#DIV/0!</v>
      </c>
      <c r="H114" s="30" t="e">
        <f t="shared" si="62"/>
        <v>#DIV/0!</v>
      </c>
      <c r="I114" s="30" t="e">
        <f t="shared" si="62"/>
        <v>#DIV/0!</v>
      </c>
      <c r="J114" s="30" t="e">
        <f t="shared" si="62"/>
        <v>#DIV/0!</v>
      </c>
      <c r="K114" s="30" t="e">
        <f t="shared" si="62"/>
        <v>#DIV/0!</v>
      </c>
      <c r="L114" s="30" t="e">
        <f t="shared" si="62"/>
        <v>#DIV/0!</v>
      </c>
      <c r="M114" s="30" t="e">
        <f t="shared" si="62"/>
        <v>#DIV/0!</v>
      </c>
      <c r="N114" s="30" t="e">
        <f t="shared" si="62"/>
        <v>#DIV/0!</v>
      </c>
      <c r="O114" s="30" t="e">
        <f t="shared" si="62"/>
        <v>#DIV/0!</v>
      </c>
      <c r="P114" s="30" t="e">
        <f t="shared" si="62"/>
        <v>#DIV/0!</v>
      </c>
      <c r="Q114" s="30" t="e">
        <f t="shared" si="62"/>
        <v>#DIV/0!</v>
      </c>
      <c r="R114" s="30" t="e">
        <f t="shared" si="62"/>
        <v>#DIV/0!</v>
      </c>
      <c r="S114" s="30" t="e">
        <f t="shared" si="62"/>
        <v>#DIV/0!</v>
      </c>
      <c r="T114" s="30" t="e">
        <f t="shared" si="62"/>
        <v>#DIV/0!</v>
      </c>
      <c r="U114" s="30" t="e">
        <f t="shared" si="62"/>
        <v>#DIV/0!</v>
      </c>
      <c r="V114" s="30" t="e">
        <f t="shared" si="62"/>
        <v>#DIV/0!</v>
      </c>
      <c r="W114" s="30" t="e">
        <f t="shared" si="62"/>
        <v>#DIV/0!</v>
      </c>
      <c r="X114" s="30" t="e">
        <f t="shared" si="62"/>
        <v>#DIV/0!</v>
      </c>
      <c r="Y114" s="30" t="e">
        <f t="shared" si="62"/>
        <v>#DIV/0!</v>
      </c>
    </row>
    <row r="115" spans="1:25" s="12" customFormat="1" ht="30" hidden="1" customHeight="1" x14ac:dyDescent="0.2">
      <c r="A115" s="11" t="s">
        <v>92</v>
      </c>
      <c r="B115" s="26"/>
      <c r="C115" s="26">
        <f t="shared" si="61"/>
        <v>0</v>
      </c>
      <c r="D115" s="15" t="e">
        <f t="shared" si="56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93</v>
      </c>
      <c r="B116" s="26"/>
      <c r="C116" s="26">
        <f t="shared" si="61"/>
        <v>0</v>
      </c>
      <c r="D116" s="15" t="e">
        <f t="shared" si="56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26"/>
      <c r="C117" s="26">
        <f t="shared" si="61"/>
        <v>0</v>
      </c>
      <c r="D117" s="15" t="e">
        <f t="shared" si="56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95</v>
      </c>
      <c r="B118" s="39"/>
      <c r="C118" s="26">
        <f t="shared" si="61"/>
        <v>0</v>
      </c>
      <c r="D118" s="15" t="e">
        <f t="shared" si="56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6"/>
        <v>#DIV/0!</v>
      </c>
      <c r="E119" s="54" t="e">
        <f t="shared" ref="E119:Y119" si="63">E113/E106*10</f>
        <v>#DIV/0!</v>
      </c>
      <c r="F119" s="54" t="e">
        <f t="shared" si="63"/>
        <v>#DIV/0!</v>
      </c>
      <c r="G119" s="54" t="e">
        <f t="shared" si="63"/>
        <v>#DIV/0!</v>
      </c>
      <c r="H119" s="54" t="e">
        <f t="shared" si="63"/>
        <v>#DIV/0!</v>
      </c>
      <c r="I119" s="54" t="e">
        <f t="shared" si="63"/>
        <v>#DIV/0!</v>
      </c>
      <c r="J119" s="54" t="e">
        <f t="shared" si="63"/>
        <v>#DIV/0!</v>
      </c>
      <c r="K119" s="54" t="e">
        <f t="shared" si="63"/>
        <v>#DIV/0!</v>
      </c>
      <c r="L119" s="54" t="e">
        <f t="shared" si="63"/>
        <v>#DIV/0!</v>
      </c>
      <c r="M119" s="54" t="e">
        <f t="shared" si="63"/>
        <v>#DIV/0!</v>
      </c>
      <c r="N119" s="54" t="e">
        <f t="shared" si="63"/>
        <v>#DIV/0!</v>
      </c>
      <c r="O119" s="54" t="e">
        <f t="shared" si="63"/>
        <v>#DIV/0!</v>
      </c>
      <c r="P119" s="54" t="e">
        <f t="shared" si="63"/>
        <v>#DIV/0!</v>
      </c>
      <c r="Q119" s="54" t="e">
        <f t="shared" si="63"/>
        <v>#DIV/0!</v>
      </c>
      <c r="R119" s="54" t="e">
        <f t="shared" si="63"/>
        <v>#DIV/0!</v>
      </c>
      <c r="S119" s="54" t="e">
        <f t="shared" si="63"/>
        <v>#DIV/0!</v>
      </c>
      <c r="T119" s="54" t="e">
        <f t="shared" si="63"/>
        <v>#DIV/0!</v>
      </c>
      <c r="U119" s="54" t="e">
        <f t="shared" si="63"/>
        <v>#DIV/0!</v>
      </c>
      <c r="V119" s="54" t="e">
        <f t="shared" si="63"/>
        <v>#DIV/0!</v>
      </c>
      <c r="W119" s="54" t="e">
        <f t="shared" si="63"/>
        <v>#DIV/0!</v>
      </c>
      <c r="X119" s="54" t="e">
        <f t="shared" si="63"/>
        <v>#DIV/0!</v>
      </c>
      <c r="Y119" s="54" t="e">
        <f t="shared" si="63"/>
        <v>#DIV/0!</v>
      </c>
    </row>
    <row r="120" spans="1:25" s="12" customFormat="1" ht="30" hidden="1" customHeight="1" x14ac:dyDescent="0.2">
      <c r="A120" s="11" t="s">
        <v>92</v>
      </c>
      <c r="B120" s="54" t="e">
        <f t="shared" ref="B120:E123" si="64">B115/B108*10</f>
        <v>#DIV/0!</v>
      </c>
      <c r="C120" s="54" t="e">
        <f t="shared" si="64"/>
        <v>#DIV/0!</v>
      </c>
      <c r="D120" s="15" t="e">
        <f t="shared" si="56"/>
        <v>#DIV/0!</v>
      </c>
      <c r="E120" s="54" t="e">
        <f t="shared" ref="E120:Y120" si="65">E115/E108*10</f>
        <v>#DIV/0!</v>
      </c>
      <c r="F120" s="54" t="e">
        <f t="shared" si="65"/>
        <v>#DIV/0!</v>
      </c>
      <c r="G120" s="54" t="e">
        <f t="shared" si="65"/>
        <v>#DIV/0!</v>
      </c>
      <c r="H120" s="54" t="e">
        <f t="shared" si="65"/>
        <v>#DIV/0!</v>
      </c>
      <c r="I120" s="54" t="e">
        <f t="shared" si="65"/>
        <v>#DIV/0!</v>
      </c>
      <c r="J120" s="54" t="e">
        <f t="shared" si="65"/>
        <v>#DIV/0!</v>
      </c>
      <c r="K120" s="54" t="e">
        <f t="shared" si="65"/>
        <v>#DIV/0!</v>
      </c>
      <c r="L120" s="54" t="e">
        <f t="shared" si="65"/>
        <v>#DIV/0!</v>
      </c>
      <c r="M120" s="54" t="e">
        <f t="shared" si="65"/>
        <v>#DIV/0!</v>
      </c>
      <c r="N120" s="54" t="e">
        <f t="shared" si="65"/>
        <v>#DIV/0!</v>
      </c>
      <c r="O120" s="54" t="e">
        <f t="shared" si="65"/>
        <v>#DIV/0!</v>
      </c>
      <c r="P120" s="54" t="e">
        <f t="shared" si="65"/>
        <v>#DIV/0!</v>
      </c>
      <c r="Q120" s="54" t="e">
        <f t="shared" si="65"/>
        <v>#DIV/0!</v>
      </c>
      <c r="R120" s="54" t="e">
        <f t="shared" si="65"/>
        <v>#DIV/0!</v>
      </c>
      <c r="S120" s="54" t="e">
        <f t="shared" si="65"/>
        <v>#DIV/0!</v>
      </c>
      <c r="T120" s="54" t="e">
        <f t="shared" si="65"/>
        <v>#DIV/0!</v>
      </c>
      <c r="U120" s="54" t="e">
        <f t="shared" si="65"/>
        <v>#DIV/0!</v>
      </c>
      <c r="V120" s="54" t="e">
        <f t="shared" si="65"/>
        <v>#DIV/0!</v>
      </c>
      <c r="W120" s="54" t="e">
        <f t="shared" si="65"/>
        <v>#DIV/0!</v>
      </c>
      <c r="X120" s="54" t="e">
        <f t="shared" si="65"/>
        <v>#DIV/0!</v>
      </c>
      <c r="Y120" s="54" t="e">
        <f t="shared" si="65"/>
        <v>#DIV/0!</v>
      </c>
    </row>
    <row r="121" spans="1:25" s="12" customFormat="1" ht="30" hidden="1" customHeight="1" x14ac:dyDescent="0.2">
      <c r="A121" s="11" t="s">
        <v>93</v>
      </c>
      <c r="B121" s="54" t="e">
        <f t="shared" si="64"/>
        <v>#DIV/0!</v>
      </c>
      <c r="C121" s="54" t="e">
        <f t="shared" si="64"/>
        <v>#DIV/0!</v>
      </c>
      <c r="D121" s="15" t="e">
        <f t="shared" si="56"/>
        <v>#DIV/0!</v>
      </c>
      <c r="E121" s="54"/>
      <c r="F121" s="54" t="e">
        <f t="shared" ref="F121:M122" si="66">F116/F109*10</f>
        <v>#DIV/0!</v>
      </c>
      <c r="G121" s="54" t="e">
        <f t="shared" si="66"/>
        <v>#DIV/0!</v>
      </c>
      <c r="H121" s="54" t="e">
        <f t="shared" si="66"/>
        <v>#DIV/0!</v>
      </c>
      <c r="I121" s="54" t="e">
        <f t="shared" si="66"/>
        <v>#DIV/0!</v>
      </c>
      <c r="J121" s="54" t="e">
        <f t="shared" si="66"/>
        <v>#DIV/0!</v>
      </c>
      <c r="K121" s="54" t="e">
        <f t="shared" si="66"/>
        <v>#DIV/0!</v>
      </c>
      <c r="L121" s="54" t="e">
        <f t="shared" si="66"/>
        <v>#DIV/0!</v>
      </c>
      <c r="M121" s="54" t="e">
        <f t="shared" si="66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7">R116/R109*10</f>
        <v>#DIV/0!</v>
      </c>
      <c r="S121" s="54" t="e">
        <f t="shared" si="67"/>
        <v>#DIV/0!</v>
      </c>
      <c r="T121" s="54" t="e">
        <f t="shared" si="67"/>
        <v>#DIV/0!</v>
      </c>
      <c r="U121" s="54" t="e">
        <f t="shared" si="67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64"/>
        <v>#DIV/0!</v>
      </c>
      <c r="C122" s="54" t="e">
        <f t="shared" si="64"/>
        <v>#DIV/0!</v>
      </c>
      <c r="D122" s="15" t="e">
        <f t="shared" si="56"/>
        <v>#DIV/0!</v>
      </c>
      <c r="E122" s="54" t="e">
        <f>E117/E110*10</f>
        <v>#DIV/0!</v>
      </c>
      <c r="F122" s="54" t="e">
        <f t="shared" si="66"/>
        <v>#DIV/0!</v>
      </c>
      <c r="G122" s="54" t="e">
        <f t="shared" si="66"/>
        <v>#DIV/0!</v>
      </c>
      <c r="H122" s="54" t="e">
        <f t="shared" si="66"/>
        <v>#DIV/0!</v>
      </c>
      <c r="I122" s="54" t="e">
        <f t="shared" si="66"/>
        <v>#DIV/0!</v>
      </c>
      <c r="J122" s="54" t="e">
        <f t="shared" si="66"/>
        <v>#DIV/0!</v>
      </c>
      <c r="K122" s="54" t="e">
        <f t="shared" si="66"/>
        <v>#DIV/0!</v>
      </c>
      <c r="L122" s="54" t="e">
        <f t="shared" si="66"/>
        <v>#DIV/0!</v>
      </c>
      <c r="M122" s="54" t="e">
        <f t="shared" si="66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7"/>
        <v>#DIV/0!</v>
      </c>
      <c r="S122" s="54" t="e">
        <f t="shared" si="67"/>
        <v>#DIV/0!</v>
      </c>
      <c r="T122" s="54" t="e">
        <f t="shared" si="67"/>
        <v>#DIV/0!</v>
      </c>
      <c r="U122" s="54" t="e">
        <f t="shared" si="67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95</v>
      </c>
      <c r="B123" s="54" t="e">
        <f t="shared" si="64"/>
        <v>#DIV/0!</v>
      </c>
      <c r="C123" s="54" t="e">
        <f t="shared" si="64"/>
        <v>#DIV/0!</v>
      </c>
      <c r="D123" s="15" t="e">
        <f t="shared" si="56"/>
        <v>#DIV/0!</v>
      </c>
      <c r="E123" s="54" t="e">
        <f t="shared" si="64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99</v>
      </c>
      <c r="B127" s="56"/>
      <c r="C127" s="56">
        <f>SUM(E127:Y127)</f>
        <v>0</v>
      </c>
      <c r="D127" s="15" t="e">
        <f t="shared" si="56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100</v>
      </c>
      <c r="B128" s="27"/>
      <c r="C128" s="27">
        <f>SUM(E128:Y128)</f>
        <v>0</v>
      </c>
      <c r="D128" s="15" t="e">
        <f t="shared" si="56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101</v>
      </c>
      <c r="B129" s="54"/>
      <c r="C129" s="54" t="e">
        <f>C127/C128</f>
        <v>#DIV/0!</v>
      </c>
      <c r="D129" s="15" t="e">
        <f t="shared" si="56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105</v>
      </c>
      <c r="B133" s="23"/>
      <c r="C133" s="27">
        <f>SUM(E133:Y133)</f>
        <v>0</v>
      </c>
      <c r="D133" s="15" t="e">
        <f t="shared" ref="D133:D173" si="68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9">E133/E132</f>
        <v>#DIV/0!</v>
      </c>
      <c r="F134" s="35" t="e">
        <f t="shared" si="69"/>
        <v>#DIV/0!</v>
      </c>
      <c r="G134" s="35" t="e">
        <f t="shared" si="69"/>
        <v>#DIV/0!</v>
      </c>
      <c r="H134" s="35" t="e">
        <f t="shared" si="69"/>
        <v>#DIV/0!</v>
      </c>
      <c r="I134" s="35" t="e">
        <f t="shared" si="69"/>
        <v>#DIV/0!</v>
      </c>
      <c r="J134" s="35" t="e">
        <f t="shared" si="69"/>
        <v>#DIV/0!</v>
      </c>
      <c r="K134" s="35" t="e">
        <f t="shared" si="69"/>
        <v>#DIV/0!</v>
      </c>
      <c r="L134" s="35" t="e">
        <f t="shared" si="69"/>
        <v>#DIV/0!</v>
      </c>
      <c r="M134" s="35" t="e">
        <f t="shared" si="69"/>
        <v>#DIV/0!</v>
      </c>
      <c r="N134" s="35" t="e">
        <f t="shared" si="69"/>
        <v>#DIV/0!</v>
      </c>
      <c r="O134" s="35" t="e">
        <f t="shared" si="69"/>
        <v>#DIV/0!</v>
      </c>
      <c r="P134" s="35" t="e">
        <f t="shared" si="69"/>
        <v>#DIV/0!</v>
      </c>
      <c r="Q134" s="35" t="e">
        <f t="shared" si="69"/>
        <v>#DIV/0!</v>
      </c>
      <c r="R134" s="35" t="e">
        <f t="shared" si="69"/>
        <v>#DIV/0!</v>
      </c>
      <c r="S134" s="35" t="e">
        <f t="shared" si="69"/>
        <v>#DIV/0!</v>
      </c>
      <c r="T134" s="35" t="e">
        <f t="shared" si="69"/>
        <v>#DIV/0!</v>
      </c>
      <c r="U134" s="35" t="e">
        <f t="shared" si="69"/>
        <v>#DIV/0!</v>
      </c>
      <c r="V134" s="35" t="e">
        <f t="shared" si="69"/>
        <v>#DIV/0!</v>
      </c>
      <c r="W134" s="35" t="e">
        <f t="shared" si="69"/>
        <v>#DIV/0!</v>
      </c>
      <c r="X134" s="35" t="e">
        <f t="shared" si="69"/>
        <v>#DIV/0!</v>
      </c>
      <c r="Y134" s="35" t="e">
        <f t="shared" si="69"/>
        <v>#DIV/0!</v>
      </c>
    </row>
    <row r="135" spans="1:26" s="96" customFormat="1" ht="21" hidden="1" customHeight="1" x14ac:dyDescent="0.2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70">E132-E133</f>
        <v>0</v>
      </c>
      <c r="F135" s="95">
        <f t="shared" si="70"/>
        <v>0</v>
      </c>
      <c r="G135" s="95">
        <f t="shared" si="70"/>
        <v>0</v>
      </c>
      <c r="H135" s="95">
        <f t="shared" si="70"/>
        <v>0</v>
      </c>
      <c r="I135" s="95">
        <f t="shared" si="70"/>
        <v>0</v>
      </c>
      <c r="J135" s="95">
        <f t="shared" si="70"/>
        <v>0</v>
      </c>
      <c r="K135" s="95">
        <f t="shared" si="70"/>
        <v>0</v>
      </c>
      <c r="L135" s="95">
        <f t="shared" si="70"/>
        <v>0</v>
      </c>
      <c r="M135" s="95">
        <f t="shared" si="70"/>
        <v>0</v>
      </c>
      <c r="N135" s="95">
        <f t="shared" si="70"/>
        <v>0</v>
      </c>
      <c r="O135" s="95">
        <f t="shared" si="70"/>
        <v>0</v>
      </c>
      <c r="P135" s="95">
        <f t="shared" si="70"/>
        <v>0</v>
      </c>
      <c r="Q135" s="95">
        <f t="shared" si="70"/>
        <v>0</v>
      </c>
      <c r="R135" s="95">
        <f t="shared" si="70"/>
        <v>0</v>
      </c>
      <c r="S135" s="95">
        <f t="shared" si="70"/>
        <v>0</v>
      </c>
      <c r="T135" s="95">
        <f t="shared" si="70"/>
        <v>0</v>
      </c>
      <c r="U135" s="95">
        <f t="shared" si="70"/>
        <v>0</v>
      </c>
      <c r="V135" s="95">
        <f t="shared" si="70"/>
        <v>0</v>
      </c>
      <c r="W135" s="95">
        <f t="shared" si="70"/>
        <v>0</v>
      </c>
      <c r="X135" s="95">
        <f t="shared" si="70"/>
        <v>0</v>
      </c>
      <c r="Y135" s="95">
        <f t="shared" si="70"/>
        <v>0</v>
      </c>
    </row>
    <row r="136" spans="1:26" s="12" customFormat="1" ht="22.9" hidden="1" customHeight="1" x14ac:dyDescent="0.2">
      <c r="A136" s="13" t="s">
        <v>191</v>
      </c>
      <c r="B136" s="39"/>
      <c r="C136" s="26"/>
      <c r="D136" s="16" t="e">
        <f t="shared" si="68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106</v>
      </c>
      <c r="B137" s="23"/>
      <c r="C137" s="27">
        <f>SUM(E137:Y137)</f>
        <v>0</v>
      </c>
      <c r="D137" s="15" t="e">
        <f t="shared" si="68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71">E137/E136</f>
        <v>#DIV/0!</v>
      </c>
      <c r="F138" s="29" t="e">
        <f t="shared" si="71"/>
        <v>#DIV/0!</v>
      </c>
      <c r="G138" s="29" t="e">
        <f t="shared" si="71"/>
        <v>#DIV/0!</v>
      </c>
      <c r="H138" s="29" t="e">
        <f t="shared" si="71"/>
        <v>#DIV/0!</v>
      </c>
      <c r="I138" s="29" t="e">
        <f t="shared" si="71"/>
        <v>#DIV/0!</v>
      </c>
      <c r="J138" s="29" t="e">
        <f t="shared" si="71"/>
        <v>#DIV/0!</v>
      </c>
      <c r="K138" s="29" t="e">
        <f t="shared" si="71"/>
        <v>#DIV/0!</v>
      </c>
      <c r="L138" s="29" t="e">
        <f t="shared" si="71"/>
        <v>#DIV/0!</v>
      </c>
      <c r="M138" s="29" t="e">
        <f t="shared" si="71"/>
        <v>#DIV/0!</v>
      </c>
      <c r="N138" s="29" t="e">
        <f t="shared" si="71"/>
        <v>#DIV/0!</v>
      </c>
      <c r="O138" s="29" t="e">
        <f t="shared" si="71"/>
        <v>#DIV/0!</v>
      </c>
      <c r="P138" s="29" t="e">
        <f t="shared" si="71"/>
        <v>#DIV/0!</v>
      </c>
      <c r="Q138" s="29" t="e">
        <f t="shared" si="71"/>
        <v>#DIV/0!</v>
      </c>
      <c r="R138" s="29" t="e">
        <f t="shared" si="71"/>
        <v>#DIV/0!</v>
      </c>
      <c r="S138" s="29" t="e">
        <f t="shared" si="71"/>
        <v>#DIV/0!</v>
      </c>
      <c r="T138" s="29" t="e">
        <f t="shared" si="71"/>
        <v>#DIV/0!</v>
      </c>
      <c r="U138" s="29" t="e">
        <f t="shared" si="71"/>
        <v>#DIV/0!</v>
      </c>
      <c r="V138" s="29" t="e">
        <f t="shared" si="71"/>
        <v>#DIV/0!</v>
      </c>
      <c r="W138" s="29" t="e">
        <f t="shared" si="71"/>
        <v>#DIV/0!</v>
      </c>
      <c r="X138" s="29" t="e">
        <f t="shared" si="71"/>
        <v>#DIV/0!</v>
      </c>
      <c r="Y138" s="29" t="e">
        <f t="shared" si="71"/>
        <v>#DIV/0!</v>
      </c>
    </row>
    <row r="139" spans="1:26" s="12" customFormat="1" ht="30" hidden="1" customHeight="1" x14ac:dyDescent="0.2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8"/>
        <v>#DIV/0!</v>
      </c>
      <c r="E139" s="58" t="e">
        <f t="shared" ref="E139:P139" si="72">E137/E133*10</f>
        <v>#DIV/0!</v>
      </c>
      <c r="F139" s="58" t="e">
        <f t="shared" si="72"/>
        <v>#DIV/0!</v>
      </c>
      <c r="G139" s="58" t="e">
        <f t="shared" si="72"/>
        <v>#DIV/0!</v>
      </c>
      <c r="H139" s="58" t="e">
        <f t="shared" si="72"/>
        <v>#DIV/0!</v>
      </c>
      <c r="I139" s="58" t="e">
        <f t="shared" si="72"/>
        <v>#DIV/0!</v>
      </c>
      <c r="J139" s="58" t="e">
        <f t="shared" si="72"/>
        <v>#DIV/0!</v>
      </c>
      <c r="K139" s="58" t="e">
        <f t="shared" si="72"/>
        <v>#DIV/0!</v>
      </c>
      <c r="L139" s="58" t="e">
        <f t="shared" si="72"/>
        <v>#DIV/0!</v>
      </c>
      <c r="M139" s="58" t="e">
        <f t="shared" si="72"/>
        <v>#DIV/0!</v>
      </c>
      <c r="N139" s="58" t="e">
        <f t="shared" si="72"/>
        <v>#DIV/0!</v>
      </c>
      <c r="O139" s="58" t="e">
        <f t="shared" si="72"/>
        <v>#DIV/0!</v>
      </c>
      <c r="P139" s="58" t="e">
        <f t="shared" si="72"/>
        <v>#DIV/0!</v>
      </c>
      <c r="Q139" s="58" t="e">
        <f t="shared" ref="Q139:V139" si="73">Q137/Q133*10</f>
        <v>#DIV/0!</v>
      </c>
      <c r="R139" s="58" t="e">
        <f t="shared" si="73"/>
        <v>#DIV/0!</v>
      </c>
      <c r="S139" s="58" t="e">
        <f t="shared" si="73"/>
        <v>#DIV/0!</v>
      </c>
      <c r="T139" s="58" t="e">
        <f t="shared" si="73"/>
        <v>#DIV/0!</v>
      </c>
      <c r="U139" s="58" t="e">
        <f t="shared" si="73"/>
        <v>#DIV/0!</v>
      </c>
      <c r="V139" s="58" t="e">
        <f t="shared" si="73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179</v>
      </c>
      <c r="B143" s="23"/>
      <c r="C143" s="27">
        <f>SUM(E143:Y143)</f>
        <v>0</v>
      </c>
      <c r="D143" s="15" t="e">
        <f t="shared" si="68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4">F143/F142</f>
        <v>#DIV/0!</v>
      </c>
      <c r="G144" s="29" t="e">
        <f t="shared" si="74"/>
        <v>#DIV/0!</v>
      </c>
      <c r="H144" s="29" t="e">
        <f t="shared" si="74"/>
        <v>#DIV/0!</v>
      </c>
      <c r="I144" s="29" t="e">
        <f t="shared" si="74"/>
        <v>#DIV/0!</v>
      </c>
      <c r="J144" s="29" t="e">
        <f t="shared" si="74"/>
        <v>#DIV/0!</v>
      </c>
      <c r="K144" s="29" t="e">
        <f t="shared" si="74"/>
        <v>#DIV/0!</v>
      </c>
      <c r="L144" s="29" t="e">
        <f t="shared" si="74"/>
        <v>#DIV/0!</v>
      </c>
      <c r="M144" s="29" t="e">
        <f t="shared" si="74"/>
        <v>#DIV/0!</v>
      </c>
      <c r="N144" s="29" t="e">
        <f t="shared" si="74"/>
        <v>#DIV/0!</v>
      </c>
      <c r="O144" s="29" t="e">
        <f t="shared" si="74"/>
        <v>#DIV/0!</v>
      </c>
      <c r="P144" s="29" t="e">
        <f t="shared" si="74"/>
        <v>#DIV/0!</v>
      </c>
      <c r="Q144" s="29"/>
      <c r="R144" s="29" t="e">
        <f t="shared" si="74"/>
        <v>#DIV/0!</v>
      </c>
      <c r="S144" s="29" t="e">
        <f t="shared" si="74"/>
        <v>#DIV/0!</v>
      </c>
      <c r="T144" s="29" t="e">
        <f t="shared" si="74"/>
        <v>#DIV/0!</v>
      </c>
      <c r="U144" s="29" t="e">
        <f t="shared" si="74"/>
        <v>#DIV/0!</v>
      </c>
      <c r="V144" s="29" t="e">
        <f t="shared" si="74"/>
        <v>#DIV/0!</v>
      </c>
      <c r="W144" s="29" t="e">
        <f t="shared" si="74"/>
        <v>#DIV/0!</v>
      </c>
      <c r="X144" s="29" t="e">
        <f t="shared" si="74"/>
        <v>#DIV/0!</v>
      </c>
      <c r="Y144" s="29" t="e">
        <f t="shared" si="74"/>
        <v>#DIV/0!</v>
      </c>
    </row>
    <row r="145" spans="1:25" s="12" customFormat="1" ht="31.15" hidden="1" customHeight="1" x14ac:dyDescent="0.2">
      <c r="A145" s="13" t="s">
        <v>192</v>
      </c>
      <c r="B145" s="39"/>
      <c r="C145" s="39"/>
      <c r="D145" s="16" t="e">
        <f t="shared" si="68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110</v>
      </c>
      <c r="B146" s="23"/>
      <c r="C146" s="27">
        <f>SUM(E146:Y146)</f>
        <v>0</v>
      </c>
      <c r="D146" s="15" t="e">
        <f t="shared" si="68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5">E146/E145</f>
        <v>#DIV/0!</v>
      </c>
      <c r="F147" s="30" t="e">
        <f t="shared" si="75"/>
        <v>#DIV/0!</v>
      </c>
      <c r="G147" s="30" t="e">
        <f t="shared" si="75"/>
        <v>#DIV/0!</v>
      </c>
      <c r="H147" s="30" t="e">
        <f t="shared" si="75"/>
        <v>#DIV/0!</v>
      </c>
      <c r="I147" s="30" t="e">
        <f t="shared" si="75"/>
        <v>#DIV/0!</v>
      </c>
      <c r="J147" s="30" t="e">
        <f t="shared" si="75"/>
        <v>#DIV/0!</v>
      </c>
      <c r="K147" s="30" t="e">
        <f t="shared" si="75"/>
        <v>#DIV/0!</v>
      </c>
      <c r="L147" s="30" t="e">
        <f t="shared" si="75"/>
        <v>#DIV/0!</v>
      </c>
      <c r="M147" s="30" t="e">
        <f t="shared" si="75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8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6">H146/H143*10</f>
        <v>#DIV/0!</v>
      </c>
      <c r="I148" s="58" t="e">
        <f t="shared" si="76"/>
        <v>#DIV/0!</v>
      </c>
      <c r="J148" s="58" t="e">
        <f t="shared" si="76"/>
        <v>#DIV/0!</v>
      </c>
      <c r="K148" s="58" t="e">
        <f t="shared" si="76"/>
        <v>#DIV/0!</v>
      </c>
      <c r="L148" s="58" t="e">
        <f t="shared" si="76"/>
        <v>#DIV/0!</v>
      </c>
      <c r="M148" s="58" t="e">
        <f t="shared" si="76"/>
        <v>#DIV/0!</v>
      </c>
      <c r="N148" s="58" t="e">
        <f t="shared" si="76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7">R146/R143*10</f>
        <v>#DIV/0!</v>
      </c>
      <c r="S148" s="58" t="e">
        <f t="shared" si="77"/>
        <v>#DIV/0!</v>
      </c>
      <c r="T148" s="58" t="e">
        <f t="shared" si="77"/>
        <v>#DIV/0!</v>
      </c>
      <c r="U148" s="58" t="e">
        <f t="shared" si="77"/>
        <v>#DIV/0!</v>
      </c>
      <c r="V148" s="58" t="e">
        <f t="shared" si="77"/>
        <v>#DIV/0!</v>
      </c>
      <c r="W148" s="58" t="e">
        <f t="shared" si="77"/>
        <v>#DIV/0!</v>
      </c>
      <c r="X148" s="58" t="e">
        <f t="shared" si="77"/>
        <v>#DIV/0!</v>
      </c>
      <c r="Y148" s="58" t="e">
        <f t="shared" si="77"/>
        <v>#DIV/0!</v>
      </c>
    </row>
    <row r="149" spans="1:25" s="12" customFormat="1" ht="30" hidden="1" customHeight="1" outlineLevel="1" x14ac:dyDescent="0.2">
      <c r="A149" s="55" t="s">
        <v>180</v>
      </c>
      <c r="B149" s="23"/>
      <c r="C149" s="27">
        <f>SUM(E149:Y149)</f>
        <v>0</v>
      </c>
      <c r="D149" s="15" t="e">
        <f t="shared" si="68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181</v>
      </c>
      <c r="B150" s="23"/>
      <c r="C150" s="27">
        <f>SUM(E150:Y150)</f>
        <v>0</v>
      </c>
      <c r="D150" s="15" t="e">
        <f t="shared" si="68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8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111</v>
      </c>
      <c r="B152" s="19"/>
      <c r="C152" s="53">
        <f>SUM(E152:Y152)</f>
        <v>0</v>
      </c>
      <c r="D152" s="15" t="e">
        <f t="shared" si="68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112</v>
      </c>
      <c r="B153" s="19"/>
      <c r="C153" s="53">
        <f>SUM(E153:Y153)</f>
        <v>0</v>
      </c>
      <c r="D153" s="15" t="e">
        <f t="shared" si="68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8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156</v>
      </c>
      <c r="B155" s="60"/>
      <c r="C155" s="53">
        <f>SUM(E155:Y155)</f>
        <v>0</v>
      </c>
      <c r="D155" s="15" t="e">
        <f t="shared" si="68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157</v>
      </c>
      <c r="B156" s="60"/>
      <c r="C156" s="53">
        <f>SUM(E156:Y156)</f>
        <v>0</v>
      </c>
      <c r="D156" s="15" t="e">
        <f t="shared" si="68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8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113</v>
      </c>
      <c r="B158" s="27"/>
      <c r="C158" s="27">
        <f>SUM(E158:Y158)</f>
        <v>0</v>
      </c>
      <c r="D158" s="15" t="e">
        <f t="shared" si="68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114</v>
      </c>
      <c r="B159" s="27"/>
      <c r="C159" s="27">
        <f>SUM(E159:Y159)</f>
        <v>0</v>
      </c>
      <c r="D159" s="15" t="e">
        <f t="shared" si="68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8"/>
        <v>#DIV/0!</v>
      </c>
      <c r="E160" s="54" t="e">
        <f>E159/E158*10</f>
        <v>#DIV/0!</v>
      </c>
      <c r="F160" s="54"/>
      <c r="G160" s="54"/>
      <c r="H160" s="54" t="e">
        <f t="shared" ref="H160:M160" si="78">H159/H158*10</f>
        <v>#DIV/0!</v>
      </c>
      <c r="I160" s="54" t="e">
        <f t="shared" si="78"/>
        <v>#DIV/0!</v>
      </c>
      <c r="J160" s="54" t="e">
        <f t="shared" si="78"/>
        <v>#DIV/0!</v>
      </c>
      <c r="K160" s="54" t="e">
        <f t="shared" si="78"/>
        <v>#DIV/0!</v>
      </c>
      <c r="L160" s="54" t="e">
        <f t="shared" si="78"/>
        <v>#DIV/0!</v>
      </c>
      <c r="M160" s="54" t="e">
        <f t="shared" si="78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9">S159/S158*10</f>
        <v>#DIV/0!</v>
      </c>
      <c r="T160" s="54" t="e">
        <f t="shared" si="79"/>
        <v>#DIV/0!</v>
      </c>
      <c r="U160" s="54" t="e">
        <f t="shared" si="79"/>
        <v>#DIV/0!</v>
      </c>
      <c r="V160" s="54" t="e">
        <f t="shared" si="79"/>
        <v>#DIV/0!</v>
      </c>
      <c r="W160" s="54" t="e">
        <f t="shared" si="79"/>
        <v>#DIV/0!</v>
      </c>
      <c r="X160" s="54" t="e">
        <f t="shared" si="79"/>
        <v>#DIV/0!</v>
      </c>
      <c r="Y160" s="26"/>
    </row>
    <row r="161" spans="1:25" s="12" customFormat="1" ht="30" hidden="1" customHeight="1" x14ac:dyDescent="0.2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183</v>
      </c>
      <c r="B165" s="27">
        <v>83</v>
      </c>
      <c r="C165" s="27">
        <f>SUM(E165:Y165)</f>
        <v>104</v>
      </c>
      <c r="D165" s="15">
        <f t="shared" si="68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8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115</v>
      </c>
      <c r="B167" s="27"/>
      <c r="C167" s="27">
        <f>SUM(E167:Y167)</f>
        <v>0</v>
      </c>
      <c r="D167" s="15" t="e">
        <f t="shared" si="68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116</v>
      </c>
      <c r="B168" s="27"/>
      <c r="C168" s="27">
        <f>SUM(E168:Y168)</f>
        <v>0</v>
      </c>
      <c r="D168" s="15" t="e">
        <f t="shared" si="68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8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8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">
      <c r="A173" s="55" t="s">
        <v>119</v>
      </c>
      <c r="B173" s="23"/>
      <c r="C173" s="27">
        <f>SUM(E173:Y173)</f>
        <v>0</v>
      </c>
      <c r="D173" s="15" t="e">
        <f t="shared" si="68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">
      <c r="A178" s="32" t="s">
        <v>124</v>
      </c>
      <c r="B178" s="23"/>
      <c r="C178" s="27">
        <f>SUM(E178:Y178)</f>
        <v>0</v>
      </c>
      <c r="D178" s="15" t="e">
        <f t="shared" ref="D178:D190" si="80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">
      <c r="A180" s="32" t="s">
        <v>126</v>
      </c>
      <c r="B180" s="23"/>
      <c r="C180" s="27">
        <f>SUM(E180:Y180)</f>
        <v>0</v>
      </c>
      <c r="D180" s="15" t="e">
        <f t="shared" si="80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81">F180/F179</f>
        <v>#DIV/0!</v>
      </c>
      <c r="G181" s="16" t="e">
        <f t="shared" si="81"/>
        <v>#DIV/0!</v>
      </c>
      <c r="H181" s="16" t="e">
        <f t="shared" si="81"/>
        <v>#DIV/0!</v>
      </c>
      <c r="I181" s="16" t="e">
        <f t="shared" si="81"/>
        <v>#DIV/0!</v>
      </c>
      <c r="J181" s="16" t="e">
        <f t="shared" si="81"/>
        <v>#DIV/0!</v>
      </c>
      <c r="K181" s="16" t="e">
        <f t="shared" si="81"/>
        <v>#DIV/0!</v>
      </c>
      <c r="L181" s="16" t="e">
        <f t="shared" si="81"/>
        <v>#DIV/0!</v>
      </c>
      <c r="M181" s="16" t="e">
        <f t="shared" si="81"/>
        <v>#DIV/0!</v>
      </c>
      <c r="N181" s="16" t="e">
        <f t="shared" si="81"/>
        <v>#DIV/0!</v>
      </c>
      <c r="O181" s="16" t="e">
        <f t="shared" si="81"/>
        <v>#DIV/0!</v>
      </c>
      <c r="P181" s="16" t="e">
        <f t="shared" si="81"/>
        <v>#DIV/0!</v>
      </c>
      <c r="Q181" s="16" t="e">
        <f t="shared" si="81"/>
        <v>#DIV/0!</v>
      </c>
      <c r="R181" s="16" t="e">
        <f t="shared" si="81"/>
        <v>#DIV/0!</v>
      </c>
      <c r="S181" s="16" t="e">
        <f t="shared" si="81"/>
        <v>#DIV/0!</v>
      </c>
      <c r="T181" s="16" t="e">
        <f t="shared" si="81"/>
        <v>#DIV/0!</v>
      </c>
      <c r="U181" s="16" t="e">
        <f t="shared" si="81"/>
        <v>#DIV/0!</v>
      </c>
      <c r="V181" s="16" t="e">
        <f t="shared" si="81"/>
        <v>#DIV/0!</v>
      </c>
      <c r="W181" s="16" t="e">
        <f t="shared" si="81"/>
        <v>#DIV/0!</v>
      </c>
      <c r="X181" s="16" t="e">
        <f t="shared" si="81"/>
        <v>#DIV/0!</v>
      </c>
      <c r="Y181" s="16" t="e">
        <f t="shared" si="81"/>
        <v>#DIV/0!</v>
      </c>
    </row>
    <row r="182" spans="1:25" s="12" customFormat="1" ht="30" hidden="1" customHeight="1" x14ac:dyDescent="0.2">
      <c r="A182" s="11" t="s">
        <v>127</v>
      </c>
      <c r="B182" s="26"/>
      <c r="C182" s="26">
        <f>SUM(E182:Y182)</f>
        <v>0</v>
      </c>
      <c r="D182" s="15" t="e">
        <f t="shared" si="80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">
      <c r="A183" s="11" t="s">
        <v>128</v>
      </c>
      <c r="B183" s="26"/>
      <c r="C183" s="26">
        <f>SUM(E183:Y183)</f>
        <v>0</v>
      </c>
      <c r="D183" s="15" t="e">
        <f t="shared" si="80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">
      <c r="A184" s="32" t="s">
        <v>151</v>
      </c>
      <c r="B184" s="23"/>
      <c r="C184" s="27">
        <f>SUM(E184:Y184)</f>
        <v>0</v>
      </c>
      <c r="D184" s="15" t="e">
        <f t="shared" si="80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">
      <c r="A185" s="11" t="s">
        <v>172</v>
      </c>
      <c r="B185" s="27"/>
      <c r="C185" s="27">
        <f>SUM(E185:Y185)</f>
        <v>101088</v>
      </c>
      <c r="D185" s="15" t="e">
        <f t="shared" si="80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">
      <c r="A186" s="32" t="s">
        <v>129</v>
      </c>
      <c r="B186" s="27"/>
      <c r="C186" s="27">
        <f>SUM(E186:Y186)</f>
        <v>99561</v>
      </c>
      <c r="D186" s="15" t="e">
        <f t="shared" si="80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">
      <c r="A187" s="11" t="s">
        <v>130</v>
      </c>
      <c r="B187" s="52"/>
      <c r="C187" s="52">
        <f>C186/C185</f>
        <v>0.98489434947768284</v>
      </c>
      <c r="D187" s="15" t="e">
        <f t="shared" si="80"/>
        <v>#DIV/0!</v>
      </c>
      <c r="E187" s="73">
        <f t="shared" ref="E187:Y187" si="82">E186/E185</f>
        <v>1</v>
      </c>
      <c r="F187" s="73">
        <f t="shared" si="82"/>
        <v>1</v>
      </c>
      <c r="G187" s="73">
        <f t="shared" si="82"/>
        <v>1</v>
      </c>
      <c r="H187" s="73">
        <f t="shared" si="82"/>
        <v>1</v>
      </c>
      <c r="I187" s="73">
        <f t="shared" si="82"/>
        <v>0.98545602827239365</v>
      </c>
      <c r="J187" s="73">
        <f t="shared" si="82"/>
        <v>0.95697995853489981</v>
      </c>
      <c r="K187" s="73">
        <f t="shared" si="82"/>
        <v>0.97799717912552886</v>
      </c>
      <c r="L187" s="73">
        <f t="shared" si="82"/>
        <v>1</v>
      </c>
      <c r="M187" s="73">
        <f t="shared" si="82"/>
        <v>1</v>
      </c>
      <c r="N187" s="73">
        <f t="shared" si="82"/>
        <v>1</v>
      </c>
      <c r="O187" s="73">
        <f t="shared" si="82"/>
        <v>0.96502057613168724</v>
      </c>
      <c r="P187" s="73">
        <f t="shared" si="82"/>
        <v>0.9734578884934757</v>
      </c>
      <c r="Q187" s="73">
        <f t="shared" si="82"/>
        <v>1</v>
      </c>
      <c r="R187" s="73">
        <f t="shared" si="82"/>
        <v>1</v>
      </c>
      <c r="S187" s="73">
        <f t="shared" si="82"/>
        <v>1</v>
      </c>
      <c r="T187" s="73">
        <f t="shared" si="82"/>
        <v>1</v>
      </c>
      <c r="U187" s="73">
        <f t="shared" si="82"/>
        <v>0.98753117206982544</v>
      </c>
      <c r="V187" s="73">
        <f t="shared" si="82"/>
        <v>1</v>
      </c>
      <c r="W187" s="73">
        <f t="shared" si="82"/>
        <v>1</v>
      </c>
      <c r="X187" s="73">
        <f t="shared" si="82"/>
        <v>0.9443490556509444</v>
      </c>
      <c r="Y187" s="73">
        <f t="shared" si="82"/>
        <v>0.9616115545419992</v>
      </c>
    </row>
    <row r="188" spans="1:25" s="50" customFormat="1" ht="30" hidden="1" customHeight="1" outlineLevel="1" x14ac:dyDescent="0.2">
      <c r="A188" s="11" t="s">
        <v>131</v>
      </c>
      <c r="B188" s="27"/>
      <c r="C188" s="27">
        <f>SUM(E188:Y188)</f>
        <v>0</v>
      </c>
      <c r="D188" s="15" t="e">
        <f t="shared" si="80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">
      <c r="A189" s="32" t="s">
        <v>132</v>
      </c>
      <c r="B189" s="23"/>
      <c r="C189" s="27">
        <f>SUM(E189:Y189)</f>
        <v>15599</v>
      </c>
      <c r="D189" s="15" t="e">
        <f t="shared" si="80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">
      <c r="A190" s="11" t="s">
        <v>133</v>
      </c>
      <c r="B190" s="15"/>
      <c r="C190" s="15" t="e">
        <f>C189/C188</f>
        <v>#DIV/0!</v>
      </c>
      <c r="D190" s="15" t="e">
        <f t="shared" si="80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">
      <c r="A192" s="55" t="s">
        <v>135</v>
      </c>
      <c r="B192" s="23"/>
      <c r="C192" s="27">
        <f>SUM(E192:Y192)</f>
        <v>0</v>
      </c>
      <c r="D192" s="9" t="e">
        <f t="shared" ref="D192:D211" si="83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">
      <c r="A193" s="13" t="s">
        <v>136</v>
      </c>
      <c r="B193" s="23"/>
      <c r="C193" s="27">
        <f>SUM(E193:Y193)</f>
        <v>0</v>
      </c>
      <c r="D193" s="9" t="e">
        <f t="shared" si="83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3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4">E192/E193</f>
        <v>#DIV/0!</v>
      </c>
      <c r="F195" s="73" t="e">
        <f t="shared" si="84"/>
        <v>#DIV/0!</v>
      </c>
      <c r="G195" s="73" t="e">
        <f t="shared" si="84"/>
        <v>#DIV/0!</v>
      </c>
      <c r="H195" s="73" t="e">
        <f t="shared" si="84"/>
        <v>#DIV/0!</v>
      </c>
      <c r="I195" s="73" t="e">
        <f t="shared" si="84"/>
        <v>#DIV/0!</v>
      </c>
      <c r="J195" s="73" t="e">
        <f t="shared" si="84"/>
        <v>#DIV/0!</v>
      </c>
      <c r="K195" s="73" t="e">
        <f t="shared" si="84"/>
        <v>#DIV/0!</v>
      </c>
      <c r="L195" s="73" t="e">
        <f t="shared" si="84"/>
        <v>#DIV/0!</v>
      </c>
      <c r="M195" s="73" t="e">
        <f t="shared" si="84"/>
        <v>#DIV/0!</v>
      </c>
      <c r="N195" s="73" t="e">
        <f t="shared" si="84"/>
        <v>#DIV/0!</v>
      </c>
      <c r="O195" s="73" t="e">
        <f t="shared" si="84"/>
        <v>#DIV/0!</v>
      </c>
      <c r="P195" s="73" t="e">
        <f t="shared" si="84"/>
        <v>#DIV/0!</v>
      </c>
      <c r="Q195" s="73" t="e">
        <f t="shared" si="84"/>
        <v>#DIV/0!</v>
      </c>
      <c r="R195" s="73" t="e">
        <f t="shared" si="84"/>
        <v>#DIV/0!</v>
      </c>
      <c r="S195" s="73" t="e">
        <f t="shared" si="84"/>
        <v>#DIV/0!</v>
      </c>
      <c r="T195" s="73" t="e">
        <f t="shared" si="84"/>
        <v>#DIV/0!</v>
      </c>
      <c r="U195" s="73" t="e">
        <f t="shared" si="84"/>
        <v>#DIV/0!</v>
      </c>
      <c r="V195" s="73" t="e">
        <f t="shared" si="84"/>
        <v>#DIV/0!</v>
      </c>
      <c r="W195" s="73" t="e">
        <f t="shared" si="84"/>
        <v>#DIV/0!</v>
      </c>
      <c r="X195" s="73" t="e">
        <f t="shared" si="84"/>
        <v>#DIV/0!</v>
      </c>
      <c r="Y195" s="73" t="e">
        <f t="shared" si="84"/>
        <v>#DIV/0!</v>
      </c>
    </row>
    <row r="196" spans="1:35" s="63" customFormat="1" ht="30" hidden="1" customHeight="1" outlineLevel="1" x14ac:dyDescent="0.2">
      <c r="A196" s="55" t="s">
        <v>139</v>
      </c>
      <c r="B196" s="23"/>
      <c r="C196" s="27">
        <f>SUM(E196:Y196)</f>
        <v>0</v>
      </c>
      <c r="D196" s="9" t="e">
        <f t="shared" si="83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hidden="1" customHeight="1" outlineLevel="1" x14ac:dyDescent="0.2">
      <c r="A197" s="13" t="s">
        <v>136</v>
      </c>
      <c r="B197" s="23"/>
      <c r="C197" s="27">
        <f>SUM(E197:Y197)</f>
        <v>0</v>
      </c>
      <c r="D197" s="9" t="e">
        <f t="shared" si="83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">
      <c r="A198" s="13" t="s">
        <v>137</v>
      </c>
      <c r="B198" s="27">
        <f>B196*0.3</f>
        <v>0</v>
      </c>
      <c r="C198" s="27">
        <f>C196*0.3</f>
        <v>0</v>
      </c>
      <c r="D198" s="9" t="e">
        <f t="shared" si="83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5">E196/E197</f>
        <v>#DIV/0!</v>
      </c>
      <c r="F199" s="30" t="e">
        <f t="shared" si="85"/>
        <v>#DIV/0!</v>
      </c>
      <c r="G199" s="30" t="e">
        <f t="shared" si="85"/>
        <v>#DIV/0!</v>
      </c>
      <c r="H199" s="30" t="e">
        <f t="shared" si="85"/>
        <v>#DIV/0!</v>
      </c>
      <c r="I199" s="30" t="e">
        <f t="shared" si="85"/>
        <v>#DIV/0!</v>
      </c>
      <c r="J199" s="30" t="e">
        <f t="shared" si="85"/>
        <v>#DIV/0!</v>
      </c>
      <c r="K199" s="30" t="e">
        <f t="shared" si="85"/>
        <v>#DIV/0!</v>
      </c>
      <c r="L199" s="30" t="e">
        <f t="shared" si="85"/>
        <v>#DIV/0!</v>
      </c>
      <c r="M199" s="30" t="e">
        <f t="shared" si="85"/>
        <v>#DIV/0!</v>
      </c>
      <c r="N199" s="30" t="e">
        <f t="shared" si="85"/>
        <v>#DIV/0!</v>
      </c>
      <c r="O199" s="30" t="e">
        <f t="shared" si="85"/>
        <v>#DIV/0!</v>
      </c>
      <c r="P199" s="30" t="e">
        <f t="shared" si="85"/>
        <v>#DIV/0!</v>
      </c>
      <c r="Q199" s="30" t="e">
        <f t="shared" si="85"/>
        <v>#DIV/0!</v>
      </c>
      <c r="R199" s="30" t="e">
        <f t="shared" si="85"/>
        <v>#DIV/0!</v>
      </c>
      <c r="S199" s="30" t="e">
        <f t="shared" si="85"/>
        <v>#DIV/0!</v>
      </c>
      <c r="T199" s="30" t="e">
        <f t="shared" si="85"/>
        <v>#DIV/0!</v>
      </c>
      <c r="U199" s="30" t="e">
        <f t="shared" si="85"/>
        <v>#DIV/0!</v>
      </c>
      <c r="V199" s="30" t="e">
        <f t="shared" si="85"/>
        <v>#DIV/0!</v>
      </c>
      <c r="W199" s="30" t="e">
        <f t="shared" si="85"/>
        <v>#DIV/0!</v>
      </c>
      <c r="X199" s="30" t="e">
        <f t="shared" si="85"/>
        <v>#DIV/0!</v>
      </c>
      <c r="Y199" s="30" t="e">
        <f t="shared" si="85"/>
        <v>#DIV/0!</v>
      </c>
    </row>
    <row r="200" spans="1:35" s="63" customFormat="1" ht="30" hidden="1" customHeight="1" outlineLevel="1" x14ac:dyDescent="0.2">
      <c r="A200" s="55" t="s">
        <v>140</v>
      </c>
      <c r="B200" s="23"/>
      <c r="C200" s="27">
        <f>SUM(E200:Y200)</f>
        <v>0</v>
      </c>
      <c r="D200" s="9" t="e">
        <f t="shared" si="83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">
      <c r="A201" s="13" t="s">
        <v>136</v>
      </c>
      <c r="B201" s="23"/>
      <c r="C201" s="27">
        <f>SUM(E201:Y201)</f>
        <v>0</v>
      </c>
      <c r="D201" s="9" t="e">
        <f t="shared" si="83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3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6">G200/G201</f>
        <v>#DIV/0!</v>
      </c>
      <c r="H203" s="30" t="e">
        <f t="shared" si="86"/>
        <v>#DIV/0!</v>
      </c>
      <c r="I203" s="30" t="e">
        <f t="shared" si="86"/>
        <v>#DIV/0!</v>
      </c>
      <c r="J203" s="30" t="e">
        <f t="shared" si="86"/>
        <v>#DIV/0!</v>
      </c>
      <c r="K203" s="30" t="e">
        <f t="shared" si="86"/>
        <v>#DIV/0!</v>
      </c>
      <c r="L203" s="30" t="e">
        <f t="shared" si="86"/>
        <v>#DIV/0!</v>
      </c>
      <c r="M203" s="30" t="e">
        <f t="shared" si="86"/>
        <v>#DIV/0!</v>
      </c>
      <c r="N203" s="30" t="e">
        <f t="shared" si="86"/>
        <v>#DIV/0!</v>
      </c>
      <c r="O203" s="30" t="e">
        <f t="shared" si="86"/>
        <v>#DIV/0!</v>
      </c>
      <c r="P203" s="30" t="e">
        <f t="shared" si="86"/>
        <v>#DIV/0!</v>
      </c>
      <c r="Q203" s="30" t="e">
        <f t="shared" si="86"/>
        <v>#DIV/0!</v>
      </c>
      <c r="R203" s="30" t="e">
        <f t="shared" si="86"/>
        <v>#DIV/0!</v>
      </c>
      <c r="S203" s="30" t="e">
        <f t="shared" si="86"/>
        <v>#DIV/0!</v>
      </c>
      <c r="T203" s="30" t="e">
        <f t="shared" si="86"/>
        <v>#DIV/0!</v>
      </c>
      <c r="U203" s="30" t="e">
        <f t="shared" si="86"/>
        <v>#DIV/0!</v>
      </c>
      <c r="V203" s="30" t="e">
        <f t="shared" si="86"/>
        <v>#DIV/0!</v>
      </c>
      <c r="W203" s="30" t="e">
        <f t="shared" si="86"/>
        <v>#DIV/0!</v>
      </c>
      <c r="X203" s="30" t="e">
        <f t="shared" si="86"/>
        <v>#DIV/0!</v>
      </c>
      <c r="Y203" s="30" t="e">
        <f t="shared" si="86"/>
        <v>#DIV/0!</v>
      </c>
    </row>
    <row r="204" spans="1:35" s="50" customFormat="1" ht="30" hidden="1" customHeight="1" x14ac:dyDescent="0.2">
      <c r="A204" s="55" t="s">
        <v>143</v>
      </c>
      <c r="B204" s="27"/>
      <c r="C204" s="27">
        <f>SUM(E204:Y204)</f>
        <v>0</v>
      </c>
      <c r="D204" s="9" t="e">
        <f t="shared" si="83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">
      <c r="A205" s="13" t="s">
        <v>141</v>
      </c>
      <c r="B205" s="27"/>
      <c r="C205" s="27">
        <f>C204*0.7</f>
        <v>0</v>
      </c>
      <c r="D205" s="9" t="e">
        <f t="shared" si="83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">
      <c r="A206" s="32" t="s">
        <v>144</v>
      </c>
      <c r="B206" s="27"/>
      <c r="C206" s="27">
        <f>SUM(E206:Y206)</f>
        <v>0</v>
      </c>
      <c r="D206" s="9" t="e">
        <f t="shared" si="83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">
      <c r="A207" s="13" t="s">
        <v>141</v>
      </c>
      <c r="B207" s="27">
        <f>B206*0.2</f>
        <v>0</v>
      </c>
      <c r="C207" s="27">
        <f>C206*0.2</f>
        <v>0</v>
      </c>
      <c r="D207" s="9" t="e">
        <f t="shared" si="83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3"/>
        <v>#DIV/0!</v>
      </c>
      <c r="E209" s="26">
        <f>E207+E205+E202+E198+E194</f>
        <v>0</v>
      </c>
      <c r="F209" s="26">
        <f t="shared" ref="F209:Y209" si="87">F207+F205+F202+F198+F194</f>
        <v>0</v>
      </c>
      <c r="G209" s="26">
        <f t="shared" si="87"/>
        <v>0</v>
      </c>
      <c r="H209" s="26">
        <f t="shared" si="87"/>
        <v>0</v>
      </c>
      <c r="I209" s="26">
        <f t="shared" si="87"/>
        <v>0</v>
      </c>
      <c r="J209" s="26">
        <f t="shared" si="87"/>
        <v>0</v>
      </c>
      <c r="K209" s="26">
        <f t="shared" si="87"/>
        <v>0</v>
      </c>
      <c r="L209" s="26">
        <f t="shared" si="87"/>
        <v>0</v>
      </c>
      <c r="M209" s="26">
        <f t="shared" si="87"/>
        <v>0</v>
      </c>
      <c r="N209" s="26">
        <f t="shared" si="87"/>
        <v>0</v>
      </c>
      <c r="O209" s="26">
        <f t="shared" si="87"/>
        <v>0</v>
      </c>
      <c r="P209" s="26">
        <f t="shared" si="87"/>
        <v>0</v>
      </c>
      <c r="Q209" s="26">
        <f t="shared" si="87"/>
        <v>0</v>
      </c>
      <c r="R209" s="26">
        <f t="shared" si="87"/>
        <v>0</v>
      </c>
      <c r="S209" s="26">
        <f t="shared" si="87"/>
        <v>0</v>
      </c>
      <c r="T209" s="26">
        <f t="shared" si="87"/>
        <v>0</v>
      </c>
      <c r="U209" s="26">
        <f t="shared" si="87"/>
        <v>0</v>
      </c>
      <c r="V209" s="26">
        <f t="shared" si="87"/>
        <v>0</v>
      </c>
      <c r="W209" s="26">
        <f t="shared" si="87"/>
        <v>0</v>
      </c>
      <c r="X209" s="26">
        <f t="shared" si="87"/>
        <v>0</v>
      </c>
      <c r="Y209" s="26">
        <f t="shared" si="87"/>
        <v>0</v>
      </c>
    </row>
    <row r="210" spans="1:25" s="50" customFormat="1" ht="6" hidden="1" customHeight="1" x14ac:dyDescent="0.2">
      <c r="A210" s="13" t="s">
        <v>171</v>
      </c>
      <c r="B210" s="26"/>
      <c r="C210" s="26">
        <f>SUM(E210:Y210)</f>
        <v>0</v>
      </c>
      <c r="D210" s="9" t="e">
        <f t="shared" si="83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3"/>
        <v>#DIV/0!</v>
      </c>
      <c r="E211" s="54" t="e">
        <f>E209/E210*10</f>
        <v>#DIV/0!</v>
      </c>
      <c r="F211" s="54" t="e">
        <f t="shared" ref="F211:Y211" si="88">F209/F210*10</f>
        <v>#DIV/0!</v>
      </c>
      <c r="G211" s="54" t="e">
        <f t="shared" si="88"/>
        <v>#DIV/0!</v>
      </c>
      <c r="H211" s="54" t="e">
        <f t="shared" si="88"/>
        <v>#DIV/0!</v>
      </c>
      <c r="I211" s="54" t="e">
        <f t="shared" si="88"/>
        <v>#DIV/0!</v>
      </c>
      <c r="J211" s="54" t="e">
        <f t="shared" si="88"/>
        <v>#DIV/0!</v>
      </c>
      <c r="K211" s="54" t="e">
        <f t="shared" si="88"/>
        <v>#DIV/0!</v>
      </c>
      <c r="L211" s="54" t="e">
        <f t="shared" si="88"/>
        <v>#DIV/0!</v>
      </c>
      <c r="M211" s="54" t="e">
        <f t="shared" si="88"/>
        <v>#DIV/0!</v>
      </c>
      <c r="N211" s="54" t="e">
        <f t="shared" si="88"/>
        <v>#DIV/0!</v>
      </c>
      <c r="O211" s="54" t="e">
        <f t="shared" si="88"/>
        <v>#DIV/0!</v>
      </c>
      <c r="P211" s="54" t="e">
        <f t="shared" si="88"/>
        <v>#DIV/0!</v>
      </c>
      <c r="Q211" s="54" t="e">
        <f t="shared" si="88"/>
        <v>#DIV/0!</v>
      </c>
      <c r="R211" s="54" t="e">
        <f t="shared" si="88"/>
        <v>#DIV/0!</v>
      </c>
      <c r="S211" s="54" t="e">
        <f t="shared" si="88"/>
        <v>#DIV/0!</v>
      </c>
      <c r="T211" s="54" t="e">
        <f t="shared" si="88"/>
        <v>#DIV/0!</v>
      </c>
      <c r="U211" s="54" t="e">
        <f t="shared" si="88"/>
        <v>#DIV/0!</v>
      </c>
      <c r="V211" s="54" t="e">
        <f t="shared" si="88"/>
        <v>#DIV/0!</v>
      </c>
      <c r="W211" s="54" t="e">
        <f t="shared" si="88"/>
        <v>#DIV/0!</v>
      </c>
      <c r="X211" s="54" t="e">
        <f t="shared" si="88"/>
        <v>#DIV/0!</v>
      </c>
      <c r="Y211" s="54" t="e">
        <f t="shared" si="88"/>
        <v>#DIV/0!</v>
      </c>
    </row>
    <row r="212" spans="1:25" ht="18" hidden="1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25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25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35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35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hidden="1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</row>
    <row r="222" spans="1:25" ht="20.45" hidden="1" customHeight="1" x14ac:dyDescent="0.25">
      <c r="A222" s="112"/>
      <c r="B222" s="113"/>
      <c r="C222" s="113"/>
      <c r="D222" s="113"/>
      <c r="E222" s="113"/>
      <c r="F222" s="113"/>
      <c r="G222" s="113"/>
      <c r="H222" s="113"/>
      <c r="I222" s="113"/>
      <c r="J222" s="11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hidden="1" customHeight="1" x14ac:dyDescent="0.2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25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25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hidden="1" customHeight="1" x14ac:dyDescent="0.25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25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25"/>
    <row r="231" spans="1:25" s="65" customFormat="1" hidden="1" x14ac:dyDescent="0.25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25"/>
    <row r="233" spans="1:25" ht="21.6" hidden="1" customHeight="1" x14ac:dyDescent="0.25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 x14ac:dyDescent="0.25"/>
    <row r="239" spans="1:25" ht="22.5" hidden="1" x14ac:dyDescent="0.25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2022-04-27T12:39:37Z</cp:lastPrinted>
  <dcterms:created xsi:type="dcterms:W3CDTF">2017-06-08T05:54:08Z</dcterms:created>
  <dcterms:modified xsi:type="dcterms:W3CDTF">2022-04-27T12:39:43Z</dcterms:modified>
</cp:coreProperties>
</file>