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 1" sheetId="1" r:id="rId1"/>
  </sheets>
  <definedNames>
    <definedName name="_xlnm.Print_Titles" localSheetId="0">'Лист 1'!$10:$13</definedName>
    <definedName name="_xlnm.Print_Area" localSheetId="0">'Лист 1'!$A$1:$W$160</definedName>
  </definedNames>
  <calcPr fullCalcOnLoad="1"/>
</workbook>
</file>

<file path=xl/sharedStrings.xml><?xml version="1.0" encoding="utf-8"?>
<sst xmlns="http://schemas.openxmlformats.org/spreadsheetml/2006/main" count="198" uniqueCount="139">
  <si>
    <t>в том числе:</t>
  </si>
  <si>
    <t>в том числе</t>
  </si>
  <si>
    <t>из них по объектам:</t>
  </si>
  <si>
    <t>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муниципального района и искусственных сооружений на них, ВСЕГО:</t>
  </si>
  <si>
    <t>I.1.1. Содержание автомобильных дорог общего пользования местного значения в границах муниципального района и искусственных сооружений на них</t>
  </si>
  <si>
    <t>I.1.2. Ремонт и проектирование (проектно-изыскательские работы) по ремонту автомобильных дорог общего пользования местного значения в границах муниципального района и искусственных сооружений на них,</t>
  </si>
  <si>
    <t>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муниципального района и искусственных сооружений на них,</t>
  </si>
  <si>
    <t>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муниципального района и искусственных сооружений на них, ВСЕГО:</t>
  </si>
  <si>
    <t>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муниципального района и искусственных сооружений на них,</t>
  </si>
  <si>
    <t>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муниципального района и искусственных сооружений на них,</t>
  </si>
  <si>
    <t>II.1.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</si>
  <si>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II.1.1. Содержание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</si>
  <si>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поселениям:</t>
  </si>
  <si>
    <t>II.1.2. Ремонт и проектирование (проектно-изыскательские работы) по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</si>
  <si>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 и объектам:</t>
  </si>
  <si>
    <t>II.1.3.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</si>
  <si>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</si>
  <si>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</si>
  <si>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населенных пунктов поселения и искусственных сооружений на них,</t>
  </si>
  <si>
    <t>Подрядная организация</t>
  </si>
  <si>
    <t>Муниципальный контракт                            (№ и дата)</t>
  </si>
  <si>
    <t xml:space="preserve">Всего, тыс. рублей                                    </t>
  </si>
  <si>
    <t xml:space="preserve">Оформлено разрешение на ввод, км, пог.м. </t>
  </si>
  <si>
    <t xml:space="preserve">за счет средств республиканского бюджета ЧР, тыс. рублей                   </t>
  </si>
  <si>
    <t xml:space="preserve">за счет средств местного бюджета, тыс. рублей                </t>
  </si>
  <si>
    <t>9 А</t>
  </si>
  <si>
    <t>Исполнение принятых обязательств, %       (гр.13 /                гр. 6)*100</t>
  </si>
  <si>
    <t>Исполнение средств республиканского бюджета ЧР, %                                  (гр.14 / 7)*100</t>
  </si>
  <si>
    <t>Исполнение осредств местного бюджета, %                      (гр.15 /                гр. 8)*100</t>
  </si>
  <si>
    <t>Наименование мероприятий и объектов финансирования</t>
  </si>
  <si>
    <t>Установленное значение показателя результативности предоставления субсидии, км, кв.м., пог.м., шт.</t>
  </si>
  <si>
    <t>Сумма по контракту на 2015 год</t>
  </si>
  <si>
    <t>Фактически выполнено                                            дорожных работ в 2015 году</t>
  </si>
  <si>
    <t>III.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</si>
  <si>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III.1. Ремонт дворовых территорий многоквартирных домов, проездов к дворовым территориям многоквартирных домов, ВСЕГО: </t>
  </si>
  <si>
    <t>III.1.1. Ремонт дворовых территорий многоквартирных домов</t>
  </si>
  <si>
    <t>из них по сельским поселениям и объектам:</t>
  </si>
  <si>
    <t xml:space="preserve">III.1.2. Ремонт проездов к дворовым территориям многоквартирных домов </t>
  </si>
  <si>
    <t xml:space="preserve">III.2. Капитальный ремонт дворовых территорий многоквартирных домов, проездов к дворовым территориям многоквартирных домов, ВСЕГО: </t>
  </si>
  <si>
    <t>III.2.1. Капитальный ремонт дворовых территорий многоквартирных домов</t>
  </si>
  <si>
    <t xml:space="preserve">III.2.2. Капитальный ремонт проездов к дворовым территориям многоквартирных домов </t>
  </si>
  <si>
    <t>ООО "ПГС-1"</t>
  </si>
  <si>
    <t>ООО "Автодорсер-вис"</t>
  </si>
  <si>
    <t>30.12.2014г.</t>
  </si>
  <si>
    <t>26.12.2014г.</t>
  </si>
  <si>
    <t>Александровское с/п</t>
  </si>
  <si>
    <t>81,812км и 2 моста/56,85п.м.</t>
  </si>
  <si>
    <t>129,457км и мостов7шт/279,4п.м.</t>
  </si>
  <si>
    <t>10,8км</t>
  </si>
  <si>
    <t>Б.Сундырское с/п</t>
  </si>
  <si>
    <t>Ильинское с/п</t>
  </si>
  <si>
    <t>27,4км</t>
  </si>
  <si>
    <t>24,9км</t>
  </si>
  <si>
    <t>Кадикасинское с/п</t>
  </si>
  <si>
    <t>34,1км</t>
  </si>
  <si>
    <t>Моргаушское с/п</t>
  </si>
  <si>
    <t>16,9км</t>
  </si>
  <si>
    <t>Москакасинское с/п</t>
  </si>
  <si>
    <t>32,4км</t>
  </si>
  <si>
    <t>Орининское с/п</t>
  </si>
  <si>
    <t>20,7км</t>
  </si>
  <si>
    <t>Сятракасинское с/п</t>
  </si>
  <si>
    <t>25,5км</t>
  </si>
  <si>
    <t>Тораевское с/п</t>
  </si>
  <si>
    <t>34,5км</t>
  </si>
  <si>
    <t>Хорнойское с/п</t>
  </si>
  <si>
    <t>16,2км</t>
  </si>
  <si>
    <t>Чуманкасинское с/п</t>
  </si>
  <si>
    <t>14,8км</t>
  </si>
  <si>
    <t>Шатьмапосинское с/п</t>
  </si>
  <si>
    <t>15,8км</t>
  </si>
  <si>
    <t>Юнгинское с/п</t>
  </si>
  <si>
    <t>24,4км</t>
  </si>
  <si>
    <t>Юськасинское с/п</t>
  </si>
  <si>
    <t>32,8км</t>
  </si>
  <si>
    <t>Ярабайкасинское с/п</t>
  </si>
  <si>
    <t>36,931км</t>
  </si>
  <si>
    <t>Ярославское с/п</t>
  </si>
  <si>
    <t>20,64км</t>
  </si>
  <si>
    <t>388,771км</t>
  </si>
  <si>
    <t>211,269км и 9мостов/336,25п.м</t>
  </si>
  <si>
    <t>перех.</t>
  </si>
  <si>
    <t>1шт</t>
  </si>
  <si>
    <t>Проектно-изыскательские работы  на строительство  автомобильных дорог</t>
  </si>
  <si>
    <t>0,020км/60м2</t>
  </si>
  <si>
    <t>ремонт автодороги д.Юрмекейкино  ул.Никольского</t>
  </si>
  <si>
    <t>ремонт автодороги  д.Магазейная ул.Молодежная</t>
  </si>
  <si>
    <t>0,150/450м2</t>
  </si>
  <si>
    <t>ремонт автодороги д.Чурикасы ул.Дружная</t>
  </si>
  <si>
    <t>ремонт автодороги д.Адабаи</t>
  </si>
  <si>
    <t>0,070км/210м2</t>
  </si>
  <si>
    <t>ремонт автодороги с.Оточево ул.Восточная</t>
  </si>
  <si>
    <t>0,070/210м2</t>
  </si>
  <si>
    <t>ремонт  автодороги д.Тойшево</t>
  </si>
  <si>
    <t>ремонт автодороги  ул.Садовая</t>
  </si>
  <si>
    <t>0,050/150м2</t>
  </si>
  <si>
    <t>ремонт переезда д.Карманкасы  между ул.Озерная и ул.Анания Кузьмина</t>
  </si>
  <si>
    <t>ремонт автодороги  д.Торханы  ул.Мичурина</t>
  </si>
  <si>
    <t>ремонт автодороги д.Юнгапоси ул.Дружбы</t>
  </si>
  <si>
    <t>0,100км/300м2</t>
  </si>
  <si>
    <t>ремонт автодороги  д.Верхние  Панклеи  ул.Восточная</t>
  </si>
  <si>
    <t>ремонт автодороги д.Синьял-Акрамово ул.Колхозная</t>
  </si>
  <si>
    <t>0,125/375м2</t>
  </si>
  <si>
    <t>Ярабайкасинское  с/п</t>
  </si>
  <si>
    <t>ремонт  автодороги д.Ярославка</t>
  </si>
  <si>
    <t>0,050/300м2</t>
  </si>
  <si>
    <t>Ярославское  сельское поселение</t>
  </si>
  <si>
    <t>ремонт дворовых территорий  в деревне Ярославка ул.Центральная д.1,д.2  Моргаушского района  Чувашской Республики</t>
  </si>
  <si>
    <t>2двор/723м2</t>
  </si>
  <si>
    <t>составление  сметной  документации  на ремонт   дворовых террриторийв деревне   Ярославка  ул.Центральная  д.1,д.2 Моргаушского  района Чувашской Республики</t>
  </si>
  <si>
    <t>Большесундырское сельское поселение</t>
  </si>
  <si>
    <t>ремонт дворовых  территорий в с.Б.Сундырь по ул.Новая  д.1,д.5,д.12,д.14, Заводская д.20</t>
  </si>
  <si>
    <t>5двор/1079м2</t>
  </si>
  <si>
    <t>7дворов/1802м2</t>
  </si>
  <si>
    <t>1,235км/3855м2</t>
  </si>
  <si>
    <r>
      <t xml:space="preserve">Перечислено из республиканского бюджета ЧР </t>
    </r>
    <r>
      <rPr>
        <sz val="10"/>
        <rFont val="TimesET"/>
        <family val="0"/>
      </rPr>
      <t xml:space="preserve">на 01.04.2015
(первое число месяца, следующего за отчетным, нарастающим итогом с начала года), </t>
    </r>
    <r>
      <rPr>
        <b/>
        <sz val="12"/>
        <rFont val="TimesET"/>
        <family val="0"/>
      </rPr>
      <t xml:space="preserve">тыс. рублей </t>
    </r>
    <r>
      <rPr>
        <sz val="12"/>
        <rFont val="TimesET"/>
        <family val="0"/>
      </rPr>
      <t xml:space="preserve">    </t>
    </r>
  </si>
  <si>
    <r>
      <t xml:space="preserve">Остаток средств республиканского бюджета ЧР </t>
    </r>
    <r>
      <rPr>
        <b/>
        <sz val="10"/>
        <rFont val="TimesET"/>
        <family val="0"/>
      </rPr>
      <t xml:space="preserve">на 01.04.2015г.
</t>
    </r>
    <r>
      <rPr>
        <sz val="10"/>
        <rFont val="TimesET"/>
        <family val="0"/>
      </rPr>
      <t>(первое число месяца, следующего за отчетным, нарастающим итогом с начала года)</t>
    </r>
    <r>
      <rPr>
        <b/>
        <sz val="12"/>
        <rFont val="TimesET"/>
        <family val="0"/>
      </rPr>
      <t xml:space="preserve">, тыс. рублей (гр.16-гр. 14) </t>
    </r>
  </si>
  <si>
    <t>ВСЕГО по разделам (I-IV)</t>
  </si>
  <si>
    <r>
      <t xml:space="preserve">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12"/>
        <color indexed="10"/>
        <rFont val="Times New Roman"/>
        <family val="1"/>
      </rPr>
      <t>в границах муниципального района</t>
    </r>
    <r>
      <rPr>
        <b/>
        <sz val="12"/>
        <rFont val="Times New Roman"/>
        <family val="1"/>
      </rPr>
      <t xml:space="preserve"> и искусственных сооружений на них, ВСЕГО:</t>
    </r>
  </si>
  <si>
    <r>
      <t xml:space="preserve">II.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12"/>
        <color indexed="10"/>
        <rFont val="Times New Roman"/>
        <family val="1"/>
      </rPr>
      <t xml:space="preserve">в границах населенных пунктов поселения </t>
    </r>
    <r>
      <rPr>
        <b/>
        <sz val="12"/>
        <rFont val="Times New Roman"/>
        <family val="1"/>
      </rPr>
      <t>и искусственных сооружений на них</t>
    </r>
  </si>
  <si>
    <r>
      <t>Фактическое значение показателя результативности предоставления субсидии,</t>
    </r>
    <r>
      <rPr>
        <sz val="12"/>
        <rFont val="Times New Roman"/>
        <family val="1"/>
      </rPr>
      <t xml:space="preserve"> на </t>
    </r>
    <r>
      <rPr>
        <sz val="10"/>
        <rFont val="Times New Roman"/>
        <family val="1"/>
      </rPr>
      <t>_01.04.2015г.
(первое число месяца, следующего за отчетным, нарастающим итогом с начала года)</t>
    </r>
    <r>
      <rPr>
        <b/>
        <sz val="12"/>
        <rFont val="Times New Roman"/>
        <family val="1"/>
      </rPr>
      <t xml:space="preserve">
км, пог.м., шт.</t>
    </r>
  </si>
  <si>
    <t>III. Реализация мероприятий приоритетного проекта "Безопасные и качественные дороги"</t>
  </si>
  <si>
    <t xml:space="preserve">за счет средств федерального бюджета , тыс. рублей                   </t>
  </si>
  <si>
    <t>на инициативное бюджетирование</t>
  </si>
  <si>
    <t>Объем финансирования на 2021 год</t>
  </si>
  <si>
    <t>Содержание автомобильных дорог общего пользования местного значения и искусственных сооружений на них</t>
  </si>
  <si>
    <t>IV. Передача с  муниципального дорожного фонда  Моргаушского района  на реализацию проектов развития общественной инфраструктуры, основанных на местных инициативах</t>
  </si>
  <si>
    <t>Ремонт грунтовой а/д "Волга"-Шоркасы-Нижний Томлай-Новый Томлай" в Моргаушском районе (км 0+250 по км 1+400)</t>
  </si>
  <si>
    <t xml:space="preserve">Восстановление остановочных посадочных  площадок  и автопавильонов на автобусных остановках на а/д "Волга" - Чурикасы- Сюлеменкасы", "Кадыкой-Торханы-Сарчаки",   "Моргауши-Хорной Ижелькасы", "Чураккасы-Мемеккасы-Хундыкасы-Хоп-Киберы" Моргаушского района </t>
  </si>
  <si>
    <t>Ремонт грунтовой а/д "Сура"-Елкино"в  Моргаушском районе (км 0+000 по км 1+364)</t>
  </si>
  <si>
    <t>Ремонт поверхностного слоя а/д "Моргауши-Сура-Сень-Хресчен "в Моргаушском районе (км 0+000 км 1+200)</t>
  </si>
  <si>
    <t xml:space="preserve">по ремонту покрытия проезжей части автомобильной дороги "Волга-Вурмой" на участке км 10+800-км 14+100 в Моргаушском районе Чувашской Республики  </t>
  </si>
  <si>
    <t>Фактически оплачено                                                  (кассовые расходы) за 2021 год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</si>
  <si>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ассигнований муниципального дорожного фонда Моргаушского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за 2021 года </t>
  </si>
  <si>
    <t xml:space="preserve"> Приложение № 9 к Решению Моргаушского районного Собрания депутатов от ___.___.2022 г.№______    "Об     утверждении отчета  об  исполнении   районного бюджета Моргаушского района Чувашской Республики за 2021 года"</t>
  </si>
  <si>
    <t>Восстановление барьерных ограждений в Моргаушском районе на а/д "Моргауши-а/д "Сура"-Малиновка", а/д "Волга"-Вурмой", а/д "Волга"-Молгачкасы-Оринино", а/д "Моргауши-а/д "Сура"-Сень-Хресчень",  а/д "Волга"-Сярьмыськасы", а/д "Моргауши-Москакасы-Сендимир", а/д "Волга"-Чурикасы-Сюлеменькасы", а/д "Волга"-Яраккасы"</t>
  </si>
  <si>
    <t>Нанесение разметки на автомобильные дороги Моргаушского района Чувашской Республики</t>
  </si>
  <si>
    <t xml:space="preserve">Устранение деформаций и повреждений поверхностного слоя на а/д  "Тойгильдино-Паймурзино" Моргаушского района Чувашской Республики , на а/д "Волга"-Вуромой" Моргаушского района Чувашской Республики </t>
  </si>
  <si>
    <t xml:space="preserve">Кап. ремонт а/д "Б. Сундырь-Ильинка" и Чураккасы   Мемеккасы, Хундыкасы
Подготовка проекта на установку светофоров Т7
Строительный контроль при ремонте на а/д "Волга"-Вурмой" , а/д "Сура"-Елкино , а/д "Волга"-Шоркасы-Нижний Томлай-Новый" Томлай" ,восстановлении остановочных посадочных  площадок  и автопавильонов на автобусных остановках на а/д "Волга" - Чурикасы- Сюлеменкасы", "Кадыкой-Торханы-Сарчаки",   "Моргауши-Хорной Ижелькасы", "Чураккасы-Мемеккасы-Хундыкасы-Хоп-Киберы" Моргаушского района 
Подготовка сметы "Волга"-Вурмой"; 
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</si>
</sst>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000000"/>
    <numFmt numFmtId="183" formatCode="0.0000000000"/>
    <numFmt numFmtId="184" formatCode="#,##0.000"/>
    <numFmt numFmtId="185" formatCode="[$€-2]\ ###,000_);[Red]\([$€-2]\ ###,000\)"/>
  </numFmts>
  <fonts count="55">
    <font>
      <sz val="10"/>
      <name val="Arial Cyr"/>
      <family val="0"/>
    </font>
    <font>
      <sz val="10"/>
      <name val="TimesET"/>
      <family val="0"/>
    </font>
    <font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6"/>
      <name val="TimesET"/>
      <family val="0"/>
    </font>
    <font>
      <b/>
      <u val="single"/>
      <sz val="16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9"/>
      <name val="TimesET"/>
      <family val="0"/>
    </font>
    <font>
      <b/>
      <sz val="9"/>
      <name val="TimesET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5" fontId="3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76" fontId="8" fillId="0" borderId="0" xfId="0" applyNumberFormat="1" applyFont="1" applyBorder="1" applyAlignment="1">
      <alignment horizontal="right" vertical="top" wrapText="1"/>
    </xf>
    <xf numFmtId="175" fontId="3" fillId="0" borderId="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14" xfId="0" applyNumberFormat="1" applyFont="1" applyBorder="1" applyAlignment="1">
      <alignment horizontal="right" vertical="top" wrapText="1"/>
    </xf>
    <xf numFmtId="175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175" fontId="3" fillId="0" borderId="14" xfId="0" applyNumberFormat="1" applyFont="1" applyBorder="1" applyAlignment="1">
      <alignment horizontal="right"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175" fontId="8" fillId="0" borderId="10" xfId="0" applyNumberFormat="1" applyFont="1" applyFill="1" applyBorder="1" applyAlignment="1" applyProtection="1">
      <alignment horizontal="right" vertical="top" wrapText="1"/>
      <protection/>
    </xf>
    <xf numFmtId="175" fontId="3" fillId="0" borderId="10" xfId="0" applyNumberFormat="1" applyFont="1" applyBorder="1" applyAlignment="1">
      <alignment wrapText="1"/>
    </xf>
    <xf numFmtId="176" fontId="3" fillId="0" borderId="15" xfId="0" applyNumberFormat="1" applyFont="1" applyBorder="1" applyAlignment="1">
      <alignment horizontal="right" vertical="top" wrapText="1"/>
    </xf>
    <xf numFmtId="176" fontId="3" fillId="0" borderId="16" xfId="0" applyNumberFormat="1" applyFont="1" applyBorder="1" applyAlignment="1">
      <alignment horizontal="right" vertical="top" wrapText="1"/>
    </xf>
    <xf numFmtId="2" fontId="3" fillId="0" borderId="16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top" wrapText="1"/>
    </xf>
    <xf numFmtId="175" fontId="3" fillId="0" borderId="17" xfId="0" applyNumberFormat="1" applyFont="1" applyBorder="1" applyAlignment="1">
      <alignment horizontal="right" vertical="center" wrapText="1"/>
    </xf>
    <xf numFmtId="175" fontId="8" fillId="0" borderId="17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top" wrapText="1"/>
    </xf>
    <xf numFmtId="176" fontId="3" fillId="0" borderId="17" xfId="0" applyNumberFormat="1" applyFont="1" applyBorder="1" applyAlignment="1">
      <alignment horizontal="right" vertical="top" wrapText="1"/>
    </xf>
    <xf numFmtId="176" fontId="3" fillId="0" borderId="18" xfId="0" applyNumberFormat="1" applyFont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5" fontId="1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horizontal="right" vertical="center" wrapText="1"/>
    </xf>
    <xf numFmtId="175" fontId="9" fillId="0" borderId="10" xfId="0" applyNumberFormat="1" applyFont="1" applyBorder="1" applyAlignment="1">
      <alignment horizontal="right" vertical="center" wrapText="1"/>
    </xf>
    <xf numFmtId="175" fontId="10" fillId="0" borderId="10" xfId="0" applyNumberFormat="1" applyFont="1" applyBorder="1" applyAlignment="1">
      <alignment horizontal="right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/>
    </xf>
    <xf numFmtId="176" fontId="8" fillId="0" borderId="16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right" wrapText="1"/>
    </xf>
    <xf numFmtId="0" fontId="12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wrapText="1"/>
    </xf>
    <xf numFmtId="175" fontId="14" fillId="0" borderId="2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wrapText="1"/>
    </xf>
    <xf numFmtId="0" fontId="8" fillId="0" borderId="23" xfId="0" applyFont="1" applyBorder="1" applyAlignment="1">
      <alignment horizontal="left" vertical="top" wrapText="1"/>
    </xf>
    <xf numFmtId="2" fontId="14" fillId="0" borderId="10" xfId="0" applyNumberFormat="1" applyFont="1" applyBorder="1" applyAlignment="1">
      <alignment vertical="center" wrapText="1"/>
    </xf>
    <xf numFmtId="4" fontId="14" fillId="0" borderId="14" xfId="0" applyNumberFormat="1" applyFont="1" applyBorder="1" applyAlignment="1">
      <alignment horizontal="right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 horizontal="right" vertical="top" wrapText="1"/>
    </xf>
    <xf numFmtId="4" fontId="14" fillId="0" borderId="17" xfId="0" applyNumberFormat="1" applyFont="1" applyBorder="1" applyAlignment="1">
      <alignment horizontal="right" vertical="top" wrapText="1"/>
    </xf>
    <xf numFmtId="4" fontId="14" fillId="0" borderId="17" xfId="0" applyNumberFormat="1" applyFont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vertical="center" wrapText="1"/>
    </xf>
    <xf numFmtId="4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/>
    </xf>
    <xf numFmtId="0" fontId="12" fillId="0" borderId="20" xfId="0" applyFont="1" applyBorder="1" applyAlignment="1">
      <alignment horizontal="justify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75" fontId="3" fillId="0" borderId="24" xfId="0" applyNumberFormat="1" applyFont="1" applyBorder="1" applyAlignment="1">
      <alignment horizontal="center" vertical="top" wrapText="1"/>
    </xf>
    <xf numFmtId="175" fontId="3" fillId="0" borderId="25" xfId="0" applyNumberFormat="1" applyFont="1" applyBorder="1" applyAlignment="1">
      <alignment horizontal="center" vertical="top" wrapText="1"/>
    </xf>
    <xf numFmtId="175" fontId="3" fillId="0" borderId="2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175" fontId="14" fillId="0" borderId="12" xfId="0" applyNumberFormat="1" applyFont="1" applyBorder="1" applyAlignment="1">
      <alignment horizontal="center" vertical="center" wrapText="1"/>
    </xf>
    <xf numFmtId="175" fontId="14" fillId="0" borderId="13" xfId="0" applyNumberFormat="1" applyFont="1" applyBorder="1" applyAlignment="1">
      <alignment horizontal="center" vertical="center" wrapText="1"/>
    </xf>
    <xf numFmtId="175" fontId="14" fillId="0" borderId="29" xfId="0" applyNumberFormat="1" applyFont="1" applyBorder="1" applyAlignment="1">
      <alignment horizontal="center" vertical="center" wrapText="1"/>
    </xf>
    <xf numFmtId="175" fontId="3" fillId="0" borderId="33" xfId="0" applyNumberFormat="1" applyFont="1" applyBorder="1" applyAlignment="1">
      <alignment horizontal="center" vertical="top" wrapText="1"/>
    </xf>
    <xf numFmtId="175" fontId="3" fillId="0" borderId="0" xfId="0" applyNumberFormat="1" applyFont="1" applyBorder="1" applyAlignment="1">
      <alignment horizontal="center" vertical="top" wrapText="1"/>
    </xf>
    <xf numFmtId="175" fontId="3" fillId="0" borderId="3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8" fillId="0" borderId="3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8" fillId="33" borderId="3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tabSelected="1" view="pageBreakPreview" zoomScale="23" zoomScaleSheetLayoutView="23" zoomScalePageLayoutView="0" workbookViewId="0" topLeftCell="A1">
      <selection activeCell="A26" sqref="A26"/>
    </sheetView>
  </sheetViews>
  <sheetFormatPr defaultColWidth="9.00390625" defaultRowHeight="12.75"/>
  <cols>
    <col min="1" max="1" width="60.125" style="65" customWidth="1"/>
    <col min="2" max="2" width="0.12890625" style="29" customWidth="1"/>
    <col min="3" max="3" width="13.00390625" style="29" hidden="1" customWidth="1"/>
    <col min="4" max="5" width="12.875" style="29" hidden="1" customWidth="1"/>
    <col min="6" max="6" width="15.25390625" style="65" customWidth="1"/>
    <col min="7" max="7" width="15.125" style="65" customWidth="1"/>
    <col min="8" max="8" width="17.00390625" style="65" customWidth="1"/>
    <col min="9" max="9" width="14.125" style="65" customWidth="1"/>
    <col min="10" max="10" width="20.625" style="65" hidden="1" customWidth="1"/>
    <col min="11" max="11" width="10.25390625" style="65" hidden="1" customWidth="1"/>
    <col min="12" max="12" width="12.25390625" style="65" hidden="1" customWidth="1"/>
    <col min="13" max="13" width="12.375" style="65" hidden="1" customWidth="1"/>
    <col min="14" max="14" width="11.25390625" style="65" hidden="1" customWidth="1"/>
    <col min="15" max="15" width="16.375" style="65" customWidth="1"/>
    <col min="16" max="16" width="13.625" style="65" customWidth="1"/>
    <col min="17" max="17" width="15.25390625" style="65" customWidth="1"/>
    <col min="18" max="18" width="16.125" style="65" customWidth="1"/>
    <col min="19" max="19" width="16.75390625" style="29" hidden="1" customWidth="1"/>
    <col min="20" max="20" width="16.875" style="29" hidden="1" customWidth="1"/>
    <col min="21" max="21" width="9.875" style="29" hidden="1" customWidth="1"/>
    <col min="22" max="22" width="9.375" style="29" hidden="1" customWidth="1"/>
    <col min="23" max="23" width="10.875" style="29" hidden="1" customWidth="1"/>
    <col min="24" max="24" width="11.00390625" style="29" bestFit="1" customWidth="1"/>
    <col min="25" max="26" width="9.875" style="29" bestFit="1" customWidth="1"/>
    <col min="27" max="16384" width="9.125" style="29" customWidth="1"/>
  </cols>
  <sheetData>
    <row r="1" spans="8:23" ht="101.25" customHeight="1">
      <c r="H1" s="143" t="s">
        <v>134</v>
      </c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5:23" ht="16.5" customHeight="1">
      <c r="O2" s="134"/>
      <c r="P2" s="134"/>
      <c r="Q2" s="134"/>
      <c r="R2" s="134"/>
      <c r="S2" s="134"/>
      <c r="T2" s="134"/>
      <c r="U2" s="134"/>
      <c r="V2" s="134"/>
      <c r="W2" s="134"/>
    </row>
    <row r="3" spans="1:23" s="30" customFormat="1" ht="20.25" customHeight="1">
      <c r="A3" s="109" t="s">
        <v>133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s="30" customFormat="1" ht="63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s="30" customFormat="1" ht="28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3" s="30" customFormat="1" ht="9.75" customHeight="1" hidden="1" thickBo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</row>
    <row r="7" spans="1:23" s="30" customFormat="1" ht="22.5" customHeight="1" hidden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</row>
    <row r="8" spans="1:23" s="30" customFormat="1" ht="16.5" customHeight="1" hidden="1" thickBo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</row>
    <row r="9" spans="1:23" s="30" customFormat="1" ht="16.5" customHeight="1" hidden="1" thickBot="1">
      <c r="A9" s="66"/>
      <c r="B9" s="25"/>
      <c r="C9" s="25"/>
      <c r="D9" s="25"/>
      <c r="E9" s="2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25"/>
      <c r="T9" s="25"/>
      <c r="U9" s="25"/>
      <c r="V9" s="25"/>
      <c r="W9" s="25"/>
    </row>
    <row r="10" spans="1:23" ht="48.75" customHeight="1" thickBot="1">
      <c r="A10" s="110" t="s">
        <v>29</v>
      </c>
      <c r="B10" s="113" t="s">
        <v>19</v>
      </c>
      <c r="C10" s="113" t="s">
        <v>20</v>
      </c>
      <c r="D10" s="119" t="s">
        <v>31</v>
      </c>
      <c r="E10" s="113" t="s">
        <v>30</v>
      </c>
      <c r="F10" s="125" t="s">
        <v>124</v>
      </c>
      <c r="G10" s="126"/>
      <c r="H10" s="126"/>
      <c r="I10" s="127"/>
      <c r="J10" s="116" t="s">
        <v>120</v>
      </c>
      <c r="K10" s="116" t="s">
        <v>22</v>
      </c>
      <c r="L10" s="128" t="s">
        <v>32</v>
      </c>
      <c r="M10" s="129"/>
      <c r="N10" s="130"/>
      <c r="O10" s="136" t="s">
        <v>132</v>
      </c>
      <c r="P10" s="137"/>
      <c r="Q10" s="137"/>
      <c r="R10" s="138"/>
      <c r="S10" s="122" t="s">
        <v>115</v>
      </c>
      <c r="T10" s="122" t="s">
        <v>116</v>
      </c>
      <c r="U10" s="139" t="s">
        <v>26</v>
      </c>
      <c r="V10" s="122" t="s">
        <v>27</v>
      </c>
      <c r="W10" s="122" t="s">
        <v>28</v>
      </c>
    </row>
    <row r="11" spans="1:23" ht="16.5" customHeight="1" thickBot="1">
      <c r="A11" s="111"/>
      <c r="B11" s="114"/>
      <c r="C11" s="114"/>
      <c r="D11" s="120"/>
      <c r="E11" s="114"/>
      <c r="F11" s="110" t="s">
        <v>21</v>
      </c>
      <c r="G11" s="131" t="s">
        <v>1</v>
      </c>
      <c r="H11" s="132"/>
      <c r="I11" s="133"/>
      <c r="J11" s="117"/>
      <c r="K11" s="117"/>
      <c r="L11" s="116" t="s">
        <v>21</v>
      </c>
      <c r="M11" s="128" t="s">
        <v>1</v>
      </c>
      <c r="N11" s="130"/>
      <c r="O11" s="110" t="s">
        <v>21</v>
      </c>
      <c r="P11" s="131" t="s">
        <v>1</v>
      </c>
      <c r="Q11" s="132"/>
      <c r="R11" s="133"/>
      <c r="S11" s="123"/>
      <c r="T11" s="123"/>
      <c r="U11" s="140"/>
      <c r="V11" s="123"/>
      <c r="W11" s="123"/>
    </row>
    <row r="12" spans="1:23" ht="155.25" customHeight="1" thickBot="1">
      <c r="A12" s="112"/>
      <c r="B12" s="115"/>
      <c r="C12" s="115"/>
      <c r="D12" s="121"/>
      <c r="E12" s="115"/>
      <c r="F12" s="112"/>
      <c r="G12" s="79" t="s">
        <v>122</v>
      </c>
      <c r="H12" s="79" t="s">
        <v>23</v>
      </c>
      <c r="I12" s="79" t="s">
        <v>24</v>
      </c>
      <c r="J12" s="118"/>
      <c r="K12" s="118"/>
      <c r="L12" s="118"/>
      <c r="M12" s="79" t="s">
        <v>23</v>
      </c>
      <c r="N12" s="79" t="s">
        <v>24</v>
      </c>
      <c r="O12" s="112"/>
      <c r="P12" s="79" t="s">
        <v>122</v>
      </c>
      <c r="Q12" s="79" t="s">
        <v>23</v>
      </c>
      <c r="R12" s="79" t="s">
        <v>24</v>
      </c>
      <c r="S12" s="124"/>
      <c r="T12" s="124"/>
      <c r="U12" s="141"/>
      <c r="V12" s="124"/>
      <c r="W12" s="124"/>
    </row>
    <row r="13" spans="1:23" ht="13.5" thickBot="1">
      <c r="A13" s="67">
        <v>1</v>
      </c>
      <c r="B13" s="2">
        <v>2</v>
      </c>
      <c r="C13" s="2">
        <v>3</v>
      </c>
      <c r="D13" s="11">
        <v>4</v>
      </c>
      <c r="E13" s="2">
        <v>5</v>
      </c>
      <c r="F13" s="67">
        <v>6</v>
      </c>
      <c r="G13" s="67"/>
      <c r="H13" s="67">
        <v>7</v>
      </c>
      <c r="I13" s="67">
        <v>8</v>
      </c>
      <c r="J13" s="67">
        <v>9</v>
      </c>
      <c r="K13" s="67" t="s">
        <v>25</v>
      </c>
      <c r="L13" s="67">
        <v>10</v>
      </c>
      <c r="M13" s="67">
        <v>11</v>
      </c>
      <c r="N13" s="80">
        <v>12</v>
      </c>
      <c r="O13" s="67">
        <v>13</v>
      </c>
      <c r="P13" s="67"/>
      <c r="Q13" s="67">
        <v>14</v>
      </c>
      <c r="R13" s="67">
        <v>15</v>
      </c>
      <c r="S13" s="2">
        <v>16</v>
      </c>
      <c r="T13" s="2">
        <v>17</v>
      </c>
      <c r="U13" s="12">
        <v>18</v>
      </c>
      <c r="V13" s="2">
        <v>19</v>
      </c>
      <c r="W13" s="2">
        <v>20</v>
      </c>
    </row>
    <row r="14" spans="1:27" s="31" customFormat="1" ht="16.5" customHeight="1">
      <c r="A14" s="68" t="s">
        <v>117</v>
      </c>
      <c r="B14" s="21"/>
      <c r="C14" s="21"/>
      <c r="D14" s="21"/>
      <c r="E14" s="22"/>
      <c r="F14" s="84">
        <f aca="true" t="shared" si="0" ref="F14:R14">F16+F52+F128+F157+F152</f>
        <v>49430877.43000001</v>
      </c>
      <c r="G14" s="84">
        <f>G16+G52+G128+G157+G152</f>
        <v>9000000</v>
      </c>
      <c r="H14" s="84">
        <f>H16+H52+H128+H157+H152</f>
        <v>33137200</v>
      </c>
      <c r="I14" s="84">
        <f t="shared" si="0"/>
        <v>7293677.43</v>
      </c>
      <c r="J14" s="84">
        <f t="shared" si="0"/>
        <v>1181.567</v>
      </c>
      <c r="K14" s="84">
        <f t="shared" si="0"/>
        <v>0</v>
      </c>
      <c r="L14" s="84">
        <f t="shared" si="0"/>
        <v>3456.014</v>
      </c>
      <c r="M14" s="84">
        <f t="shared" si="0"/>
        <v>3041.5879999999997</v>
      </c>
      <c r="N14" s="84">
        <f t="shared" si="0"/>
        <v>414.426</v>
      </c>
      <c r="O14" s="84">
        <f t="shared" si="0"/>
        <v>48717043.84</v>
      </c>
      <c r="P14" s="84">
        <f t="shared" si="0"/>
        <v>9000000</v>
      </c>
      <c r="Q14" s="84">
        <f t="shared" si="0"/>
        <v>29579200</v>
      </c>
      <c r="R14" s="84">
        <f t="shared" si="0"/>
        <v>6579843.84</v>
      </c>
      <c r="S14" s="22">
        <f>S16+S52</f>
        <v>3042.064</v>
      </c>
      <c r="T14" s="23">
        <f>T52</f>
        <v>627.8030000000001</v>
      </c>
      <c r="U14" s="17">
        <f>O14/F14*100</f>
        <v>98.55589536922366</v>
      </c>
      <c r="V14" s="17">
        <f>Q14/H14*100</f>
        <v>89.2628224472798</v>
      </c>
      <c r="W14" s="36">
        <f>R14/I14*100</f>
        <v>90.21298108051921</v>
      </c>
      <c r="Y14" s="63"/>
      <c r="AA14" s="63"/>
    </row>
    <row r="15" spans="1:23" ht="16.5" customHeight="1">
      <c r="A15" s="69"/>
      <c r="B15" s="19"/>
      <c r="C15" s="19"/>
      <c r="D15" s="19"/>
      <c r="E15" s="19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8"/>
      <c r="T15" s="18"/>
      <c r="U15" s="16"/>
      <c r="V15" s="16"/>
      <c r="W15" s="37"/>
    </row>
    <row r="16" spans="1:23" s="33" customFormat="1" ht="94.5" customHeight="1">
      <c r="A16" s="70" t="s">
        <v>118</v>
      </c>
      <c r="B16" s="32"/>
      <c r="C16" s="32"/>
      <c r="D16" s="32"/>
      <c r="E16" s="1"/>
      <c r="F16" s="86">
        <f>F18+F44</f>
        <v>31135983.430000003</v>
      </c>
      <c r="G16" s="86">
        <f>G18+G44</f>
        <v>0</v>
      </c>
      <c r="H16" s="86">
        <f>H18</f>
        <v>24587200</v>
      </c>
      <c r="I16" s="86">
        <f>I18+I44</f>
        <v>6548783.43</v>
      </c>
      <c r="J16" s="86"/>
      <c r="K16" s="86"/>
      <c r="L16" s="86">
        <f aca="true" t="shared" si="1" ref="L16:S16">L18</f>
        <v>3456.014</v>
      </c>
      <c r="M16" s="86">
        <f t="shared" si="1"/>
        <v>3041.5879999999997</v>
      </c>
      <c r="N16" s="86">
        <f t="shared" si="1"/>
        <v>414.426</v>
      </c>
      <c r="O16" s="86">
        <f>O18+O27</f>
        <v>30422150.360000003</v>
      </c>
      <c r="P16" s="86">
        <v>0</v>
      </c>
      <c r="Q16" s="86">
        <f t="shared" si="1"/>
        <v>21029200</v>
      </c>
      <c r="R16" s="86">
        <f t="shared" si="1"/>
        <v>5834950.359999999</v>
      </c>
      <c r="S16" s="5">
        <f t="shared" si="1"/>
        <v>2304.497</v>
      </c>
      <c r="T16" s="18"/>
      <c r="U16" s="16">
        <f>O16/F16*100</f>
        <v>97.7073694440876</v>
      </c>
      <c r="V16" s="16">
        <f>Q16/H16*100</f>
        <v>85.52905576885534</v>
      </c>
      <c r="W16" s="37">
        <f>R16/I16*100</f>
        <v>89.09976062531052</v>
      </c>
    </row>
    <row r="17" spans="1:23" ht="16.5" customHeight="1">
      <c r="A17" s="70" t="s">
        <v>0</v>
      </c>
      <c r="B17" s="32"/>
      <c r="C17" s="32"/>
      <c r="D17" s="32"/>
      <c r="E17" s="1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"/>
      <c r="T17" s="1"/>
      <c r="U17" s="16"/>
      <c r="V17" s="16"/>
      <c r="W17" s="37"/>
    </row>
    <row r="18" spans="1:23" s="26" customFormat="1" ht="79.5" customHeight="1">
      <c r="A18" s="70" t="s">
        <v>3</v>
      </c>
      <c r="B18" s="3"/>
      <c r="C18" s="3"/>
      <c r="D18" s="3"/>
      <c r="E18" s="5"/>
      <c r="F18" s="86">
        <f>F20+F27</f>
        <v>31135983.430000003</v>
      </c>
      <c r="G18" s="86">
        <f>G20+G27</f>
        <v>0</v>
      </c>
      <c r="H18" s="86">
        <f>H20+H27</f>
        <v>24587200</v>
      </c>
      <c r="I18" s="86">
        <f>I20+I27</f>
        <v>6548783.43</v>
      </c>
      <c r="J18" s="86"/>
      <c r="K18" s="86"/>
      <c r="L18" s="86">
        <f aca="true" t="shared" si="2" ref="L18:S18">L20</f>
        <v>3456.014</v>
      </c>
      <c r="M18" s="86">
        <f t="shared" si="2"/>
        <v>3041.5879999999997</v>
      </c>
      <c r="N18" s="86">
        <f t="shared" si="2"/>
        <v>414.426</v>
      </c>
      <c r="O18" s="86">
        <f t="shared" si="2"/>
        <v>26468816.360000003</v>
      </c>
      <c r="P18" s="86">
        <v>0</v>
      </c>
      <c r="Q18" s="86">
        <f t="shared" si="2"/>
        <v>21029200</v>
      </c>
      <c r="R18" s="86">
        <f>R20+R27</f>
        <v>5834950.359999999</v>
      </c>
      <c r="S18" s="5">
        <f t="shared" si="2"/>
        <v>2304.497</v>
      </c>
      <c r="T18" s="18"/>
      <c r="U18" s="16">
        <f>O18/F18*100</f>
        <v>85.01037527691156</v>
      </c>
      <c r="V18" s="16">
        <f>Q18/H18*100</f>
        <v>85.52905576885534</v>
      </c>
      <c r="W18" s="37">
        <f>R18/I18*100</f>
        <v>89.09976062531052</v>
      </c>
    </row>
    <row r="19" spans="1:23" ht="16.5" customHeight="1">
      <c r="A19" s="70" t="s">
        <v>0</v>
      </c>
      <c r="B19" s="7"/>
      <c r="C19" s="4"/>
      <c r="D19" s="4"/>
      <c r="E19" s="6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6"/>
      <c r="T19" s="6"/>
      <c r="U19" s="16"/>
      <c r="V19" s="16"/>
      <c r="W19" s="37"/>
    </row>
    <row r="20" spans="1:23" ht="65.25" customHeight="1">
      <c r="A20" s="70" t="s">
        <v>4</v>
      </c>
      <c r="B20" s="7"/>
      <c r="C20" s="4"/>
      <c r="D20" s="48">
        <f>D21+D22</f>
        <v>10732.057</v>
      </c>
      <c r="E20" s="46" t="s">
        <v>80</v>
      </c>
      <c r="F20" s="87">
        <f>F21+F22+F23+F24+F26+F25</f>
        <v>27182649.430000003</v>
      </c>
      <c r="G20" s="87">
        <f aca="true" t="shared" si="3" ref="G20:P20">G21+G22+G23+G24</f>
        <v>0</v>
      </c>
      <c r="H20" s="87">
        <f>H21+H22+H23+H24+H25</f>
        <v>21029200</v>
      </c>
      <c r="I20" s="87">
        <f>I21+I22+I23+I24+I25+I26</f>
        <v>6153449.43</v>
      </c>
      <c r="J20" s="87">
        <f t="shared" si="3"/>
        <v>0</v>
      </c>
      <c r="K20" s="87">
        <f t="shared" si="3"/>
        <v>0</v>
      </c>
      <c r="L20" s="87">
        <f t="shared" si="3"/>
        <v>3456.014</v>
      </c>
      <c r="M20" s="87">
        <f t="shared" si="3"/>
        <v>3041.5879999999997</v>
      </c>
      <c r="N20" s="87">
        <f t="shared" si="3"/>
        <v>414.426</v>
      </c>
      <c r="O20" s="87">
        <f>O21+O22+O23+O24+O26+O25</f>
        <v>26468816.360000003</v>
      </c>
      <c r="P20" s="87">
        <f t="shared" si="3"/>
        <v>0</v>
      </c>
      <c r="Q20" s="87">
        <f>Q21+Q22+Q23+Q24+Q25</f>
        <v>21029200</v>
      </c>
      <c r="R20" s="87">
        <f>R21+R22+R23+R24+R25+R26</f>
        <v>5439616.359999999</v>
      </c>
      <c r="S20" s="46">
        <f>S21+S22</f>
        <v>2304.497</v>
      </c>
      <c r="T20" s="6"/>
      <c r="U20" s="16">
        <f>O20/F20*100</f>
        <v>97.37393857858395</v>
      </c>
      <c r="V20" s="16">
        <f aca="true" t="shared" si="4" ref="V20:W22">Q20/H20*100</f>
        <v>100</v>
      </c>
      <c r="W20" s="37">
        <f t="shared" si="4"/>
        <v>88.39946475354392</v>
      </c>
    </row>
    <row r="21" spans="1:24" ht="36" customHeight="1">
      <c r="A21" s="71" t="s">
        <v>125</v>
      </c>
      <c r="B21" s="7" t="s">
        <v>41</v>
      </c>
      <c r="C21" s="4" t="s">
        <v>43</v>
      </c>
      <c r="D21" s="4">
        <v>4040.7</v>
      </c>
      <c r="E21" s="6" t="s">
        <v>46</v>
      </c>
      <c r="F21" s="88">
        <f>H21+I21</f>
        <v>9897859.48</v>
      </c>
      <c r="G21" s="88">
        <v>0</v>
      </c>
      <c r="H21" s="106">
        <v>8908073</v>
      </c>
      <c r="I21" s="106">
        <v>989786.48</v>
      </c>
      <c r="J21" s="106"/>
      <c r="K21" s="106"/>
      <c r="L21" s="106">
        <f>M21+N21</f>
        <v>1413.5479999999998</v>
      </c>
      <c r="M21" s="106">
        <v>1244.043</v>
      </c>
      <c r="N21" s="106">
        <v>169.505</v>
      </c>
      <c r="O21" s="106">
        <f>Q21+R21</f>
        <v>9897859.48</v>
      </c>
      <c r="P21" s="106">
        <v>0</v>
      </c>
      <c r="Q21" s="106">
        <v>8908073</v>
      </c>
      <c r="R21" s="106">
        <v>989786.48</v>
      </c>
      <c r="S21" s="6">
        <v>893.505</v>
      </c>
      <c r="T21" s="6"/>
      <c r="U21" s="16">
        <f>O21/F21*100</f>
        <v>100</v>
      </c>
      <c r="V21" s="16">
        <f t="shared" si="4"/>
        <v>100</v>
      </c>
      <c r="W21" s="37">
        <f t="shared" si="4"/>
        <v>100</v>
      </c>
      <c r="X21" s="107"/>
    </row>
    <row r="22" spans="1:23" ht="38.25" customHeight="1">
      <c r="A22" s="71" t="s">
        <v>125</v>
      </c>
      <c r="B22" s="7" t="s">
        <v>42</v>
      </c>
      <c r="C22" s="4" t="s">
        <v>44</v>
      </c>
      <c r="D22" s="4">
        <v>6691.357</v>
      </c>
      <c r="E22" s="6" t="s">
        <v>47</v>
      </c>
      <c r="F22" s="88">
        <f>H22+I22</f>
        <v>5937715.58</v>
      </c>
      <c r="G22" s="88">
        <v>0</v>
      </c>
      <c r="H22" s="106">
        <v>5343944</v>
      </c>
      <c r="I22" s="106">
        <v>593771.58</v>
      </c>
      <c r="J22" s="106"/>
      <c r="K22" s="106"/>
      <c r="L22" s="106">
        <f>M22+N22</f>
        <v>2042.4660000000001</v>
      </c>
      <c r="M22" s="106">
        <v>1797.545</v>
      </c>
      <c r="N22" s="106">
        <v>244.921</v>
      </c>
      <c r="O22" s="106">
        <f>Q22+R22</f>
        <v>5937715.58</v>
      </c>
      <c r="P22" s="106">
        <v>0</v>
      </c>
      <c r="Q22" s="106">
        <v>5343944</v>
      </c>
      <c r="R22" s="106">
        <v>593771.58</v>
      </c>
      <c r="S22" s="6">
        <v>1410.992</v>
      </c>
      <c r="T22" s="6"/>
      <c r="U22" s="16">
        <f>O22/F22*100</f>
        <v>100</v>
      </c>
      <c r="V22" s="16">
        <f t="shared" si="4"/>
        <v>100</v>
      </c>
      <c r="W22" s="37">
        <f t="shared" si="4"/>
        <v>100</v>
      </c>
    </row>
    <row r="23" spans="1:23" ht="116.25" customHeight="1">
      <c r="A23" s="145" t="s">
        <v>135</v>
      </c>
      <c r="B23" s="144"/>
      <c r="C23" s="4"/>
      <c r="D23" s="4"/>
      <c r="E23" s="6"/>
      <c r="F23" s="88">
        <f>H23+I23</f>
        <v>3989498.56</v>
      </c>
      <c r="G23" s="88">
        <v>0</v>
      </c>
      <c r="H23" s="88">
        <v>3590549</v>
      </c>
      <c r="I23" s="88">
        <v>398949.56</v>
      </c>
      <c r="J23" s="88"/>
      <c r="K23" s="88"/>
      <c r="L23" s="88"/>
      <c r="M23" s="88"/>
      <c r="N23" s="88"/>
      <c r="O23" s="88">
        <f>Q23+R23</f>
        <v>3989498.56</v>
      </c>
      <c r="P23" s="88">
        <v>0</v>
      </c>
      <c r="Q23" s="88">
        <v>3590549</v>
      </c>
      <c r="R23" s="88">
        <v>398949.56</v>
      </c>
      <c r="S23" s="6"/>
      <c r="T23" s="6"/>
      <c r="U23" s="16"/>
      <c r="V23" s="16"/>
      <c r="W23" s="37"/>
    </row>
    <row r="24" spans="1:23" ht="72" customHeight="1">
      <c r="A24" s="147" t="s">
        <v>137</v>
      </c>
      <c r="B24" s="7"/>
      <c r="C24" s="4"/>
      <c r="D24" s="4"/>
      <c r="E24" s="6"/>
      <c r="F24" s="88">
        <f>G24+H24+I24</f>
        <v>1842605.35</v>
      </c>
      <c r="G24" s="88">
        <v>0</v>
      </c>
      <c r="H24" s="106">
        <v>1658379</v>
      </c>
      <c r="I24" s="106">
        <v>184226.35</v>
      </c>
      <c r="J24" s="106"/>
      <c r="K24" s="106"/>
      <c r="L24" s="106"/>
      <c r="M24" s="106"/>
      <c r="N24" s="106"/>
      <c r="O24" s="106">
        <f>P24+Q24+R24</f>
        <v>1842605.35</v>
      </c>
      <c r="P24" s="106">
        <v>0</v>
      </c>
      <c r="Q24" s="106">
        <v>1658379</v>
      </c>
      <c r="R24" s="106">
        <v>184226.35</v>
      </c>
      <c r="S24" s="6"/>
      <c r="T24" s="6"/>
      <c r="U24" s="16"/>
      <c r="V24" s="16"/>
      <c r="W24" s="37"/>
    </row>
    <row r="25" spans="1:23" ht="46.5" customHeight="1">
      <c r="A25" s="146" t="s">
        <v>136</v>
      </c>
      <c r="B25" s="144"/>
      <c r="C25" s="4"/>
      <c r="D25" s="4"/>
      <c r="E25" s="6"/>
      <c r="F25" s="88">
        <f>G25+H25+I25</f>
        <v>1698061.03</v>
      </c>
      <c r="G25" s="88">
        <v>0</v>
      </c>
      <c r="H25" s="88">
        <v>1528255</v>
      </c>
      <c r="I25" s="88">
        <v>169806.03</v>
      </c>
      <c r="J25" s="88"/>
      <c r="K25" s="88"/>
      <c r="L25" s="88"/>
      <c r="M25" s="88"/>
      <c r="N25" s="88"/>
      <c r="O25" s="88">
        <f>P25+Q25+R25</f>
        <v>1698061.03</v>
      </c>
      <c r="P25" s="88">
        <v>0</v>
      </c>
      <c r="Q25" s="88">
        <v>1528255</v>
      </c>
      <c r="R25" s="88">
        <v>169806.03</v>
      </c>
      <c r="S25" s="6"/>
      <c r="T25" s="6"/>
      <c r="U25" s="16"/>
      <c r="V25" s="16"/>
      <c r="W25" s="37"/>
    </row>
    <row r="26" spans="1:23" ht="196.5" customHeight="1">
      <c r="A26" s="105" t="s">
        <v>138</v>
      </c>
      <c r="B26" s="7"/>
      <c r="C26" s="4"/>
      <c r="D26" s="4"/>
      <c r="E26" s="6"/>
      <c r="F26" s="106">
        <f>G26+H26+I26</f>
        <v>3816909.43</v>
      </c>
      <c r="G26" s="106">
        <v>0</v>
      </c>
      <c r="H26" s="106">
        <v>0</v>
      </c>
      <c r="I26" s="106">
        <v>3816909.43</v>
      </c>
      <c r="J26" s="106"/>
      <c r="K26" s="106"/>
      <c r="L26" s="106"/>
      <c r="M26" s="106"/>
      <c r="N26" s="106"/>
      <c r="O26" s="106">
        <f>P26+Q26+R26</f>
        <v>3103076.36</v>
      </c>
      <c r="P26" s="106">
        <v>0</v>
      </c>
      <c r="Q26" s="106">
        <v>0</v>
      </c>
      <c r="R26" s="106">
        <v>3103076.36</v>
      </c>
      <c r="S26" s="6"/>
      <c r="T26" s="6"/>
      <c r="U26" s="16"/>
      <c r="V26" s="16"/>
      <c r="W26" s="37"/>
    </row>
    <row r="27" spans="1:23" ht="81.75" customHeight="1">
      <c r="A27" s="70" t="s">
        <v>5</v>
      </c>
      <c r="B27" s="7"/>
      <c r="C27" s="27"/>
      <c r="D27" s="4"/>
      <c r="E27" s="6"/>
      <c r="F27" s="87">
        <f>F29+F30+F31+F33+F32</f>
        <v>3953334</v>
      </c>
      <c r="G27" s="87">
        <f aca="true" t="shared" si="5" ref="G27:R27">G29+G30+G31+G33</f>
        <v>0</v>
      </c>
      <c r="H27" s="87">
        <f>H29+H30+H31+H33+H32</f>
        <v>3558000</v>
      </c>
      <c r="I27" s="87">
        <f>I29+I30+I31+I33+I32</f>
        <v>395334</v>
      </c>
      <c r="J27" s="87">
        <f t="shared" si="5"/>
        <v>0</v>
      </c>
      <c r="K27" s="87">
        <f t="shared" si="5"/>
        <v>0</v>
      </c>
      <c r="L27" s="87">
        <f t="shared" si="5"/>
        <v>0</v>
      </c>
      <c r="M27" s="87">
        <f t="shared" si="5"/>
        <v>0</v>
      </c>
      <c r="N27" s="87">
        <f t="shared" si="5"/>
        <v>0</v>
      </c>
      <c r="O27" s="87">
        <f>P27+Q27+R27</f>
        <v>3953334</v>
      </c>
      <c r="P27" s="87">
        <f t="shared" si="5"/>
        <v>0</v>
      </c>
      <c r="Q27" s="87">
        <f t="shared" si="5"/>
        <v>3558000</v>
      </c>
      <c r="R27" s="87">
        <f t="shared" si="5"/>
        <v>395334</v>
      </c>
      <c r="S27" s="6"/>
      <c r="T27" s="6"/>
      <c r="U27" s="16"/>
      <c r="V27" s="16"/>
      <c r="W27" s="37"/>
    </row>
    <row r="28" spans="1:23" ht="16.5" customHeight="1">
      <c r="A28" s="72" t="s">
        <v>2</v>
      </c>
      <c r="B28" s="7"/>
      <c r="C28" s="4"/>
      <c r="D28" s="4"/>
      <c r="E28" s="6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6"/>
      <c r="T28" s="6"/>
      <c r="U28" s="16"/>
      <c r="V28" s="16"/>
      <c r="W28" s="37"/>
    </row>
    <row r="29" spans="1:23" ht="43.5" customHeight="1">
      <c r="A29" s="82" t="s">
        <v>127</v>
      </c>
      <c r="B29" s="7"/>
      <c r="C29" s="4"/>
      <c r="D29" s="4"/>
      <c r="E29" s="6" t="s">
        <v>81</v>
      </c>
      <c r="F29" s="88">
        <f>H29+I29</f>
        <v>3808454.4</v>
      </c>
      <c r="G29" s="88">
        <v>0</v>
      </c>
      <c r="H29" s="103">
        <v>3427609</v>
      </c>
      <c r="I29" s="103">
        <v>380845.4</v>
      </c>
      <c r="J29" s="88"/>
      <c r="K29" s="88"/>
      <c r="L29" s="88"/>
      <c r="M29" s="88"/>
      <c r="N29" s="88"/>
      <c r="O29" s="88">
        <f>P29+Q29+R29</f>
        <v>3808454.4</v>
      </c>
      <c r="P29" s="88">
        <v>0</v>
      </c>
      <c r="Q29" s="88">
        <v>3427609</v>
      </c>
      <c r="R29" s="88">
        <v>380845.4</v>
      </c>
      <c r="S29" s="6"/>
      <c r="T29" s="6"/>
      <c r="U29" s="16"/>
      <c r="V29" s="16"/>
      <c r="W29" s="37"/>
    </row>
    <row r="30" spans="1:23" ht="65.25" customHeight="1">
      <c r="A30" s="82" t="s">
        <v>128</v>
      </c>
      <c r="B30" s="7"/>
      <c r="C30" s="4"/>
      <c r="D30" s="4"/>
      <c r="E30" s="6" t="s">
        <v>82</v>
      </c>
      <c r="F30" s="88">
        <f>I30+H30</f>
        <v>144879.6</v>
      </c>
      <c r="G30" s="88">
        <v>0</v>
      </c>
      <c r="H30" s="103">
        <v>130391</v>
      </c>
      <c r="I30" s="103">
        <v>14488.6</v>
      </c>
      <c r="J30" s="88"/>
      <c r="K30" s="88"/>
      <c r="L30" s="88"/>
      <c r="M30" s="88"/>
      <c r="N30" s="88"/>
      <c r="O30" s="88">
        <f>P30+Q30+R30</f>
        <v>144879.6</v>
      </c>
      <c r="P30" s="88">
        <v>0</v>
      </c>
      <c r="Q30" s="88">
        <v>130391</v>
      </c>
      <c r="R30" s="88">
        <v>14488.6</v>
      </c>
      <c r="S30" s="6"/>
      <c r="T30" s="6"/>
      <c r="U30" s="16"/>
      <c r="V30" s="16"/>
      <c r="W30" s="37"/>
    </row>
    <row r="31" spans="1:23" ht="62.25" customHeight="1">
      <c r="A31" s="102" t="s">
        <v>129</v>
      </c>
      <c r="B31" s="7"/>
      <c r="C31" s="4"/>
      <c r="D31" s="4"/>
      <c r="E31" s="6"/>
      <c r="F31" s="106">
        <v>0</v>
      </c>
      <c r="G31" s="106">
        <v>0</v>
      </c>
      <c r="H31" s="108">
        <v>0</v>
      </c>
      <c r="I31" s="108">
        <v>0</v>
      </c>
      <c r="J31" s="106"/>
      <c r="K31" s="106"/>
      <c r="L31" s="106"/>
      <c r="M31" s="106"/>
      <c r="N31" s="106"/>
      <c r="O31" s="106">
        <v>0</v>
      </c>
      <c r="P31" s="106">
        <v>0</v>
      </c>
      <c r="Q31" s="106">
        <v>0</v>
      </c>
      <c r="R31" s="106">
        <v>0</v>
      </c>
      <c r="S31" s="6"/>
      <c r="T31" s="6"/>
      <c r="U31" s="16"/>
      <c r="V31" s="16"/>
      <c r="W31" s="37"/>
    </row>
    <row r="32" spans="1:23" ht="59.25" customHeight="1">
      <c r="A32" s="102" t="s">
        <v>130</v>
      </c>
      <c r="B32" s="7"/>
      <c r="C32" s="4"/>
      <c r="D32" s="4"/>
      <c r="E32" s="6"/>
      <c r="F32" s="88">
        <f>I32+H32</f>
        <v>0</v>
      </c>
      <c r="G32" s="88">
        <v>0</v>
      </c>
      <c r="H32" s="88">
        <v>0</v>
      </c>
      <c r="I32" s="88">
        <v>0</v>
      </c>
      <c r="J32" s="88"/>
      <c r="K32" s="88"/>
      <c r="L32" s="88"/>
      <c r="M32" s="88"/>
      <c r="N32" s="88"/>
      <c r="O32" s="88">
        <f>P32+Q32+R32</f>
        <v>0</v>
      </c>
      <c r="P32" s="88">
        <v>0</v>
      </c>
      <c r="Q32" s="88">
        <v>0</v>
      </c>
      <c r="R32" s="88">
        <v>0</v>
      </c>
      <c r="S32" s="6"/>
      <c r="T32" s="6"/>
      <c r="U32" s="16"/>
      <c r="V32" s="16"/>
      <c r="W32" s="37"/>
    </row>
    <row r="33" spans="1:23" ht="17.25" customHeight="1">
      <c r="A33" s="82"/>
      <c r="B33" s="7"/>
      <c r="C33" s="4"/>
      <c r="D33" s="4"/>
      <c r="E33" s="6"/>
      <c r="F33" s="88">
        <f>I33+H33</f>
        <v>0</v>
      </c>
      <c r="G33" s="88">
        <v>0</v>
      </c>
      <c r="H33" s="88"/>
      <c r="I33" s="88"/>
      <c r="J33" s="88"/>
      <c r="K33" s="88"/>
      <c r="L33" s="88"/>
      <c r="M33" s="88"/>
      <c r="N33" s="88"/>
      <c r="O33" s="88">
        <f>P33+Q33+R33</f>
        <v>0</v>
      </c>
      <c r="P33" s="88">
        <v>0</v>
      </c>
      <c r="Q33" s="88"/>
      <c r="R33" s="88"/>
      <c r="S33" s="6"/>
      <c r="T33" s="6"/>
      <c r="U33" s="16"/>
      <c r="V33" s="16"/>
      <c r="W33" s="37"/>
    </row>
    <row r="34" spans="1:23" ht="80.25" customHeight="1">
      <c r="A34" s="70" t="s">
        <v>6</v>
      </c>
      <c r="B34" s="7"/>
      <c r="C34" s="4"/>
      <c r="D34" s="4"/>
      <c r="E34" s="6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6"/>
      <c r="T34" s="6"/>
      <c r="U34" s="16"/>
      <c r="V34" s="16"/>
      <c r="W34" s="37"/>
    </row>
    <row r="35" spans="1:23" ht="16.5" customHeight="1">
      <c r="A35" s="72" t="s">
        <v>2</v>
      </c>
      <c r="B35" s="7"/>
      <c r="C35" s="4"/>
      <c r="D35" s="6"/>
      <c r="E35" s="6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6"/>
      <c r="T35" s="6"/>
      <c r="U35" s="16"/>
      <c r="V35" s="16"/>
      <c r="W35" s="37"/>
    </row>
    <row r="36" spans="1:23" ht="16.5" customHeight="1">
      <c r="A36" s="72"/>
      <c r="B36" s="7"/>
      <c r="C36" s="4"/>
      <c r="D36" s="6"/>
      <c r="E36" s="6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6"/>
      <c r="T36" s="6"/>
      <c r="U36" s="16"/>
      <c r="V36" s="16"/>
      <c r="W36" s="37"/>
    </row>
    <row r="37" spans="1:23" ht="16.5" customHeight="1">
      <c r="A37" s="72"/>
      <c r="B37" s="7"/>
      <c r="C37" s="4"/>
      <c r="D37" s="6"/>
      <c r="E37" s="6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6"/>
      <c r="T37" s="6"/>
      <c r="U37" s="16"/>
      <c r="V37" s="16"/>
      <c r="W37" s="37"/>
    </row>
    <row r="38" spans="1:23" ht="16.5" customHeight="1">
      <c r="A38" s="72"/>
      <c r="B38" s="7"/>
      <c r="C38" s="4"/>
      <c r="D38" s="6"/>
      <c r="E38" s="6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6"/>
      <c r="T38" s="6"/>
      <c r="U38" s="16"/>
      <c r="V38" s="16"/>
      <c r="W38" s="37"/>
    </row>
    <row r="39" spans="1:23" ht="16.5" customHeight="1">
      <c r="A39" s="72"/>
      <c r="B39" s="7"/>
      <c r="C39" s="4"/>
      <c r="D39" s="6"/>
      <c r="E39" s="6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6"/>
      <c r="T39" s="6"/>
      <c r="U39" s="16"/>
      <c r="V39" s="16"/>
      <c r="W39" s="37"/>
    </row>
    <row r="40" spans="1:23" ht="16.5" customHeight="1">
      <c r="A40" s="72"/>
      <c r="B40" s="7"/>
      <c r="C40" s="4"/>
      <c r="D40" s="4"/>
      <c r="E40" s="6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6"/>
      <c r="T40" s="6"/>
      <c r="U40" s="16"/>
      <c r="V40" s="16"/>
      <c r="W40" s="37"/>
    </row>
    <row r="41" spans="1:23" ht="16.5" customHeight="1">
      <c r="A41" s="72"/>
      <c r="B41" s="7"/>
      <c r="C41" s="4"/>
      <c r="D41" s="4"/>
      <c r="E41" s="6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6"/>
      <c r="T41" s="6"/>
      <c r="U41" s="16"/>
      <c r="V41" s="16"/>
      <c r="W41" s="37"/>
    </row>
    <row r="42" spans="1:23" ht="96" customHeight="1">
      <c r="A42" s="70" t="s">
        <v>7</v>
      </c>
      <c r="B42" s="7"/>
      <c r="C42" s="4"/>
      <c r="D42" s="4"/>
      <c r="E42" s="6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6"/>
      <c r="T42" s="6"/>
      <c r="U42" s="16"/>
      <c r="V42" s="16"/>
      <c r="W42" s="37"/>
    </row>
    <row r="43" spans="1:23" ht="16.5" customHeight="1">
      <c r="A43" s="70" t="s">
        <v>0</v>
      </c>
      <c r="B43" s="7"/>
      <c r="C43" s="4"/>
      <c r="D43" s="4"/>
      <c r="E43" s="6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6"/>
      <c r="T43" s="6"/>
      <c r="U43" s="16"/>
      <c r="V43" s="16"/>
      <c r="W43" s="37"/>
    </row>
    <row r="44" spans="1:23" ht="81" customHeight="1">
      <c r="A44" s="70" t="s">
        <v>8</v>
      </c>
      <c r="B44" s="7"/>
      <c r="C44" s="4"/>
      <c r="D44" s="4"/>
      <c r="E44" s="6"/>
      <c r="F44" s="87">
        <f>F46</f>
        <v>0</v>
      </c>
      <c r="G44" s="87">
        <f>G46</f>
        <v>0</v>
      </c>
      <c r="H44" s="87">
        <v>0</v>
      </c>
      <c r="I44" s="87">
        <f>I46</f>
        <v>0</v>
      </c>
      <c r="J44" s="88"/>
      <c r="K44" s="88"/>
      <c r="L44" s="88"/>
      <c r="M44" s="88"/>
      <c r="N44" s="88"/>
      <c r="O44" s="87">
        <f>O46</f>
        <v>0</v>
      </c>
      <c r="P44" s="87">
        <f>P46</f>
        <v>0</v>
      </c>
      <c r="Q44" s="87">
        <v>0</v>
      </c>
      <c r="R44" s="87">
        <f>R46</f>
        <v>0</v>
      </c>
      <c r="S44" s="6"/>
      <c r="T44" s="6"/>
      <c r="U44" s="16"/>
      <c r="V44" s="16"/>
      <c r="W44" s="37"/>
    </row>
    <row r="45" spans="1:23" ht="16.5" customHeight="1">
      <c r="A45" s="72" t="s">
        <v>2</v>
      </c>
      <c r="B45" s="7"/>
      <c r="C45" s="4"/>
      <c r="D45" s="4"/>
      <c r="E45" s="6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6"/>
      <c r="T45" s="6"/>
      <c r="U45" s="16"/>
      <c r="V45" s="16"/>
      <c r="W45" s="37"/>
    </row>
    <row r="46" spans="1:23" ht="34.5" customHeight="1">
      <c r="A46" s="72" t="s">
        <v>83</v>
      </c>
      <c r="B46" s="13"/>
      <c r="C46" s="13"/>
      <c r="D46" s="34"/>
      <c r="E46" s="6"/>
      <c r="F46" s="88">
        <f>I46</f>
        <v>0</v>
      </c>
      <c r="G46" s="88">
        <v>0</v>
      </c>
      <c r="H46" s="88">
        <v>0</v>
      </c>
      <c r="I46" s="88">
        <v>0</v>
      </c>
      <c r="J46" s="88"/>
      <c r="K46" s="88"/>
      <c r="L46" s="88"/>
      <c r="M46" s="88"/>
      <c r="N46" s="88"/>
      <c r="O46" s="88">
        <f>R46</f>
        <v>0</v>
      </c>
      <c r="P46" s="88">
        <v>0</v>
      </c>
      <c r="Q46" s="88">
        <v>0</v>
      </c>
      <c r="R46" s="88">
        <v>0</v>
      </c>
      <c r="S46" s="6"/>
      <c r="T46" s="6"/>
      <c r="U46" s="16"/>
      <c r="V46" s="16"/>
      <c r="W46" s="37"/>
    </row>
    <row r="47" spans="1:23" ht="16.5" customHeight="1">
      <c r="A47" s="72"/>
      <c r="B47" s="7"/>
      <c r="C47" s="4"/>
      <c r="D47" s="4"/>
      <c r="E47" s="6"/>
      <c r="F47" s="87"/>
      <c r="G47" s="87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6"/>
      <c r="T47" s="6"/>
      <c r="U47" s="14"/>
      <c r="V47" s="15"/>
      <c r="W47" s="38"/>
    </row>
    <row r="48" spans="1:23" ht="79.5" customHeight="1">
      <c r="A48" s="70" t="s">
        <v>9</v>
      </c>
      <c r="B48" s="7"/>
      <c r="C48" s="4"/>
      <c r="D48" s="4"/>
      <c r="E48" s="6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6"/>
      <c r="T48" s="6"/>
      <c r="U48" s="14"/>
      <c r="V48" s="15"/>
      <c r="W48" s="38"/>
    </row>
    <row r="49" spans="1:23" ht="16.5" customHeight="1">
      <c r="A49" s="72" t="s">
        <v>2</v>
      </c>
      <c r="B49" s="7"/>
      <c r="C49" s="4"/>
      <c r="D49" s="4"/>
      <c r="E49" s="6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6"/>
      <c r="T49" s="6"/>
      <c r="U49" s="14"/>
      <c r="V49" s="15"/>
      <c r="W49" s="38"/>
    </row>
    <row r="50" spans="1:23" ht="16.5" customHeight="1">
      <c r="A50" s="72"/>
      <c r="B50" s="7"/>
      <c r="C50" s="4"/>
      <c r="D50" s="4"/>
      <c r="E50" s="6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6"/>
      <c r="T50" s="6"/>
      <c r="U50" s="14"/>
      <c r="V50" s="15"/>
      <c r="W50" s="38"/>
    </row>
    <row r="51" spans="1:23" ht="16.5" customHeight="1">
      <c r="A51" s="72"/>
      <c r="B51" s="7"/>
      <c r="C51" s="4"/>
      <c r="D51" s="4"/>
      <c r="E51" s="6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6"/>
      <c r="T51" s="6"/>
      <c r="U51" s="14"/>
      <c r="V51" s="15"/>
      <c r="W51" s="38"/>
    </row>
    <row r="52" spans="1:23" ht="98.25" customHeight="1">
      <c r="A52" s="70" t="s">
        <v>119</v>
      </c>
      <c r="B52" s="7"/>
      <c r="C52" s="4"/>
      <c r="D52" s="4"/>
      <c r="E52" s="6"/>
      <c r="F52" s="87">
        <f>F56+F75</f>
        <v>0</v>
      </c>
      <c r="G52" s="87">
        <v>0</v>
      </c>
      <c r="H52" s="87">
        <f>H56+H75</f>
        <v>0</v>
      </c>
      <c r="I52" s="87">
        <f>I56+I75</f>
        <v>0</v>
      </c>
      <c r="J52" s="88"/>
      <c r="K52" s="88"/>
      <c r="L52" s="87">
        <f aca="true" t="shared" si="6" ref="L52:T52">L54</f>
        <v>0</v>
      </c>
      <c r="M52" s="87">
        <f t="shared" si="6"/>
        <v>0</v>
      </c>
      <c r="N52" s="87">
        <f t="shared" si="6"/>
        <v>0</v>
      </c>
      <c r="O52" s="87">
        <f t="shared" si="6"/>
        <v>0</v>
      </c>
      <c r="P52" s="87">
        <v>0</v>
      </c>
      <c r="Q52" s="87">
        <f t="shared" si="6"/>
        <v>0</v>
      </c>
      <c r="R52" s="87">
        <f t="shared" si="6"/>
        <v>0</v>
      </c>
      <c r="S52" s="46">
        <f t="shared" si="6"/>
        <v>737.567</v>
      </c>
      <c r="T52" s="46">
        <f t="shared" si="6"/>
        <v>627.8030000000001</v>
      </c>
      <c r="U52" s="16" t="e">
        <f>O52/F52*100</f>
        <v>#DIV/0!</v>
      </c>
      <c r="V52" s="16" t="e">
        <f>Q52/H52*100</f>
        <v>#DIV/0!</v>
      </c>
      <c r="W52" s="37" t="e">
        <f>R52/I52*100</f>
        <v>#DIV/0!</v>
      </c>
    </row>
    <row r="53" spans="1:23" ht="16.5" customHeight="1" hidden="1">
      <c r="A53" s="70" t="s">
        <v>0</v>
      </c>
      <c r="B53" s="7"/>
      <c r="C53" s="4"/>
      <c r="D53" s="4"/>
      <c r="E53" s="6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6"/>
      <c r="T53" s="6"/>
      <c r="U53" s="16"/>
      <c r="V53" s="16"/>
      <c r="W53" s="37"/>
    </row>
    <row r="54" spans="1:23" ht="64.5" customHeight="1" hidden="1">
      <c r="A54" s="70" t="s">
        <v>10</v>
      </c>
      <c r="B54" s="7"/>
      <c r="C54" s="4"/>
      <c r="D54" s="4"/>
      <c r="E54" s="6"/>
      <c r="F54" s="87">
        <f>F56+F75</f>
        <v>0</v>
      </c>
      <c r="G54" s="87"/>
      <c r="H54" s="87">
        <f>H56+H75</f>
        <v>0</v>
      </c>
      <c r="I54" s="87">
        <f>I56+I75</f>
        <v>0</v>
      </c>
      <c r="J54" s="88"/>
      <c r="K54" s="88"/>
      <c r="L54" s="87">
        <f aca="true" t="shared" si="7" ref="L54:T54">L56</f>
        <v>0</v>
      </c>
      <c r="M54" s="87">
        <f t="shared" si="7"/>
        <v>0</v>
      </c>
      <c r="N54" s="87">
        <f t="shared" si="7"/>
        <v>0</v>
      </c>
      <c r="O54" s="87">
        <f t="shared" si="7"/>
        <v>0</v>
      </c>
      <c r="P54" s="87"/>
      <c r="Q54" s="87">
        <f t="shared" si="7"/>
        <v>0</v>
      </c>
      <c r="R54" s="87">
        <f t="shared" si="7"/>
        <v>0</v>
      </c>
      <c r="S54" s="46">
        <f t="shared" si="7"/>
        <v>737.567</v>
      </c>
      <c r="T54" s="46">
        <f t="shared" si="7"/>
        <v>627.8030000000001</v>
      </c>
      <c r="U54" s="16" t="e">
        <f>O54/F54*100</f>
        <v>#DIV/0!</v>
      </c>
      <c r="V54" s="16" t="e">
        <f>Q54/H54*100</f>
        <v>#DIV/0!</v>
      </c>
      <c r="W54" s="37" t="e">
        <f>R54/I54*100</f>
        <v>#DIV/0!</v>
      </c>
    </row>
    <row r="55" spans="1:23" ht="12" customHeight="1" hidden="1">
      <c r="A55" s="70" t="s">
        <v>0</v>
      </c>
      <c r="B55" s="7"/>
      <c r="C55" s="4"/>
      <c r="D55" s="4"/>
      <c r="E55" s="6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6"/>
      <c r="T55" s="6"/>
      <c r="U55" s="16"/>
      <c r="V55" s="16"/>
      <c r="W55" s="37"/>
    </row>
    <row r="56" spans="1:23" ht="65.25" customHeight="1" hidden="1">
      <c r="A56" s="70" t="s">
        <v>11</v>
      </c>
      <c r="B56" s="7"/>
      <c r="C56" s="4"/>
      <c r="D56" s="47">
        <f>D58+D59+D60+D61+D62+D63+D64+D65+D66+D67+D68+D69+D70+D71+D72+D73</f>
        <v>5209.565</v>
      </c>
      <c r="E56" s="46" t="s">
        <v>79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46">
        <f>S58+S59+S61+S64+S65+S66+S67+S68+S70+S71+S72+S73</f>
        <v>737.567</v>
      </c>
      <c r="T56" s="46">
        <f>T58+T59+T61+T65+T66+T67+T68+T70+T71+T72+T73</f>
        <v>627.8030000000001</v>
      </c>
      <c r="U56" s="16" t="e">
        <f>O56/F56*100</f>
        <v>#DIV/0!</v>
      </c>
      <c r="V56" s="16" t="e">
        <f>Q56/H56*100</f>
        <v>#DIV/0!</v>
      </c>
      <c r="W56" s="37" t="e">
        <f>R56/I56*100</f>
        <v>#DIV/0!</v>
      </c>
    </row>
    <row r="57" spans="1:23" ht="16.5" customHeight="1" hidden="1">
      <c r="A57" s="72" t="s">
        <v>12</v>
      </c>
      <c r="B57" s="7"/>
      <c r="C57" s="4"/>
      <c r="D57" s="4"/>
      <c r="E57" s="6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6"/>
      <c r="T57" s="6"/>
      <c r="U57" s="16"/>
      <c r="V57" s="16"/>
      <c r="W57" s="37"/>
    </row>
    <row r="58" spans="1:23" ht="16.5" customHeight="1" hidden="1">
      <c r="A58" s="72" t="s">
        <v>45</v>
      </c>
      <c r="B58" s="7"/>
      <c r="C58" s="4"/>
      <c r="D58" s="45">
        <v>200</v>
      </c>
      <c r="E58" s="6" t="s">
        <v>48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6">
        <v>32.261</v>
      </c>
      <c r="T58" s="6">
        <v>32.261</v>
      </c>
      <c r="U58" s="58" t="e">
        <f>O58/F58*100</f>
        <v>#DIV/0!</v>
      </c>
      <c r="V58" s="58"/>
      <c r="W58" s="59" t="e">
        <f>R58/I58*100</f>
        <v>#DIV/0!</v>
      </c>
    </row>
    <row r="59" spans="1:23" ht="16.5" customHeight="1" hidden="1">
      <c r="A59" s="72" t="s">
        <v>49</v>
      </c>
      <c r="B59" s="7"/>
      <c r="C59" s="4"/>
      <c r="D59" s="45">
        <v>425</v>
      </c>
      <c r="E59" s="6" t="s">
        <v>51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6">
        <v>115.465</v>
      </c>
      <c r="T59" s="6">
        <f>S59-Q59</f>
        <v>115.465</v>
      </c>
      <c r="U59" s="58" t="e">
        <f>O59/F59*100</f>
        <v>#DIV/0!</v>
      </c>
      <c r="V59" s="58" t="e">
        <f>Q59/H59*100</f>
        <v>#DIV/0!</v>
      </c>
      <c r="W59" s="59" t="e">
        <f>R59/I59*100</f>
        <v>#DIV/0!</v>
      </c>
    </row>
    <row r="60" spans="1:23" ht="16.5" customHeight="1" hidden="1">
      <c r="A60" s="72" t="s">
        <v>50</v>
      </c>
      <c r="B60" s="7"/>
      <c r="C60" s="4"/>
      <c r="D60" s="45">
        <v>220</v>
      </c>
      <c r="E60" s="6" t="s">
        <v>52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6"/>
      <c r="T60" s="6"/>
      <c r="U60" s="58" t="e">
        <f>O60/F60*100</f>
        <v>#DIV/0!</v>
      </c>
      <c r="V60" s="58"/>
      <c r="W60" s="59" t="e">
        <f>R60/I60*100</f>
        <v>#DIV/0!</v>
      </c>
    </row>
    <row r="61" spans="1:23" ht="16.5" customHeight="1" hidden="1">
      <c r="A61" s="72" t="s">
        <v>53</v>
      </c>
      <c r="B61" s="7"/>
      <c r="C61" s="4"/>
      <c r="D61" s="45">
        <v>260</v>
      </c>
      <c r="E61" s="6" t="s">
        <v>54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6">
        <v>57.368</v>
      </c>
      <c r="T61" s="6">
        <f>S61-Q61</f>
        <v>57.368</v>
      </c>
      <c r="U61" s="58" t="e">
        <f>O61/F61*100</f>
        <v>#DIV/0!</v>
      </c>
      <c r="V61" s="58" t="e">
        <f>Q61/H61*100</f>
        <v>#DIV/0!</v>
      </c>
      <c r="W61" s="59" t="e">
        <f>R61/I61*100</f>
        <v>#DIV/0!</v>
      </c>
    </row>
    <row r="62" spans="1:23" ht="16.5" customHeight="1" hidden="1">
      <c r="A62" s="72" t="s">
        <v>55</v>
      </c>
      <c r="B62" s="7"/>
      <c r="C62" s="4"/>
      <c r="D62" s="45">
        <v>572.98</v>
      </c>
      <c r="E62" s="6" t="s">
        <v>56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/>
      <c r="T62" s="6"/>
      <c r="U62" s="58"/>
      <c r="V62" s="58"/>
      <c r="W62" s="59"/>
    </row>
    <row r="63" spans="1:23" ht="16.5" customHeight="1" hidden="1">
      <c r="A63" s="72" t="s">
        <v>57</v>
      </c>
      <c r="B63" s="7"/>
      <c r="C63" s="4"/>
      <c r="D63" s="45">
        <v>475</v>
      </c>
      <c r="E63" s="6" t="s">
        <v>58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6"/>
      <c r="T63" s="6"/>
      <c r="U63" s="58"/>
      <c r="V63" s="58"/>
      <c r="W63" s="59"/>
    </row>
    <row r="64" spans="1:23" ht="16.5" customHeight="1" hidden="1">
      <c r="A64" s="72" t="s">
        <v>59</v>
      </c>
      <c r="B64" s="7"/>
      <c r="C64" s="4"/>
      <c r="D64" s="45">
        <v>260.1</v>
      </c>
      <c r="E64" s="6" t="s">
        <v>60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>
        <v>17.738</v>
      </c>
      <c r="T64" s="6"/>
      <c r="U64" s="58" t="e">
        <f>O64/F64*100</f>
        <v>#DIV/0!</v>
      </c>
      <c r="V64" s="58" t="e">
        <f>Q64/H64*100</f>
        <v>#DIV/0!</v>
      </c>
      <c r="W64" s="59" t="e">
        <f>R64/I64*100</f>
        <v>#DIV/0!</v>
      </c>
    </row>
    <row r="65" spans="1:23" ht="16.5" customHeight="1" hidden="1">
      <c r="A65" s="72" t="s">
        <v>61</v>
      </c>
      <c r="B65" s="7"/>
      <c r="C65" s="4"/>
      <c r="D65" s="45">
        <v>439.611</v>
      </c>
      <c r="E65" s="6" t="s">
        <v>62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6">
        <v>106.093</v>
      </c>
      <c r="T65" s="6">
        <v>106.093</v>
      </c>
      <c r="U65" s="58" t="e">
        <f aca="true" t="shared" si="8" ref="U65:U73">O65/F65*100</f>
        <v>#DIV/0!</v>
      </c>
      <c r="V65" s="58"/>
      <c r="W65" s="59" t="e">
        <f aca="true" t="shared" si="9" ref="W65:W73">R65/I65*100</f>
        <v>#DIV/0!</v>
      </c>
    </row>
    <row r="66" spans="1:23" ht="16.5" customHeight="1" hidden="1">
      <c r="A66" s="72" t="s">
        <v>63</v>
      </c>
      <c r="B66" s="7"/>
      <c r="C66" s="4"/>
      <c r="D66" s="45">
        <v>348</v>
      </c>
      <c r="E66" s="6" t="s">
        <v>64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6">
        <v>79.845</v>
      </c>
      <c r="T66" s="6">
        <v>79.845</v>
      </c>
      <c r="U66" s="58" t="e">
        <f t="shared" si="8"/>
        <v>#DIV/0!</v>
      </c>
      <c r="V66" s="58"/>
      <c r="W66" s="59" t="e">
        <f t="shared" si="9"/>
        <v>#DIV/0!</v>
      </c>
    </row>
    <row r="67" spans="1:23" ht="16.5" customHeight="1" hidden="1">
      <c r="A67" s="72" t="s">
        <v>65</v>
      </c>
      <c r="B67" s="7"/>
      <c r="C67" s="4"/>
      <c r="D67" s="45">
        <v>201</v>
      </c>
      <c r="E67" s="6" t="s">
        <v>66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6">
        <v>47.25</v>
      </c>
      <c r="T67" s="6">
        <v>19.984</v>
      </c>
      <c r="U67" s="58" t="e">
        <f t="shared" si="8"/>
        <v>#DIV/0!</v>
      </c>
      <c r="V67" s="58" t="e">
        <f>Q67/H67*100</f>
        <v>#DIV/0!</v>
      </c>
      <c r="W67" s="59" t="e">
        <f t="shared" si="9"/>
        <v>#DIV/0!</v>
      </c>
    </row>
    <row r="68" spans="1:23" ht="16.5" customHeight="1" hidden="1">
      <c r="A68" s="72" t="s">
        <v>67</v>
      </c>
      <c r="B68" s="7"/>
      <c r="C68" s="4"/>
      <c r="D68" s="45">
        <v>301.554</v>
      </c>
      <c r="E68" s="6" t="s">
        <v>68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6">
        <v>49.513</v>
      </c>
      <c r="T68" s="6">
        <v>25.088</v>
      </c>
      <c r="U68" s="58" t="e">
        <f t="shared" si="8"/>
        <v>#DIV/0!</v>
      </c>
      <c r="V68" s="58" t="e">
        <f>Q68/H68*100</f>
        <v>#DIV/0!</v>
      </c>
      <c r="W68" s="59" t="e">
        <f t="shared" si="9"/>
        <v>#DIV/0!</v>
      </c>
    </row>
    <row r="69" spans="1:23" ht="16.5" customHeight="1" hidden="1">
      <c r="A69" s="72" t="s">
        <v>69</v>
      </c>
      <c r="B69" s="7"/>
      <c r="C69" s="4"/>
      <c r="D69" s="45">
        <v>226</v>
      </c>
      <c r="E69" s="6" t="s">
        <v>70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6"/>
      <c r="T69" s="6"/>
      <c r="U69" s="58" t="e">
        <f t="shared" si="8"/>
        <v>#DIV/0!</v>
      </c>
      <c r="V69" s="58"/>
      <c r="W69" s="59" t="e">
        <f t="shared" si="9"/>
        <v>#DIV/0!</v>
      </c>
    </row>
    <row r="70" spans="1:23" ht="16.5" customHeight="1" hidden="1">
      <c r="A70" s="72" t="s">
        <v>71</v>
      </c>
      <c r="B70" s="7"/>
      <c r="C70" s="4"/>
      <c r="D70" s="45">
        <v>259</v>
      </c>
      <c r="E70" s="6" t="s">
        <v>72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6">
        <v>42.524</v>
      </c>
      <c r="T70" s="6">
        <v>2.189</v>
      </c>
      <c r="U70" s="58" t="e">
        <f t="shared" si="8"/>
        <v>#DIV/0!</v>
      </c>
      <c r="V70" s="58" t="e">
        <f>Q70/H70*100</f>
        <v>#DIV/0!</v>
      </c>
      <c r="W70" s="59" t="e">
        <f t="shared" si="9"/>
        <v>#DIV/0!</v>
      </c>
    </row>
    <row r="71" spans="1:23" ht="16.5" customHeight="1" hidden="1">
      <c r="A71" s="72" t="s">
        <v>73</v>
      </c>
      <c r="B71" s="7"/>
      <c r="C71" s="4"/>
      <c r="D71" s="45">
        <v>437.32</v>
      </c>
      <c r="E71" s="6" t="s">
        <v>74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6">
        <v>99.404</v>
      </c>
      <c r="T71" s="6">
        <f>S71-Q71</f>
        <v>99.404</v>
      </c>
      <c r="U71" s="58" t="e">
        <f t="shared" si="8"/>
        <v>#DIV/0!</v>
      </c>
      <c r="V71" s="58" t="e">
        <f>Q71/H71*100</f>
        <v>#DIV/0!</v>
      </c>
      <c r="W71" s="59" t="e">
        <f t="shared" si="9"/>
        <v>#DIV/0!</v>
      </c>
    </row>
    <row r="72" spans="1:23" ht="16.5" customHeight="1" hidden="1">
      <c r="A72" s="72" t="s">
        <v>75</v>
      </c>
      <c r="B72" s="7"/>
      <c r="C72" s="4"/>
      <c r="D72" s="45">
        <v>355</v>
      </c>
      <c r="E72" s="6" t="s">
        <v>76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6">
        <v>52.808</v>
      </c>
      <c r="T72" s="6">
        <f>S72-Q72</f>
        <v>52.808</v>
      </c>
      <c r="U72" s="58" t="e">
        <f t="shared" si="8"/>
        <v>#DIV/0!</v>
      </c>
      <c r="V72" s="58" t="e">
        <f>Q72/H72*100</f>
        <v>#DIV/0!</v>
      </c>
      <c r="W72" s="59" t="e">
        <f t="shared" si="9"/>
        <v>#DIV/0!</v>
      </c>
    </row>
    <row r="73" spans="1:23" ht="16.5" customHeight="1" hidden="1">
      <c r="A73" s="73" t="s">
        <v>77</v>
      </c>
      <c r="B73" s="7"/>
      <c r="C73" s="4"/>
      <c r="D73" s="45">
        <v>229</v>
      </c>
      <c r="E73" s="6" t="s">
        <v>78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6">
        <v>37.298</v>
      </c>
      <c r="T73" s="6">
        <v>37.298</v>
      </c>
      <c r="U73" s="58" t="e">
        <f t="shared" si="8"/>
        <v>#DIV/0!</v>
      </c>
      <c r="V73" s="58"/>
      <c r="W73" s="59" t="e">
        <f t="shared" si="9"/>
        <v>#DIV/0!</v>
      </c>
    </row>
    <row r="74" spans="1:23" ht="15.75" customHeight="1" hidden="1">
      <c r="A74" s="73"/>
      <c r="B74" s="7"/>
      <c r="C74" s="4"/>
      <c r="D74" s="4"/>
      <c r="E74" s="6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6"/>
      <c r="T74" s="6"/>
      <c r="U74" s="14"/>
      <c r="V74" s="15"/>
      <c r="W74" s="38"/>
    </row>
    <row r="75" spans="1:23" ht="1.5" customHeight="1" hidden="1">
      <c r="A75" s="70" t="s">
        <v>13</v>
      </c>
      <c r="B75" s="7"/>
      <c r="C75" s="4"/>
      <c r="D75" s="4"/>
      <c r="E75" s="51" t="s">
        <v>114</v>
      </c>
      <c r="F75" s="87"/>
      <c r="G75" s="87"/>
      <c r="H75" s="87"/>
      <c r="I75" s="87"/>
      <c r="J75" s="88"/>
      <c r="K75" s="88"/>
      <c r="L75" s="88"/>
      <c r="M75" s="88"/>
      <c r="N75" s="88"/>
      <c r="O75" s="88"/>
      <c r="P75" s="88"/>
      <c r="Q75" s="88"/>
      <c r="R75" s="88"/>
      <c r="S75" s="6"/>
      <c r="T75" s="6"/>
      <c r="U75" s="14"/>
      <c r="V75" s="15"/>
      <c r="W75" s="38"/>
    </row>
    <row r="76" spans="1:23" ht="16.5" customHeight="1" hidden="1">
      <c r="A76" s="72" t="s">
        <v>14</v>
      </c>
      <c r="B76" s="7"/>
      <c r="C76" s="4"/>
      <c r="D76" s="4"/>
      <c r="E76" s="6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6"/>
      <c r="T76" s="6"/>
      <c r="U76" s="14"/>
      <c r="V76" s="15"/>
      <c r="W76" s="38"/>
    </row>
    <row r="77" spans="1:23" ht="16.5" customHeight="1" hidden="1">
      <c r="A77" s="70" t="s">
        <v>45</v>
      </c>
      <c r="B77" s="50"/>
      <c r="C77" s="48"/>
      <c r="D77" s="48"/>
      <c r="E77" s="51" t="s">
        <v>84</v>
      </c>
      <c r="F77" s="87"/>
      <c r="G77" s="87"/>
      <c r="H77" s="87"/>
      <c r="I77" s="87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6"/>
      <c r="U77" s="14"/>
      <c r="V77" s="15"/>
      <c r="W77" s="38"/>
    </row>
    <row r="78" spans="1:23" ht="16.5" customHeight="1" hidden="1">
      <c r="A78" s="72" t="s">
        <v>85</v>
      </c>
      <c r="B78" s="7"/>
      <c r="C78" s="4"/>
      <c r="D78" s="4"/>
      <c r="E78" s="49" t="s">
        <v>84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6"/>
      <c r="T78" s="6"/>
      <c r="U78" s="14"/>
      <c r="V78" s="15"/>
      <c r="W78" s="38"/>
    </row>
    <row r="79" spans="1:23" ht="16.5" customHeight="1" hidden="1">
      <c r="A79" s="72"/>
      <c r="B79" s="7"/>
      <c r="C79" s="4"/>
      <c r="D79" s="4"/>
      <c r="E79" s="6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6"/>
      <c r="U79" s="14"/>
      <c r="V79" s="15"/>
      <c r="W79" s="38"/>
    </row>
    <row r="80" spans="1:23" ht="16.5" customHeight="1" hidden="1">
      <c r="A80" s="70" t="s">
        <v>50</v>
      </c>
      <c r="B80" s="7"/>
      <c r="C80" s="4"/>
      <c r="D80" s="4"/>
      <c r="E80" s="51" t="str">
        <f>E81</f>
        <v>0,150/450м2</v>
      </c>
      <c r="F80" s="87"/>
      <c r="G80" s="87"/>
      <c r="H80" s="87"/>
      <c r="I80" s="87"/>
      <c r="J80" s="88"/>
      <c r="K80" s="88"/>
      <c r="L80" s="88"/>
      <c r="M80" s="88"/>
      <c r="N80" s="88"/>
      <c r="O80" s="88"/>
      <c r="P80" s="88"/>
      <c r="Q80" s="88"/>
      <c r="R80" s="88"/>
      <c r="S80" s="6"/>
      <c r="T80" s="6"/>
      <c r="U80" s="14"/>
      <c r="V80" s="15"/>
      <c r="W80" s="38"/>
    </row>
    <row r="81" spans="1:23" ht="16.5" customHeight="1" hidden="1">
      <c r="A81" s="72" t="s">
        <v>86</v>
      </c>
      <c r="B81" s="7"/>
      <c r="C81" s="4"/>
      <c r="D81" s="4"/>
      <c r="E81" s="49" t="s">
        <v>87</v>
      </c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6"/>
      <c r="U81" s="14"/>
      <c r="V81" s="15"/>
      <c r="W81" s="38"/>
    </row>
    <row r="82" spans="1:23" ht="16.5" customHeight="1" hidden="1">
      <c r="A82" s="72"/>
      <c r="B82" s="7"/>
      <c r="C82" s="4"/>
      <c r="D82" s="4"/>
      <c r="E82" s="6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6"/>
      <c r="T82" s="6"/>
      <c r="U82" s="14"/>
      <c r="V82" s="15"/>
      <c r="W82" s="38"/>
    </row>
    <row r="83" spans="1:23" ht="16.5" customHeight="1" hidden="1">
      <c r="A83" s="70" t="s">
        <v>53</v>
      </c>
      <c r="B83" s="50"/>
      <c r="C83" s="48"/>
      <c r="D83" s="48"/>
      <c r="E83" s="51" t="s">
        <v>87</v>
      </c>
      <c r="F83" s="87"/>
      <c r="G83" s="87"/>
      <c r="H83" s="87"/>
      <c r="I83" s="87"/>
      <c r="J83" s="88"/>
      <c r="K83" s="88"/>
      <c r="L83" s="88"/>
      <c r="M83" s="88"/>
      <c r="N83" s="88"/>
      <c r="O83" s="88"/>
      <c r="P83" s="88"/>
      <c r="Q83" s="88"/>
      <c r="R83" s="88"/>
      <c r="S83" s="6"/>
      <c r="T83" s="6"/>
      <c r="U83" s="14"/>
      <c r="V83" s="15"/>
      <c r="W83" s="38"/>
    </row>
    <row r="84" spans="1:23" ht="16.5" customHeight="1" hidden="1">
      <c r="A84" s="72" t="s">
        <v>88</v>
      </c>
      <c r="B84" s="7"/>
      <c r="C84" s="4"/>
      <c r="D84" s="4"/>
      <c r="E84" s="49" t="s">
        <v>87</v>
      </c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6"/>
      <c r="U84" s="14"/>
      <c r="V84" s="15"/>
      <c r="W84" s="38"/>
    </row>
    <row r="85" spans="1:23" ht="16.5" customHeight="1" hidden="1">
      <c r="A85" s="72"/>
      <c r="B85" s="7"/>
      <c r="C85" s="4"/>
      <c r="D85" s="4"/>
      <c r="E85" s="6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6"/>
      <c r="T85" s="6"/>
      <c r="U85" s="14"/>
      <c r="V85" s="15"/>
      <c r="W85" s="38"/>
    </row>
    <row r="86" spans="1:23" ht="16.5" customHeight="1" hidden="1">
      <c r="A86" s="70" t="s">
        <v>59</v>
      </c>
      <c r="B86" s="50"/>
      <c r="C86" s="48"/>
      <c r="D86" s="48"/>
      <c r="E86" s="51" t="s">
        <v>87</v>
      </c>
      <c r="F86" s="87"/>
      <c r="G86" s="87"/>
      <c r="H86" s="87"/>
      <c r="I86" s="87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6"/>
      <c r="U86" s="14"/>
      <c r="V86" s="15"/>
      <c r="W86" s="38"/>
    </row>
    <row r="87" spans="1:23" ht="16.5" customHeight="1" hidden="1">
      <c r="A87" s="72" t="s">
        <v>89</v>
      </c>
      <c r="B87" s="7"/>
      <c r="C87" s="4"/>
      <c r="D87" s="4"/>
      <c r="E87" s="49" t="s">
        <v>87</v>
      </c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6"/>
      <c r="T87" s="6"/>
      <c r="U87" s="14"/>
      <c r="V87" s="15"/>
      <c r="W87" s="38"/>
    </row>
    <row r="88" spans="1:23" ht="16.5" customHeight="1" hidden="1">
      <c r="A88" s="72"/>
      <c r="B88" s="7"/>
      <c r="C88" s="4"/>
      <c r="D88" s="4"/>
      <c r="E88" s="6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6"/>
      <c r="U88" s="14"/>
      <c r="V88" s="15"/>
      <c r="W88" s="38"/>
    </row>
    <row r="89" spans="1:23" ht="21.75" customHeight="1" hidden="1">
      <c r="A89" s="70" t="s">
        <v>61</v>
      </c>
      <c r="B89" s="7"/>
      <c r="C89" s="4"/>
      <c r="D89" s="4"/>
      <c r="E89" s="53" t="s">
        <v>92</v>
      </c>
      <c r="F89" s="87"/>
      <c r="G89" s="87"/>
      <c r="H89" s="87"/>
      <c r="I89" s="87"/>
      <c r="J89" s="88"/>
      <c r="K89" s="88"/>
      <c r="L89" s="88"/>
      <c r="M89" s="88"/>
      <c r="N89" s="88"/>
      <c r="O89" s="88"/>
      <c r="P89" s="88"/>
      <c r="Q89" s="88"/>
      <c r="R89" s="88"/>
      <c r="S89" s="6"/>
      <c r="T89" s="6"/>
      <c r="U89" s="14"/>
      <c r="V89" s="15"/>
      <c r="W89" s="38"/>
    </row>
    <row r="90" spans="1:23" ht="16.5" customHeight="1" hidden="1">
      <c r="A90" s="72" t="s">
        <v>91</v>
      </c>
      <c r="B90" s="7"/>
      <c r="C90" s="4"/>
      <c r="D90" s="4"/>
      <c r="E90" s="49" t="s">
        <v>90</v>
      </c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6"/>
      <c r="T90" s="6"/>
      <c r="U90" s="14"/>
      <c r="V90" s="15"/>
      <c r="W90" s="38"/>
    </row>
    <row r="91" spans="1:23" ht="16.5" customHeight="1" hidden="1">
      <c r="A91" s="72"/>
      <c r="B91" s="7"/>
      <c r="C91" s="4"/>
      <c r="D91" s="4"/>
      <c r="E91" s="6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6"/>
      <c r="T91" s="6"/>
      <c r="U91" s="14"/>
      <c r="V91" s="15"/>
      <c r="W91" s="38"/>
    </row>
    <row r="92" spans="1:23" ht="16.5" customHeight="1" hidden="1">
      <c r="A92" s="70" t="s">
        <v>63</v>
      </c>
      <c r="B92" s="50"/>
      <c r="C92" s="48"/>
      <c r="D92" s="48"/>
      <c r="E92" s="51" t="s">
        <v>87</v>
      </c>
      <c r="F92" s="87"/>
      <c r="G92" s="87"/>
      <c r="H92" s="87"/>
      <c r="I92" s="87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6"/>
      <c r="U92" s="14"/>
      <c r="V92" s="15"/>
      <c r="W92" s="38"/>
    </row>
    <row r="93" spans="1:23" ht="16.5" customHeight="1" hidden="1">
      <c r="A93" s="72" t="s">
        <v>93</v>
      </c>
      <c r="B93" s="7"/>
      <c r="C93" s="4"/>
      <c r="D93" s="4"/>
      <c r="E93" s="49" t="s">
        <v>87</v>
      </c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6"/>
      <c r="T93" s="6"/>
      <c r="U93" s="14"/>
      <c r="V93" s="15"/>
      <c r="W93" s="38"/>
    </row>
    <row r="94" spans="1:23" ht="16.5" customHeight="1" hidden="1">
      <c r="A94" s="72"/>
      <c r="B94" s="7"/>
      <c r="C94" s="4"/>
      <c r="D94" s="4"/>
      <c r="E94" s="6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6"/>
      <c r="U94" s="14"/>
      <c r="V94" s="15"/>
      <c r="W94" s="38"/>
    </row>
    <row r="95" spans="1:23" ht="16.5" customHeight="1" hidden="1">
      <c r="A95" s="70" t="s">
        <v>65</v>
      </c>
      <c r="B95" s="50"/>
      <c r="C95" s="48"/>
      <c r="D95" s="48"/>
      <c r="E95" s="51" t="s">
        <v>95</v>
      </c>
      <c r="F95" s="87"/>
      <c r="G95" s="87"/>
      <c r="H95" s="87"/>
      <c r="I95" s="87"/>
      <c r="J95" s="88"/>
      <c r="K95" s="88"/>
      <c r="L95" s="88"/>
      <c r="M95" s="88"/>
      <c r="N95" s="88"/>
      <c r="O95" s="88"/>
      <c r="P95" s="88"/>
      <c r="Q95" s="88"/>
      <c r="R95" s="88"/>
      <c r="S95" s="6"/>
      <c r="T95" s="6"/>
      <c r="U95" s="14"/>
      <c r="V95" s="15"/>
      <c r="W95" s="38"/>
    </row>
    <row r="96" spans="1:23" ht="16.5" customHeight="1" hidden="1">
      <c r="A96" s="72" t="s">
        <v>94</v>
      </c>
      <c r="B96" s="7"/>
      <c r="C96" s="4"/>
      <c r="D96" s="4"/>
      <c r="E96" s="49" t="s">
        <v>95</v>
      </c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6"/>
      <c r="U96" s="14"/>
      <c r="V96" s="15"/>
      <c r="W96" s="38"/>
    </row>
    <row r="97" spans="1:23" ht="16.5" customHeight="1" hidden="1">
      <c r="A97" s="72"/>
      <c r="B97" s="7"/>
      <c r="C97" s="4"/>
      <c r="D97" s="4"/>
      <c r="E97" s="6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6"/>
      <c r="T97" s="6"/>
      <c r="U97" s="14"/>
      <c r="V97" s="15"/>
      <c r="W97" s="38"/>
    </row>
    <row r="98" spans="1:23" ht="16.5" customHeight="1" hidden="1">
      <c r="A98" s="70" t="s">
        <v>67</v>
      </c>
      <c r="B98" s="50"/>
      <c r="C98" s="48"/>
      <c r="D98" s="48"/>
      <c r="E98" s="51" t="str">
        <f>E99</f>
        <v>0,050/150м2</v>
      </c>
      <c r="F98" s="87"/>
      <c r="G98" s="87"/>
      <c r="H98" s="87"/>
      <c r="I98" s="87"/>
      <c r="J98" s="88"/>
      <c r="K98" s="88"/>
      <c r="L98" s="88"/>
      <c r="M98" s="88"/>
      <c r="N98" s="88"/>
      <c r="O98" s="88"/>
      <c r="P98" s="88"/>
      <c r="Q98" s="88"/>
      <c r="R98" s="88"/>
      <c r="S98" s="6"/>
      <c r="T98" s="6"/>
      <c r="U98" s="14"/>
      <c r="V98" s="15"/>
      <c r="W98" s="38"/>
    </row>
    <row r="99" spans="1:23" ht="31.5" customHeight="1" hidden="1">
      <c r="A99" s="72" t="s">
        <v>96</v>
      </c>
      <c r="B99" s="7"/>
      <c r="C99" s="4"/>
      <c r="D99" s="4"/>
      <c r="E99" s="49" t="s">
        <v>95</v>
      </c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6"/>
      <c r="U99" s="14"/>
      <c r="V99" s="15"/>
      <c r="W99" s="38"/>
    </row>
    <row r="100" spans="1:23" ht="16.5" customHeight="1" hidden="1">
      <c r="A100" s="72"/>
      <c r="B100" s="7"/>
      <c r="C100" s="4"/>
      <c r="D100" s="4"/>
      <c r="E100" s="6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6"/>
      <c r="T100" s="6"/>
      <c r="U100" s="14"/>
      <c r="V100" s="15"/>
      <c r="W100" s="38"/>
    </row>
    <row r="101" spans="1:23" ht="16.5" customHeight="1" hidden="1">
      <c r="A101" s="70" t="s">
        <v>69</v>
      </c>
      <c r="B101" s="50"/>
      <c r="C101" s="48"/>
      <c r="D101" s="48"/>
      <c r="E101" s="51" t="str">
        <f>E102</f>
        <v>0,070/210м2</v>
      </c>
      <c r="F101" s="87"/>
      <c r="G101" s="87"/>
      <c r="H101" s="87"/>
      <c r="I101" s="87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6"/>
      <c r="U101" s="14"/>
      <c r="V101" s="15"/>
      <c r="W101" s="38"/>
    </row>
    <row r="102" spans="1:23" ht="16.5" customHeight="1" hidden="1">
      <c r="A102" s="72" t="s">
        <v>97</v>
      </c>
      <c r="B102" s="7"/>
      <c r="C102" s="4"/>
      <c r="D102" s="4"/>
      <c r="E102" s="49" t="s">
        <v>92</v>
      </c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6"/>
      <c r="T102" s="6"/>
      <c r="U102" s="14"/>
      <c r="V102" s="15"/>
      <c r="W102" s="38"/>
    </row>
    <row r="103" spans="1:23" ht="16.5" customHeight="1" hidden="1">
      <c r="A103" s="72"/>
      <c r="B103" s="7"/>
      <c r="C103" s="4"/>
      <c r="D103" s="4"/>
      <c r="E103" s="6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6"/>
      <c r="U103" s="14"/>
      <c r="V103" s="15"/>
      <c r="W103" s="38"/>
    </row>
    <row r="104" spans="1:23" ht="22.5" customHeight="1" hidden="1">
      <c r="A104" s="70" t="s">
        <v>71</v>
      </c>
      <c r="B104" s="50"/>
      <c r="C104" s="48"/>
      <c r="D104" s="48"/>
      <c r="E104" s="53" t="s">
        <v>99</v>
      </c>
      <c r="F104" s="87"/>
      <c r="G104" s="87"/>
      <c r="H104" s="87"/>
      <c r="I104" s="87"/>
      <c r="J104" s="88"/>
      <c r="K104" s="88"/>
      <c r="L104" s="88"/>
      <c r="M104" s="88"/>
      <c r="N104" s="88"/>
      <c r="O104" s="88"/>
      <c r="P104" s="88"/>
      <c r="Q104" s="88"/>
      <c r="R104" s="88"/>
      <c r="S104" s="6"/>
      <c r="T104" s="6"/>
      <c r="U104" s="14"/>
      <c r="V104" s="15"/>
      <c r="W104" s="38"/>
    </row>
    <row r="105" spans="1:23" ht="16.5" customHeight="1" hidden="1">
      <c r="A105" s="72" t="s">
        <v>98</v>
      </c>
      <c r="B105" s="7"/>
      <c r="C105" s="4"/>
      <c r="D105" s="4"/>
      <c r="E105" s="49" t="s">
        <v>99</v>
      </c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6"/>
      <c r="T105" s="6"/>
      <c r="U105" s="14"/>
      <c r="V105" s="15"/>
      <c r="W105" s="38"/>
    </row>
    <row r="106" spans="1:23" ht="16.5" customHeight="1" hidden="1">
      <c r="A106" s="72"/>
      <c r="B106" s="7"/>
      <c r="C106" s="4"/>
      <c r="D106" s="4"/>
      <c r="E106" s="6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6"/>
      <c r="T106" s="6"/>
      <c r="U106" s="14"/>
      <c r="V106" s="15"/>
      <c r="W106" s="38"/>
    </row>
    <row r="107" spans="1:23" ht="19.5" customHeight="1" hidden="1">
      <c r="A107" s="70" t="s">
        <v>73</v>
      </c>
      <c r="B107" s="50"/>
      <c r="C107" s="48"/>
      <c r="D107" s="48"/>
      <c r="E107" s="53" t="s">
        <v>99</v>
      </c>
      <c r="F107" s="87"/>
      <c r="G107" s="87"/>
      <c r="H107" s="87"/>
      <c r="I107" s="87"/>
      <c r="J107" s="88"/>
      <c r="K107" s="88"/>
      <c r="L107" s="88"/>
      <c r="M107" s="88"/>
      <c r="N107" s="88"/>
      <c r="O107" s="88"/>
      <c r="P107" s="88"/>
      <c r="Q107" s="88"/>
      <c r="R107" s="88"/>
      <c r="S107" s="6"/>
      <c r="T107" s="6"/>
      <c r="U107" s="14"/>
      <c r="V107" s="15"/>
      <c r="W107" s="38"/>
    </row>
    <row r="108" spans="1:23" ht="16.5" customHeight="1" hidden="1">
      <c r="A108" s="72" t="s">
        <v>100</v>
      </c>
      <c r="B108" s="7"/>
      <c r="C108" s="4"/>
      <c r="D108" s="4"/>
      <c r="E108" s="52" t="s">
        <v>99</v>
      </c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6"/>
      <c r="T108" s="6"/>
      <c r="U108" s="14"/>
      <c r="V108" s="15"/>
      <c r="W108" s="38"/>
    </row>
    <row r="109" spans="1:23" ht="16.5" customHeight="1" hidden="1">
      <c r="A109" s="72"/>
      <c r="B109" s="7"/>
      <c r="C109" s="4"/>
      <c r="D109" s="4"/>
      <c r="E109" s="6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6"/>
      <c r="T109" s="6"/>
      <c r="U109" s="14"/>
      <c r="V109" s="15"/>
      <c r="W109" s="38"/>
    </row>
    <row r="110" spans="1:23" ht="16.5" customHeight="1" hidden="1">
      <c r="A110" s="70" t="s">
        <v>103</v>
      </c>
      <c r="B110" s="50"/>
      <c r="C110" s="48"/>
      <c r="D110" s="48"/>
      <c r="E110" s="51" t="s">
        <v>102</v>
      </c>
      <c r="F110" s="87"/>
      <c r="G110" s="87"/>
      <c r="H110" s="87"/>
      <c r="I110" s="87"/>
      <c r="J110" s="88"/>
      <c r="K110" s="88"/>
      <c r="L110" s="88"/>
      <c r="M110" s="88"/>
      <c r="N110" s="88"/>
      <c r="O110" s="88"/>
      <c r="P110" s="88"/>
      <c r="Q110" s="88"/>
      <c r="R110" s="88"/>
      <c r="S110" s="6"/>
      <c r="T110" s="6"/>
      <c r="U110" s="14"/>
      <c r="V110" s="15"/>
      <c r="W110" s="38"/>
    </row>
    <row r="111" spans="1:23" ht="16.5" customHeight="1" hidden="1">
      <c r="A111" s="72" t="s">
        <v>101</v>
      </c>
      <c r="B111" s="7"/>
      <c r="C111" s="4"/>
      <c r="D111" s="4"/>
      <c r="E111" s="54" t="s">
        <v>102</v>
      </c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6"/>
      <c r="T111" s="6"/>
      <c r="U111" s="14"/>
      <c r="V111" s="15"/>
      <c r="W111" s="38"/>
    </row>
    <row r="112" spans="1:23" ht="16.5" customHeight="1" hidden="1">
      <c r="A112" s="72"/>
      <c r="B112" s="7"/>
      <c r="C112" s="4"/>
      <c r="D112" s="4"/>
      <c r="E112" s="6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6"/>
      <c r="T112" s="6"/>
      <c r="U112" s="14"/>
      <c r="V112" s="15"/>
      <c r="W112" s="38"/>
    </row>
    <row r="113" spans="1:23" ht="16.5" customHeight="1" hidden="1">
      <c r="A113" s="70" t="s">
        <v>77</v>
      </c>
      <c r="B113" s="7"/>
      <c r="C113" s="4"/>
      <c r="D113" s="4"/>
      <c r="E113" s="51" t="s">
        <v>105</v>
      </c>
      <c r="F113" s="87"/>
      <c r="G113" s="87"/>
      <c r="H113" s="87"/>
      <c r="I113" s="87"/>
      <c r="J113" s="88"/>
      <c r="K113" s="88"/>
      <c r="L113" s="88"/>
      <c r="M113" s="88"/>
      <c r="N113" s="88"/>
      <c r="O113" s="88"/>
      <c r="P113" s="88"/>
      <c r="Q113" s="88"/>
      <c r="R113" s="88"/>
      <c r="S113" s="6"/>
      <c r="T113" s="6"/>
      <c r="U113" s="14"/>
      <c r="V113" s="15"/>
      <c r="W113" s="38"/>
    </row>
    <row r="114" spans="1:23" ht="16.5" customHeight="1" hidden="1">
      <c r="A114" s="72" t="s">
        <v>104</v>
      </c>
      <c r="B114" s="7"/>
      <c r="C114" s="4"/>
      <c r="D114" s="4"/>
      <c r="E114" s="49" t="s">
        <v>105</v>
      </c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6"/>
      <c r="T114" s="6"/>
      <c r="U114" s="14"/>
      <c r="V114" s="15"/>
      <c r="W114" s="38"/>
    </row>
    <row r="115" spans="1:23" ht="16.5" customHeight="1" hidden="1">
      <c r="A115" s="72"/>
      <c r="B115" s="7"/>
      <c r="C115" s="4"/>
      <c r="D115" s="4"/>
      <c r="E115" s="6"/>
      <c r="F115" s="87"/>
      <c r="G115" s="87"/>
      <c r="H115" s="87"/>
      <c r="I115" s="87"/>
      <c r="J115" s="88"/>
      <c r="K115" s="88"/>
      <c r="L115" s="87"/>
      <c r="M115" s="87"/>
      <c r="N115" s="87"/>
      <c r="O115" s="87"/>
      <c r="P115" s="87"/>
      <c r="Q115" s="87"/>
      <c r="R115" s="87"/>
      <c r="S115" s="1"/>
      <c r="T115" s="28"/>
      <c r="U115" s="16"/>
      <c r="V115" s="16"/>
      <c r="W115" s="38"/>
    </row>
    <row r="116" spans="1:23" ht="82.5" customHeight="1" hidden="1">
      <c r="A116" s="70" t="s">
        <v>15</v>
      </c>
      <c r="B116" s="7"/>
      <c r="C116" s="4"/>
      <c r="D116" s="4"/>
      <c r="E116" s="6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6"/>
      <c r="T116" s="6"/>
      <c r="U116" s="14"/>
      <c r="V116" s="16"/>
      <c r="W116" s="38"/>
    </row>
    <row r="117" spans="1:23" ht="16.5" customHeight="1" hidden="1">
      <c r="A117" s="72" t="s">
        <v>14</v>
      </c>
      <c r="B117" s="7"/>
      <c r="C117" s="4"/>
      <c r="D117" s="4"/>
      <c r="E117" s="6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6"/>
      <c r="T117" s="6"/>
      <c r="U117" s="14"/>
      <c r="V117" s="16"/>
      <c r="W117" s="38"/>
    </row>
    <row r="118" spans="1:23" ht="16.5" customHeight="1" hidden="1">
      <c r="A118" s="72"/>
      <c r="B118" s="7"/>
      <c r="C118" s="4"/>
      <c r="D118" s="4"/>
      <c r="E118" s="6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6"/>
      <c r="T118" s="6"/>
      <c r="U118" s="14"/>
      <c r="V118" s="16"/>
      <c r="W118" s="38"/>
    </row>
    <row r="119" spans="1:23" ht="16.5" customHeight="1" hidden="1">
      <c r="A119" s="72"/>
      <c r="B119" s="7"/>
      <c r="C119" s="4"/>
      <c r="D119" s="4"/>
      <c r="E119" s="6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6"/>
      <c r="T119" s="6"/>
      <c r="U119" s="16"/>
      <c r="V119" s="16"/>
      <c r="W119" s="37"/>
    </row>
    <row r="120" spans="1:23" ht="96.75" customHeight="1" hidden="1">
      <c r="A120" s="70" t="s">
        <v>16</v>
      </c>
      <c r="B120" s="7"/>
      <c r="C120" s="4"/>
      <c r="D120" s="4"/>
      <c r="E120" s="6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6"/>
      <c r="T120" s="6"/>
      <c r="U120" s="16"/>
      <c r="V120" s="15"/>
      <c r="W120" s="38"/>
    </row>
    <row r="121" spans="1:23" ht="16.5" customHeight="1" hidden="1">
      <c r="A121" s="70" t="s">
        <v>0</v>
      </c>
      <c r="B121" s="7"/>
      <c r="C121" s="7"/>
      <c r="D121" s="7"/>
      <c r="E121" s="20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5"/>
      <c r="T121" s="1"/>
      <c r="U121" s="16"/>
      <c r="V121" s="16"/>
      <c r="W121" s="37"/>
    </row>
    <row r="122" spans="1:23" ht="83.25" customHeight="1" hidden="1">
      <c r="A122" s="70" t="s">
        <v>17</v>
      </c>
      <c r="B122" s="7"/>
      <c r="C122" s="7"/>
      <c r="D122" s="7"/>
      <c r="E122" s="20"/>
      <c r="F122" s="89"/>
      <c r="G122" s="89"/>
      <c r="H122" s="90"/>
      <c r="I122" s="90"/>
      <c r="J122" s="87"/>
      <c r="K122" s="87"/>
      <c r="L122" s="88"/>
      <c r="M122" s="87"/>
      <c r="N122" s="87"/>
      <c r="O122" s="87"/>
      <c r="P122" s="87"/>
      <c r="Q122" s="87"/>
      <c r="R122" s="87"/>
      <c r="S122" s="1"/>
      <c r="T122" s="1"/>
      <c r="U122" s="14"/>
      <c r="V122" s="16"/>
      <c r="W122" s="37"/>
    </row>
    <row r="123" spans="1:23" ht="16.5" customHeight="1" hidden="1">
      <c r="A123" s="72" t="s">
        <v>2</v>
      </c>
      <c r="B123" s="7"/>
      <c r="C123" s="7"/>
      <c r="D123" s="7"/>
      <c r="E123" s="2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35"/>
      <c r="T123" s="35"/>
      <c r="U123" s="16"/>
      <c r="V123" s="16"/>
      <c r="W123" s="37"/>
    </row>
    <row r="124" spans="1:23" ht="16.5" customHeight="1" hidden="1">
      <c r="A124" s="72"/>
      <c r="B124" s="7"/>
      <c r="C124" s="7"/>
      <c r="D124" s="7"/>
      <c r="E124" s="20"/>
      <c r="F124" s="92"/>
      <c r="G124" s="92"/>
      <c r="H124" s="93"/>
      <c r="I124" s="93"/>
      <c r="J124" s="87"/>
      <c r="K124" s="87"/>
      <c r="L124" s="88"/>
      <c r="M124" s="88"/>
      <c r="N124" s="88"/>
      <c r="O124" s="88"/>
      <c r="P124" s="88"/>
      <c r="Q124" s="88"/>
      <c r="R124" s="88"/>
      <c r="S124" s="6"/>
      <c r="T124" s="1"/>
      <c r="U124" s="14"/>
      <c r="V124" s="16"/>
      <c r="W124" s="37"/>
    </row>
    <row r="125" spans="1:23" ht="80.25" customHeight="1" hidden="1">
      <c r="A125" s="70" t="s">
        <v>18</v>
      </c>
      <c r="B125" s="7"/>
      <c r="C125" s="7"/>
      <c r="D125" s="7"/>
      <c r="E125" s="20"/>
      <c r="F125" s="93"/>
      <c r="G125" s="93"/>
      <c r="H125" s="93"/>
      <c r="I125" s="93"/>
      <c r="J125" s="87"/>
      <c r="K125" s="87"/>
      <c r="L125" s="88"/>
      <c r="M125" s="88"/>
      <c r="N125" s="88"/>
      <c r="O125" s="88"/>
      <c r="P125" s="88"/>
      <c r="Q125" s="88"/>
      <c r="R125" s="88"/>
      <c r="S125" s="6"/>
      <c r="T125" s="1"/>
      <c r="U125" s="14"/>
      <c r="V125" s="16"/>
      <c r="W125" s="37"/>
    </row>
    <row r="126" spans="1:23" ht="16.5" customHeight="1" hidden="1">
      <c r="A126" s="72" t="s">
        <v>2</v>
      </c>
      <c r="B126" s="7"/>
      <c r="C126" s="7"/>
      <c r="D126" s="7"/>
      <c r="E126" s="20"/>
      <c r="F126" s="93"/>
      <c r="G126" s="93"/>
      <c r="H126" s="93"/>
      <c r="I126" s="93"/>
      <c r="J126" s="87"/>
      <c r="K126" s="87"/>
      <c r="L126" s="88"/>
      <c r="M126" s="88"/>
      <c r="N126" s="88"/>
      <c r="O126" s="88"/>
      <c r="P126" s="88"/>
      <c r="Q126" s="88"/>
      <c r="R126" s="88"/>
      <c r="S126" s="6"/>
      <c r="T126" s="1"/>
      <c r="U126" s="14"/>
      <c r="V126" s="16"/>
      <c r="W126" s="37"/>
    </row>
    <row r="127" spans="1:23" ht="16.5" customHeight="1" hidden="1">
      <c r="A127" s="72"/>
      <c r="B127" s="7"/>
      <c r="C127" s="7"/>
      <c r="D127" s="7"/>
      <c r="E127" s="20"/>
      <c r="F127" s="93"/>
      <c r="G127" s="93"/>
      <c r="H127" s="93"/>
      <c r="I127" s="93"/>
      <c r="J127" s="87"/>
      <c r="K127" s="87"/>
      <c r="L127" s="88"/>
      <c r="M127" s="88"/>
      <c r="N127" s="88"/>
      <c r="O127" s="88"/>
      <c r="P127" s="88"/>
      <c r="Q127" s="88"/>
      <c r="R127" s="88"/>
      <c r="S127" s="6"/>
      <c r="T127" s="1"/>
      <c r="U127" s="14"/>
      <c r="V127" s="16"/>
      <c r="W127" s="37"/>
    </row>
    <row r="128" spans="1:23" ht="66" customHeight="1" hidden="1">
      <c r="A128" s="74" t="s">
        <v>33</v>
      </c>
      <c r="B128" s="39"/>
      <c r="C128" s="39"/>
      <c r="D128" s="39"/>
      <c r="E128" s="56" t="s">
        <v>113</v>
      </c>
      <c r="F128" s="94"/>
      <c r="G128" s="94"/>
      <c r="H128" s="94"/>
      <c r="I128" s="94"/>
      <c r="J128" s="95"/>
      <c r="K128" s="95"/>
      <c r="L128" s="96"/>
      <c r="M128" s="96"/>
      <c r="N128" s="96"/>
      <c r="O128" s="96"/>
      <c r="P128" s="96"/>
      <c r="Q128" s="96"/>
      <c r="R128" s="96"/>
      <c r="S128" s="41"/>
      <c r="T128" s="40"/>
      <c r="U128" s="42"/>
      <c r="V128" s="43"/>
      <c r="W128" s="44"/>
    </row>
    <row r="129" spans="1:23" ht="16.5" customHeight="1" hidden="1">
      <c r="A129" s="75" t="s">
        <v>0</v>
      </c>
      <c r="B129" s="7"/>
      <c r="C129" s="7"/>
      <c r="D129" s="7"/>
      <c r="E129" s="20"/>
      <c r="F129" s="93"/>
      <c r="G129" s="93"/>
      <c r="H129" s="93"/>
      <c r="I129" s="93"/>
      <c r="J129" s="87"/>
      <c r="K129" s="87"/>
      <c r="L129" s="88"/>
      <c r="M129" s="88"/>
      <c r="N129" s="88"/>
      <c r="O129" s="88"/>
      <c r="P129" s="88"/>
      <c r="Q129" s="88"/>
      <c r="R129" s="88"/>
      <c r="S129" s="6"/>
      <c r="T129" s="1"/>
      <c r="U129" s="14"/>
      <c r="V129" s="16"/>
      <c r="W129" s="16"/>
    </row>
    <row r="130" spans="1:23" ht="54.75" customHeight="1" hidden="1">
      <c r="A130" s="75" t="s">
        <v>34</v>
      </c>
      <c r="B130" s="7"/>
      <c r="C130" s="7"/>
      <c r="D130" s="7"/>
      <c r="E130" s="20"/>
      <c r="F130" s="93"/>
      <c r="G130" s="93"/>
      <c r="H130" s="93"/>
      <c r="I130" s="93"/>
      <c r="J130" s="87"/>
      <c r="K130" s="87"/>
      <c r="L130" s="88"/>
      <c r="M130" s="88"/>
      <c r="N130" s="88"/>
      <c r="O130" s="88"/>
      <c r="P130" s="88"/>
      <c r="Q130" s="88"/>
      <c r="R130" s="88"/>
      <c r="S130" s="6"/>
      <c r="T130" s="1"/>
      <c r="U130" s="14"/>
      <c r="V130" s="16"/>
      <c r="W130" s="16"/>
    </row>
    <row r="131" spans="1:23" ht="32.25" customHeight="1" hidden="1">
      <c r="A131" s="75" t="s">
        <v>35</v>
      </c>
      <c r="B131" s="7"/>
      <c r="C131" s="7"/>
      <c r="D131" s="7"/>
      <c r="E131" s="56" t="s">
        <v>113</v>
      </c>
      <c r="F131" s="86"/>
      <c r="G131" s="86"/>
      <c r="H131" s="86"/>
      <c r="I131" s="86"/>
      <c r="J131" s="87"/>
      <c r="K131" s="87"/>
      <c r="L131" s="88"/>
      <c r="M131" s="88"/>
      <c r="N131" s="88"/>
      <c r="O131" s="88"/>
      <c r="P131" s="88"/>
      <c r="Q131" s="88"/>
      <c r="R131" s="88"/>
      <c r="S131" s="6"/>
      <c r="T131" s="1"/>
      <c r="U131" s="14"/>
      <c r="V131" s="16"/>
      <c r="W131" s="16"/>
    </row>
    <row r="132" spans="1:23" ht="16.5" customHeight="1" hidden="1">
      <c r="A132" s="76" t="s">
        <v>36</v>
      </c>
      <c r="B132" s="7"/>
      <c r="C132" s="7"/>
      <c r="D132" s="7"/>
      <c r="E132" s="20"/>
      <c r="F132" s="93"/>
      <c r="G132" s="93"/>
      <c r="H132" s="93"/>
      <c r="I132" s="93"/>
      <c r="J132" s="87"/>
      <c r="K132" s="87"/>
      <c r="L132" s="88"/>
      <c r="M132" s="88"/>
      <c r="N132" s="88"/>
      <c r="O132" s="88"/>
      <c r="P132" s="88"/>
      <c r="Q132" s="88"/>
      <c r="R132" s="88"/>
      <c r="S132" s="6"/>
      <c r="T132" s="1"/>
      <c r="U132" s="14"/>
      <c r="V132" s="16"/>
      <c r="W132" s="16"/>
    </row>
    <row r="133" spans="1:23" ht="16.5" customHeight="1" hidden="1">
      <c r="A133" s="75" t="s">
        <v>106</v>
      </c>
      <c r="B133" s="50"/>
      <c r="C133" s="50"/>
      <c r="D133" s="50"/>
      <c r="E133" s="56" t="s">
        <v>108</v>
      </c>
      <c r="F133" s="86"/>
      <c r="G133" s="86"/>
      <c r="H133" s="86"/>
      <c r="I133" s="86"/>
      <c r="J133" s="87"/>
      <c r="K133" s="87"/>
      <c r="L133" s="88"/>
      <c r="M133" s="88"/>
      <c r="N133" s="88"/>
      <c r="O133" s="88"/>
      <c r="P133" s="88"/>
      <c r="Q133" s="88"/>
      <c r="R133" s="88"/>
      <c r="S133" s="6"/>
      <c r="T133" s="1"/>
      <c r="U133" s="14"/>
      <c r="V133" s="16"/>
      <c r="W133" s="16"/>
    </row>
    <row r="134" spans="1:23" ht="49.5" customHeight="1" hidden="1">
      <c r="A134" s="76" t="s">
        <v>107</v>
      </c>
      <c r="B134" s="7"/>
      <c r="C134" s="7"/>
      <c r="D134" s="7"/>
      <c r="E134" s="57" t="s">
        <v>108</v>
      </c>
      <c r="F134" s="93"/>
      <c r="G134" s="93"/>
      <c r="H134" s="93"/>
      <c r="I134" s="93"/>
      <c r="J134" s="87"/>
      <c r="K134" s="87"/>
      <c r="L134" s="88"/>
      <c r="M134" s="88"/>
      <c r="N134" s="88"/>
      <c r="O134" s="88"/>
      <c r="P134" s="88"/>
      <c r="Q134" s="88"/>
      <c r="R134" s="88"/>
      <c r="S134" s="6"/>
      <c r="T134" s="1"/>
      <c r="U134" s="14"/>
      <c r="V134" s="16"/>
      <c r="W134" s="16"/>
    </row>
    <row r="135" spans="1:23" ht="53.25" customHeight="1" hidden="1">
      <c r="A135" s="76" t="s">
        <v>109</v>
      </c>
      <c r="B135" s="7"/>
      <c r="C135" s="7"/>
      <c r="D135" s="7"/>
      <c r="E135" s="57" t="s">
        <v>82</v>
      </c>
      <c r="F135" s="93"/>
      <c r="G135" s="93"/>
      <c r="H135" s="93"/>
      <c r="I135" s="93"/>
      <c r="J135" s="87"/>
      <c r="K135" s="87"/>
      <c r="L135" s="88"/>
      <c r="M135" s="88"/>
      <c r="N135" s="88"/>
      <c r="O135" s="88"/>
      <c r="P135" s="88"/>
      <c r="Q135" s="88"/>
      <c r="R135" s="88"/>
      <c r="S135" s="6"/>
      <c r="T135" s="1"/>
      <c r="U135" s="14"/>
      <c r="V135" s="16"/>
      <c r="W135" s="16"/>
    </row>
    <row r="136" spans="1:23" ht="16.5" customHeight="1" hidden="1">
      <c r="A136" s="76"/>
      <c r="B136" s="7"/>
      <c r="C136" s="7"/>
      <c r="D136" s="7"/>
      <c r="E136" s="20"/>
      <c r="F136" s="93"/>
      <c r="G136" s="93"/>
      <c r="H136" s="93"/>
      <c r="I136" s="93"/>
      <c r="J136" s="87"/>
      <c r="K136" s="87"/>
      <c r="L136" s="88"/>
      <c r="M136" s="88"/>
      <c r="N136" s="88"/>
      <c r="O136" s="88"/>
      <c r="P136" s="88"/>
      <c r="Q136" s="88"/>
      <c r="R136" s="88"/>
      <c r="S136" s="6"/>
      <c r="T136" s="1"/>
      <c r="U136" s="14"/>
      <c r="V136" s="16"/>
      <c r="W136" s="16"/>
    </row>
    <row r="137" spans="1:23" ht="16.5" customHeight="1" hidden="1">
      <c r="A137" s="75" t="s">
        <v>110</v>
      </c>
      <c r="B137" s="7"/>
      <c r="C137" s="7"/>
      <c r="D137" s="7"/>
      <c r="E137" s="56" t="s">
        <v>112</v>
      </c>
      <c r="F137" s="86"/>
      <c r="G137" s="86"/>
      <c r="H137" s="86"/>
      <c r="I137" s="86"/>
      <c r="J137" s="87"/>
      <c r="K137" s="87"/>
      <c r="L137" s="88"/>
      <c r="M137" s="88"/>
      <c r="N137" s="88"/>
      <c r="O137" s="88"/>
      <c r="P137" s="88"/>
      <c r="Q137" s="88"/>
      <c r="R137" s="88"/>
      <c r="S137" s="6"/>
      <c r="T137" s="1"/>
      <c r="U137" s="14"/>
      <c r="V137" s="16"/>
      <c r="W137" s="16"/>
    </row>
    <row r="138" spans="1:23" ht="37.5" customHeight="1" hidden="1">
      <c r="A138" s="76" t="s">
        <v>111</v>
      </c>
      <c r="B138" s="7"/>
      <c r="C138" s="7"/>
      <c r="D138" s="7"/>
      <c r="E138" s="55" t="s">
        <v>112</v>
      </c>
      <c r="F138" s="93"/>
      <c r="G138" s="93"/>
      <c r="H138" s="93"/>
      <c r="I138" s="93"/>
      <c r="J138" s="87"/>
      <c r="K138" s="87"/>
      <c r="L138" s="88"/>
      <c r="M138" s="88"/>
      <c r="N138" s="88"/>
      <c r="O138" s="88"/>
      <c r="P138" s="88"/>
      <c r="Q138" s="88"/>
      <c r="R138" s="88"/>
      <c r="S138" s="6"/>
      <c r="T138" s="1"/>
      <c r="U138" s="14"/>
      <c r="V138" s="16"/>
      <c r="W138" s="16"/>
    </row>
    <row r="139" spans="1:23" ht="33" customHeight="1" hidden="1">
      <c r="A139" s="75" t="s">
        <v>37</v>
      </c>
      <c r="B139" s="7"/>
      <c r="C139" s="7"/>
      <c r="D139" s="7"/>
      <c r="E139" s="20"/>
      <c r="F139" s="93"/>
      <c r="G139" s="93"/>
      <c r="H139" s="93"/>
      <c r="I139" s="93"/>
      <c r="J139" s="87"/>
      <c r="K139" s="87"/>
      <c r="L139" s="88"/>
      <c r="M139" s="88"/>
      <c r="N139" s="88"/>
      <c r="O139" s="88"/>
      <c r="P139" s="88"/>
      <c r="Q139" s="88"/>
      <c r="R139" s="88"/>
      <c r="S139" s="6"/>
      <c r="T139" s="1"/>
      <c r="U139" s="14"/>
      <c r="V139" s="16"/>
      <c r="W139" s="16"/>
    </row>
    <row r="140" spans="1:23" ht="16.5" customHeight="1" hidden="1">
      <c r="A140" s="76" t="s">
        <v>36</v>
      </c>
      <c r="B140" s="7"/>
      <c r="C140" s="7"/>
      <c r="D140" s="7"/>
      <c r="E140" s="20"/>
      <c r="F140" s="93"/>
      <c r="G140" s="93"/>
      <c r="H140" s="93"/>
      <c r="I140" s="93"/>
      <c r="J140" s="87"/>
      <c r="K140" s="87"/>
      <c r="L140" s="88"/>
      <c r="M140" s="88"/>
      <c r="N140" s="88"/>
      <c r="O140" s="88"/>
      <c r="P140" s="88"/>
      <c r="Q140" s="88"/>
      <c r="R140" s="88"/>
      <c r="S140" s="6"/>
      <c r="T140" s="1"/>
      <c r="U140" s="14"/>
      <c r="V140" s="16"/>
      <c r="W140" s="16"/>
    </row>
    <row r="141" spans="1:23" ht="16.5" customHeight="1" hidden="1">
      <c r="A141" s="76"/>
      <c r="B141" s="7"/>
      <c r="C141" s="7"/>
      <c r="D141" s="7"/>
      <c r="E141" s="20"/>
      <c r="F141" s="93"/>
      <c r="G141" s="93"/>
      <c r="H141" s="93"/>
      <c r="I141" s="93"/>
      <c r="J141" s="87"/>
      <c r="K141" s="87"/>
      <c r="L141" s="88"/>
      <c r="M141" s="88"/>
      <c r="N141" s="88"/>
      <c r="O141" s="88"/>
      <c r="P141" s="88"/>
      <c r="Q141" s="88"/>
      <c r="R141" s="88"/>
      <c r="S141" s="6"/>
      <c r="T141" s="1"/>
      <c r="U141" s="14"/>
      <c r="V141" s="16"/>
      <c r="W141" s="16"/>
    </row>
    <row r="142" spans="1:23" ht="50.25" customHeight="1" hidden="1">
      <c r="A142" s="75" t="s">
        <v>38</v>
      </c>
      <c r="B142" s="7"/>
      <c r="C142" s="7"/>
      <c r="D142" s="7"/>
      <c r="E142" s="20"/>
      <c r="F142" s="93"/>
      <c r="G142" s="93"/>
      <c r="H142" s="93"/>
      <c r="I142" s="93"/>
      <c r="J142" s="87"/>
      <c r="K142" s="87"/>
      <c r="L142" s="88"/>
      <c r="M142" s="88"/>
      <c r="N142" s="88"/>
      <c r="O142" s="88"/>
      <c r="P142" s="88"/>
      <c r="Q142" s="88"/>
      <c r="R142" s="88"/>
      <c r="S142" s="6"/>
      <c r="T142" s="1"/>
      <c r="U142" s="14"/>
      <c r="V142" s="16"/>
      <c r="W142" s="16"/>
    </row>
    <row r="143" spans="1:23" ht="30.75" customHeight="1" hidden="1">
      <c r="A143" s="75" t="s">
        <v>39</v>
      </c>
      <c r="B143" s="7"/>
      <c r="C143" s="7"/>
      <c r="D143" s="7"/>
      <c r="E143" s="20"/>
      <c r="F143" s="93"/>
      <c r="G143" s="93"/>
      <c r="H143" s="93"/>
      <c r="I143" s="93"/>
      <c r="J143" s="87"/>
      <c r="K143" s="87"/>
      <c r="L143" s="88"/>
      <c r="M143" s="88"/>
      <c r="N143" s="88"/>
      <c r="O143" s="88"/>
      <c r="P143" s="88"/>
      <c r="Q143" s="88"/>
      <c r="R143" s="88"/>
      <c r="S143" s="6"/>
      <c r="T143" s="1"/>
      <c r="U143" s="14"/>
      <c r="V143" s="16"/>
      <c r="W143" s="16"/>
    </row>
    <row r="144" spans="1:23" ht="16.5" customHeight="1" hidden="1">
      <c r="A144" s="76" t="s">
        <v>36</v>
      </c>
      <c r="B144" s="7"/>
      <c r="C144" s="7"/>
      <c r="D144" s="7"/>
      <c r="E144" s="20"/>
      <c r="F144" s="93"/>
      <c r="G144" s="93"/>
      <c r="H144" s="93"/>
      <c r="I144" s="93"/>
      <c r="J144" s="87"/>
      <c r="K144" s="87"/>
      <c r="L144" s="88"/>
      <c r="M144" s="88"/>
      <c r="N144" s="88"/>
      <c r="O144" s="88"/>
      <c r="P144" s="88"/>
      <c r="Q144" s="88"/>
      <c r="R144" s="88"/>
      <c r="S144" s="6"/>
      <c r="T144" s="1"/>
      <c r="U144" s="14"/>
      <c r="V144" s="16"/>
      <c r="W144" s="16"/>
    </row>
    <row r="145" spans="1:23" ht="16.5" customHeight="1" hidden="1">
      <c r="A145" s="76"/>
      <c r="B145" s="7"/>
      <c r="C145" s="7"/>
      <c r="D145" s="7"/>
      <c r="E145" s="20"/>
      <c r="F145" s="93"/>
      <c r="G145" s="93"/>
      <c r="H145" s="93"/>
      <c r="I145" s="93"/>
      <c r="J145" s="87"/>
      <c r="K145" s="87"/>
      <c r="L145" s="88"/>
      <c r="M145" s="88"/>
      <c r="N145" s="88"/>
      <c r="O145" s="88"/>
      <c r="P145" s="88"/>
      <c r="Q145" s="88"/>
      <c r="R145" s="88"/>
      <c r="S145" s="6"/>
      <c r="T145" s="1"/>
      <c r="U145" s="14"/>
      <c r="V145" s="16"/>
      <c r="W145" s="16"/>
    </row>
    <row r="146" spans="1:23" ht="36.75" customHeight="1" hidden="1">
      <c r="A146" s="75" t="s">
        <v>40</v>
      </c>
      <c r="B146" s="7"/>
      <c r="C146" s="7"/>
      <c r="D146" s="7"/>
      <c r="E146" s="20"/>
      <c r="F146" s="93"/>
      <c r="G146" s="93"/>
      <c r="H146" s="93"/>
      <c r="I146" s="93"/>
      <c r="J146" s="87"/>
      <c r="K146" s="87"/>
      <c r="L146" s="88"/>
      <c r="M146" s="88"/>
      <c r="N146" s="88"/>
      <c r="O146" s="88"/>
      <c r="P146" s="88"/>
      <c r="Q146" s="88"/>
      <c r="R146" s="88"/>
      <c r="S146" s="6"/>
      <c r="T146" s="1"/>
      <c r="U146" s="14"/>
      <c r="V146" s="16"/>
      <c r="W146" s="16"/>
    </row>
    <row r="147" spans="1:23" ht="16.5" customHeight="1" hidden="1">
      <c r="A147" s="76" t="s">
        <v>36</v>
      </c>
      <c r="B147" s="7"/>
      <c r="C147" s="7"/>
      <c r="D147" s="7"/>
      <c r="E147" s="20"/>
      <c r="F147" s="93"/>
      <c r="G147" s="93"/>
      <c r="H147" s="93"/>
      <c r="I147" s="93"/>
      <c r="J147" s="87"/>
      <c r="K147" s="87"/>
      <c r="L147" s="88"/>
      <c r="M147" s="88"/>
      <c r="N147" s="88"/>
      <c r="O147" s="88"/>
      <c r="P147" s="88"/>
      <c r="Q147" s="88"/>
      <c r="R147" s="88"/>
      <c r="S147" s="6"/>
      <c r="T147" s="1"/>
      <c r="U147" s="14"/>
      <c r="V147" s="16"/>
      <c r="W147" s="16"/>
    </row>
    <row r="148" spans="1:23" ht="16.5" customHeight="1" hidden="1">
      <c r="A148" s="76"/>
      <c r="B148" s="7"/>
      <c r="C148" s="7"/>
      <c r="D148" s="7"/>
      <c r="E148" s="20"/>
      <c r="F148" s="93"/>
      <c r="G148" s="93"/>
      <c r="H148" s="93"/>
      <c r="I148" s="93"/>
      <c r="J148" s="87"/>
      <c r="K148" s="87"/>
      <c r="L148" s="88"/>
      <c r="M148" s="88"/>
      <c r="N148" s="88"/>
      <c r="O148" s="88"/>
      <c r="P148" s="88"/>
      <c r="Q148" s="88"/>
      <c r="R148" s="88"/>
      <c r="S148" s="6"/>
      <c r="T148" s="1"/>
      <c r="U148" s="14"/>
      <c r="V148" s="16"/>
      <c r="W148" s="16"/>
    </row>
    <row r="149" spans="1:23" ht="15.75" customHeight="1" hidden="1">
      <c r="A149" s="77"/>
      <c r="B149" s="8"/>
      <c r="C149" s="8"/>
      <c r="D149" s="8"/>
      <c r="E149" s="9"/>
      <c r="F149" s="97"/>
      <c r="G149" s="97"/>
      <c r="H149" s="97"/>
      <c r="I149" s="97"/>
      <c r="J149" s="98"/>
      <c r="K149" s="98"/>
      <c r="L149" s="98"/>
      <c r="M149" s="98"/>
      <c r="N149" s="98"/>
      <c r="O149" s="98"/>
      <c r="P149" s="98"/>
      <c r="Q149" s="98"/>
      <c r="R149" s="98"/>
      <c r="S149" s="10"/>
      <c r="T149" s="10"/>
      <c r="U149" s="10"/>
      <c r="V149" s="10"/>
      <c r="W149" s="24"/>
    </row>
    <row r="150" spans="1:18" ht="15.75">
      <c r="A150" s="76" t="s">
        <v>2</v>
      </c>
      <c r="B150" s="60"/>
      <c r="C150" s="60"/>
      <c r="D150" s="60"/>
      <c r="E150" s="60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1:18" ht="15.75">
      <c r="A151" s="76"/>
      <c r="B151" s="60"/>
      <c r="C151" s="60"/>
      <c r="D151" s="60"/>
      <c r="E151" s="60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1:20" ht="31.5">
      <c r="A152" s="75" t="s">
        <v>121</v>
      </c>
      <c r="B152" s="60"/>
      <c r="C152" s="60"/>
      <c r="D152" s="60"/>
      <c r="E152" s="60"/>
      <c r="F152" s="99">
        <f>G152+H152+I152</f>
        <v>18000000</v>
      </c>
      <c r="G152" s="99">
        <f>G154+G155+G156</f>
        <v>9000000</v>
      </c>
      <c r="H152" s="99">
        <f>H154+H155+H156</f>
        <v>8550000</v>
      </c>
      <c r="I152" s="99">
        <f>I154+I155+I156</f>
        <v>450000</v>
      </c>
      <c r="J152" s="99">
        <f aca="true" t="shared" si="10" ref="J152:T152">J154+J155+J156</f>
        <v>1181.567</v>
      </c>
      <c r="K152" s="99">
        <f t="shared" si="10"/>
        <v>0</v>
      </c>
      <c r="L152" s="99">
        <f t="shared" si="10"/>
        <v>0</v>
      </c>
      <c r="M152" s="99">
        <f t="shared" si="10"/>
        <v>0</v>
      </c>
      <c r="N152" s="99">
        <f t="shared" si="10"/>
        <v>0</v>
      </c>
      <c r="O152" s="99">
        <f>P152+Q152+R152</f>
        <v>18000000</v>
      </c>
      <c r="P152" s="99">
        <f t="shared" si="10"/>
        <v>9000000</v>
      </c>
      <c r="Q152" s="99">
        <f t="shared" si="10"/>
        <v>8550000</v>
      </c>
      <c r="R152" s="87">
        <f>R154+R155+R156</f>
        <v>450000</v>
      </c>
      <c r="S152" s="83">
        <f t="shared" si="10"/>
        <v>4320.996</v>
      </c>
      <c r="T152" s="83">
        <f t="shared" si="10"/>
        <v>1117.379</v>
      </c>
    </row>
    <row r="153" spans="1:20" ht="15.75">
      <c r="A153" s="72" t="s">
        <v>2</v>
      </c>
      <c r="B153" s="60"/>
      <c r="C153" s="60"/>
      <c r="D153" s="60"/>
      <c r="E153" s="60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87"/>
      <c r="S153" s="83"/>
      <c r="T153" s="83"/>
    </row>
    <row r="154" spans="1:20" ht="50.25" customHeight="1">
      <c r="A154" s="104" t="s">
        <v>131</v>
      </c>
      <c r="B154" s="61"/>
      <c r="C154" s="61"/>
      <c r="D154" s="61"/>
      <c r="E154" s="61"/>
      <c r="F154" s="100">
        <f>G154+H154+I154</f>
        <v>18000000</v>
      </c>
      <c r="G154" s="100">
        <v>9000000</v>
      </c>
      <c r="H154" s="100">
        <v>8550000</v>
      </c>
      <c r="I154" s="100">
        <v>450000</v>
      </c>
      <c r="J154" s="100">
        <v>1031.567</v>
      </c>
      <c r="K154" s="100"/>
      <c r="L154" s="100"/>
      <c r="M154" s="100"/>
      <c r="N154" s="100"/>
      <c r="O154" s="100">
        <f>P154+Q154+R154</f>
        <v>18000000</v>
      </c>
      <c r="P154" s="100">
        <v>9000000</v>
      </c>
      <c r="Q154" s="100">
        <v>8550000</v>
      </c>
      <c r="R154" s="101">
        <v>450000</v>
      </c>
      <c r="S154" s="81">
        <v>4180.996</v>
      </c>
      <c r="T154" s="81">
        <v>1082.379</v>
      </c>
    </row>
    <row r="155" spans="1:20" ht="15.75">
      <c r="A155" s="76"/>
      <c r="B155" s="61"/>
      <c r="C155" s="61"/>
      <c r="D155" s="61"/>
      <c r="E155" s="61"/>
      <c r="F155" s="100">
        <f>G155+H155+I155</f>
        <v>0</v>
      </c>
      <c r="G155" s="100"/>
      <c r="H155" s="100"/>
      <c r="I155" s="100"/>
      <c r="J155" s="100">
        <v>92</v>
      </c>
      <c r="K155" s="100"/>
      <c r="L155" s="100"/>
      <c r="M155" s="100"/>
      <c r="N155" s="100"/>
      <c r="O155" s="100">
        <f>P155+Q155+R155</f>
        <v>0</v>
      </c>
      <c r="P155" s="100">
        <v>0</v>
      </c>
      <c r="Q155" s="100">
        <v>0</v>
      </c>
      <c r="R155" s="101">
        <v>0</v>
      </c>
      <c r="S155" s="81">
        <v>0</v>
      </c>
      <c r="T155" s="81">
        <v>0</v>
      </c>
    </row>
    <row r="156" spans="1:20" ht="30.75" customHeight="1">
      <c r="A156" s="76"/>
      <c r="B156" s="61"/>
      <c r="C156" s="61"/>
      <c r="D156" s="61"/>
      <c r="E156" s="61"/>
      <c r="F156" s="100">
        <f>G156+H156+I156</f>
        <v>0</v>
      </c>
      <c r="G156" s="100"/>
      <c r="H156" s="100"/>
      <c r="I156" s="100"/>
      <c r="J156" s="100">
        <v>58</v>
      </c>
      <c r="K156" s="100"/>
      <c r="L156" s="100"/>
      <c r="M156" s="100"/>
      <c r="N156" s="100"/>
      <c r="O156" s="100">
        <f>P156+Q156+R156</f>
        <v>0</v>
      </c>
      <c r="P156" s="100">
        <v>0</v>
      </c>
      <c r="Q156" s="100">
        <v>0</v>
      </c>
      <c r="R156" s="101">
        <v>0</v>
      </c>
      <c r="S156" s="81">
        <v>140</v>
      </c>
      <c r="T156" s="81">
        <v>35</v>
      </c>
    </row>
    <row r="157" spans="1:18" ht="74.25" customHeight="1">
      <c r="A157" s="78" t="s">
        <v>126</v>
      </c>
      <c r="B157" s="60"/>
      <c r="C157" s="60"/>
      <c r="D157" s="60"/>
      <c r="E157" s="60"/>
      <c r="F157" s="91">
        <f>F159</f>
        <v>294894</v>
      </c>
      <c r="G157" s="91">
        <f aca="true" t="shared" si="11" ref="G157:R157">G159</f>
        <v>0</v>
      </c>
      <c r="H157" s="91">
        <f t="shared" si="11"/>
        <v>0</v>
      </c>
      <c r="I157" s="91">
        <f t="shared" si="11"/>
        <v>294894</v>
      </c>
      <c r="J157" s="91">
        <f t="shared" si="11"/>
        <v>0</v>
      </c>
      <c r="K157" s="91">
        <f t="shared" si="11"/>
        <v>0</v>
      </c>
      <c r="L157" s="91">
        <f t="shared" si="11"/>
        <v>0</v>
      </c>
      <c r="M157" s="91">
        <f t="shared" si="11"/>
        <v>0</v>
      </c>
      <c r="N157" s="91">
        <f t="shared" si="11"/>
        <v>0</v>
      </c>
      <c r="O157" s="91">
        <f t="shared" si="11"/>
        <v>294893.48</v>
      </c>
      <c r="P157" s="91">
        <f t="shared" si="11"/>
        <v>0</v>
      </c>
      <c r="Q157" s="91">
        <f t="shared" si="11"/>
        <v>0</v>
      </c>
      <c r="R157" s="91">
        <f t="shared" si="11"/>
        <v>294893.48</v>
      </c>
    </row>
    <row r="158" spans="1:25" ht="15.75" customHeight="1">
      <c r="A158" s="76" t="s">
        <v>2</v>
      </c>
      <c r="B158" s="60"/>
      <c r="C158" s="60"/>
      <c r="D158" s="60"/>
      <c r="E158" s="60"/>
      <c r="F158" s="100">
        <v>0</v>
      </c>
      <c r="G158" s="100">
        <v>0</v>
      </c>
      <c r="H158" s="100">
        <v>0</v>
      </c>
      <c r="I158" s="100">
        <v>0</v>
      </c>
      <c r="J158" s="92"/>
      <c r="K158" s="92"/>
      <c r="L158" s="92"/>
      <c r="M158" s="92"/>
      <c r="N158" s="92"/>
      <c r="O158" s="100">
        <v>0</v>
      </c>
      <c r="P158" s="100">
        <f>P159</f>
        <v>0</v>
      </c>
      <c r="Q158" s="100">
        <f>Q159</f>
        <v>0</v>
      </c>
      <c r="R158" s="100">
        <v>0</v>
      </c>
      <c r="Y158" s="62"/>
    </row>
    <row r="159" spans="1:18" ht="15.75">
      <c r="A159" s="64" t="s">
        <v>123</v>
      </c>
      <c r="B159" s="61"/>
      <c r="C159" s="61"/>
      <c r="D159" s="61"/>
      <c r="E159" s="61"/>
      <c r="F159" s="100">
        <f>H159+I159</f>
        <v>294894</v>
      </c>
      <c r="G159" s="100">
        <v>0</v>
      </c>
      <c r="H159" s="100">
        <v>0</v>
      </c>
      <c r="I159" s="100">
        <v>294894</v>
      </c>
      <c r="J159" s="100"/>
      <c r="K159" s="100"/>
      <c r="L159" s="100"/>
      <c r="M159" s="100"/>
      <c r="N159" s="100"/>
      <c r="O159" s="100">
        <f>P159+Q159+R159</f>
        <v>294893.48</v>
      </c>
      <c r="P159" s="100">
        <v>0</v>
      </c>
      <c r="Q159" s="100">
        <v>0</v>
      </c>
      <c r="R159" s="100">
        <v>294893.48</v>
      </c>
    </row>
    <row r="160" ht="24" customHeight="1"/>
  </sheetData>
  <sheetProtection/>
  <mergeCells count="28">
    <mergeCell ref="O2:W2"/>
    <mergeCell ref="A5:W5"/>
    <mergeCell ref="B10:B12"/>
    <mergeCell ref="A7:W7"/>
    <mergeCell ref="O10:R10"/>
    <mergeCell ref="M11:N11"/>
    <mergeCell ref="U10:U12"/>
    <mergeCell ref="A6:W6"/>
    <mergeCell ref="W10:W12"/>
    <mergeCell ref="A8:W8"/>
    <mergeCell ref="E10:E12"/>
    <mergeCell ref="L10:N10"/>
    <mergeCell ref="J10:J12"/>
    <mergeCell ref="L11:L12"/>
    <mergeCell ref="S10:S12"/>
    <mergeCell ref="O11:O12"/>
    <mergeCell ref="G11:I11"/>
    <mergeCell ref="P11:R11"/>
    <mergeCell ref="A3:W4"/>
    <mergeCell ref="H1:W1"/>
    <mergeCell ref="A10:A12"/>
    <mergeCell ref="C10:C12"/>
    <mergeCell ref="K10:K12"/>
    <mergeCell ref="D10:D12"/>
    <mergeCell ref="V10:V12"/>
    <mergeCell ref="T10:T12"/>
    <mergeCell ref="F11:F12"/>
    <mergeCell ref="F10:I10"/>
  </mergeCells>
  <printOptions horizontalCentered="1"/>
  <pageMargins left="0.64" right="0.1968503937007874" top="0.3937007874015748" bottom="0.1968503937007874" header="0.2755905511811024" footer="0.275590551181102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Котеев</dc:creator>
  <cp:keywords/>
  <dc:description/>
  <cp:lastModifiedBy>morgau_fin2</cp:lastModifiedBy>
  <cp:lastPrinted>2022-02-24T07:16:55Z</cp:lastPrinted>
  <dcterms:created xsi:type="dcterms:W3CDTF">2006-03-30T06:03:30Z</dcterms:created>
  <dcterms:modified xsi:type="dcterms:W3CDTF">2022-02-24T07:16:57Z</dcterms:modified>
  <cp:category/>
  <cp:version/>
  <cp:contentType/>
  <cp:contentStatus/>
</cp:coreProperties>
</file>