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6295" windowHeight="14310"/>
  </bookViews>
  <sheets>
    <sheet name="12" sheetId="18" r:id="rId1"/>
  </sheets>
  <definedNames>
    <definedName name="_xlnm.Print_Titles" localSheetId="0">'12'!$3:$3</definedName>
    <definedName name="_xlnm.Print_Area" localSheetId="0">'12'!$A$1:$D$98</definedName>
  </definedNames>
  <calcPr calcId="152511"/>
</workbook>
</file>

<file path=xl/calcChain.xml><?xml version="1.0" encoding="utf-8"?>
<calcChain xmlns="http://schemas.openxmlformats.org/spreadsheetml/2006/main">
  <c r="B40" i="18" l="1"/>
  <c r="C33" i="18"/>
  <c r="B33" i="18"/>
  <c r="C29" i="18"/>
  <c r="B29" i="18"/>
  <c r="C14" i="18"/>
  <c r="B14" i="18"/>
  <c r="C9" i="18"/>
  <c r="B9" i="18"/>
  <c r="C89" i="18" l="1"/>
  <c r="B89" i="18"/>
  <c r="C85" i="18"/>
  <c r="B85" i="18"/>
  <c r="C80" i="18"/>
  <c r="B80" i="18"/>
  <c r="C78" i="18"/>
  <c r="B78" i="18"/>
  <c r="C72" i="18"/>
  <c r="B72" i="18"/>
  <c r="C69" i="18"/>
  <c r="B69" i="18"/>
  <c r="C64" i="18"/>
  <c r="B64" i="18"/>
  <c r="C59" i="18"/>
  <c r="B59" i="18"/>
  <c r="C55" i="18"/>
  <c r="B55" i="18"/>
  <c r="B37" i="18" l="1"/>
  <c r="C37" i="18"/>
  <c r="C47" i="18" l="1"/>
  <c r="B47" i="18"/>
  <c r="D35" i="18"/>
  <c r="D12" i="18" l="1"/>
  <c r="D41" i="18"/>
  <c r="D42" i="18"/>
  <c r="D94" i="18" l="1"/>
  <c r="D92" i="18"/>
  <c r="D91" i="18"/>
  <c r="D90" i="18"/>
  <c r="D88" i="18"/>
  <c r="D87" i="18"/>
  <c r="D86" i="18"/>
  <c r="D84" i="18"/>
  <c r="D83" i="18"/>
  <c r="D82" i="18"/>
  <c r="D81" i="18"/>
  <c r="D79" i="18"/>
  <c r="D77" i="18"/>
  <c r="D76" i="18"/>
  <c r="D75" i="18"/>
  <c r="D74" i="18"/>
  <c r="D73" i="18"/>
  <c r="D71" i="18"/>
  <c r="D70" i="18"/>
  <c r="D68" i="18"/>
  <c r="D67" i="18"/>
  <c r="D66" i="18"/>
  <c r="D65" i="18"/>
  <c r="D63" i="18"/>
  <c r="D62" i="18"/>
  <c r="D61" i="18"/>
  <c r="D60" i="18"/>
  <c r="D57" i="18"/>
  <c r="D56" i="18"/>
  <c r="D54" i="18"/>
  <c r="D53" i="18"/>
  <c r="D51" i="18"/>
  <c r="D50" i="18"/>
  <c r="D49" i="18"/>
  <c r="D48" i="18"/>
  <c r="D40" i="18"/>
  <c r="D38" i="18"/>
  <c r="D32" i="18"/>
  <c r="D31" i="18"/>
  <c r="D30" i="18"/>
  <c r="D28" i="18"/>
  <c r="D27" i="18"/>
  <c r="D26" i="18"/>
  <c r="D25" i="18"/>
  <c r="D24" i="18"/>
  <c r="D23" i="18"/>
  <c r="D22" i="18"/>
  <c r="C21" i="18"/>
  <c r="B21" i="18"/>
  <c r="D19" i="18"/>
  <c r="D18" i="18"/>
  <c r="D17" i="18"/>
  <c r="D16" i="18"/>
  <c r="D15" i="18"/>
  <c r="D13" i="18"/>
  <c r="D11" i="18"/>
  <c r="D10" i="18"/>
  <c r="D8" i="18"/>
  <c r="D7" i="18"/>
  <c r="C6" i="18"/>
  <c r="B6" i="18"/>
  <c r="B5" i="18" l="1"/>
  <c r="B20" i="18"/>
  <c r="C5" i="18"/>
  <c r="B93" i="18"/>
  <c r="D59" i="18"/>
  <c r="D69" i="18"/>
  <c r="D89" i="18"/>
  <c r="D9" i="18"/>
  <c r="D21" i="18"/>
  <c r="D33" i="18"/>
  <c r="D80" i="18"/>
  <c r="D14" i="18"/>
  <c r="D29" i="18"/>
  <c r="C93" i="18"/>
  <c r="D55" i="18"/>
  <c r="D64" i="18"/>
  <c r="D72" i="18"/>
  <c r="D78" i="18"/>
  <c r="D85" i="18"/>
  <c r="D6" i="18"/>
  <c r="D47" i="18"/>
  <c r="C20" i="18"/>
  <c r="D37" i="18"/>
  <c r="D5" i="18" l="1"/>
  <c r="B4" i="18"/>
  <c r="D93" i="18"/>
  <c r="D20" i="18"/>
  <c r="B45" i="18"/>
  <c r="C4" i="18"/>
  <c r="C45" i="18"/>
  <c r="C95" i="18" l="1"/>
  <c r="B95" i="18"/>
  <c r="D4" i="18"/>
  <c r="D45" i="18"/>
  <c r="D95" i="18" l="1"/>
</calcChain>
</file>

<file path=xl/sharedStrings.xml><?xml version="1.0" encoding="utf-8"?>
<sst xmlns="http://schemas.openxmlformats.org/spreadsheetml/2006/main" count="100" uniqueCount="99">
  <si>
    <t>(рубли)</t>
  </si>
  <si>
    <t>Наименование показателя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</si>
  <si>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</si>
  <si>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</si>
  <si>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</si>
  <si>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</si>
  <si>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</si>
  <si>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</si>
  <si>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</si>
  <si>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</si>
  <si>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</si>
  <si>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</si>
  <si>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</si>
  <si>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</si>
  <si>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</si>
  <si>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</si>
  <si>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</si>
  <si>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</si>
  <si>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</si>
  <si>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</si>
  <si>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</si>
  <si>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</si>
  <si>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</si>
  <si>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</si>
  <si>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</si>
  <si>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</si>
  <si>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</si>
  <si>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</si>
  <si>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</si>
  <si>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</si>
  <si>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</si>
  <si>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</si>
  <si>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</si>
  <si>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</si>
  <si>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</si>
  <si>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</si>
  <si>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</si>
  <si>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</si>
  <si>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</si>
  <si>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</si>
  <si>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</si>
  <si>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</si>
  <si>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</si>
  <si>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</si>
  <si>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</si>
  <si>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</si>
  <si>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</si>
  <si>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</si>
  <si>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</si>
  <si>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</si>
  <si>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</si>
  <si>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</si>
  <si>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</si>
  <si>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</si>
  <si>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</si>
  <si>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</si>
  <si>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</si>
  <si>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</si>
  <si>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</si>
  <si>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</si>
  <si>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</si>
  <si>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</si>
  <si>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</si>
  <si>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</si>
  <si>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</si>
  <si>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</si>
  <si>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</si>
  <si>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</si>
  <si>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</si>
  <si>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</si>
  <si>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</si>
  <si>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</si>
  <si>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</si>
  <si>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</si>
  <si>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</si>
  <si>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</si>
  <si>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</si>
  <si>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</si>
  <si>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</si>
  <si>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</si>
  <si>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</si>
  <si>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</si>
  <si>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</si>
  <si>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</si>
  <si>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</si>
  <si>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</si>
  <si>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</si>
  <si>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</si>
  <si>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администрации города Новочебоксарска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</si>
  <si>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</si>
  <si>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</si>
  <si>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Начальник финансового отдела</t>
  </si>
  <si>
    <t>Гражданская оборона</t>
  </si>
  <si>
    <t>Утвержденный план</t>
  </si>
  <si>
    <t>% исп</t>
  </si>
  <si>
    <t xml:space="preserve">         Е. М. Запорожцева</t>
  </si>
  <si>
    <t>Инициативные платежи, зачисляемые в бюджеты ГО</t>
  </si>
  <si>
    <t xml:space="preserve"> Сводка об исполнении бюджета города Новочебоксарска на 1 января 2022 года                                                        </t>
  </si>
  <si>
    <t>Исполнено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</si>
</sst>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Border="1" applyAlignment="1">
      <alignment wrapText="1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right"/>
    </xf>
    <xf numFmtId="4" fontId="2" fillId="0" borderId="5" xfId="1" applyNumberFormat="1" applyFont="1" applyFill="1" applyBorder="1" applyAlignment="1"/>
    <xf numFmtId="4" fontId="3" fillId="0" borderId="5" xfId="1" applyNumberFormat="1" applyFont="1" applyFill="1" applyBorder="1" applyAlignment="1"/>
    <xf numFmtId="4" fontId="3" fillId="0" borderId="7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wrapText="1"/>
    </xf>
    <xf numFmtId="4" fontId="2" fillId="0" borderId="5" xfId="1" applyNumberFormat="1" applyFont="1" applyFill="1" applyBorder="1" applyAlignment="1">
      <alignment wrapText="1"/>
    </xf>
    <xf numFmtId="4" fontId="3" fillId="0" borderId="5" xfId="1" applyNumberFormat="1" applyFont="1" applyFill="1" applyBorder="1" applyAlignment="1">
      <alignment wrapText="1"/>
    </xf>
    <xf numFmtId="4" fontId="3" fillId="3" borderId="5" xfId="0" applyNumberFormat="1" applyFont="1" applyFill="1" applyBorder="1" applyAlignment="1">
      <alignment wrapText="1"/>
    </xf>
    <xf numFmtId="0" fontId="2" fillId="0" borderId="0" xfId="0" applyFont="1"/>
    <xf numFmtId="4" fontId="3" fillId="0" borderId="7" xfId="0" applyNumberFormat="1" applyFont="1" applyFill="1" applyBorder="1" applyAlignment="1">
      <alignment wrapText="1"/>
    </xf>
    <xf numFmtId="4" fontId="2" fillId="0" borderId="13" xfId="0" applyNumberFormat="1" applyFont="1" applyFill="1" applyBorder="1" applyAlignment="1">
      <alignment horizontal="right"/>
    </xf>
    <xf numFmtId="0" fontId="4" fillId="0" borderId="0" xfId="0" applyFont="1"/>
    <xf numFmtId="164" fontId="4" fillId="0" borderId="0" xfId="0" applyNumberFormat="1" applyFont="1"/>
    <xf numFmtId="4" fontId="4" fillId="0" borderId="0" xfId="0" applyNumberFormat="1" applyFont="1"/>
    <xf numFmtId="0" fontId="2" fillId="0" borderId="0" xfId="0" applyFont="1" applyFill="1" applyBorder="1" applyAlignment="1">
      <alignment wrapText="1"/>
    </xf>
    <xf numFmtId="0" fontId="4" fillId="0" borderId="0" xfId="0" applyFont="1" applyFill="1"/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4" fontId="3" fillId="0" borderId="1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wrapText="1"/>
    </xf>
    <xf numFmtId="0" fontId="2" fillId="0" borderId="0" xfId="0" applyFont="1" applyFill="1"/>
    <xf numFmtId="4" fontId="3" fillId="0" borderId="5" xfId="0" applyNumberFormat="1" applyFont="1" applyFill="1" applyBorder="1" applyAlignment="1">
      <alignment wrapText="1" shrinkToFit="1"/>
    </xf>
    <xf numFmtId="0" fontId="3" fillId="0" borderId="16" xfId="0" applyFont="1" applyBorder="1" applyAlignment="1">
      <alignment wrapText="1" shrinkToFit="1"/>
    </xf>
    <xf numFmtId="0" fontId="2" fillId="0" borderId="16" xfId="0" applyFont="1" applyBorder="1" applyAlignment="1">
      <alignment wrapText="1" shrinkToFit="1"/>
    </xf>
    <xf numFmtId="0" fontId="2" fillId="0" borderId="1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3" fillId="0" borderId="19" xfId="0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0" fontId="3" fillId="3" borderId="19" xfId="0" applyFont="1" applyFill="1" applyBorder="1" applyAlignment="1">
      <alignment horizontal="center" wrapText="1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wrapText="1"/>
    </xf>
    <xf numFmtId="4" fontId="2" fillId="0" borderId="13" xfId="0" applyNumberFormat="1" applyFont="1" applyFill="1" applyBorder="1" applyAlignment="1">
      <alignment wrapText="1"/>
    </xf>
    <xf numFmtId="4" fontId="2" fillId="0" borderId="5" xfId="0" applyNumberFormat="1" applyFont="1" applyFill="1" applyBorder="1"/>
    <xf numFmtId="0" fontId="2" fillId="0" borderId="0" xfId="0" applyFont="1" applyBorder="1" applyAlignment="1">
      <alignment horizontal="right"/>
    </xf>
    <xf numFmtId="4" fontId="3" fillId="0" borderId="5" xfId="0" applyNumberFormat="1" applyFont="1" applyFill="1" applyBorder="1" applyAlignment="1"/>
    <xf numFmtId="4" fontId="2" fillId="0" borderId="5" xfId="0" applyNumberFormat="1" applyFont="1" applyFill="1" applyBorder="1" applyAlignment="1"/>
    <xf numFmtId="0" fontId="3" fillId="0" borderId="16" xfId="0" applyFont="1" applyBorder="1" applyAlignment="1">
      <alignment horizontal="center" wrapText="1"/>
    </xf>
    <xf numFmtId="0" fontId="4" fillId="0" borderId="16" xfId="0" applyFont="1" applyBorder="1"/>
    <xf numFmtId="0" fontId="2" fillId="0" borderId="22" xfId="0" applyFont="1" applyBorder="1" applyAlignment="1">
      <alignment horizontal="center" vertical="center" wrapText="1"/>
    </xf>
    <xf numFmtId="164" fontId="3" fillId="0" borderId="6" xfId="2" applyNumberFormat="1" applyFont="1" applyBorder="1" applyAlignment="1">
      <alignment horizontal="right"/>
    </xf>
    <xf numFmtId="164" fontId="2" fillId="2" borderId="6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>
      <alignment horizontal="right"/>
    </xf>
    <xf numFmtId="164" fontId="2" fillId="0" borderId="6" xfId="2" applyNumberFormat="1" applyFont="1" applyBorder="1" applyAlignment="1">
      <alignment horizontal="right"/>
    </xf>
    <xf numFmtId="164" fontId="3" fillId="0" borderId="6" xfId="2" applyNumberFormat="1" applyFont="1" applyFill="1" applyBorder="1" applyAlignment="1">
      <alignment horizontal="right"/>
    </xf>
    <xf numFmtId="164" fontId="2" fillId="0" borderId="6" xfId="2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 shrinkToFit="1"/>
    </xf>
    <xf numFmtId="4" fontId="3" fillId="0" borderId="11" xfId="0" applyNumberFormat="1" applyFont="1" applyFill="1" applyBorder="1" applyAlignment="1">
      <alignment wrapText="1" shrinkToFit="1"/>
    </xf>
    <xf numFmtId="164" fontId="3" fillId="0" borderId="12" xfId="2" applyNumberFormat="1" applyFont="1" applyBorder="1" applyAlignment="1">
      <alignment horizontal="right"/>
    </xf>
    <xf numFmtId="164" fontId="3" fillId="0" borderId="2" xfId="2" applyNumberFormat="1" applyFont="1" applyBorder="1" applyAlignment="1">
      <alignment horizontal="right"/>
    </xf>
    <xf numFmtId="0" fontId="3" fillId="0" borderId="20" xfId="0" applyFont="1" applyBorder="1" applyAlignment="1">
      <alignment horizontal="center" wrapText="1"/>
    </xf>
    <xf numFmtId="164" fontId="3" fillId="0" borderId="8" xfId="2" applyNumberFormat="1" applyFont="1" applyBorder="1" applyAlignment="1">
      <alignment horizontal="right"/>
    </xf>
    <xf numFmtId="0" fontId="3" fillId="0" borderId="15" xfId="0" applyFont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4" fontId="3" fillId="0" borderId="9" xfId="0" applyNumberFormat="1" applyFont="1" applyFill="1" applyBorder="1" applyAlignment="1">
      <alignment wrapText="1"/>
    </xf>
    <xf numFmtId="164" fontId="3" fillId="3" borderId="2" xfId="0" applyNumberFormat="1" applyFont="1" applyFill="1" applyBorder="1" applyAlignment="1">
      <alignment horizontal="right"/>
    </xf>
    <xf numFmtId="0" fontId="2" fillId="3" borderId="21" xfId="0" applyFont="1" applyFill="1" applyBorder="1" applyAlignment="1">
      <alignment wrapText="1"/>
    </xf>
    <xf numFmtId="164" fontId="3" fillId="3" borderId="14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/>
    <xf numFmtId="0" fontId="6" fillId="0" borderId="0" xfId="0" applyFont="1" applyBorder="1" applyAlignment="1">
      <alignment horizontal="center" wrapText="1"/>
    </xf>
    <xf numFmtId="4" fontId="3" fillId="0" borderId="3" xfId="0" applyNumberFormat="1" applyFont="1" applyBorder="1" applyAlignment="1">
      <alignment wrapText="1"/>
    </xf>
    <xf numFmtId="0" fontId="2" fillId="0" borderId="3" xfId="0" applyFont="1" applyBorder="1" applyAlignment="1"/>
    <xf numFmtId="0" fontId="2" fillId="0" borderId="4" xfId="0" applyFont="1" applyBorder="1" applyAlignment="1"/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zoomScaleNormal="100" workbookViewId="0">
      <selection activeCell="F76" sqref="F76"/>
    </sheetView>
  </sheetViews>
  <sheetFormatPr defaultColWidth="9.140625" defaultRowHeight="15.75" x14ac:dyDescent="0.25"/>
  <cols>
    <col min="1" max="1" width="64.140625" style="14" customWidth="1"/>
    <col min="2" max="2" width="18.5703125" style="18" customWidth="1"/>
    <col min="3" max="3" width="19.42578125" style="18" customWidth="1"/>
    <col min="4" max="4" width="12.42578125" style="14" customWidth="1"/>
    <col min="5" max="5" width="9.140625" style="14"/>
    <col min="6" max="6" width="17.85546875" style="14" customWidth="1"/>
    <col min="7" max="7" width="9.140625" style="14"/>
    <col min="8" max="8" width="15" style="14" bestFit="1" customWidth="1"/>
    <col min="9" max="10" width="9.140625" style="14"/>
    <col min="11" max="11" width="15" style="14" bestFit="1" customWidth="1"/>
    <col min="12" max="16384" width="9.140625" style="14"/>
  </cols>
  <sheetData>
    <row r="1" spans="1:4" ht="27.75" customHeight="1" x14ac:dyDescent="0.3">
      <c r="A1" s="73" t="s">
        <v>97</v>
      </c>
      <c r="B1" s="73"/>
      <c r="C1" s="73"/>
      <c r="D1" s="73"/>
    </row>
    <row r="2" spans="1:4" ht="16.5" thickBot="1" x14ac:dyDescent="0.3">
      <c r="A2" s="1"/>
      <c r="B2" s="17"/>
      <c r="C2" s="37"/>
      <c r="D2" s="41" t="s">
        <v>0</v>
      </c>
    </row>
    <row r="3" spans="1:4" ht="32.25" thickBot="1" x14ac:dyDescent="0.3">
      <c r="A3" s="46" t="s">
        <v>1</v>
      </c>
      <c r="B3" s="57" t="s">
        <v>93</v>
      </c>
      <c r="C3" s="57" t="s">
        <v>98</v>
      </c>
      <c r="D3" s="58" t="s">
        <v>94</v>
      </c>
    </row>
    <row r="4" spans="1:4" ht="30.75" customHeight="1" thickBot="1" x14ac:dyDescent="0.3">
      <c r="A4" s="34" t="s">
        <v>2</v>
      </c>
      <c r="B4" s="35">
        <f>B5+B20</f>
        <v>698539958.61000001</v>
      </c>
      <c r="C4" s="35">
        <f>C5+C20</f>
        <v>715263646.12000012</v>
      </c>
      <c r="D4" s="62">
        <f t="shared" ref="D4:D45" si="0">C4/B4*100</f>
        <v>102.39409174863496</v>
      </c>
    </row>
    <row r="5" spans="1:4" ht="29.25" customHeight="1" x14ac:dyDescent="0.25">
      <c r="A5" s="59" t="s">
        <v>3</v>
      </c>
      <c r="B5" s="60">
        <f>B6+B8+B9+B14+B18+B19</f>
        <v>521984968.41000003</v>
      </c>
      <c r="C5" s="60">
        <f>C6+C8+C9+C14+C18+C19</f>
        <v>534677259.31000006</v>
      </c>
      <c r="D5" s="61">
        <f t="shared" si="0"/>
        <v>102.43154337157669</v>
      </c>
    </row>
    <row r="6" spans="1:4" ht="21.75" customHeight="1" x14ac:dyDescent="0.25">
      <c r="A6" s="28" t="s">
        <v>4</v>
      </c>
      <c r="B6" s="27">
        <f>B7</f>
        <v>284000000</v>
      </c>
      <c r="C6" s="3">
        <f>C7</f>
        <v>286311211.00999999</v>
      </c>
      <c r="D6" s="47">
        <f t="shared" si="0"/>
        <v>100.81380669366197</v>
      </c>
    </row>
    <row r="7" spans="1:4" x14ac:dyDescent="0.25">
      <c r="A7" s="29" t="s">
        <v>5</v>
      </c>
      <c r="B7" s="42">
        <v>284000000</v>
      </c>
      <c r="C7" s="5">
        <v>286311211.00999999</v>
      </c>
      <c r="D7" s="48">
        <f t="shared" si="0"/>
        <v>100.81380669366197</v>
      </c>
    </row>
    <row r="8" spans="1:4" x14ac:dyDescent="0.25">
      <c r="A8" s="28" t="s">
        <v>6</v>
      </c>
      <c r="B8" s="42">
        <v>4800000</v>
      </c>
      <c r="C8" s="5">
        <v>4839048.01</v>
      </c>
      <c r="D8" s="49">
        <f t="shared" si="0"/>
        <v>100.81350020833332</v>
      </c>
    </row>
    <row r="9" spans="1:4" x14ac:dyDescent="0.25">
      <c r="A9" s="28" t="s">
        <v>7</v>
      </c>
      <c r="B9" s="42">
        <f>B10+B11+B12+B13</f>
        <v>92377700</v>
      </c>
      <c r="C9" s="5">
        <f>C10+C11+C12+C13</f>
        <v>95245108.189999998</v>
      </c>
      <c r="D9" s="49">
        <f t="shared" si="0"/>
        <v>103.10400474356906</v>
      </c>
    </row>
    <row r="10" spans="1:4" ht="32.25" customHeight="1" x14ac:dyDescent="0.25">
      <c r="A10" s="29" t="s">
        <v>90</v>
      </c>
      <c r="B10" s="43">
        <v>63757700</v>
      </c>
      <c r="C10" s="4">
        <v>63803767.579999998</v>
      </c>
      <c r="D10" s="48">
        <f t="shared" si="0"/>
        <v>100.07225414342112</v>
      </c>
    </row>
    <row r="11" spans="1:4" ht="33.75" customHeight="1" x14ac:dyDescent="0.25">
      <c r="A11" s="29" t="s">
        <v>8</v>
      </c>
      <c r="B11" s="43">
        <v>11500000</v>
      </c>
      <c r="C11" s="4">
        <v>11507646.74</v>
      </c>
      <c r="D11" s="48">
        <f t="shared" si="0"/>
        <v>100.06649339130436</v>
      </c>
    </row>
    <row r="12" spans="1:4" ht="20.25" customHeight="1" x14ac:dyDescent="0.25">
      <c r="A12" s="29" t="s">
        <v>9</v>
      </c>
      <c r="B12" s="43">
        <v>120000</v>
      </c>
      <c r="C12" s="4">
        <v>120423.39</v>
      </c>
      <c r="D12" s="48">
        <f t="shared" si="0"/>
        <v>100.352825</v>
      </c>
    </row>
    <row r="13" spans="1:4" ht="31.5" x14ac:dyDescent="0.25">
      <c r="A13" s="29" t="s">
        <v>10</v>
      </c>
      <c r="B13" s="43">
        <v>17000000</v>
      </c>
      <c r="C13" s="4">
        <v>19813270.48</v>
      </c>
      <c r="D13" s="48">
        <f t="shared" si="0"/>
        <v>116.54864988235293</v>
      </c>
    </row>
    <row r="14" spans="1:4" x14ac:dyDescent="0.25">
      <c r="A14" s="28" t="s">
        <v>11</v>
      </c>
      <c r="B14" s="42">
        <f>B15+B16+B17</f>
        <v>129200000</v>
      </c>
      <c r="C14" s="5">
        <f>C15+C16+C17</f>
        <v>136216473.28</v>
      </c>
      <c r="D14" s="49">
        <f t="shared" si="0"/>
        <v>105.43070687306502</v>
      </c>
    </row>
    <row r="15" spans="1:4" x14ac:dyDescent="0.25">
      <c r="A15" s="29" t="s">
        <v>12</v>
      </c>
      <c r="B15" s="43">
        <v>33900000</v>
      </c>
      <c r="C15" s="4">
        <v>35627222.049999997</v>
      </c>
      <c r="D15" s="48">
        <f t="shared" si="0"/>
        <v>105.09505029498524</v>
      </c>
    </row>
    <row r="16" spans="1:4" x14ac:dyDescent="0.25">
      <c r="A16" s="29" t="s">
        <v>13</v>
      </c>
      <c r="B16" s="43">
        <v>9800000</v>
      </c>
      <c r="C16" s="4">
        <v>10134052.85</v>
      </c>
      <c r="D16" s="48">
        <f t="shared" si="0"/>
        <v>103.40870255102041</v>
      </c>
    </row>
    <row r="17" spans="1:4" x14ac:dyDescent="0.25">
      <c r="A17" s="30" t="s">
        <v>14</v>
      </c>
      <c r="B17" s="43">
        <v>85500000</v>
      </c>
      <c r="C17" s="4">
        <v>90455198.379999995</v>
      </c>
      <c r="D17" s="48">
        <f t="shared" si="0"/>
        <v>105.7955536608187</v>
      </c>
    </row>
    <row r="18" spans="1:4" ht="33" customHeight="1" x14ac:dyDescent="0.25">
      <c r="A18" s="31" t="s">
        <v>15</v>
      </c>
      <c r="B18" s="42">
        <v>7268.41</v>
      </c>
      <c r="C18" s="5">
        <v>7268.41</v>
      </c>
      <c r="D18" s="49">
        <f t="shared" si="0"/>
        <v>100</v>
      </c>
    </row>
    <row r="19" spans="1:4" ht="21.75" customHeight="1" x14ac:dyDescent="0.25">
      <c r="A19" s="31" t="s">
        <v>16</v>
      </c>
      <c r="B19" s="42">
        <v>11600000</v>
      </c>
      <c r="C19" s="5">
        <v>12058150.41</v>
      </c>
      <c r="D19" s="49">
        <f t="shared" si="0"/>
        <v>103.94957250000002</v>
      </c>
    </row>
    <row r="20" spans="1:4" ht="30.2" customHeight="1" x14ac:dyDescent="0.25">
      <c r="A20" s="44" t="s">
        <v>17</v>
      </c>
      <c r="B20" s="7">
        <f>B21+B27+B28+B29+B32+B33</f>
        <v>176554990.20000002</v>
      </c>
      <c r="C20" s="7">
        <f>C21+C27+C28+C29+C32+C33</f>
        <v>180586386.81</v>
      </c>
      <c r="D20" s="49">
        <f t="shared" si="0"/>
        <v>102.28336599573495</v>
      </c>
    </row>
    <row r="21" spans="1:4" ht="33.75" customHeight="1" x14ac:dyDescent="0.25">
      <c r="A21" s="31" t="s">
        <v>18</v>
      </c>
      <c r="B21" s="7">
        <f>B22+B23+B24+B25+B26</f>
        <v>106461426.22</v>
      </c>
      <c r="C21" s="7">
        <f>C22+C23+C24+C25+C26</f>
        <v>108450419.92999999</v>
      </c>
      <c r="D21" s="49">
        <f t="shared" si="0"/>
        <v>101.8682764082925</v>
      </c>
    </row>
    <row r="22" spans="1:4" ht="50.25" customHeight="1" x14ac:dyDescent="0.25">
      <c r="A22" s="30" t="s">
        <v>19</v>
      </c>
      <c r="B22" s="24">
        <v>2426426.2200000002</v>
      </c>
      <c r="C22" s="8">
        <v>2426426.2200000002</v>
      </c>
      <c r="D22" s="48">
        <f t="shared" si="0"/>
        <v>100</v>
      </c>
    </row>
    <row r="23" spans="1:4" ht="23.25" customHeight="1" x14ac:dyDescent="0.25">
      <c r="A23" s="30" t="s">
        <v>20</v>
      </c>
      <c r="B23" s="43">
        <v>81800000</v>
      </c>
      <c r="C23" s="8">
        <v>82882837.019999996</v>
      </c>
      <c r="D23" s="48">
        <f t="shared" si="0"/>
        <v>101.3237616381418</v>
      </c>
    </row>
    <row r="24" spans="1:4" ht="20.25" customHeight="1" x14ac:dyDescent="0.25">
      <c r="A24" s="30" t="s">
        <v>21</v>
      </c>
      <c r="B24" s="43">
        <v>5500000</v>
      </c>
      <c r="C24" s="8">
        <v>5548120.5800000001</v>
      </c>
      <c r="D24" s="48">
        <f t="shared" si="0"/>
        <v>100.87491963636364</v>
      </c>
    </row>
    <row r="25" spans="1:4" ht="37.5" customHeight="1" x14ac:dyDescent="0.25">
      <c r="A25" s="30" t="s">
        <v>22</v>
      </c>
      <c r="B25" s="43">
        <v>135000</v>
      </c>
      <c r="C25" s="8">
        <v>135000</v>
      </c>
      <c r="D25" s="48">
        <f t="shared" si="0"/>
        <v>100</v>
      </c>
    </row>
    <row r="26" spans="1:4" ht="31.5" x14ac:dyDescent="0.25">
      <c r="A26" s="30" t="s">
        <v>23</v>
      </c>
      <c r="B26" s="43">
        <v>16600000</v>
      </c>
      <c r="C26" s="8">
        <v>17458036.109999999</v>
      </c>
      <c r="D26" s="50">
        <f t="shared" si="0"/>
        <v>105.16889222891565</v>
      </c>
    </row>
    <row r="27" spans="1:4" ht="22.7" customHeight="1" x14ac:dyDescent="0.25">
      <c r="A27" s="31" t="s">
        <v>24</v>
      </c>
      <c r="B27" s="42">
        <v>20850000</v>
      </c>
      <c r="C27" s="5">
        <v>22019216.219999999</v>
      </c>
      <c r="D27" s="49">
        <f t="shared" si="0"/>
        <v>105.60775165467626</v>
      </c>
    </row>
    <row r="28" spans="1:4" ht="30.75" customHeight="1" x14ac:dyDescent="0.25">
      <c r="A28" s="31" t="s">
        <v>25</v>
      </c>
      <c r="B28" s="42">
        <v>1650000</v>
      </c>
      <c r="C28" s="9">
        <v>2454107.4900000002</v>
      </c>
      <c r="D28" s="49">
        <f t="shared" si="0"/>
        <v>148.73378727272728</v>
      </c>
    </row>
    <row r="29" spans="1:4" ht="31.5" x14ac:dyDescent="0.25">
      <c r="A29" s="31" t="s">
        <v>26</v>
      </c>
      <c r="B29" s="42">
        <f>B30+B31</f>
        <v>34232380</v>
      </c>
      <c r="C29" s="5">
        <f>C30+C31</f>
        <v>34256939.270000003</v>
      </c>
      <c r="D29" s="49">
        <f t="shared" si="0"/>
        <v>100.07174280608011</v>
      </c>
    </row>
    <row r="30" spans="1:4" ht="21.75" customHeight="1" x14ac:dyDescent="0.25">
      <c r="A30" s="30" t="s">
        <v>27</v>
      </c>
      <c r="B30" s="43">
        <v>6743299.6100000003</v>
      </c>
      <c r="C30" s="8">
        <v>6747240.9699999997</v>
      </c>
      <c r="D30" s="48">
        <f t="shared" si="0"/>
        <v>100.0584485374809</v>
      </c>
    </row>
    <row r="31" spans="1:4" ht="18.75" customHeight="1" x14ac:dyDescent="0.25">
      <c r="A31" s="30" t="s">
        <v>28</v>
      </c>
      <c r="B31" s="43">
        <v>27489080.390000001</v>
      </c>
      <c r="C31" s="8">
        <v>27509698.300000001</v>
      </c>
      <c r="D31" s="48">
        <f t="shared" si="0"/>
        <v>100.07500400052487</v>
      </c>
    </row>
    <row r="32" spans="1:4" ht="21.75" customHeight="1" x14ac:dyDescent="0.25">
      <c r="A32" s="31" t="s">
        <v>29</v>
      </c>
      <c r="B32" s="42">
        <v>6071609.2699999996</v>
      </c>
      <c r="C32" s="9">
        <v>6330117.6600000001</v>
      </c>
      <c r="D32" s="49">
        <f t="shared" si="0"/>
        <v>104.25765853012476</v>
      </c>
    </row>
    <row r="33" spans="1:4" ht="21.75" customHeight="1" x14ac:dyDescent="0.25">
      <c r="A33" s="31" t="s">
        <v>30</v>
      </c>
      <c r="B33" s="42">
        <f>B34+B35+B36</f>
        <v>7289574.7100000009</v>
      </c>
      <c r="C33" s="5">
        <f>C34+C35+C36</f>
        <v>7075586.2400000002</v>
      </c>
      <c r="D33" s="49">
        <f t="shared" si="0"/>
        <v>97.064458785140829</v>
      </c>
    </row>
    <row r="34" spans="1:4" ht="21.2" customHeight="1" x14ac:dyDescent="0.25">
      <c r="A34" s="30" t="s">
        <v>31</v>
      </c>
      <c r="B34" s="43">
        <v>0</v>
      </c>
      <c r="C34" s="8">
        <v>983.35</v>
      </c>
      <c r="D34" s="48">
        <v>0</v>
      </c>
    </row>
    <row r="35" spans="1:4" ht="21.2" customHeight="1" x14ac:dyDescent="0.25">
      <c r="A35" s="30" t="s">
        <v>30</v>
      </c>
      <c r="B35" s="43">
        <v>2491994.35</v>
      </c>
      <c r="C35" s="4">
        <v>2491994.35</v>
      </c>
      <c r="D35" s="48">
        <f t="shared" si="0"/>
        <v>100</v>
      </c>
    </row>
    <row r="36" spans="1:4" ht="24" customHeight="1" x14ac:dyDescent="0.25">
      <c r="A36" s="45" t="s">
        <v>96</v>
      </c>
      <c r="B36" s="43">
        <v>4797580.3600000003</v>
      </c>
      <c r="C36" s="4">
        <v>4582608.54</v>
      </c>
      <c r="D36" s="48">
        <v>0</v>
      </c>
    </row>
    <row r="37" spans="1:4" ht="30.2" customHeight="1" x14ac:dyDescent="0.25">
      <c r="A37" s="44" t="s">
        <v>32</v>
      </c>
      <c r="B37" s="7">
        <f t="shared" ref="B37:C37" si="1">B38+B39+B40+B41+B42+B43</f>
        <v>2240316100.2399998</v>
      </c>
      <c r="C37" s="7">
        <f t="shared" si="1"/>
        <v>2136944989.7600002</v>
      </c>
      <c r="D37" s="47">
        <f t="shared" si="0"/>
        <v>95.38586941061908</v>
      </c>
    </row>
    <row r="38" spans="1:4" ht="31.7" customHeight="1" x14ac:dyDescent="0.25">
      <c r="A38" s="30" t="s">
        <v>33</v>
      </c>
      <c r="B38" s="43">
        <v>93250200</v>
      </c>
      <c r="C38" s="8">
        <v>93250200</v>
      </c>
      <c r="D38" s="50">
        <f t="shared" si="0"/>
        <v>100</v>
      </c>
    </row>
    <row r="39" spans="1:4" ht="23.25" customHeight="1" x14ac:dyDescent="0.25">
      <c r="A39" s="30" t="s">
        <v>34</v>
      </c>
      <c r="B39" s="43">
        <v>0</v>
      </c>
      <c r="C39" s="8">
        <v>0</v>
      </c>
      <c r="D39" s="50">
        <v>0</v>
      </c>
    </row>
    <row r="40" spans="1:4" ht="18.75" customHeight="1" x14ac:dyDescent="0.25">
      <c r="A40" s="30" t="s">
        <v>35</v>
      </c>
      <c r="B40" s="43">
        <f>2358108509.77-0.01</f>
        <v>2358108509.7599998</v>
      </c>
      <c r="C40" s="8">
        <v>2254737399.2800002</v>
      </c>
      <c r="D40" s="50">
        <f t="shared" si="0"/>
        <v>95.616354800800906</v>
      </c>
    </row>
    <row r="41" spans="1:4" ht="33.75" customHeight="1" x14ac:dyDescent="0.25">
      <c r="A41" s="30" t="s">
        <v>36</v>
      </c>
      <c r="B41" s="43">
        <v>0</v>
      </c>
      <c r="C41" s="8">
        <v>0</v>
      </c>
      <c r="D41" s="50">
        <f>C42/B42*100</f>
        <v>100</v>
      </c>
    </row>
    <row r="42" spans="1:4" ht="47.25" customHeight="1" x14ac:dyDescent="0.25">
      <c r="A42" s="30" t="s">
        <v>37</v>
      </c>
      <c r="B42" s="43">
        <v>-216063408.16</v>
      </c>
      <c r="C42" s="8">
        <v>-216063408.16</v>
      </c>
      <c r="D42" s="50">
        <f>C43/B43*100</f>
        <v>100</v>
      </c>
    </row>
    <row r="43" spans="1:4" ht="19.5" customHeight="1" x14ac:dyDescent="0.25">
      <c r="A43" s="30" t="s">
        <v>38</v>
      </c>
      <c r="B43" s="43">
        <v>5020798.6399999997</v>
      </c>
      <c r="C43" s="8">
        <v>5020798.6399999997</v>
      </c>
      <c r="D43" s="50">
        <v>100</v>
      </c>
    </row>
    <row r="44" spans="1:4" ht="50.25" hidden="1" customHeight="1" thickBot="1" x14ac:dyDescent="0.3">
      <c r="A44" s="30" t="s">
        <v>39</v>
      </c>
      <c r="B44" s="25"/>
      <c r="C44" s="24"/>
      <c r="D44" s="50"/>
    </row>
    <row r="45" spans="1:4" ht="29.25" customHeight="1" thickBot="1" x14ac:dyDescent="0.3">
      <c r="A45" s="63" t="s">
        <v>40</v>
      </c>
      <c r="B45" s="12">
        <f>B5+B20+B37</f>
        <v>2938856058.8499999</v>
      </c>
      <c r="C45" s="6">
        <f>C5+C20+C37</f>
        <v>2852208635.8800001</v>
      </c>
      <c r="D45" s="64">
        <f t="shared" si="0"/>
        <v>97.051661556915263</v>
      </c>
    </row>
    <row r="46" spans="1:4" ht="19.5" customHeight="1" x14ac:dyDescent="0.25">
      <c r="A46" s="65" t="s">
        <v>41</v>
      </c>
      <c r="B46" s="74"/>
      <c r="C46" s="75"/>
      <c r="D46" s="76"/>
    </row>
    <row r="47" spans="1:4" ht="24" customHeight="1" x14ac:dyDescent="0.25">
      <c r="A47" s="32" t="s">
        <v>42</v>
      </c>
      <c r="B47" s="7">
        <f>B48+B49+B50+B51+B52+B53+B54</f>
        <v>116776336.2</v>
      </c>
      <c r="C47" s="7">
        <f>C48+C49+C50+C51+C52+C53+C54</f>
        <v>112440040.44999999</v>
      </c>
      <c r="D47" s="51">
        <f t="shared" ref="D47:D95" si="2">C47/B47*100</f>
        <v>96.286665696915392</v>
      </c>
    </row>
    <row r="48" spans="1:4" ht="49.7" customHeight="1" x14ac:dyDescent="0.25">
      <c r="A48" s="33" t="s">
        <v>43</v>
      </c>
      <c r="B48" s="25">
        <v>5680968.3600000003</v>
      </c>
      <c r="C48" s="24">
        <v>5506190.2199999997</v>
      </c>
      <c r="D48" s="52">
        <f t="shared" si="2"/>
        <v>96.923444579789901</v>
      </c>
    </row>
    <row r="49" spans="1:4" ht="46.5" customHeight="1" x14ac:dyDescent="0.25">
      <c r="A49" s="33" t="s">
        <v>44</v>
      </c>
      <c r="B49" s="25">
        <v>59204096.609999999</v>
      </c>
      <c r="C49" s="24">
        <v>57487078.75</v>
      </c>
      <c r="D49" s="52">
        <f t="shared" si="2"/>
        <v>97.099832683351877</v>
      </c>
    </row>
    <row r="50" spans="1:4" x14ac:dyDescent="0.25">
      <c r="A50" s="33" t="s">
        <v>45</v>
      </c>
      <c r="B50" s="25">
        <v>29200</v>
      </c>
      <c r="C50" s="24">
        <v>29200</v>
      </c>
      <c r="D50" s="52">
        <f t="shared" si="2"/>
        <v>100</v>
      </c>
    </row>
    <row r="51" spans="1:4" ht="30.2" customHeight="1" x14ac:dyDescent="0.25">
      <c r="A51" s="33" t="s">
        <v>46</v>
      </c>
      <c r="B51" s="25">
        <v>9495076.6199999992</v>
      </c>
      <c r="C51" s="24">
        <v>9473398.6899999995</v>
      </c>
      <c r="D51" s="52">
        <f t="shared" si="2"/>
        <v>99.771692942905403</v>
      </c>
    </row>
    <row r="52" spans="1:4" ht="19.5" customHeight="1" x14ac:dyDescent="0.25">
      <c r="A52" s="33" t="s">
        <v>47</v>
      </c>
      <c r="B52" s="25">
        <v>0</v>
      </c>
      <c r="C52" s="24">
        <v>0</v>
      </c>
      <c r="D52" s="52">
        <v>0</v>
      </c>
    </row>
    <row r="53" spans="1:4" x14ac:dyDescent="0.25">
      <c r="A53" s="33" t="s">
        <v>48</v>
      </c>
      <c r="B53" s="25">
        <v>127242.22</v>
      </c>
      <c r="C53" s="24">
        <v>0</v>
      </c>
      <c r="D53" s="52">
        <f t="shared" si="2"/>
        <v>0</v>
      </c>
    </row>
    <row r="54" spans="1:4" x14ac:dyDescent="0.25">
      <c r="A54" s="33" t="s">
        <v>49</v>
      </c>
      <c r="B54" s="25">
        <v>42239752.390000001</v>
      </c>
      <c r="C54" s="24">
        <v>39944172.789999999</v>
      </c>
      <c r="D54" s="52">
        <f t="shared" si="2"/>
        <v>94.565357346783443</v>
      </c>
    </row>
    <row r="55" spans="1:4" ht="31.5" x14ac:dyDescent="0.25">
      <c r="A55" s="32" t="s">
        <v>50</v>
      </c>
      <c r="B55" s="10">
        <f>B56+B57+B58</f>
        <v>19960150</v>
      </c>
      <c r="C55" s="7">
        <f>C56+C57+C58</f>
        <v>19299756.890000001</v>
      </c>
      <c r="D55" s="51">
        <f t="shared" si="2"/>
        <v>96.69144214848086</v>
      </c>
    </row>
    <row r="56" spans="1:4" x14ac:dyDescent="0.25">
      <c r="A56" s="33" t="s">
        <v>51</v>
      </c>
      <c r="B56" s="25">
        <v>3817000</v>
      </c>
      <c r="C56" s="24">
        <v>3817000</v>
      </c>
      <c r="D56" s="52">
        <f t="shared" si="2"/>
        <v>100</v>
      </c>
    </row>
    <row r="57" spans="1:4" ht="18.75" customHeight="1" x14ac:dyDescent="0.25">
      <c r="A57" s="33" t="s">
        <v>92</v>
      </c>
      <c r="B57" s="25">
        <v>16143150</v>
      </c>
      <c r="C57" s="24">
        <v>15482756.890000001</v>
      </c>
      <c r="D57" s="52">
        <f t="shared" si="2"/>
        <v>95.909143444742824</v>
      </c>
    </row>
    <row r="58" spans="1:4" ht="32.25" customHeight="1" x14ac:dyDescent="0.25">
      <c r="A58" s="33" t="s">
        <v>52</v>
      </c>
      <c r="B58" s="25">
        <v>0</v>
      </c>
      <c r="C58" s="24">
        <v>0</v>
      </c>
      <c r="D58" s="52">
        <v>0</v>
      </c>
    </row>
    <row r="59" spans="1:4" x14ac:dyDescent="0.25">
      <c r="A59" s="32" t="s">
        <v>53</v>
      </c>
      <c r="B59" s="7">
        <f>B60+B61+B62+B63</f>
        <v>421845979.13</v>
      </c>
      <c r="C59" s="7">
        <f>C60+C61+C62+C63</f>
        <v>416128323.14999998</v>
      </c>
      <c r="D59" s="51">
        <f t="shared" si="2"/>
        <v>98.644610530176934</v>
      </c>
    </row>
    <row r="60" spans="1:4" x14ac:dyDescent="0.25">
      <c r="A60" s="33" t="s">
        <v>54</v>
      </c>
      <c r="B60" s="25">
        <v>968900</v>
      </c>
      <c r="C60" s="25">
        <v>170623.6</v>
      </c>
      <c r="D60" s="52">
        <f t="shared" si="2"/>
        <v>17.610031995045929</v>
      </c>
    </row>
    <row r="61" spans="1:4" x14ac:dyDescent="0.25">
      <c r="A61" s="33" t="s">
        <v>55</v>
      </c>
      <c r="B61" s="25">
        <v>35506408</v>
      </c>
      <c r="C61" s="25">
        <v>35502208</v>
      </c>
      <c r="D61" s="52">
        <f t="shared" si="2"/>
        <v>99.98817114927536</v>
      </c>
    </row>
    <row r="62" spans="1:4" x14ac:dyDescent="0.25">
      <c r="A62" s="33" t="s">
        <v>56</v>
      </c>
      <c r="B62" s="40">
        <v>365070415.48000002</v>
      </c>
      <c r="C62" s="24">
        <v>360331807.14999998</v>
      </c>
      <c r="D62" s="52">
        <f t="shared" si="2"/>
        <v>98.702001551188516</v>
      </c>
    </row>
    <row r="63" spans="1:4" ht="20.25" customHeight="1" x14ac:dyDescent="0.25">
      <c r="A63" s="33" t="s">
        <v>57</v>
      </c>
      <c r="B63" s="25">
        <v>20300255.649999999</v>
      </c>
      <c r="C63" s="40">
        <v>20123684.399999999</v>
      </c>
      <c r="D63" s="52">
        <f t="shared" si="2"/>
        <v>99.130201840586182</v>
      </c>
    </row>
    <row r="64" spans="1:4" x14ac:dyDescent="0.25">
      <c r="A64" s="32" t="s">
        <v>58</v>
      </c>
      <c r="B64" s="7">
        <f>B65+B66+B68+B67</f>
        <v>456825355.87</v>
      </c>
      <c r="C64" s="7">
        <f>C65+C66+C68+C67</f>
        <v>280926635.94999999</v>
      </c>
      <c r="D64" s="51">
        <f t="shared" si="2"/>
        <v>61.495412270842522</v>
      </c>
    </row>
    <row r="65" spans="1:10" x14ac:dyDescent="0.25">
      <c r="A65" s="33" t="s">
        <v>59</v>
      </c>
      <c r="B65" s="25">
        <v>30184106.48</v>
      </c>
      <c r="C65" s="40">
        <v>25947371.199999999</v>
      </c>
      <c r="D65" s="52">
        <f t="shared" si="2"/>
        <v>85.963688264857979</v>
      </c>
    </row>
    <row r="66" spans="1:10" x14ac:dyDescent="0.25">
      <c r="A66" s="33" t="s">
        <v>60</v>
      </c>
      <c r="B66" s="25">
        <v>107419930.31</v>
      </c>
      <c r="C66" s="24">
        <v>13597455</v>
      </c>
      <c r="D66" s="52">
        <f t="shared" si="2"/>
        <v>12.658223628296451</v>
      </c>
    </row>
    <row r="67" spans="1:10" x14ac:dyDescent="0.25">
      <c r="A67" s="33" t="s">
        <v>61</v>
      </c>
      <c r="B67" s="25">
        <v>308505448.07999998</v>
      </c>
      <c r="C67" s="40">
        <v>230667202.22</v>
      </c>
      <c r="D67" s="52">
        <f t="shared" si="2"/>
        <v>74.76924756291001</v>
      </c>
    </row>
    <row r="68" spans="1:10" ht="17.45" customHeight="1" x14ac:dyDescent="0.25">
      <c r="A68" s="33" t="s">
        <v>62</v>
      </c>
      <c r="B68" s="25">
        <v>10715871</v>
      </c>
      <c r="C68" s="40">
        <v>10714607.529999999</v>
      </c>
      <c r="D68" s="52">
        <f t="shared" si="2"/>
        <v>99.988209357876741</v>
      </c>
    </row>
    <row r="69" spans="1:10" x14ac:dyDescent="0.25">
      <c r="A69" s="32" t="s">
        <v>63</v>
      </c>
      <c r="B69" s="10">
        <f>B70+B71</f>
        <v>12085438</v>
      </c>
      <c r="C69" s="7">
        <f>C70+C71</f>
        <v>12084616.779999999</v>
      </c>
      <c r="D69" s="51">
        <f t="shared" si="2"/>
        <v>99.993204880121013</v>
      </c>
    </row>
    <row r="70" spans="1:10" ht="30.2" customHeight="1" x14ac:dyDescent="0.25">
      <c r="A70" s="33" t="s">
        <v>64</v>
      </c>
      <c r="B70" s="25">
        <v>12085438</v>
      </c>
      <c r="C70" s="24">
        <v>12084616.779999999</v>
      </c>
      <c r="D70" s="52">
        <f t="shared" si="2"/>
        <v>99.993204880121013</v>
      </c>
    </row>
    <row r="71" spans="1:10" ht="19.5" hidden="1" customHeight="1" x14ac:dyDescent="0.25">
      <c r="A71" s="33" t="s">
        <v>65</v>
      </c>
      <c r="B71" s="25"/>
      <c r="C71" s="24"/>
      <c r="D71" s="52" t="e">
        <f t="shared" si="2"/>
        <v>#DIV/0!</v>
      </c>
    </row>
    <row r="72" spans="1:10" x14ac:dyDescent="0.25">
      <c r="A72" s="32" t="s">
        <v>66</v>
      </c>
      <c r="B72" s="7">
        <f>B73+B74+B75+B76+B77</f>
        <v>1885592370.1600001</v>
      </c>
      <c r="C72" s="7">
        <f>C73+C74+C75+C76+C77</f>
        <v>1824742429.28</v>
      </c>
      <c r="D72" s="51">
        <f t="shared" si="2"/>
        <v>96.772900556718056</v>
      </c>
      <c r="F72" s="16"/>
      <c r="H72" s="15"/>
      <c r="J72" s="15"/>
    </row>
    <row r="73" spans="1:10" x14ac:dyDescent="0.25">
      <c r="A73" s="33" t="s">
        <v>67</v>
      </c>
      <c r="B73" s="25">
        <v>809283740.35000002</v>
      </c>
      <c r="C73" s="24">
        <v>806524797.22000003</v>
      </c>
      <c r="D73" s="52">
        <f t="shared" si="2"/>
        <v>99.659088278629355</v>
      </c>
    </row>
    <row r="74" spans="1:10" x14ac:dyDescent="0.25">
      <c r="A74" s="33" t="s">
        <v>68</v>
      </c>
      <c r="B74" s="25">
        <v>871432085.57000005</v>
      </c>
      <c r="C74" s="24">
        <v>815888005.74000001</v>
      </c>
      <c r="D74" s="53">
        <f t="shared" si="2"/>
        <v>93.626114903300945</v>
      </c>
    </row>
    <row r="75" spans="1:10" ht="15" customHeight="1" x14ac:dyDescent="0.25">
      <c r="A75" s="33" t="s">
        <v>69</v>
      </c>
      <c r="B75" s="25">
        <v>176137875.27000001</v>
      </c>
      <c r="C75" s="24">
        <v>174359815.34999999</v>
      </c>
      <c r="D75" s="53">
        <f t="shared" si="2"/>
        <v>98.990529483068627</v>
      </c>
    </row>
    <row r="76" spans="1:10" x14ac:dyDescent="0.25">
      <c r="A76" s="33" t="s">
        <v>70</v>
      </c>
      <c r="B76" s="25">
        <v>17736037.699999999</v>
      </c>
      <c r="C76" s="24">
        <v>17297691.210000001</v>
      </c>
      <c r="D76" s="53">
        <f t="shared" si="2"/>
        <v>97.528498205661805</v>
      </c>
    </row>
    <row r="77" spans="1:10" x14ac:dyDescent="0.25">
      <c r="A77" s="33" t="s">
        <v>71</v>
      </c>
      <c r="B77" s="25">
        <v>11002631.27</v>
      </c>
      <c r="C77" s="24">
        <v>10672119.76</v>
      </c>
      <c r="D77" s="53">
        <f t="shared" si="2"/>
        <v>96.996068468629133</v>
      </c>
    </row>
    <row r="78" spans="1:10" x14ac:dyDescent="0.25">
      <c r="A78" s="32" t="s">
        <v>72</v>
      </c>
      <c r="B78" s="7">
        <f>B79</f>
        <v>89191685.260000005</v>
      </c>
      <c r="C78" s="7">
        <f>C79</f>
        <v>89151866.060000002</v>
      </c>
      <c r="D78" s="54">
        <f t="shared" si="2"/>
        <v>99.955355479735658</v>
      </c>
      <c r="F78" s="16"/>
    </row>
    <row r="79" spans="1:10" x14ac:dyDescent="0.25">
      <c r="A79" s="33" t="s">
        <v>73</v>
      </c>
      <c r="B79" s="25">
        <v>89191685.260000005</v>
      </c>
      <c r="C79" s="24">
        <v>89151866.060000002</v>
      </c>
      <c r="D79" s="53">
        <f t="shared" si="2"/>
        <v>99.955355479735658</v>
      </c>
    </row>
    <row r="80" spans="1:10" x14ac:dyDescent="0.25">
      <c r="A80" s="32" t="s">
        <v>74</v>
      </c>
      <c r="B80" s="7">
        <f>B81+B82+B83+B84</f>
        <v>102233112.98999999</v>
      </c>
      <c r="C80" s="7">
        <f>C81+C82+C83+C84</f>
        <v>99429714.420000002</v>
      </c>
      <c r="D80" s="54">
        <f t="shared" si="2"/>
        <v>97.257837027544866</v>
      </c>
    </row>
    <row r="81" spans="1:6" x14ac:dyDescent="0.25">
      <c r="A81" s="33" t="s">
        <v>75</v>
      </c>
      <c r="B81" s="25">
        <v>822900</v>
      </c>
      <c r="C81" s="24">
        <v>790014</v>
      </c>
      <c r="D81" s="53">
        <f t="shared" si="2"/>
        <v>96.003645643456068</v>
      </c>
    </row>
    <row r="82" spans="1:6" x14ac:dyDescent="0.25">
      <c r="A82" s="33" t="s">
        <v>76</v>
      </c>
      <c r="B82" s="25">
        <v>2798013</v>
      </c>
      <c r="C82" s="24">
        <v>2355060</v>
      </c>
      <c r="D82" s="53">
        <f t="shared" si="2"/>
        <v>84.169015655038066</v>
      </c>
    </row>
    <row r="83" spans="1:6" x14ac:dyDescent="0.25">
      <c r="A83" s="33" t="s">
        <v>77</v>
      </c>
      <c r="B83" s="25">
        <v>97712092.189999998</v>
      </c>
      <c r="C83" s="24">
        <v>95507886.629999995</v>
      </c>
      <c r="D83" s="53">
        <f t="shared" si="2"/>
        <v>97.744183436668251</v>
      </c>
    </row>
    <row r="84" spans="1:6" ht="18.75" customHeight="1" x14ac:dyDescent="0.25">
      <c r="A84" s="33" t="s">
        <v>78</v>
      </c>
      <c r="B84" s="25">
        <v>900107.8</v>
      </c>
      <c r="C84" s="24">
        <v>776753.79</v>
      </c>
      <c r="D84" s="53">
        <f t="shared" si="2"/>
        <v>86.295640366631645</v>
      </c>
    </row>
    <row r="85" spans="1:6" x14ac:dyDescent="0.25">
      <c r="A85" s="32" t="s">
        <v>79</v>
      </c>
      <c r="B85" s="7">
        <f>B86+B87+B88</f>
        <v>69862458.650000006</v>
      </c>
      <c r="C85" s="7">
        <f>C86+C87+C88</f>
        <v>68589298.599999994</v>
      </c>
      <c r="D85" s="54">
        <f t="shared" si="2"/>
        <v>98.177619175445358</v>
      </c>
    </row>
    <row r="86" spans="1:6" x14ac:dyDescent="0.25">
      <c r="A86" s="33" t="s">
        <v>80</v>
      </c>
      <c r="B86" s="25">
        <v>64646097.829999998</v>
      </c>
      <c r="C86" s="24">
        <v>63381534.850000001</v>
      </c>
      <c r="D86" s="53">
        <f t="shared" si="2"/>
        <v>98.043868040843833</v>
      </c>
    </row>
    <row r="87" spans="1:6" x14ac:dyDescent="0.25">
      <c r="A87" s="33" t="s">
        <v>81</v>
      </c>
      <c r="B87" s="25">
        <v>5216360.82</v>
      </c>
      <c r="C87" s="24">
        <v>5207763.75</v>
      </c>
      <c r="D87" s="53">
        <f t="shared" si="2"/>
        <v>99.835190273513319</v>
      </c>
    </row>
    <row r="88" spans="1:6" hidden="1" x14ac:dyDescent="0.25">
      <c r="A88" s="33" t="s">
        <v>82</v>
      </c>
      <c r="B88" s="25"/>
      <c r="C88" s="24"/>
      <c r="D88" s="53" t="e">
        <f t="shared" si="2"/>
        <v>#DIV/0!</v>
      </c>
    </row>
    <row r="89" spans="1:6" hidden="1" x14ac:dyDescent="0.25">
      <c r="A89" s="32" t="s">
        <v>83</v>
      </c>
      <c r="B89" s="7">
        <f>B90</f>
        <v>0</v>
      </c>
      <c r="C89" s="3">
        <f>C90</f>
        <v>0</v>
      </c>
      <c r="D89" s="53" t="e">
        <f t="shared" si="2"/>
        <v>#DIV/0!</v>
      </c>
    </row>
    <row r="90" spans="1:6" hidden="1" x14ac:dyDescent="0.25">
      <c r="A90" s="33" t="s">
        <v>84</v>
      </c>
      <c r="B90" s="25"/>
      <c r="C90" s="24"/>
      <c r="D90" s="53" t="e">
        <f t="shared" si="2"/>
        <v>#DIV/0!</v>
      </c>
    </row>
    <row r="91" spans="1:6" x14ac:dyDescent="0.25">
      <c r="A91" s="32" t="s">
        <v>85</v>
      </c>
      <c r="B91" s="7">
        <v>483172.59</v>
      </c>
      <c r="C91" s="3">
        <v>483172.59</v>
      </c>
      <c r="D91" s="54">
        <f t="shared" si="2"/>
        <v>100</v>
      </c>
    </row>
    <row r="92" spans="1:6" hidden="1" x14ac:dyDescent="0.25">
      <c r="A92" s="32" t="s">
        <v>89</v>
      </c>
      <c r="B92" s="7"/>
      <c r="C92" s="3"/>
      <c r="D92" s="55" t="e">
        <f t="shared" si="2"/>
        <v>#DIV/0!</v>
      </c>
    </row>
    <row r="93" spans="1:6" ht="30.75" customHeight="1" thickBot="1" x14ac:dyDescent="0.3">
      <c r="A93" s="66" t="s">
        <v>86</v>
      </c>
      <c r="B93" s="67">
        <f>B47+B55+B59+B64+B69+B72+B78+B80+B85+B89+B91+B92</f>
        <v>3174856058.8500004</v>
      </c>
      <c r="C93" s="67">
        <f>C47+C55+C59+C64+C69+C72+C78+C80+C85+C89+C91+C92</f>
        <v>2923275854.1700001</v>
      </c>
      <c r="D93" s="56">
        <f t="shared" si="2"/>
        <v>92.075854778401265</v>
      </c>
      <c r="F93" s="16"/>
    </row>
    <row r="94" spans="1:6" ht="7.5" hidden="1" customHeight="1" x14ac:dyDescent="0.25">
      <c r="A94" s="69"/>
      <c r="B94" s="39"/>
      <c r="C94" s="13"/>
      <c r="D94" s="70" t="e">
        <f t="shared" si="2"/>
        <v>#DIV/0!</v>
      </c>
    </row>
    <row r="95" spans="1:6" ht="21.2" customHeight="1" thickBot="1" x14ac:dyDescent="0.3">
      <c r="A95" s="36" t="s">
        <v>87</v>
      </c>
      <c r="B95" s="35">
        <f>B45-B93</f>
        <v>-236000000.00000048</v>
      </c>
      <c r="C95" s="23">
        <f>C45-C93</f>
        <v>-71067218.289999962</v>
      </c>
      <c r="D95" s="68">
        <f t="shared" si="2"/>
        <v>30.113228088982975</v>
      </c>
    </row>
    <row r="96" spans="1:6" s="22" customFormat="1" ht="23.25" customHeight="1" x14ac:dyDescent="0.25">
      <c r="A96" s="19"/>
      <c r="B96" s="20"/>
      <c r="C96" s="20"/>
      <c r="D96" s="21"/>
    </row>
    <row r="97" spans="1:4" x14ac:dyDescent="0.25">
      <c r="A97" s="1" t="s">
        <v>91</v>
      </c>
      <c r="B97" s="38"/>
      <c r="C97" s="38"/>
      <c r="D97" s="2"/>
    </row>
    <row r="98" spans="1:4" ht="18" customHeight="1" x14ac:dyDescent="0.25">
      <c r="A98" s="1" t="s">
        <v>88</v>
      </c>
      <c r="B98" s="17"/>
      <c r="C98" s="71" t="s">
        <v>95</v>
      </c>
      <c r="D98" s="72"/>
    </row>
    <row r="99" spans="1:4" x14ac:dyDescent="0.25">
      <c r="A99" s="11"/>
      <c r="B99" s="26"/>
      <c r="C99" s="26"/>
      <c r="D99" s="11"/>
    </row>
    <row r="100" spans="1:4" ht="42.75" customHeight="1" x14ac:dyDescent="0.25">
      <c r="A100" s="11"/>
      <c r="B100" s="26"/>
      <c r="C100" s="26"/>
      <c r="D100" s="11"/>
    </row>
    <row r="101" spans="1:4" x14ac:dyDescent="0.25">
      <c r="A101" s="11"/>
      <c r="B101" s="26"/>
      <c r="C101" s="26"/>
      <c r="D101" s="11"/>
    </row>
  </sheetData>
  <mergeCells count="3">
    <mergeCell ref="C98:D98"/>
    <mergeCell ref="A1:D1"/>
    <mergeCell ref="B46:D46"/>
  </mergeCells>
  <pageMargins left="1.3779527559055118" right="0.19685039370078741" top="0.23622047244094491" bottom="0.11811023622047245" header="0.31496062992125984" footer="0.23622047244094491"/>
  <pageSetup paperSize="9" scale="70" orientation="portrait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12</vt:lpstr>
      <vt:lpstr>'12'!Заголовки_для_печати</vt:lpstr>
      <vt:lpstr>'12'!Область_печати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2022-02-07T08:41:21Z</dcterms:modified>
</cp:coreProperties>
</file>