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6295" windowHeight="14310"/>
  </bookViews>
  <sheets>
    <sheet name="03" sheetId="18" r:id="rId1"/>
  </sheets>
  <definedNames>
    <definedName name="_xlnm.Print_Titles" localSheetId="0">'03'!$3:$3</definedName>
    <definedName name="_xlnm.Print_Area" localSheetId="0">'03'!$A$1:$D$110</definedName>
  </definedNames>
  <calcPr calcId="152511"/>
</workbook>
</file>

<file path=xl/calcChain.xml><?xml version="1.0" encoding="utf-8"?>
<calcChain xmlns="http://schemas.openxmlformats.org/spreadsheetml/2006/main">
  <c r="D100" i="18" l="1"/>
  <c r="D101" i="18"/>
  <c r="C33" i="18"/>
  <c r="C29" i="18"/>
  <c r="C14" i="18"/>
  <c r="C9" i="18"/>
  <c r="C104" i="18" l="1"/>
  <c r="C102" i="18" s="1"/>
  <c r="B33" i="18" l="1"/>
  <c r="B31" i="18"/>
  <c r="B29" i="18" s="1"/>
  <c r="B23" i="18"/>
  <c r="B14" i="18"/>
  <c r="B9" i="18"/>
  <c r="C89" i="18" l="1"/>
  <c r="B89" i="18"/>
  <c r="C85" i="18"/>
  <c r="B85" i="18"/>
  <c r="C80" i="18"/>
  <c r="B80" i="18"/>
  <c r="C78" i="18"/>
  <c r="B78" i="18"/>
  <c r="C72" i="18"/>
  <c r="B72" i="18"/>
  <c r="C69" i="18"/>
  <c r="B69" i="18"/>
  <c r="C64" i="18"/>
  <c r="B64" i="18"/>
  <c r="C59" i="18"/>
  <c r="B59" i="18"/>
  <c r="C55" i="18"/>
  <c r="B55" i="18"/>
  <c r="B37" i="18" l="1"/>
  <c r="C37" i="18"/>
  <c r="C47" i="18" l="1"/>
  <c r="B47" i="18"/>
  <c r="D35" i="18"/>
  <c r="D12" i="18" l="1"/>
  <c r="D99" i="18" l="1"/>
  <c r="D98" i="18"/>
  <c r="C97" i="18"/>
  <c r="B97" i="18"/>
  <c r="D94" i="18"/>
  <c r="D92" i="18"/>
  <c r="D91" i="18"/>
  <c r="D90" i="18"/>
  <c r="D88" i="18"/>
  <c r="D87" i="18"/>
  <c r="D86" i="18"/>
  <c r="D84" i="18"/>
  <c r="D83" i="18"/>
  <c r="D82" i="18"/>
  <c r="D81" i="18"/>
  <c r="D79" i="18"/>
  <c r="D77" i="18"/>
  <c r="D76" i="18"/>
  <c r="D75" i="18"/>
  <c r="D74" i="18"/>
  <c r="D73" i="18"/>
  <c r="D71" i="18"/>
  <c r="D70" i="18"/>
  <c r="D68" i="18"/>
  <c r="D67" i="18"/>
  <c r="D66" i="18"/>
  <c r="D65" i="18"/>
  <c r="D63" i="18"/>
  <c r="D62" i="18"/>
  <c r="D61" i="18"/>
  <c r="D60" i="18"/>
  <c r="D57" i="18"/>
  <c r="D56" i="18"/>
  <c r="D54" i="18"/>
  <c r="D53" i="18"/>
  <c r="D51" i="18"/>
  <c r="D50" i="18"/>
  <c r="D49" i="18"/>
  <c r="D48" i="18"/>
  <c r="D40" i="18"/>
  <c r="D38" i="18"/>
  <c r="D32" i="18"/>
  <c r="D31" i="18"/>
  <c r="D30" i="18"/>
  <c r="D28" i="18"/>
  <c r="D27" i="18"/>
  <c r="D26" i="18"/>
  <c r="D25" i="18"/>
  <c r="D24" i="18"/>
  <c r="D23" i="18"/>
  <c r="D22" i="18"/>
  <c r="C21" i="18"/>
  <c r="B21" i="18"/>
  <c r="D19" i="18"/>
  <c r="D18" i="18"/>
  <c r="D17" i="18"/>
  <c r="D16" i="18"/>
  <c r="D15" i="18"/>
  <c r="D13" i="18"/>
  <c r="D11" i="18"/>
  <c r="D10" i="18"/>
  <c r="D8" i="18"/>
  <c r="D7" i="18"/>
  <c r="C6" i="18"/>
  <c r="B6" i="18"/>
  <c r="B5" i="18" l="1"/>
  <c r="B20" i="18"/>
  <c r="C5" i="18"/>
  <c r="B93" i="18"/>
  <c r="D59" i="18"/>
  <c r="D69" i="18"/>
  <c r="D89" i="18"/>
  <c r="D9" i="18"/>
  <c r="D21" i="18"/>
  <c r="D33" i="18"/>
  <c r="D80" i="18"/>
  <c r="D14" i="18"/>
  <c r="D29" i="18"/>
  <c r="C93" i="18"/>
  <c r="D55" i="18"/>
  <c r="D64" i="18"/>
  <c r="D72" i="18"/>
  <c r="D78" i="18"/>
  <c r="D85" i="18"/>
  <c r="D6" i="18"/>
  <c r="D47" i="18"/>
  <c r="C20" i="18"/>
  <c r="D37" i="18"/>
  <c r="D5" i="18" l="1"/>
  <c r="B4" i="18"/>
  <c r="D93" i="18"/>
  <c r="D20" i="18"/>
  <c r="B45" i="18"/>
  <c r="B107" i="18" s="1"/>
  <c r="C4" i="18"/>
  <c r="C45" i="18"/>
  <c r="C107" i="18" s="1"/>
  <c r="C95" i="18" l="1"/>
  <c r="B95" i="18"/>
  <c r="D4" i="18"/>
  <c r="D45" i="18"/>
  <c r="D95" i="18" l="1"/>
</calcChain>
</file>

<file path=xl/sharedStrings.xml><?xml version="1.0" encoding="utf-8"?>
<sst xmlns="http://schemas.openxmlformats.org/spreadsheetml/2006/main" count="113" uniqueCount="112">
  <si>
    <t>(рубли)</t>
  </si>
  <si>
    <t>Наименование показателя</t>
  </si>
  <si>
    <t>НАЛОГОВЫЕ И НЕНАЛОГОВЫЕ ДОХОДЫ</t>
  </si>
  <si>
    <t>НАЛОГОВЫЕ ДОХОДЫ</t>
  </si>
  <si>
    <t xml:space="preserve">Налоги на прибыль, доходы </t>
  </si>
  <si>
    <t>Налог на доходы физических лиц</t>
  </si>
  <si>
    <t>Акцизы на нефтепродукты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</si>
  <si>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</si>
  <si>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</si>
  <si>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</si>
  <si>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</si>
  <si>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</si>
  <si>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</si>
  <si>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Транспортный налог</t>
  </si>
  <si>
    <t>Земельный налог</t>
  </si>
  <si>
    <t>Налоги, сборы и регулярные платежи за пользование природными ресурсами</t>
  </si>
  <si>
    <t>Государственная пошлина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</si>
  <si>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</si>
  <si>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</si>
  <si>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</si>
  <si>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платы за земли</t>
  </si>
  <si>
    <t>Доходы от сдачи в аренду имущества</t>
  </si>
  <si>
    <t xml:space="preserve">Доходы от перечисления части прибыли, остающейся после уплаты налогов МУПов, созданных городскими округами </t>
  </si>
  <si>
    <t>Прочие поступления от использования имущества (найм жилья, рекламная деятельность)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</si>
  <si>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</si>
  <si>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</si>
  <si>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</si>
  <si>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реализации имущества</t>
  </si>
  <si>
    <t>Доходы от продажи земельных участков</t>
  </si>
  <si>
    <t>Штрафы, санкции,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</si>
  <si>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</si>
  <si>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</si>
  <si>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</si>
  <si>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Дотации бюджетам городских округов на выравнивание бюджетной обеспеченности</t>
  </si>
  <si>
    <t xml:space="preserve">Иные дотации </t>
  </si>
  <si>
    <t>Субсидии,субвенции и иные межбюджетные трансферты</t>
  </si>
  <si>
    <t>Прочие безвозмездные поступления в бюджеты ГО (инициативное бюджетирование)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</si>
  <si>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</si>
  <si>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остатков субсидий прошлых лет в местный бюджет</t>
  </si>
  <si>
    <t>Перечисления из бюджетов городских округов для осуществления возврата излишне уплаченных или излишне взысканных сумм налогов</t>
  </si>
  <si>
    <t>ДОХОДЫ БЮДЖЕТА - ИТОГО</t>
  </si>
  <si>
    <t>РАСХОДЫ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</si>
  <si>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</si>
  <si>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</si>
  <si>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</si>
  <si>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</si>
  <si>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 xml:space="preserve">Обеспечение деятельности финансовых, налоговых и таможенных органов и органов финансового надзора 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</si>
  <si>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</si>
  <si>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</si>
  <si>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</si>
  <si>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</si>
  <si>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</si>
  <si>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</si>
  <si>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</si>
  <si>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</si>
  <si>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</si>
  <si>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</si>
  <si>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</si>
  <si>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</si>
  <si>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</si>
  <si>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</si>
  <si>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</si>
  <si>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</si>
  <si>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</si>
  <si>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</si>
  <si>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</si>
  <si>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</si>
  <si>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</si>
  <si>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</si>
  <si>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</si>
  <si>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</si>
  <si>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</si>
  <si>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</si>
  <si>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</si>
  <si>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</si>
  <si>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</si>
  <si>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</si>
  <si>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</si>
  <si>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</si>
  <si>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</si>
  <si>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</si>
  <si>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</si>
  <si>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</si>
  <si>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Средства массовой информации</t>
  </si>
  <si>
    <t>Телевидение и радиовещание</t>
  </si>
  <si>
    <t>Обслуживание муниципального долга</t>
  </si>
  <si>
    <t>РАСХОДЫ БЮДЖЕТА - ИТОГО</t>
  </si>
  <si>
    <t>ДЕФИЦИТ / ПРОФИЦИТ</t>
  </si>
  <si>
    <t>Кредиты кредитных организаций</t>
  </si>
  <si>
    <t>Получение кредитов</t>
  </si>
  <si>
    <t>Погашение кредитов</t>
  </si>
  <si>
    <t>Получение кредитов от других бюджетов бюджетной системы Российской Федерации</t>
  </si>
  <si>
    <t>Погашение кредитов от других бюджетов бюджетной системы Российской Федерации</t>
  </si>
  <si>
    <t>Изменение остатков средств на счетах по учету средств бюджетов</t>
  </si>
  <si>
    <t>администрации города Новочебоксарска</t>
  </si>
  <si>
    <t>Прочие межбюджетные трансферты общего характера</t>
  </si>
  <si>
    <t>Налог, взимаемый в связи с применением упрощенной системы налогообложения</t>
  </si>
  <si>
    <t>Начальник финансового отдела</t>
  </si>
  <si>
    <t>Гражданская оборона</t>
  </si>
  <si>
    <t>Утвержденный план</t>
  </si>
  <si>
    <t>Источники финансирования дефицита бюджета, в том числе:</t>
  </si>
  <si>
    <t>собственные доходы</t>
  </si>
  <si>
    <t>межбюджетные трансферты</t>
  </si>
  <si>
    <t>Дефицит/профицит без учета возврата МБТ</t>
  </si>
  <si>
    <t>Остатки на 1 января года</t>
  </si>
  <si>
    <t>% исп</t>
  </si>
  <si>
    <t xml:space="preserve">         Е. М. Запорожцева</t>
  </si>
  <si>
    <t>Инициативные платежи, зачисляемые в бюджеты ГО</t>
  </si>
  <si>
    <t>в 4,5 раз</t>
  </si>
  <si>
    <t xml:space="preserve"> Сводка об исполнении бюджета города Новочебоксарска на 1 марта 2022 года                                                        </t>
  </si>
  <si>
    <t>Исполнено на 01.03.2022 год</t>
  </si>
  <si>
    <t>Остатки на 1 марта года, из них: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</si>
</sst>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₽_-;\-* #,##0\ _₽_-;_-* &quot;-&quot;\ _₽_-;_-@_-"/>
    <numFmt numFmtId="43" formatCode="_-* #,##0.00\ _₽_-;\-* #,##0.00\ _₽_-;_-* &quot;-&quot;??\ _₽_-;_-@_-"/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 applyBorder="1" applyAlignment="1">
      <alignment wrapText="1"/>
    </xf>
    <xf numFmtId="0" fontId="2" fillId="0" borderId="0" xfId="0" applyFont="1" applyBorder="1"/>
    <xf numFmtId="4" fontId="3" fillId="0" borderId="5" xfId="0" applyNumberFormat="1" applyFont="1" applyFill="1" applyBorder="1" applyAlignment="1">
      <alignment horizontal="right"/>
    </xf>
    <xf numFmtId="4" fontId="2" fillId="0" borderId="5" xfId="1" applyNumberFormat="1" applyFont="1" applyFill="1" applyBorder="1" applyAlignment="1"/>
    <xf numFmtId="4" fontId="3" fillId="0" borderId="5" xfId="1" applyNumberFormat="1" applyFont="1" applyFill="1" applyBorder="1" applyAlignment="1"/>
    <xf numFmtId="4" fontId="3" fillId="0" borderId="5" xfId="0" applyNumberFormat="1" applyFont="1" applyFill="1" applyBorder="1" applyAlignment="1">
      <alignment wrapText="1"/>
    </xf>
    <xf numFmtId="4" fontId="2" fillId="0" borderId="5" xfId="1" applyNumberFormat="1" applyFont="1" applyFill="1" applyBorder="1" applyAlignment="1">
      <alignment wrapText="1"/>
    </xf>
    <xf numFmtId="4" fontId="3" fillId="0" borderId="5" xfId="1" applyNumberFormat="1" applyFont="1" applyFill="1" applyBorder="1" applyAlignment="1">
      <alignment wrapText="1"/>
    </xf>
    <xf numFmtId="4" fontId="3" fillId="3" borderId="5" xfId="0" applyNumberFormat="1" applyFont="1" applyFill="1" applyBorder="1" applyAlignment="1">
      <alignment wrapText="1"/>
    </xf>
    <xf numFmtId="0" fontId="2" fillId="0" borderId="0" xfId="0" applyFont="1"/>
    <xf numFmtId="4" fontId="2" fillId="0" borderId="10" xfId="0" applyNumberFormat="1" applyFont="1" applyFill="1" applyBorder="1" applyAlignment="1">
      <alignment horizontal="right"/>
    </xf>
    <xf numFmtId="0" fontId="4" fillId="0" borderId="0" xfId="0" applyFont="1"/>
    <xf numFmtId="164" fontId="4" fillId="0" borderId="0" xfId="0" applyNumberFormat="1" applyFont="1"/>
    <xf numFmtId="4" fontId="4" fillId="0" borderId="0" xfId="0" applyNumberFormat="1" applyFont="1"/>
    <xf numFmtId="0" fontId="2" fillId="0" borderId="0" xfId="0" applyFont="1" applyFill="1" applyBorder="1" applyAlignment="1">
      <alignment wrapText="1"/>
    </xf>
    <xf numFmtId="0" fontId="4" fillId="0" borderId="0" xfId="0" applyFont="1" applyFill="1"/>
    <xf numFmtId="0" fontId="3" fillId="0" borderId="0" xfId="0" applyFont="1" applyFill="1" applyBorder="1" applyAlignment="1">
      <alignment wrapText="1"/>
    </xf>
    <xf numFmtId="4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5" fillId="0" borderId="0" xfId="0" applyFont="1" applyFill="1"/>
    <xf numFmtId="4" fontId="3" fillId="0" borderId="1" xfId="0" applyNumberFormat="1" applyFont="1" applyFill="1" applyBorder="1" applyAlignment="1">
      <alignment horizontal="right"/>
    </xf>
    <xf numFmtId="4" fontId="2" fillId="0" borderId="5" xfId="0" applyNumberFormat="1" applyFont="1" applyFill="1" applyBorder="1" applyAlignment="1">
      <alignment horizontal="right"/>
    </xf>
    <xf numFmtId="4" fontId="2" fillId="0" borderId="5" xfId="0" applyNumberFormat="1" applyFont="1" applyFill="1" applyBorder="1" applyAlignment="1">
      <alignment wrapText="1"/>
    </xf>
    <xf numFmtId="0" fontId="2" fillId="0" borderId="0" xfId="0" applyFont="1" applyFill="1"/>
    <xf numFmtId="4" fontId="3" fillId="0" borderId="5" xfId="0" applyNumberFormat="1" applyFont="1" applyFill="1" applyBorder="1" applyAlignment="1">
      <alignment wrapText="1" shrinkToFit="1"/>
    </xf>
    <xf numFmtId="164" fontId="2" fillId="3" borderId="5" xfId="0" applyNumberFormat="1" applyFont="1" applyFill="1" applyBorder="1" applyAlignment="1">
      <alignment horizontal="right"/>
    </xf>
    <xf numFmtId="0" fontId="3" fillId="0" borderId="13" xfId="0" applyFont="1" applyBorder="1" applyAlignment="1">
      <alignment wrapText="1" shrinkToFit="1"/>
    </xf>
    <xf numFmtId="0" fontId="2" fillId="0" borderId="13" xfId="0" applyFont="1" applyBorder="1" applyAlignment="1">
      <alignment wrapText="1" shrinkToFit="1"/>
    </xf>
    <xf numFmtId="0" fontId="2" fillId="0" borderId="13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3" borderId="13" xfId="0" applyFont="1" applyFill="1" applyBorder="1" applyAlignment="1">
      <alignment wrapText="1"/>
    </xf>
    <xf numFmtId="0" fontId="2" fillId="3" borderId="13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4" fontId="3" fillId="0" borderId="8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wrapText="1"/>
    </xf>
    <xf numFmtId="0" fontId="2" fillId="0" borderId="14" xfId="0" applyFont="1" applyBorder="1" applyAlignment="1">
      <alignment wrapText="1"/>
    </xf>
    <xf numFmtId="164" fontId="3" fillId="3" borderId="8" xfId="0" applyNumberFormat="1" applyFont="1" applyFill="1" applyBorder="1" applyAlignment="1">
      <alignment horizontal="right"/>
    </xf>
    <xf numFmtId="0" fontId="3" fillId="3" borderId="15" xfId="0" applyFont="1" applyFill="1" applyBorder="1" applyAlignment="1">
      <alignment horizontal="center" wrapText="1"/>
    </xf>
    <xf numFmtId="0" fontId="2" fillId="0" borderId="0" xfId="0" applyFont="1" applyFill="1" applyBorder="1"/>
    <xf numFmtId="4" fontId="2" fillId="0" borderId="0" xfId="0" applyNumberFormat="1" applyFont="1" applyFill="1" applyBorder="1" applyAlignment="1">
      <alignment wrapText="1"/>
    </xf>
    <xf numFmtId="0" fontId="2" fillId="0" borderId="16" xfId="0" applyFont="1" applyBorder="1" applyAlignment="1">
      <alignment wrapText="1"/>
    </xf>
    <xf numFmtId="4" fontId="2" fillId="0" borderId="10" xfId="0" applyNumberFormat="1" applyFont="1" applyFill="1" applyBorder="1" applyAlignment="1">
      <alignment wrapText="1"/>
    </xf>
    <xf numFmtId="0" fontId="2" fillId="3" borderId="12" xfId="0" applyFont="1" applyFill="1" applyBorder="1" applyAlignment="1">
      <alignment wrapText="1"/>
    </xf>
    <xf numFmtId="4" fontId="2" fillId="0" borderId="3" xfId="0" applyNumberFormat="1" applyFont="1" applyFill="1" applyBorder="1" applyAlignment="1">
      <alignment wrapText="1"/>
    </xf>
    <xf numFmtId="4" fontId="2" fillId="0" borderId="3" xfId="0" applyNumberFormat="1" applyFont="1" applyFill="1" applyBorder="1" applyAlignment="1">
      <alignment horizontal="right"/>
    </xf>
    <xf numFmtId="0" fontId="3" fillId="0" borderId="17" xfId="0" applyFont="1" applyBorder="1" applyAlignment="1">
      <alignment horizontal="center" wrapText="1"/>
    </xf>
    <xf numFmtId="4" fontId="3" fillId="0" borderId="18" xfId="0" applyNumberFormat="1" applyFont="1" applyFill="1" applyBorder="1" applyAlignment="1">
      <alignment wrapText="1"/>
    </xf>
    <xf numFmtId="0" fontId="3" fillId="0" borderId="12" xfId="0" applyFont="1" applyBorder="1" applyAlignment="1">
      <alignment horizontal="center" wrapText="1" shrinkToFit="1"/>
    </xf>
    <xf numFmtId="4" fontId="3" fillId="0" borderId="3" xfId="0" applyNumberFormat="1" applyFont="1" applyFill="1" applyBorder="1" applyAlignment="1">
      <alignment wrapText="1" shrinkToFit="1"/>
    </xf>
    <xf numFmtId="0" fontId="3" fillId="0" borderId="13" xfId="0" applyFont="1" applyBorder="1" applyAlignment="1">
      <alignment horizontal="center" wrapText="1"/>
    </xf>
    <xf numFmtId="0" fontId="4" fillId="0" borderId="13" xfId="0" applyFont="1" applyBorder="1"/>
    <xf numFmtId="4" fontId="2" fillId="0" borderId="8" xfId="1" applyNumberFormat="1" applyFont="1" applyFill="1" applyBorder="1" applyAlignment="1">
      <alignment wrapText="1"/>
    </xf>
    <xf numFmtId="4" fontId="2" fillId="0" borderId="8" xfId="0" applyNumberFormat="1" applyFont="1" applyFill="1" applyBorder="1" applyAlignment="1">
      <alignment wrapText="1"/>
    </xf>
    <xf numFmtId="0" fontId="3" fillId="3" borderId="16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right"/>
    </xf>
    <xf numFmtId="0" fontId="3" fillId="0" borderId="12" xfId="0" applyFont="1" applyBorder="1" applyAlignment="1">
      <alignment horizontal="center" wrapText="1"/>
    </xf>
    <xf numFmtId="0" fontId="3" fillId="3" borderId="14" xfId="0" applyFont="1" applyFill="1" applyBorder="1" applyAlignment="1">
      <alignment wrapText="1"/>
    </xf>
    <xf numFmtId="4" fontId="3" fillId="0" borderId="8" xfId="0" applyNumberFormat="1" applyFont="1" applyFill="1" applyBorder="1" applyAlignment="1">
      <alignment wrapText="1"/>
    </xf>
    <xf numFmtId="4" fontId="2" fillId="0" borderId="5" xfId="0" applyNumberFormat="1" applyFont="1" applyFill="1" applyBorder="1" applyAlignment="1"/>
    <xf numFmtId="0" fontId="3" fillId="0" borderId="15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4" fontId="3" fillId="0" borderId="5" xfId="1" applyNumberFormat="1" applyFont="1" applyFill="1" applyBorder="1"/>
    <xf numFmtId="4" fontId="3" fillId="0" borderId="20" xfId="1" applyNumberFormat="1" applyFont="1" applyFill="1" applyBorder="1" applyAlignment="1"/>
    <xf numFmtId="4" fontId="2" fillId="0" borderId="5" xfId="1" applyNumberFormat="1" applyFont="1" applyFill="1" applyBorder="1"/>
    <xf numFmtId="4" fontId="3" fillId="0" borderId="7" xfId="1" applyNumberFormat="1" applyFont="1" applyFill="1" applyBorder="1"/>
    <xf numFmtId="0" fontId="2" fillId="3" borderId="16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4" fontId="2" fillId="0" borderId="22" xfId="0" applyNumberFormat="1" applyFont="1" applyFill="1" applyBorder="1" applyAlignment="1">
      <alignment wrapText="1"/>
    </xf>
    <xf numFmtId="4" fontId="2" fillId="0" borderId="22" xfId="0" applyNumberFormat="1" applyFont="1" applyFill="1" applyBorder="1" applyAlignment="1">
      <alignment horizontal="right"/>
    </xf>
    <xf numFmtId="164" fontId="2" fillId="0" borderId="22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3" fillId="0" borderId="19" xfId="2" applyNumberFormat="1" applyFont="1" applyBorder="1" applyAlignment="1">
      <alignment horizontal="right"/>
    </xf>
    <xf numFmtId="164" fontId="3" fillId="0" borderId="4" xfId="2" applyNumberFormat="1" applyFont="1" applyBorder="1" applyAlignment="1">
      <alignment horizontal="right"/>
    </xf>
    <xf numFmtId="164" fontId="3" fillId="0" borderId="6" xfId="2" applyNumberFormat="1" applyFont="1" applyBorder="1" applyAlignment="1">
      <alignment horizontal="right"/>
    </xf>
    <xf numFmtId="164" fontId="2" fillId="2" borderId="6" xfId="2" applyNumberFormat="1" applyFont="1" applyFill="1" applyBorder="1" applyAlignment="1">
      <alignment horizontal="right"/>
    </xf>
    <xf numFmtId="164" fontId="3" fillId="2" borderId="6" xfId="2" applyNumberFormat="1" applyFont="1" applyFill="1" applyBorder="1" applyAlignment="1">
      <alignment horizontal="right"/>
    </xf>
    <xf numFmtId="164" fontId="2" fillId="0" borderId="6" xfId="2" applyNumberFormat="1" applyFont="1" applyBorder="1" applyAlignment="1">
      <alignment horizontal="right"/>
    </xf>
    <xf numFmtId="164" fontId="2" fillId="0" borderId="9" xfId="2" applyNumberFormat="1" applyFont="1" applyBorder="1" applyAlignment="1">
      <alignment horizontal="right"/>
    </xf>
    <xf numFmtId="164" fontId="2" fillId="0" borderId="11" xfId="2" applyNumberFormat="1" applyFont="1" applyBorder="1" applyAlignment="1">
      <alignment horizontal="right"/>
    </xf>
    <xf numFmtId="164" fontId="3" fillId="0" borderId="2" xfId="2" applyNumberFormat="1" applyFont="1" applyBorder="1" applyAlignment="1">
      <alignment horizontal="right"/>
    </xf>
    <xf numFmtId="164" fontId="3" fillId="0" borderId="6" xfId="2" applyNumberFormat="1" applyFont="1" applyFill="1" applyBorder="1" applyAlignment="1">
      <alignment horizontal="right"/>
    </xf>
    <xf numFmtId="164" fontId="2" fillId="0" borderId="6" xfId="2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3" fillId="0" borderId="9" xfId="0" applyNumberFormat="1" applyFont="1" applyFill="1" applyBorder="1" applyAlignment="1">
      <alignment horizontal="right"/>
    </xf>
    <xf numFmtId="164" fontId="3" fillId="3" borderId="11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>
      <alignment horizontal="right"/>
    </xf>
    <xf numFmtId="164" fontId="2" fillId="3" borderId="4" xfId="0" applyNumberFormat="1" applyFont="1" applyFill="1" applyBorder="1" applyAlignment="1">
      <alignment horizontal="right"/>
    </xf>
    <xf numFmtId="164" fontId="3" fillId="3" borderId="6" xfId="0" applyNumberFormat="1" applyFont="1" applyFill="1" applyBorder="1" applyAlignment="1">
      <alignment horizontal="right"/>
    </xf>
    <xf numFmtId="164" fontId="2" fillId="3" borderId="6" xfId="0" applyNumberFormat="1" applyFont="1" applyFill="1" applyBorder="1" applyAlignment="1">
      <alignment horizontal="right"/>
    </xf>
    <xf numFmtId="164" fontId="3" fillId="3" borderId="9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/>
    <xf numFmtId="0" fontId="6" fillId="0" borderId="0" xfId="0" applyFont="1" applyBorder="1" applyAlignment="1">
      <alignment horizontal="center" wrapText="1"/>
    </xf>
    <xf numFmtId="4" fontId="3" fillId="0" borderId="3" xfId="0" applyNumberFormat="1" applyFont="1" applyBorder="1" applyAlignment="1">
      <alignment wrapText="1"/>
    </xf>
    <xf numFmtId="0" fontId="2" fillId="0" borderId="3" xfId="0" applyFont="1" applyBorder="1" applyAlignment="1"/>
    <xf numFmtId="0" fontId="2" fillId="0" borderId="4" xfId="0" applyFont="1" applyBorder="1" applyAlignment="1"/>
  </cellXfs>
  <cellStyles count="3">
    <cellStyle name="Обычный" xfId="0" builtinId="0"/>
    <cellStyle name="Финансовый" xfId="1" builtinId="3"/>
    <cellStyle name="Финансовый [0]" xfId="2" builtin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3"/>
  <sheetViews>
    <sheetView tabSelected="1" zoomScaleNormal="100" workbookViewId="0">
      <selection activeCell="C3" sqref="C3"/>
    </sheetView>
  </sheetViews>
  <sheetFormatPr defaultColWidth="9.140625" defaultRowHeight="15.75" x14ac:dyDescent="0.25"/>
  <cols>
    <col min="1" max="1" width="64.140625" style="12" customWidth="1"/>
    <col min="2" max="2" width="17.42578125" style="16" customWidth="1"/>
    <col min="3" max="3" width="16.85546875" style="16" customWidth="1"/>
    <col min="4" max="4" width="9.42578125" style="12" customWidth="1"/>
    <col min="5" max="5" width="9.140625" style="12"/>
    <col min="6" max="6" width="17.85546875" style="12" customWidth="1"/>
    <col min="7" max="7" width="9.140625" style="12"/>
    <col min="8" max="8" width="15" style="12" bestFit="1" customWidth="1"/>
    <col min="9" max="10" width="9.140625" style="12"/>
    <col min="11" max="11" width="15" style="12" bestFit="1" customWidth="1"/>
    <col min="12" max="16384" width="9.140625" style="12"/>
  </cols>
  <sheetData>
    <row r="1" spans="1:4" ht="27.75" customHeight="1" x14ac:dyDescent="0.3">
      <c r="A1" s="98" t="s">
        <v>109</v>
      </c>
      <c r="B1" s="98"/>
      <c r="C1" s="98"/>
      <c r="D1" s="98"/>
    </row>
    <row r="2" spans="1:4" ht="16.5" thickBot="1" x14ac:dyDescent="0.3">
      <c r="A2" s="1"/>
      <c r="B2" s="15"/>
      <c r="C2" s="40"/>
      <c r="D2" s="63" t="s">
        <v>0</v>
      </c>
    </row>
    <row r="3" spans="1:4" ht="32.25" thickBot="1" x14ac:dyDescent="0.3">
      <c r="A3" s="64" t="s">
        <v>1</v>
      </c>
      <c r="B3" s="74" t="s">
        <v>99</v>
      </c>
      <c r="C3" s="74" t="s">
        <v>110</v>
      </c>
      <c r="D3" s="75" t="s">
        <v>105</v>
      </c>
    </row>
    <row r="4" spans="1:4" ht="30.75" customHeight="1" thickBot="1" x14ac:dyDescent="0.3">
      <c r="A4" s="47" t="s">
        <v>2</v>
      </c>
      <c r="B4" s="48">
        <f>B5+B20</f>
        <v>669428031.31999993</v>
      </c>
      <c r="C4" s="48">
        <f>C5+C20</f>
        <v>95430221.310000002</v>
      </c>
      <c r="D4" s="76">
        <f t="shared" ref="D4:D45" si="0">C4/B4*100</f>
        <v>14.255486302512249</v>
      </c>
    </row>
    <row r="5" spans="1:4" ht="29.25" customHeight="1" x14ac:dyDescent="0.25">
      <c r="A5" s="49" t="s">
        <v>3</v>
      </c>
      <c r="B5" s="50">
        <f>B6+B8+B9+B14+B18+B19</f>
        <v>518045610</v>
      </c>
      <c r="C5" s="50">
        <f>C6+C8+C9+C14+C18+C19</f>
        <v>65432916.869999997</v>
      </c>
      <c r="D5" s="77">
        <f t="shared" si="0"/>
        <v>12.630725095807682</v>
      </c>
    </row>
    <row r="6" spans="1:4" ht="21.75" customHeight="1" x14ac:dyDescent="0.25">
      <c r="A6" s="27" t="s">
        <v>4</v>
      </c>
      <c r="B6" s="25">
        <f>B7</f>
        <v>285500000</v>
      </c>
      <c r="C6" s="3">
        <f>C7</f>
        <v>41810679.649999999</v>
      </c>
      <c r="D6" s="78">
        <f t="shared" si="0"/>
        <v>14.644721418563922</v>
      </c>
    </row>
    <row r="7" spans="1:4" x14ac:dyDescent="0.25">
      <c r="A7" s="28" t="s">
        <v>5</v>
      </c>
      <c r="B7" s="5">
        <v>285500000</v>
      </c>
      <c r="C7" s="65">
        <v>41810679.649999999</v>
      </c>
      <c r="D7" s="79">
        <f t="shared" si="0"/>
        <v>14.644721418563922</v>
      </c>
    </row>
    <row r="8" spans="1:4" x14ac:dyDescent="0.25">
      <c r="A8" s="27" t="s">
        <v>6</v>
      </c>
      <c r="B8" s="5">
        <v>2664610</v>
      </c>
      <c r="C8" s="65">
        <v>249577.39</v>
      </c>
      <c r="D8" s="80">
        <f t="shared" si="0"/>
        <v>9.3663759424456128</v>
      </c>
    </row>
    <row r="9" spans="1:4" x14ac:dyDescent="0.25">
      <c r="A9" s="27" t="s">
        <v>7</v>
      </c>
      <c r="B9" s="5">
        <f>B10+B11+B12+B13</f>
        <v>84873000</v>
      </c>
      <c r="C9" s="66">
        <f>C10+C11+C12+C13</f>
        <v>7915008.1800000006</v>
      </c>
      <c r="D9" s="80">
        <f t="shared" si="0"/>
        <v>9.3257080343572163</v>
      </c>
    </row>
    <row r="10" spans="1:4" ht="32.25" customHeight="1" x14ac:dyDescent="0.25">
      <c r="A10" s="28" t="s">
        <v>96</v>
      </c>
      <c r="B10" s="4">
        <v>66053000</v>
      </c>
      <c r="C10" s="67">
        <v>5367075.2</v>
      </c>
      <c r="D10" s="79">
        <f t="shared" si="0"/>
        <v>8.1254071730277211</v>
      </c>
    </row>
    <row r="11" spans="1:4" ht="33.75" customHeight="1" x14ac:dyDescent="0.25">
      <c r="A11" s="28" t="s">
        <v>8</v>
      </c>
      <c r="B11" s="4">
        <v>1500000</v>
      </c>
      <c r="C11" s="67">
        <v>-23652.26</v>
      </c>
      <c r="D11" s="79">
        <f t="shared" si="0"/>
        <v>-1.5768173333333333</v>
      </c>
    </row>
    <row r="12" spans="1:4" ht="20.25" customHeight="1" x14ac:dyDescent="0.25">
      <c r="A12" s="28" t="s">
        <v>9</v>
      </c>
      <c r="B12" s="4">
        <v>120000</v>
      </c>
      <c r="C12" s="67">
        <v>0</v>
      </c>
      <c r="D12" s="79">
        <f t="shared" si="0"/>
        <v>0</v>
      </c>
    </row>
    <row r="13" spans="1:4" ht="31.5" x14ac:dyDescent="0.25">
      <c r="A13" s="28" t="s">
        <v>10</v>
      </c>
      <c r="B13" s="4">
        <v>17200000</v>
      </c>
      <c r="C13" s="67">
        <v>2571585.2400000002</v>
      </c>
      <c r="D13" s="79">
        <f t="shared" si="0"/>
        <v>14.951076976744188</v>
      </c>
    </row>
    <row r="14" spans="1:4" x14ac:dyDescent="0.25">
      <c r="A14" s="27" t="s">
        <v>11</v>
      </c>
      <c r="B14" s="5">
        <f>B15+B16+B17</f>
        <v>133000000</v>
      </c>
      <c r="C14" s="66">
        <f>C15+C16+C17</f>
        <v>13244667.960000001</v>
      </c>
      <c r="D14" s="80">
        <f t="shared" si="0"/>
        <v>9.9583969624060167</v>
      </c>
    </row>
    <row r="15" spans="1:4" x14ac:dyDescent="0.25">
      <c r="A15" s="28" t="s">
        <v>12</v>
      </c>
      <c r="B15" s="4">
        <v>38000000</v>
      </c>
      <c r="C15" s="67">
        <v>1804404.62</v>
      </c>
      <c r="D15" s="79">
        <f t="shared" si="0"/>
        <v>4.7484332105263167</v>
      </c>
    </row>
    <row r="16" spans="1:4" x14ac:dyDescent="0.25">
      <c r="A16" s="28" t="s">
        <v>13</v>
      </c>
      <c r="B16" s="4">
        <v>10000000</v>
      </c>
      <c r="C16" s="67">
        <v>488286.68</v>
      </c>
      <c r="D16" s="79">
        <f t="shared" si="0"/>
        <v>4.8828667999999995</v>
      </c>
    </row>
    <row r="17" spans="1:4" x14ac:dyDescent="0.25">
      <c r="A17" s="29" t="s">
        <v>14</v>
      </c>
      <c r="B17" s="4">
        <v>85000000</v>
      </c>
      <c r="C17" s="67">
        <v>10951976.66</v>
      </c>
      <c r="D17" s="79">
        <f t="shared" si="0"/>
        <v>12.884678423529412</v>
      </c>
    </row>
    <row r="18" spans="1:4" ht="33" customHeight="1" x14ac:dyDescent="0.25">
      <c r="A18" s="30" t="s">
        <v>15</v>
      </c>
      <c r="B18" s="5">
        <v>8000</v>
      </c>
      <c r="C18" s="65">
        <v>508.8</v>
      </c>
      <c r="D18" s="80">
        <f t="shared" si="0"/>
        <v>6.36</v>
      </c>
    </row>
    <row r="19" spans="1:4" ht="21.75" customHeight="1" x14ac:dyDescent="0.25">
      <c r="A19" s="30" t="s">
        <v>16</v>
      </c>
      <c r="B19" s="5">
        <v>12000000</v>
      </c>
      <c r="C19" s="68">
        <v>2212474.89</v>
      </c>
      <c r="D19" s="80">
        <f t="shared" si="0"/>
        <v>18.437290750000003</v>
      </c>
    </row>
    <row r="20" spans="1:4" ht="30.2" customHeight="1" x14ac:dyDescent="0.25">
      <c r="A20" s="51" t="s">
        <v>17</v>
      </c>
      <c r="B20" s="6">
        <f>B21+B27+B28+B29+B32+B33</f>
        <v>151382421.31999999</v>
      </c>
      <c r="C20" s="6">
        <f>C21+C27+C28+C29+C32+C33</f>
        <v>29997304.439999998</v>
      </c>
      <c r="D20" s="80">
        <f t="shared" si="0"/>
        <v>19.815579760473074</v>
      </c>
    </row>
    <row r="21" spans="1:4" ht="33.75" customHeight="1" x14ac:dyDescent="0.25">
      <c r="A21" s="30" t="s">
        <v>18</v>
      </c>
      <c r="B21" s="6">
        <f>B22+B23+B24+B25+B26</f>
        <v>103600000</v>
      </c>
      <c r="C21" s="6">
        <f>C22+C23+C24+C25+C26</f>
        <v>20896726.57</v>
      </c>
      <c r="D21" s="80">
        <f t="shared" si="0"/>
        <v>20.170585492277993</v>
      </c>
    </row>
    <row r="22" spans="1:4" ht="50.25" customHeight="1" x14ac:dyDescent="0.25">
      <c r="A22" s="29" t="s">
        <v>19</v>
      </c>
      <c r="B22" s="4">
        <v>1000000</v>
      </c>
      <c r="C22" s="7">
        <v>0</v>
      </c>
      <c r="D22" s="79">
        <f t="shared" si="0"/>
        <v>0</v>
      </c>
    </row>
    <row r="23" spans="1:4" ht="23.25" customHeight="1" x14ac:dyDescent="0.25">
      <c r="A23" s="29" t="s">
        <v>20</v>
      </c>
      <c r="B23" s="4">
        <f>66000000+16000000</f>
        <v>82000000</v>
      </c>
      <c r="C23" s="7">
        <v>17624510.989999998</v>
      </c>
      <c r="D23" s="79">
        <f t="shared" si="0"/>
        <v>21.493306085365852</v>
      </c>
    </row>
    <row r="24" spans="1:4" ht="20.25" customHeight="1" x14ac:dyDescent="0.25">
      <c r="A24" s="29" t="s">
        <v>21</v>
      </c>
      <c r="B24" s="4">
        <v>3500000</v>
      </c>
      <c r="C24" s="7">
        <v>699787.53</v>
      </c>
      <c r="D24" s="79">
        <f t="shared" si="0"/>
        <v>19.99392942857143</v>
      </c>
    </row>
    <row r="25" spans="1:4" ht="37.5" customHeight="1" x14ac:dyDescent="0.25">
      <c r="A25" s="29" t="s">
        <v>22</v>
      </c>
      <c r="B25" s="4">
        <v>100000</v>
      </c>
      <c r="C25" s="7">
        <v>0</v>
      </c>
      <c r="D25" s="79">
        <f t="shared" si="0"/>
        <v>0</v>
      </c>
    </row>
    <row r="26" spans="1:4" ht="31.5" x14ac:dyDescent="0.25">
      <c r="A26" s="29" t="s">
        <v>23</v>
      </c>
      <c r="B26" s="4">
        <v>17000000</v>
      </c>
      <c r="C26" s="7">
        <v>2572428.0499999998</v>
      </c>
      <c r="D26" s="81">
        <f t="shared" si="0"/>
        <v>15.131929705882353</v>
      </c>
    </row>
    <row r="27" spans="1:4" ht="22.7" customHeight="1" x14ac:dyDescent="0.25">
      <c r="A27" s="30" t="s">
        <v>24</v>
      </c>
      <c r="B27" s="5">
        <v>21500000</v>
      </c>
      <c r="C27" s="65">
        <v>2212039.65</v>
      </c>
      <c r="D27" s="80">
        <f t="shared" si="0"/>
        <v>10.288556511627906</v>
      </c>
    </row>
    <row r="28" spans="1:4" ht="30.75" customHeight="1" x14ac:dyDescent="0.25">
      <c r="A28" s="30" t="s">
        <v>25</v>
      </c>
      <c r="B28" s="5">
        <v>2000000</v>
      </c>
      <c r="C28" s="8">
        <v>331528</v>
      </c>
      <c r="D28" s="80">
        <f t="shared" si="0"/>
        <v>16.5764</v>
      </c>
    </row>
    <row r="29" spans="1:4" ht="31.5" x14ac:dyDescent="0.25">
      <c r="A29" s="30" t="s">
        <v>26</v>
      </c>
      <c r="B29" s="5">
        <f>B30+B31</f>
        <v>16282400</v>
      </c>
      <c r="C29" s="5">
        <f>C30+C31</f>
        <v>5570705.5099999998</v>
      </c>
      <c r="D29" s="80">
        <f t="shared" si="0"/>
        <v>34.213049120522768</v>
      </c>
    </row>
    <row r="30" spans="1:4" ht="21.75" customHeight="1" x14ac:dyDescent="0.25">
      <c r="A30" s="29" t="s">
        <v>27</v>
      </c>
      <c r="B30" s="4">
        <v>1800000</v>
      </c>
      <c r="C30" s="7">
        <v>288655.51</v>
      </c>
      <c r="D30" s="79">
        <f t="shared" si="0"/>
        <v>16.036417222222223</v>
      </c>
    </row>
    <row r="31" spans="1:4" ht="18.75" customHeight="1" x14ac:dyDescent="0.25">
      <c r="A31" s="29" t="s">
        <v>28</v>
      </c>
      <c r="B31" s="4">
        <f>400000+14082400</f>
        <v>14482400</v>
      </c>
      <c r="C31" s="7">
        <v>5282050</v>
      </c>
      <c r="D31" s="79">
        <f t="shared" si="0"/>
        <v>36.472200740208805</v>
      </c>
    </row>
    <row r="32" spans="1:4" ht="21.75" customHeight="1" x14ac:dyDescent="0.25">
      <c r="A32" s="30" t="s">
        <v>29</v>
      </c>
      <c r="B32" s="5">
        <v>5500021.3200000003</v>
      </c>
      <c r="C32" s="8">
        <v>987868.23</v>
      </c>
      <c r="D32" s="80">
        <f t="shared" si="0"/>
        <v>17.961170921424717</v>
      </c>
    </row>
    <row r="33" spans="1:4" ht="21.75" customHeight="1" x14ac:dyDescent="0.25">
      <c r="A33" s="30" t="s">
        <v>30</v>
      </c>
      <c r="B33" s="5">
        <f t="shared" ref="B33" si="1">B34+B35+B36</f>
        <v>2500000</v>
      </c>
      <c r="C33" s="5">
        <f>C34+C35+C36</f>
        <v>-1563.52</v>
      </c>
      <c r="D33" s="80">
        <f t="shared" si="0"/>
        <v>-6.2540800000000007E-2</v>
      </c>
    </row>
    <row r="34" spans="1:4" ht="21.2" customHeight="1" x14ac:dyDescent="0.25">
      <c r="A34" s="29" t="s">
        <v>31</v>
      </c>
      <c r="B34" s="4">
        <v>0</v>
      </c>
      <c r="C34" s="7">
        <v>-3970.49</v>
      </c>
      <c r="D34" s="79">
        <v>0</v>
      </c>
    </row>
    <row r="35" spans="1:4" ht="21.2" customHeight="1" x14ac:dyDescent="0.25">
      <c r="A35" s="29" t="s">
        <v>30</v>
      </c>
      <c r="B35" s="4">
        <v>2500000</v>
      </c>
      <c r="C35" s="67">
        <v>2406.9699999999998</v>
      </c>
      <c r="D35" s="79">
        <f t="shared" si="0"/>
        <v>9.6278799999999984E-2</v>
      </c>
    </row>
    <row r="36" spans="1:4" ht="24" customHeight="1" x14ac:dyDescent="0.25">
      <c r="A36" s="52" t="s">
        <v>107</v>
      </c>
      <c r="B36" s="4">
        <v>0</v>
      </c>
      <c r="C36" s="4">
        <v>0</v>
      </c>
      <c r="D36" s="79">
        <v>0</v>
      </c>
    </row>
    <row r="37" spans="1:4" ht="30.2" customHeight="1" x14ac:dyDescent="0.25">
      <c r="A37" s="51" t="s">
        <v>32</v>
      </c>
      <c r="B37" s="6">
        <f t="shared" ref="B37:C37" si="2">B38+B39+B40+B41+B42+B43</f>
        <v>2019183470.9200001</v>
      </c>
      <c r="C37" s="6">
        <f t="shared" si="2"/>
        <v>157255115.75</v>
      </c>
      <c r="D37" s="78">
        <f t="shared" si="0"/>
        <v>7.7880548258623516</v>
      </c>
    </row>
    <row r="38" spans="1:4" ht="31.7" customHeight="1" x14ac:dyDescent="0.25">
      <c r="A38" s="29" t="s">
        <v>33</v>
      </c>
      <c r="B38" s="4">
        <v>113803100</v>
      </c>
      <c r="C38" s="7">
        <v>18967200</v>
      </c>
      <c r="D38" s="81">
        <f t="shared" si="0"/>
        <v>16.666681311844755</v>
      </c>
    </row>
    <row r="39" spans="1:4" ht="23.25" hidden="1" customHeight="1" x14ac:dyDescent="0.25">
      <c r="A39" s="29" t="s">
        <v>34</v>
      </c>
      <c r="B39" s="4"/>
      <c r="C39" s="7"/>
      <c r="D39" s="81">
        <v>0</v>
      </c>
    </row>
    <row r="40" spans="1:4" ht="18.75" customHeight="1" x14ac:dyDescent="0.25">
      <c r="A40" s="29" t="s">
        <v>35</v>
      </c>
      <c r="B40" s="4">
        <v>1905380370.9200001</v>
      </c>
      <c r="C40" s="7">
        <v>233790328.03</v>
      </c>
      <c r="D40" s="81">
        <f t="shared" si="0"/>
        <v>12.270008214533874</v>
      </c>
    </row>
    <row r="41" spans="1:4" ht="33.75" customHeight="1" x14ac:dyDescent="0.25">
      <c r="A41" s="29" t="s">
        <v>36</v>
      </c>
      <c r="B41" s="7">
        <v>0</v>
      </c>
      <c r="C41" s="7">
        <v>0</v>
      </c>
      <c r="D41" s="81">
        <v>0</v>
      </c>
    </row>
    <row r="42" spans="1:4" ht="47.25" customHeight="1" x14ac:dyDescent="0.25">
      <c r="A42" s="29" t="s">
        <v>37</v>
      </c>
      <c r="B42" s="7">
        <v>0</v>
      </c>
      <c r="C42" s="7">
        <v>-143030619.69999999</v>
      </c>
      <c r="D42" s="81">
        <v>0</v>
      </c>
    </row>
    <row r="43" spans="1:4" ht="19.5" customHeight="1" thickBot="1" x14ac:dyDescent="0.3">
      <c r="A43" s="37" t="s">
        <v>38</v>
      </c>
      <c r="B43" s="54">
        <v>0</v>
      </c>
      <c r="C43" s="53">
        <v>47528207.420000002</v>
      </c>
      <c r="D43" s="82">
        <v>100</v>
      </c>
    </row>
    <row r="44" spans="1:4" ht="50.25" hidden="1" customHeight="1" thickBot="1" x14ac:dyDescent="0.3">
      <c r="A44" s="42" t="s">
        <v>39</v>
      </c>
      <c r="B44" s="43"/>
      <c r="C44" s="11"/>
      <c r="D44" s="83"/>
    </row>
    <row r="45" spans="1:4" ht="29.25" customHeight="1" thickBot="1" x14ac:dyDescent="0.3">
      <c r="A45" s="62" t="s">
        <v>40</v>
      </c>
      <c r="B45" s="36">
        <f>B5+B20+B37</f>
        <v>2688611502.2399998</v>
      </c>
      <c r="C45" s="21">
        <f>C5+C20+C37</f>
        <v>252685337.06</v>
      </c>
      <c r="D45" s="84">
        <f t="shared" si="0"/>
        <v>9.3983581060140828</v>
      </c>
    </row>
    <row r="46" spans="1:4" ht="19.5" customHeight="1" x14ac:dyDescent="0.25">
      <c r="A46" s="58" t="s">
        <v>41</v>
      </c>
      <c r="B46" s="99"/>
      <c r="C46" s="100"/>
      <c r="D46" s="101"/>
    </row>
    <row r="47" spans="1:4" ht="24" customHeight="1" x14ac:dyDescent="0.25">
      <c r="A47" s="31" t="s">
        <v>42</v>
      </c>
      <c r="B47" s="6">
        <f>B48+B49+B50+B51+B52+B53+B54</f>
        <v>125063200</v>
      </c>
      <c r="C47" s="6">
        <f>C48+C49+C50+C51+C52+C53+C54</f>
        <v>14122152.59</v>
      </c>
      <c r="D47" s="85">
        <f t="shared" ref="D47:D101" si="3">C47/B47*100</f>
        <v>11.292012830312993</v>
      </c>
    </row>
    <row r="48" spans="1:4" ht="49.7" customHeight="1" x14ac:dyDescent="0.25">
      <c r="A48" s="32" t="s">
        <v>43</v>
      </c>
      <c r="B48" s="23">
        <v>6285000</v>
      </c>
      <c r="C48" s="22">
        <v>474540.08</v>
      </c>
      <c r="D48" s="86">
        <f t="shared" si="3"/>
        <v>7.5503592680986484</v>
      </c>
    </row>
    <row r="49" spans="1:4" ht="46.5" customHeight="1" x14ac:dyDescent="0.25">
      <c r="A49" s="32" t="s">
        <v>44</v>
      </c>
      <c r="B49" s="23">
        <v>58397600</v>
      </c>
      <c r="C49" s="22">
        <v>6516706.2199999997</v>
      </c>
      <c r="D49" s="86">
        <f t="shared" si="3"/>
        <v>11.159202124744851</v>
      </c>
    </row>
    <row r="50" spans="1:4" x14ac:dyDescent="0.25">
      <c r="A50" s="32" t="s">
        <v>45</v>
      </c>
      <c r="B50" s="23">
        <v>268300</v>
      </c>
      <c r="C50" s="22">
        <v>0</v>
      </c>
      <c r="D50" s="86">
        <f t="shared" si="3"/>
        <v>0</v>
      </c>
    </row>
    <row r="51" spans="1:4" ht="30.2" customHeight="1" x14ac:dyDescent="0.25">
      <c r="A51" s="32" t="s">
        <v>46</v>
      </c>
      <c r="B51" s="23">
        <v>6960000</v>
      </c>
      <c r="C51" s="22">
        <v>1100911.1000000001</v>
      </c>
      <c r="D51" s="86">
        <f t="shared" si="3"/>
        <v>15.817688218390805</v>
      </c>
    </row>
    <row r="52" spans="1:4" ht="19.5" customHeight="1" x14ac:dyDescent="0.25">
      <c r="A52" s="32" t="s">
        <v>47</v>
      </c>
      <c r="B52" s="23">
        <v>710400</v>
      </c>
      <c r="C52" s="22">
        <v>0</v>
      </c>
      <c r="D52" s="86">
        <v>0</v>
      </c>
    </row>
    <row r="53" spans="1:4" x14ac:dyDescent="0.25">
      <c r="A53" s="32" t="s">
        <v>48</v>
      </c>
      <c r="B53" s="23">
        <v>2000000</v>
      </c>
      <c r="C53" s="22">
        <v>0</v>
      </c>
      <c r="D53" s="86">
        <f t="shared" si="3"/>
        <v>0</v>
      </c>
    </row>
    <row r="54" spans="1:4" x14ac:dyDescent="0.25">
      <c r="A54" s="32" t="s">
        <v>49</v>
      </c>
      <c r="B54" s="23">
        <v>50441900</v>
      </c>
      <c r="C54" s="22">
        <v>6029995.1900000004</v>
      </c>
      <c r="D54" s="86">
        <f t="shared" si="3"/>
        <v>11.954337941275012</v>
      </c>
    </row>
    <row r="55" spans="1:4" ht="31.5" x14ac:dyDescent="0.25">
      <c r="A55" s="31" t="s">
        <v>50</v>
      </c>
      <c r="B55" s="9">
        <f>B56+B57+B58</f>
        <v>24079200</v>
      </c>
      <c r="C55" s="6">
        <f>C56+C57+C58</f>
        <v>1860771</v>
      </c>
      <c r="D55" s="85">
        <f t="shared" si="3"/>
        <v>7.7277110535233726</v>
      </c>
    </row>
    <row r="56" spans="1:4" x14ac:dyDescent="0.25">
      <c r="A56" s="32" t="s">
        <v>51</v>
      </c>
      <c r="B56" s="23">
        <v>3926500</v>
      </c>
      <c r="C56" s="22">
        <v>444561.84</v>
      </c>
      <c r="D56" s="86">
        <f t="shared" si="3"/>
        <v>11.32208939258882</v>
      </c>
    </row>
    <row r="57" spans="1:4" ht="18.75" customHeight="1" x14ac:dyDescent="0.25">
      <c r="A57" s="32" t="s">
        <v>98</v>
      </c>
      <c r="B57" s="23">
        <v>20152700</v>
      </c>
      <c r="C57" s="22">
        <v>1416209.16</v>
      </c>
      <c r="D57" s="86">
        <f t="shared" si="3"/>
        <v>7.0273916646404704</v>
      </c>
    </row>
    <row r="58" spans="1:4" ht="32.25" hidden="1" customHeight="1" x14ac:dyDescent="0.25">
      <c r="A58" s="32" t="s">
        <v>52</v>
      </c>
      <c r="B58" s="23"/>
      <c r="C58" s="22"/>
      <c r="D58" s="86">
        <v>0</v>
      </c>
    </row>
    <row r="59" spans="1:4" x14ac:dyDescent="0.25">
      <c r="A59" s="31" t="s">
        <v>53</v>
      </c>
      <c r="B59" s="6">
        <f>B60+B61+B62+B63</f>
        <v>261914400</v>
      </c>
      <c r="C59" s="6">
        <f>C60+C61+C62+C63</f>
        <v>20821755.100000001</v>
      </c>
      <c r="D59" s="85">
        <f t="shared" si="3"/>
        <v>7.9498321207234133</v>
      </c>
    </row>
    <row r="60" spans="1:4" x14ac:dyDescent="0.25">
      <c r="A60" s="32" t="s">
        <v>54</v>
      </c>
      <c r="B60" s="23">
        <v>1029800</v>
      </c>
      <c r="C60" s="23">
        <v>0</v>
      </c>
      <c r="D60" s="86">
        <f t="shared" si="3"/>
        <v>0</v>
      </c>
    </row>
    <row r="61" spans="1:4" x14ac:dyDescent="0.25">
      <c r="A61" s="32" t="s">
        <v>55</v>
      </c>
      <c r="B61" s="23">
        <v>10004300</v>
      </c>
      <c r="C61" s="23">
        <v>5733853.6200000001</v>
      </c>
      <c r="D61" s="86">
        <f t="shared" si="3"/>
        <v>57.313891226772483</v>
      </c>
    </row>
    <row r="62" spans="1:4" x14ac:dyDescent="0.25">
      <c r="A62" s="32" t="s">
        <v>56</v>
      </c>
      <c r="B62" s="61">
        <v>248380300</v>
      </c>
      <c r="C62" s="22">
        <v>15051107.130000001</v>
      </c>
      <c r="D62" s="86">
        <f t="shared" si="3"/>
        <v>6.0597024522476222</v>
      </c>
    </row>
    <row r="63" spans="1:4" ht="20.25" customHeight="1" x14ac:dyDescent="0.25">
      <c r="A63" s="32" t="s">
        <v>57</v>
      </c>
      <c r="B63" s="23">
        <v>2500000</v>
      </c>
      <c r="C63" s="61">
        <v>36794.35</v>
      </c>
      <c r="D63" s="86">
        <f t="shared" si="3"/>
        <v>1.4717739999999999</v>
      </c>
    </row>
    <row r="64" spans="1:4" x14ac:dyDescent="0.25">
      <c r="A64" s="31" t="s">
        <v>58</v>
      </c>
      <c r="B64" s="6">
        <f>B65+B66+B68+B67</f>
        <v>274801141.96999997</v>
      </c>
      <c r="C64" s="6">
        <f>C65+C66+C68+C67</f>
        <v>12487452.060000001</v>
      </c>
      <c r="D64" s="85">
        <f t="shared" si="3"/>
        <v>4.544177644415778</v>
      </c>
    </row>
    <row r="65" spans="1:10" x14ac:dyDescent="0.25">
      <c r="A65" s="32" t="s">
        <v>59</v>
      </c>
      <c r="B65" s="23">
        <v>13307445.800000001</v>
      </c>
      <c r="C65" s="61">
        <v>167421.57</v>
      </c>
      <c r="D65" s="86">
        <f t="shared" si="3"/>
        <v>1.2581044665986916</v>
      </c>
    </row>
    <row r="66" spans="1:10" x14ac:dyDescent="0.25">
      <c r="A66" s="32" t="s">
        <v>60</v>
      </c>
      <c r="B66" s="23">
        <v>98549506</v>
      </c>
      <c r="C66" s="22">
        <v>2195176.7000000002</v>
      </c>
      <c r="D66" s="86">
        <f t="shared" si="3"/>
        <v>2.2274862544719403</v>
      </c>
    </row>
    <row r="67" spans="1:10" x14ac:dyDescent="0.25">
      <c r="A67" s="32" t="s">
        <v>61</v>
      </c>
      <c r="B67" s="23">
        <v>152581390.16999999</v>
      </c>
      <c r="C67" s="61">
        <v>8381303.79</v>
      </c>
      <c r="D67" s="86">
        <f t="shared" si="3"/>
        <v>5.4930052614292553</v>
      </c>
    </row>
    <row r="68" spans="1:10" ht="17.45" customHeight="1" x14ac:dyDescent="0.25">
      <c r="A68" s="32" t="s">
        <v>62</v>
      </c>
      <c r="B68" s="23">
        <v>10362800</v>
      </c>
      <c r="C68" s="61">
        <v>1743550</v>
      </c>
      <c r="D68" s="86">
        <f t="shared" si="3"/>
        <v>16.825085884123983</v>
      </c>
    </row>
    <row r="69" spans="1:10" x14ac:dyDescent="0.25">
      <c r="A69" s="31" t="s">
        <v>63</v>
      </c>
      <c r="B69" s="9">
        <f>B70+B71</f>
        <v>9481000</v>
      </c>
      <c r="C69" s="6">
        <f>C70+C71</f>
        <v>2000000</v>
      </c>
      <c r="D69" s="85">
        <f t="shared" si="3"/>
        <v>21.094821221390148</v>
      </c>
    </row>
    <row r="70" spans="1:10" ht="30.2" customHeight="1" x14ac:dyDescent="0.25">
      <c r="A70" s="32" t="s">
        <v>64</v>
      </c>
      <c r="B70" s="23">
        <v>9481000</v>
      </c>
      <c r="C70" s="22">
        <v>2000000</v>
      </c>
      <c r="D70" s="86">
        <f t="shared" si="3"/>
        <v>21.094821221390148</v>
      </c>
    </row>
    <row r="71" spans="1:10" ht="19.5" hidden="1" customHeight="1" x14ac:dyDescent="0.25">
      <c r="A71" s="32" t="s">
        <v>65</v>
      </c>
      <c r="B71" s="23"/>
      <c r="C71" s="22"/>
      <c r="D71" s="86" t="e">
        <f t="shared" si="3"/>
        <v>#DIV/0!</v>
      </c>
    </row>
    <row r="72" spans="1:10" x14ac:dyDescent="0.25">
      <c r="A72" s="31" t="s">
        <v>66</v>
      </c>
      <c r="B72" s="6">
        <f>B73+B74+B75+B76+B77</f>
        <v>1817869965.96</v>
      </c>
      <c r="C72" s="6">
        <f>C73+C74+C75+C76+C77</f>
        <v>266536865.32000002</v>
      </c>
      <c r="D72" s="85">
        <f t="shared" si="3"/>
        <v>14.662042407375624</v>
      </c>
      <c r="F72" s="14"/>
      <c r="H72" s="13"/>
      <c r="J72" s="13"/>
    </row>
    <row r="73" spans="1:10" x14ac:dyDescent="0.25">
      <c r="A73" s="32" t="s">
        <v>67</v>
      </c>
      <c r="B73" s="23">
        <v>818850569</v>
      </c>
      <c r="C73" s="22">
        <v>128072997.18000001</v>
      </c>
      <c r="D73" s="86">
        <f t="shared" si="3"/>
        <v>15.640582302630115</v>
      </c>
    </row>
    <row r="74" spans="1:10" x14ac:dyDescent="0.25">
      <c r="A74" s="32" t="s">
        <v>68</v>
      </c>
      <c r="B74" s="23">
        <v>846427800</v>
      </c>
      <c r="C74" s="22">
        <v>125020646.84</v>
      </c>
      <c r="D74" s="87">
        <f t="shared" si="3"/>
        <v>14.77038524018233</v>
      </c>
    </row>
    <row r="75" spans="1:10" ht="15" customHeight="1" x14ac:dyDescent="0.25">
      <c r="A75" s="32" t="s">
        <v>69</v>
      </c>
      <c r="B75" s="23">
        <v>122705096.95999999</v>
      </c>
      <c r="C75" s="22">
        <v>12092047</v>
      </c>
      <c r="D75" s="87">
        <f t="shared" si="3"/>
        <v>9.8545596715854646</v>
      </c>
    </row>
    <row r="76" spans="1:10" x14ac:dyDescent="0.25">
      <c r="A76" s="32" t="s">
        <v>70</v>
      </c>
      <c r="B76" s="23">
        <v>19508900</v>
      </c>
      <c r="C76" s="22">
        <v>371674.3</v>
      </c>
      <c r="D76" s="87">
        <f t="shared" si="3"/>
        <v>1.9051525201318371</v>
      </c>
    </row>
    <row r="77" spans="1:10" x14ac:dyDescent="0.25">
      <c r="A77" s="32" t="s">
        <v>71</v>
      </c>
      <c r="B77" s="23">
        <v>10377600</v>
      </c>
      <c r="C77" s="22">
        <v>979500</v>
      </c>
      <c r="D77" s="87">
        <f t="shared" si="3"/>
        <v>9.4385985198889912</v>
      </c>
    </row>
    <row r="78" spans="1:10" x14ac:dyDescent="0.25">
      <c r="A78" s="31" t="s">
        <v>72</v>
      </c>
      <c r="B78" s="6">
        <f>B79</f>
        <v>68125400</v>
      </c>
      <c r="C78" s="6">
        <f>C79</f>
        <v>7911409.7800000003</v>
      </c>
      <c r="D78" s="88">
        <f t="shared" si="3"/>
        <v>11.613010389663767</v>
      </c>
      <c r="F78" s="14"/>
    </row>
    <row r="79" spans="1:10" x14ac:dyDescent="0.25">
      <c r="A79" s="32" t="s">
        <v>73</v>
      </c>
      <c r="B79" s="23">
        <v>68125400</v>
      </c>
      <c r="C79" s="22">
        <v>7911409.7800000003</v>
      </c>
      <c r="D79" s="87">
        <f t="shared" si="3"/>
        <v>11.613010389663767</v>
      </c>
    </row>
    <row r="80" spans="1:10" x14ac:dyDescent="0.25">
      <c r="A80" s="31" t="s">
        <v>74</v>
      </c>
      <c r="B80" s="6">
        <f>B81+B82+B83+B84</f>
        <v>88894294.310000002</v>
      </c>
      <c r="C80" s="6">
        <f>C81+C82+C83+C84</f>
        <v>2207671.2400000002</v>
      </c>
      <c r="D80" s="88">
        <f t="shared" si="3"/>
        <v>2.4834791221821444</v>
      </c>
    </row>
    <row r="81" spans="1:6" x14ac:dyDescent="0.25">
      <c r="A81" s="32" t="s">
        <v>75</v>
      </c>
      <c r="B81" s="23">
        <v>922100</v>
      </c>
      <c r="C81" s="22">
        <v>134280</v>
      </c>
      <c r="D81" s="87">
        <f t="shared" si="3"/>
        <v>14.56241188591259</v>
      </c>
    </row>
    <row r="82" spans="1:6" x14ac:dyDescent="0.25">
      <c r="A82" s="32" t="s">
        <v>76</v>
      </c>
      <c r="B82" s="23">
        <v>1884100</v>
      </c>
      <c r="C82" s="22">
        <v>0</v>
      </c>
      <c r="D82" s="87">
        <f t="shared" si="3"/>
        <v>0</v>
      </c>
    </row>
    <row r="83" spans="1:6" x14ac:dyDescent="0.25">
      <c r="A83" s="32" t="s">
        <v>77</v>
      </c>
      <c r="B83" s="23">
        <v>85100571.310000002</v>
      </c>
      <c r="C83" s="22">
        <v>1255769.31</v>
      </c>
      <c r="D83" s="87">
        <f t="shared" si="3"/>
        <v>1.4756297057343457</v>
      </c>
    </row>
    <row r="84" spans="1:6" ht="18.75" customHeight="1" x14ac:dyDescent="0.25">
      <c r="A84" s="32" t="s">
        <v>78</v>
      </c>
      <c r="B84" s="23">
        <v>987523</v>
      </c>
      <c r="C84" s="22">
        <v>817621.93</v>
      </c>
      <c r="D84" s="87">
        <f t="shared" si="3"/>
        <v>82.795229073145649</v>
      </c>
    </row>
    <row r="85" spans="1:6" x14ac:dyDescent="0.25">
      <c r="A85" s="31" t="s">
        <v>79</v>
      </c>
      <c r="B85" s="6">
        <f>B86+B87+B88</f>
        <v>65382900</v>
      </c>
      <c r="C85" s="6">
        <f>C86+C87+C88</f>
        <v>7244853</v>
      </c>
      <c r="D85" s="88">
        <f t="shared" si="3"/>
        <v>11.080654115984455</v>
      </c>
    </row>
    <row r="86" spans="1:6" x14ac:dyDescent="0.25">
      <c r="A86" s="32" t="s">
        <v>80</v>
      </c>
      <c r="B86" s="23">
        <v>64382900</v>
      </c>
      <c r="C86" s="22">
        <v>7104481</v>
      </c>
      <c r="D86" s="87">
        <f t="shared" si="3"/>
        <v>11.034732825020308</v>
      </c>
    </row>
    <row r="87" spans="1:6" x14ac:dyDescent="0.25">
      <c r="A87" s="32" t="s">
        <v>81</v>
      </c>
      <c r="B87" s="23">
        <v>1000000</v>
      </c>
      <c r="C87" s="22">
        <v>140372</v>
      </c>
      <c r="D87" s="87">
        <f t="shared" si="3"/>
        <v>14.0372</v>
      </c>
    </row>
    <row r="88" spans="1:6" hidden="1" x14ac:dyDescent="0.25">
      <c r="A88" s="32" t="s">
        <v>82</v>
      </c>
      <c r="B88" s="23"/>
      <c r="C88" s="22"/>
      <c r="D88" s="87" t="e">
        <f t="shared" si="3"/>
        <v>#DIV/0!</v>
      </c>
    </row>
    <row r="89" spans="1:6" hidden="1" x14ac:dyDescent="0.25">
      <c r="A89" s="31" t="s">
        <v>83</v>
      </c>
      <c r="B89" s="6">
        <f>B90</f>
        <v>0</v>
      </c>
      <c r="C89" s="3">
        <f>C90</f>
        <v>0</v>
      </c>
      <c r="D89" s="87" t="e">
        <f t="shared" si="3"/>
        <v>#DIV/0!</v>
      </c>
    </row>
    <row r="90" spans="1:6" hidden="1" x14ac:dyDescent="0.25">
      <c r="A90" s="32" t="s">
        <v>84</v>
      </c>
      <c r="B90" s="23"/>
      <c r="C90" s="22"/>
      <c r="D90" s="87" t="e">
        <f t="shared" si="3"/>
        <v>#DIV/0!</v>
      </c>
    </row>
    <row r="91" spans="1:6" ht="16.5" thickBot="1" x14ac:dyDescent="0.3">
      <c r="A91" s="59" t="s">
        <v>85</v>
      </c>
      <c r="B91" s="60">
        <v>3000000</v>
      </c>
      <c r="C91" s="35">
        <v>0</v>
      </c>
      <c r="D91" s="89">
        <f t="shared" si="3"/>
        <v>0</v>
      </c>
    </row>
    <row r="92" spans="1:6" ht="16.5" hidden="1" thickBot="1" x14ac:dyDescent="0.3">
      <c r="A92" s="55" t="s">
        <v>95</v>
      </c>
      <c r="B92" s="56"/>
      <c r="C92" s="57"/>
      <c r="D92" s="90" t="e">
        <f t="shared" si="3"/>
        <v>#DIV/0!</v>
      </c>
    </row>
    <row r="93" spans="1:6" ht="30.75" customHeight="1" thickBot="1" x14ac:dyDescent="0.3">
      <c r="A93" s="39" t="s">
        <v>86</v>
      </c>
      <c r="B93" s="36">
        <f>B47+B55+B59+B64+B69+B72+B78+B80+B85+B89+B91+B92</f>
        <v>2738611502.2400002</v>
      </c>
      <c r="C93" s="36">
        <f>C47+C55+C59+C64+C69+C72+C78+C80+C85+C89+C91+C92</f>
        <v>335192930.09000003</v>
      </c>
      <c r="D93" s="91">
        <f t="shared" si="3"/>
        <v>12.23952100602202</v>
      </c>
      <c r="F93" s="14"/>
    </row>
    <row r="94" spans="1:6" ht="7.5" hidden="1" customHeight="1" x14ac:dyDescent="0.25">
      <c r="A94" s="69"/>
      <c r="B94" s="43"/>
      <c r="C94" s="11"/>
      <c r="D94" s="90" t="e">
        <f t="shared" si="3"/>
        <v>#DIV/0!</v>
      </c>
    </row>
    <row r="95" spans="1:6" ht="21.2" customHeight="1" thickBot="1" x14ac:dyDescent="0.3">
      <c r="A95" s="39" t="s">
        <v>87</v>
      </c>
      <c r="B95" s="36">
        <f>B45-B93</f>
        <v>-50000000.000000477</v>
      </c>
      <c r="C95" s="21">
        <f>C45-C93</f>
        <v>-82507593.030000031</v>
      </c>
      <c r="D95" s="91">
        <f t="shared" si="3"/>
        <v>165.01518605999848</v>
      </c>
    </row>
    <row r="96" spans="1:6" x14ac:dyDescent="0.25">
      <c r="A96" s="44" t="s">
        <v>100</v>
      </c>
      <c r="B96" s="45"/>
      <c r="C96" s="46"/>
      <c r="D96" s="92"/>
    </row>
    <row r="97" spans="1:4" x14ac:dyDescent="0.25">
      <c r="A97" s="31" t="s">
        <v>88</v>
      </c>
      <c r="B97" s="6">
        <f>B98+B99</f>
        <v>40000000</v>
      </c>
      <c r="C97" s="6">
        <f>C98+C99</f>
        <v>0</v>
      </c>
      <c r="D97" s="93">
        <v>0</v>
      </c>
    </row>
    <row r="98" spans="1:4" x14ac:dyDescent="0.25">
      <c r="A98" s="32" t="s">
        <v>89</v>
      </c>
      <c r="B98" s="23">
        <v>80000000</v>
      </c>
      <c r="C98" s="22">
        <v>0</v>
      </c>
      <c r="D98" s="94">
        <f t="shared" si="3"/>
        <v>0</v>
      </c>
    </row>
    <row r="99" spans="1:4" x14ac:dyDescent="0.25">
      <c r="A99" s="32" t="s">
        <v>90</v>
      </c>
      <c r="B99" s="23">
        <v>-40000000</v>
      </c>
      <c r="C99" s="22">
        <v>0</v>
      </c>
      <c r="D99" s="94">
        <f t="shared" si="3"/>
        <v>0</v>
      </c>
    </row>
    <row r="100" spans="1:4" ht="31.5" hidden="1" x14ac:dyDescent="0.25">
      <c r="A100" s="32" t="s">
        <v>91</v>
      </c>
      <c r="B100" s="23">
        <v>0</v>
      </c>
      <c r="C100" s="22">
        <v>0</v>
      </c>
      <c r="D100" s="93" t="e">
        <f t="shared" si="3"/>
        <v>#DIV/0!</v>
      </c>
    </row>
    <row r="101" spans="1:4" ht="31.5" hidden="1" x14ac:dyDescent="0.25">
      <c r="A101" s="32" t="s">
        <v>92</v>
      </c>
      <c r="B101" s="23">
        <v>0</v>
      </c>
      <c r="C101" s="22">
        <v>0</v>
      </c>
      <c r="D101" s="93" t="e">
        <f t="shared" si="3"/>
        <v>#DIV/0!</v>
      </c>
    </row>
    <row r="102" spans="1:4" ht="30.75" customHeight="1" thickBot="1" x14ac:dyDescent="0.3">
      <c r="A102" s="59" t="s">
        <v>93</v>
      </c>
      <c r="B102" s="60">
        <v>10000000</v>
      </c>
      <c r="C102" s="35">
        <f>C103-C104</f>
        <v>82507593.029999986</v>
      </c>
      <c r="D102" s="95" t="s">
        <v>108</v>
      </c>
    </row>
    <row r="103" spans="1:4" s="16" customFormat="1" ht="17.25" hidden="1" customHeight="1" x14ac:dyDescent="0.25">
      <c r="A103" s="70" t="s">
        <v>104</v>
      </c>
      <c r="B103" s="71">
        <v>10000000</v>
      </c>
      <c r="C103" s="72">
        <v>162408483.06999999</v>
      </c>
      <c r="D103" s="73"/>
    </row>
    <row r="104" spans="1:4" hidden="1" x14ac:dyDescent="0.25">
      <c r="A104" s="32" t="s">
        <v>111</v>
      </c>
      <c r="B104" s="23">
        <v>0</v>
      </c>
      <c r="C104" s="22">
        <f>C105+C106</f>
        <v>79900890.040000007</v>
      </c>
      <c r="D104" s="26">
        <v>0</v>
      </c>
    </row>
    <row r="105" spans="1:4" s="16" customFormat="1" hidden="1" x14ac:dyDescent="0.25">
      <c r="A105" s="33" t="s">
        <v>101</v>
      </c>
      <c r="B105" s="23">
        <v>0</v>
      </c>
      <c r="C105" s="22">
        <v>79900465.590000004</v>
      </c>
      <c r="D105" s="26">
        <v>0</v>
      </c>
    </row>
    <row r="106" spans="1:4" s="16" customFormat="1" hidden="1" x14ac:dyDescent="0.25">
      <c r="A106" s="33" t="s">
        <v>102</v>
      </c>
      <c r="B106" s="23">
        <v>0</v>
      </c>
      <c r="C106" s="22">
        <v>424.45</v>
      </c>
      <c r="D106" s="26">
        <v>0</v>
      </c>
    </row>
    <row r="107" spans="1:4" s="20" customFormat="1" ht="25.5" hidden="1" customHeight="1" thickBot="1" x14ac:dyDescent="0.3">
      <c r="A107" s="34" t="s">
        <v>103</v>
      </c>
      <c r="B107" s="35">
        <f>B45-B42-B93</f>
        <v>-50000000.000000477</v>
      </c>
      <c r="C107" s="35">
        <f>C45-C42-C93</f>
        <v>60523026.669999957</v>
      </c>
      <c r="D107" s="38">
        <v>0</v>
      </c>
    </row>
    <row r="108" spans="1:4" s="20" customFormat="1" ht="23.25" customHeight="1" x14ac:dyDescent="0.25">
      <c r="A108" s="17"/>
      <c r="B108" s="18"/>
      <c r="C108" s="18"/>
      <c r="D108" s="19"/>
    </row>
    <row r="109" spans="1:4" x14ac:dyDescent="0.25">
      <c r="A109" s="1" t="s">
        <v>97</v>
      </c>
      <c r="B109" s="41"/>
      <c r="C109" s="41"/>
      <c r="D109" s="2"/>
    </row>
    <row r="110" spans="1:4" ht="18" customHeight="1" x14ac:dyDescent="0.25">
      <c r="A110" s="1" t="s">
        <v>94</v>
      </c>
      <c r="B110" s="15"/>
      <c r="C110" s="96" t="s">
        <v>106</v>
      </c>
      <c r="D110" s="97"/>
    </row>
    <row r="111" spans="1:4" x14ac:dyDescent="0.25">
      <c r="A111" s="10"/>
      <c r="B111" s="24"/>
      <c r="C111" s="24"/>
      <c r="D111" s="10"/>
    </row>
    <row r="112" spans="1:4" ht="42.75" customHeight="1" x14ac:dyDescent="0.25">
      <c r="A112" s="10"/>
      <c r="B112" s="24"/>
      <c r="C112" s="24"/>
      <c r="D112" s="10"/>
    </row>
    <row r="113" spans="1:4" x14ac:dyDescent="0.25">
      <c r="A113" s="10"/>
      <c r="B113" s="24"/>
      <c r="C113" s="24"/>
      <c r="D113" s="10"/>
    </row>
  </sheetData>
  <mergeCells count="3">
    <mergeCell ref="C110:D110"/>
    <mergeCell ref="A1:D1"/>
    <mergeCell ref="B46:D46"/>
  </mergeCells>
  <pageMargins left="1.1811023622047245" right="0.19685039370078741" top="0.59055118110236227" bottom="0.11811023622047245" header="0.31496062992125984" footer="0.23622047244094491"/>
  <pageSetup paperSize="9" scale="73" orientation="portrait" r:id="rId1"/>
  <rowBreaks count="1" manualBreakCount="1">
    <brk id="4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03</vt:lpstr>
      <vt:lpstr>'03'!Заголовки_для_печати</vt:lpstr>
      <vt:lpstr>'03'!Область_печати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2022-03-11T07:37:02Z</dcterms:modified>
</cp:coreProperties>
</file>