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0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'Анастасово'!$A$1:$E$67</definedName>
    <definedName name="_xlnm.Print_Area" localSheetId="1">'Козловка'!$A$1:$E$66</definedName>
    <definedName name="_xlnm.Print_Area" localSheetId="2">'Кудеиха'!$A$1:$E$65</definedName>
    <definedName name="_xlnm.Print_Area" localSheetId="3">'Мишуково'!$A$1:$E$66</definedName>
    <definedName name="_xlnm.Print_Area" localSheetId="4">'Напольное'!$A$1:$E$68</definedName>
    <definedName name="_xlnm.Print_Area" localSheetId="5">'Никулино'!$A$1:$E$66</definedName>
    <definedName name="_xlnm.Print_Area" localSheetId="6">'Октябрьское'!$A$1:$E$68</definedName>
    <definedName name="_xlnm.Print_Area" localSheetId="7">'Порецкое'!$A$1:$E$72</definedName>
    <definedName name="_xlnm.Print_Area" localSheetId="8">'Рындино'!$A$1:$E$68</definedName>
    <definedName name="_xlnm.Print_Area" localSheetId="9">'Семеновское'!$A$1:$E$67</definedName>
    <definedName name="_xlnm.Print_Area" localSheetId="10">'Сиява'!$A$1:$E$70</definedName>
    <definedName name="_xlnm.Print_Area" localSheetId="11">'Сыреси'!$A$1:$E$67</definedName>
  </definedNames>
  <calcPr fullCalcOnLoad="1"/>
</workbook>
</file>

<file path=xl/sharedStrings.xml><?xml version="1.0" encoding="utf-8"?>
<sst xmlns="http://schemas.openxmlformats.org/spreadsheetml/2006/main" count="1083" uniqueCount="104">
  <si>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</si>
  <si>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</si>
  <si>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</si>
  <si>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</si>
  <si>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</si>
  <si>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</si>
  <si>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</si>
  <si>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</si>
  <si>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</si>
  <si>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</si>
  <si>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</si>
  <si>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</si>
  <si>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</si>
  <si>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</si>
  <si>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</si>
  <si>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</si>
  <si>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</si>
  <si>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</si>
  <si>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</si>
  <si>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</si>
  <si>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</si>
  <si>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</si>
  <si>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</si>
  <si>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</si>
  <si>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</si>
  <si>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</si>
  <si>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</si>
  <si>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</si>
  <si>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</si>
  <si>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</si>
  <si>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</si>
  <si>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</si>
  <si>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</si>
  <si>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</si>
  <si>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</si>
  <si>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</si>
  <si>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</si>
  <si>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</si>
  <si>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</si>
  <si>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</si>
  <si>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</si>
  <si>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</si>
  <si>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</si>
  <si>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</si>
  <si>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</si>
  <si>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</si>
  <si>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</si>
  <si>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</si>
  <si>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</si>
  <si>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</si>
  <si>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</si>
  <si>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</si>
  <si>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</si>
  <si>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</si>
  <si>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</si>
  <si>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</si>
  <si>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</si>
  <si>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</si>
  <si>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</si>
  <si>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</si>
  <si>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</si>
  <si>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</si>
  <si>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</si>
  <si>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</si>
  <si>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</si>
  <si>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</si>
  <si>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</si>
  <si>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</si>
  <si>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</si>
  <si>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</si>
  <si>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</si>
  <si>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</si>
  <si>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</si>
  <si>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</si>
  <si>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</si>
  <si>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</si>
  <si>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</si>
  <si>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</si>
  <si>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</si>
  <si>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</si>
  <si>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</si>
  <si>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</si>
  <si>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</si>
  <si>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</si>
  <si>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</si>
  <si>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</si>
  <si>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</si>
  <si>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</si>
  <si>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Иные межбюджетнве трансферты</t>
  </si>
  <si>
    <t>Мобилизационная и вневойсковая подготовка</t>
  </si>
  <si>
    <t>аналитических индикаторов, характеризующих состояние бюджета Анастасовского сельского поселения за 2021 год</t>
  </si>
  <si>
    <t>аналитических индикаторов, характеризующих состояние бюджета Козловского сельского поселения за 2021 год</t>
  </si>
  <si>
    <t>аналитических индикаторов, характеризующих состояние бюджета Кудеихинского сельского поселения за 2021 год</t>
  </si>
  <si>
    <t>аналитических индикаторов, характеризующих состояние бюджета Напольновского сельского поселения за 2021 год</t>
  </si>
  <si>
    <t>аналитических индикаторов, характеризующих состояние бюджета Никулинского сельского поселения за 2021 год</t>
  </si>
  <si>
    <t>аналитических индикаторов, характеризующих состояние бюджета Октябрьского сельского поселения за 2021 год</t>
  </si>
  <si>
    <t>аналитических индикаторов, характеризующих состояние бюджета Порецкого сельского поселения за  2021 год</t>
  </si>
  <si>
    <t>аналитических индикаторов, характеризующих состояние бюджета Рындинского сельского поселения за 2021 год</t>
  </si>
  <si>
    <t>аналитических индикаторов, характеризующих состояние бюджета Семеновского сельского поселения за 2021 год</t>
  </si>
  <si>
    <t>аналитических индикаторов, характеризующих состояние бюджета Сиявского сельского поселения за 2021 год</t>
  </si>
  <si>
    <t>Земельный налог (по обязательствам, возникшим с 1 января 2006) (пени)</t>
  </si>
  <si>
    <t>Земельный налог (по обязательствам, возникшим с 1 января 2006) (проценты)</t>
  </si>
  <si>
    <t>аналитических индикаторов, характеризующих состояние бюджета Сыресинского сельского поселения за 2021 год</t>
  </si>
  <si>
    <t>аналитических индикаторов, характеризующих состояние бюджета Мишуковского сельского поселения за 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</si>
</sst>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33">
      <selection activeCell="D46" sqref="D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B6+B24+B31</f>
        <v>6364398</v>
      </c>
      <c r="C5" s="4">
        <f>C6+C24+C31</f>
        <v>6391409.89</v>
      </c>
      <c r="D5" s="8">
        <f>C5/B5*100</f>
        <v>100.42442175992137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1052745</v>
      </c>
      <c r="C6" s="30">
        <f>C8+C9+C12+C13+C17+C18+C14+C16+C19+C20+C22+C21+C15+C23</f>
        <v>1079756.89</v>
      </c>
      <c r="D6" s="8">
        <f aca="true" t="shared" si="0" ref="D6:D46">C6/B6*100</f>
        <v>102.56585307933068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74600</v>
      </c>
      <c r="C8" s="29">
        <v>92385.94</v>
      </c>
      <c r="D8" s="11">
        <f t="shared" si="0"/>
        <v>123.84174262734584</v>
      </c>
      <c r="E8" s="12"/>
      <c r="F8" s="25"/>
      <c r="G8" s="17"/>
    </row>
    <row r="9" spans="1:7" ht="12" customHeight="1">
      <c r="A9" s="22" t="s">
        <v>12</v>
      </c>
      <c r="B9" s="29">
        <f>B11</f>
        <v>22000</v>
      </c>
      <c r="C9" s="29">
        <f>C11</f>
        <v>22868.85</v>
      </c>
      <c r="D9" s="11">
        <f t="shared" si="0"/>
        <v>103.94931818181819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22000</v>
      </c>
      <c r="C11" s="29">
        <v>22868.85</v>
      </c>
      <c r="D11" s="11">
        <f t="shared" si="0"/>
        <v>103.94931818181819</v>
      </c>
      <c r="E11" s="3"/>
      <c r="F11" s="17"/>
      <c r="G11" s="17"/>
    </row>
    <row r="12" spans="1:7" ht="12" customHeight="1">
      <c r="A12" s="22" t="s">
        <v>14</v>
      </c>
      <c r="B12" s="41">
        <v>43000</v>
      </c>
      <c r="C12" s="29">
        <v>43925.65</v>
      </c>
      <c r="D12" s="11">
        <f t="shared" si="0"/>
        <v>102.15267441860465</v>
      </c>
      <c r="E12" s="3"/>
      <c r="F12" s="17"/>
      <c r="G12" s="17"/>
    </row>
    <row r="13" spans="1:7" ht="12" customHeight="1">
      <c r="A13" s="22" t="s">
        <v>0</v>
      </c>
      <c r="B13" s="41">
        <v>239000</v>
      </c>
      <c r="C13" s="29">
        <v>240730.91</v>
      </c>
      <c r="D13" s="11">
        <f t="shared" si="0"/>
        <v>100.72423012552301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700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265845</v>
      </c>
      <c r="C15" s="29">
        <v>269453.31</v>
      </c>
      <c r="D15" s="11">
        <f>C15/B15*100</f>
        <v>101.35729842577442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241000</v>
      </c>
      <c r="C17" s="29">
        <v>241075.88</v>
      </c>
      <c r="D17" s="11">
        <f t="shared" si="0"/>
        <v>100.03148547717842</v>
      </c>
      <c r="E17" s="6"/>
      <c r="F17" s="17"/>
      <c r="G17" s="17"/>
    </row>
    <row r="18" spans="1:7" s="19" customFormat="1" ht="12.75">
      <c r="A18" s="22" t="s">
        <v>53</v>
      </c>
      <c r="B18" s="41">
        <v>10000</v>
      </c>
      <c r="C18" s="29">
        <v>10324</v>
      </c>
      <c r="D18" s="11">
        <f t="shared" si="0"/>
        <v>103.24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16000</v>
      </c>
      <c r="C21" s="29">
        <v>16992.35</v>
      </c>
      <c r="D21" s="11">
        <f t="shared" si="0"/>
        <v>106.2021875</v>
      </c>
      <c r="E21" s="6"/>
      <c r="F21" s="17"/>
      <c r="G21" s="17"/>
    </row>
    <row r="22" spans="1:7" s="19" customFormat="1" ht="12.75">
      <c r="A22" s="22" t="s">
        <v>60</v>
      </c>
      <c r="B22" s="41">
        <v>141300</v>
      </c>
      <c r="C22" s="29">
        <v>141300</v>
      </c>
      <c r="D22" s="11">
        <f t="shared" si="0"/>
        <v>100</v>
      </c>
      <c r="E22" s="6"/>
      <c r="F22" s="17"/>
      <c r="G22" s="17"/>
    </row>
    <row r="23" spans="1:7" s="19" customFormat="1" ht="12.75">
      <c r="A23" s="22" t="s">
        <v>77</v>
      </c>
      <c r="B23" s="41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B26+B27+B28+B29+B30</f>
        <v>5311653</v>
      </c>
      <c r="C24" s="41">
        <f>C26+C27+C28+C29+C30</f>
        <v>5311653</v>
      </c>
      <c r="D24" s="11">
        <f t="shared" si="0"/>
        <v>100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2414400</v>
      </c>
      <c r="C26" s="29">
        <v>2414400</v>
      </c>
      <c r="D26" s="11">
        <f t="shared" si="0"/>
        <v>100</v>
      </c>
      <c r="E26" s="6"/>
      <c r="F26" s="17"/>
      <c r="G26" s="17"/>
    </row>
    <row r="27" spans="1:7" s="19" customFormat="1" ht="12.75">
      <c r="A27" s="22" t="s">
        <v>19</v>
      </c>
      <c r="B27" s="41">
        <v>2763871</v>
      </c>
      <c r="C27" s="29">
        <v>2763871</v>
      </c>
      <c r="D27" s="11">
        <f t="shared" si="0"/>
        <v>100</v>
      </c>
      <c r="E27" s="6"/>
      <c r="F27" s="17"/>
      <c r="G27" s="17"/>
    </row>
    <row r="28" spans="1:7" s="19" customFormat="1" ht="12.75">
      <c r="A28" s="22" t="s">
        <v>61</v>
      </c>
      <c r="B28" s="41"/>
      <c r="C28" s="29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41">
        <v>0</v>
      </c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12.75">
      <c r="A30" s="22" t="s">
        <v>88</v>
      </c>
      <c r="B30" s="41">
        <v>133382</v>
      </c>
      <c r="C30" s="29">
        <v>133382</v>
      </c>
      <c r="D30" s="11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43">
        <v>0</v>
      </c>
      <c r="C31" s="30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4">
        <f>B34+B35+B36+B38+B39+B40+B42+B41+B37</f>
        <v>6444398.55</v>
      </c>
      <c r="C32" s="44">
        <f>C34+C35+C36+C38+C39+C40+C42+C41+C37</f>
        <v>6444398.55</v>
      </c>
      <c r="D32" s="8">
        <f t="shared" si="0"/>
        <v>100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1448539.52</v>
      </c>
      <c r="C34" s="21">
        <v>1448539.52</v>
      </c>
      <c r="D34" s="8">
        <f t="shared" si="0"/>
        <v>100</v>
      </c>
      <c r="E34" s="6" t="s">
        <v>8</v>
      </c>
      <c r="F34" s="17"/>
      <c r="G34" s="17"/>
    </row>
    <row r="35" spans="1:7" ht="25.5">
      <c r="A35" s="7" t="s">
        <v>89</v>
      </c>
      <c r="B35" s="21">
        <v>102500</v>
      </c>
      <c r="C35" s="21">
        <v>102500</v>
      </c>
      <c r="D35" s="8">
        <f t="shared" si="0"/>
        <v>100</v>
      </c>
      <c r="E35" s="6" t="s">
        <v>8</v>
      </c>
      <c r="F35" s="17"/>
      <c r="G35" s="17"/>
    </row>
    <row r="36" spans="1:7" ht="25.5">
      <c r="A36" s="28" t="s">
        <v>23</v>
      </c>
      <c r="B36" s="21">
        <v>1819530</v>
      </c>
      <c r="C36" s="21">
        <v>1819530</v>
      </c>
      <c r="D36" s="8">
        <f t="shared" si="0"/>
        <v>100</v>
      </c>
      <c r="E36" s="6" t="s">
        <v>8</v>
      </c>
      <c r="F36" s="17"/>
      <c r="G36" s="17"/>
    </row>
    <row r="37" spans="1:7" ht="25.5">
      <c r="A37" s="28" t="s">
        <v>51</v>
      </c>
      <c r="B37" s="21">
        <v>666530</v>
      </c>
      <c r="C37" s="21">
        <v>666530</v>
      </c>
      <c r="D37" s="8">
        <f>C37/B37*100</f>
        <v>100</v>
      </c>
      <c r="E37" s="6" t="s">
        <v>8</v>
      </c>
      <c r="F37" s="17"/>
      <c r="G37" s="17"/>
    </row>
    <row r="38" spans="1:7" ht="25.5">
      <c r="A38" s="28" t="s">
        <v>24</v>
      </c>
      <c r="B38" s="21">
        <v>2231345.03</v>
      </c>
      <c r="C38" s="21">
        <v>2231345.03</v>
      </c>
      <c r="D38" s="8">
        <f t="shared" si="0"/>
        <v>100</v>
      </c>
      <c r="E38" s="6" t="s">
        <v>8</v>
      </c>
      <c r="F38" s="17"/>
      <c r="G38" s="17"/>
    </row>
    <row r="39" spans="1:7" ht="15" customHeight="1">
      <c r="A39" s="28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156954</v>
      </c>
      <c r="C40" s="21">
        <v>156954</v>
      </c>
      <c r="D40" s="8">
        <f t="shared" si="0"/>
        <v>100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19000</v>
      </c>
      <c r="C42" s="21">
        <v>19000</v>
      </c>
      <c r="D42" s="8">
        <f t="shared" si="0"/>
        <v>100</v>
      </c>
      <c r="E42" s="6" t="s">
        <v>8</v>
      </c>
      <c r="F42" s="17"/>
      <c r="G42" s="17"/>
    </row>
    <row r="43" spans="1:7" ht="25.5">
      <c r="A43" s="27" t="s">
        <v>27</v>
      </c>
      <c r="B43" s="4">
        <f>B32</f>
        <v>6444398.55</v>
      </c>
      <c r="C43" s="4">
        <f>C32</f>
        <v>6444398.55</v>
      </c>
      <c r="D43" s="8">
        <f t="shared" si="0"/>
        <v>100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6388458.55</v>
      </c>
      <c r="C45" s="21">
        <f>C43-C46</f>
        <v>6388458.55</v>
      </c>
      <c r="D45" s="9">
        <f t="shared" si="0"/>
        <v>100</v>
      </c>
      <c r="E45" s="3"/>
      <c r="F45" s="17"/>
      <c r="G45" s="17"/>
    </row>
    <row r="46" spans="1:7" ht="12.75">
      <c r="A46" s="5" t="s">
        <v>54</v>
      </c>
      <c r="B46" s="21">
        <v>55940</v>
      </c>
      <c r="C46" s="21">
        <v>55940</v>
      </c>
      <c r="D46" s="9">
        <f t="shared" si="0"/>
        <v>100</v>
      </c>
      <c r="E46" s="3"/>
      <c r="F46" s="17"/>
      <c r="G46" s="17"/>
    </row>
    <row r="47" spans="1:7" ht="51">
      <c r="A47" s="5" t="s">
        <v>64</v>
      </c>
      <c r="B47" s="21">
        <f>B5-B32</f>
        <v>-80000.54999999981</v>
      </c>
      <c r="C47" s="21">
        <f>C5-C32</f>
        <v>-52988.66000000015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9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B6+B24+B31</f>
        <v>14956134.18</v>
      </c>
      <c r="C5" s="4">
        <f>C6+C24+C31</f>
        <v>14365184.870000001</v>
      </c>
      <c r="D5" s="3">
        <f aca="true" t="shared" si="0" ref="D5:D46">C5/B5*100</f>
        <v>96.04878304187561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889815</v>
      </c>
      <c r="C6" s="21">
        <f>C8+C9+C12+C13+C17+C18+C14+C16+C20+C21+C23+C22+C15+C19</f>
        <v>920975.23</v>
      </c>
      <c r="D6" s="3">
        <f t="shared" si="0"/>
        <v>103.50187735652916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61800</v>
      </c>
      <c r="C8" s="23">
        <v>62943.35</v>
      </c>
      <c r="D8" s="12">
        <f t="shared" si="0"/>
        <v>101.85008090614886</v>
      </c>
      <c r="E8" s="12"/>
      <c r="F8" s="25"/>
      <c r="G8" s="17"/>
    </row>
    <row r="9" spans="1:7" ht="12.75">
      <c r="A9" s="22" t="s">
        <v>12</v>
      </c>
      <c r="B9" s="23">
        <f>B11</f>
        <v>36000</v>
      </c>
      <c r="C9" s="23">
        <f>C11</f>
        <v>36017.67</v>
      </c>
      <c r="D9" s="12">
        <f t="shared" si="0"/>
        <v>100.04908333333333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36000</v>
      </c>
      <c r="C11" s="23">
        <v>36017.67</v>
      </c>
      <c r="D11" s="12">
        <f t="shared" si="0"/>
        <v>100.04908333333333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15048.4</v>
      </c>
      <c r="D12" s="12">
        <f t="shared" si="0"/>
        <v>100.32266666666668</v>
      </c>
      <c r="E12" s="3"/>
      <c r="F12" s="17"/>
      <c r="G12" s="17"/>
    </row>
    <row r="13" spans="1:7" ht="12.75">
      <c r="A13" s="22" t="s">
        <v>0</v>
      </c>
      <c r="B13" s="23">
        <v>186000</v>
      </c>
      <c r="C13" s="23">
        <v>187842.05</v>
      </c>
      <c r="D13" s="12">
        <f t="shared" si="0"/>
        <v>100.99034946236559</v>
      </c>
      <c r="E13" s="3"/>
      <c r="F13" s="17"/>
      <c r="G13" s="17"/>
    </row>
    <row r="14" spans="1:7" s="19" customFormat="1" ht="12.75">
      <c r="A14" s="22" t="s">
        <v>16</v>
      </c>
      <c r="B14" s="23">
        <v>1400</v>
      </c>
      <c r="C14" s="23">
        <v>1400</v>
      </c>
      <c r="D14" s="12">
        <f>C14/B14*100</f>
        <v>100</v>
      </c>
      <c r="E14" s="6"/>
      <c r="F14" s="17"/>
      <c r="G14" s="17"/>
    </row>
    <row r="15" spans="1:7" s="19" customFormat="1" ht="12.75">
      <c r="A15" s="22" t="s">
        <v>65</v>
      </c>
      <c r="B15" s="23">
        <v>299000</v>
      </c>
      <c r="C15" s="23">
        <v>322232.81</v>
      </c>
      <c r="D15" s="12">
        <f>C15/B15*100</f>
        <v>107.77017056856187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92000</v>
      </c>
      <c r="C17" s="23">
        <v>92896.11</v>
      </c>
      <c r="D17" s="12">
        <f t="shared" si="0"/>
        <v>100.97403260869567</v>
      </c>
      <c r="E17" s="6"/>
      <c r="F17" s="17"/>
      <c r="G17" s="17"/>
    </row>
    <row r="18" spans="1:7" s="19" customFormat="1" ht="12.75">
      <c r="A18" s="22" t="s">
        <v>53</v>
      </c>
      <c r="B18" s="23">
        <v>37000</v>
      </c>
      <c r="C18" s="23">
        <v>37171.51</v>
      </c>
      <c r="D18" s="12">
        <f t="shared" si="0"/>
        <v>100.46354054054054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108815.56</v>
      </c>
      <c r="C22" s="23">
        <v>112623.33</v>
      </c>
      <c r="D22" s="12">
        <f t="shared" si="0"/>
        <v>103.49928815327513</v>
      </c>
      <c r="E22" s="6"/>
      <c r="F22" s="17"/>
      <c r="G22" s="17"/>
    </row>
    <row r="23" spans="1:7" s="19" customFormat="1" ht="12.75">
      <c r="A23" s="22" t="s">
        <v>60</v>
      </c>
      <c r="B23" s="23">
        <v>52799.44</v>
      </c>
      <c r="C23" s="23">
        <v>52800</v>
      </c>
      <c r="D23" s="12">
        <f t="shared" si="0"/>
        <v>100.00106061730958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14066319.18</v>
      </c>
      <c r="C24" s="23">
        <f>C26+C27+C28+C29+C30</f>
        <v>13444209.64</v>
      </c>
      <c r="D24" s="12">
        <f t="shared" si="0"/>
        <v>95.57731107876084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2632900</v>
      </c>
      <c r="C26" s="23">
        <v>2625349.46</v>
      </c>
      <c r="D26" s="12">
        <f t="shared" si="0"/>
        <v>99.7132234418322</v>
      </c>
      <c r="E26" s="6"/>
      <c r="F26" s="17"/>
      <c r="G26" s="17"/>
    </row>
    <row r="27" spans="1:7" s="19" customFormat="1" ht="12.75">
      <c r="A27" s="22" t="s">
        <v>19</v>
      </c>
      <c r="B27" s="23">
        <v>11380037.18</v>
      </c>
      <c r="C27" s="23">
        <v>10765478.18</v>
      </c>
      <c r="D27" s="12">
        <f t="shared" si="0"/>
        <v>94.59967493709014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53382</v>
      </c>
      <c r="C30" s="23">
        <v>53382</v>
      </c>
      <c r="D30" s="12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2.5" customHeight="1">
      <c r="A32" s="2" t="s">
        <v>20</v>
      </c>
      <c r="B32" s="4">
        <f>B34+B35+B36+B38+B39+B40+B42+B41+B37</f>
        <v>15550474.559999999</v>
      </c>
      <c r="C32" s="4">
        <f>C34+C35+C36+C38+C39+C40+C42+C41+C37</f>
        <v>14935915.559999999</v>
      </c>
      <c r="D32" s="3">
        <f t="shared" si="0"/>
        <v>96.04797269929747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1530693.52</v>
      </c>
      <c r="C34" s="21">
        <v>1530693.52</v>
      </c>
      <c r="D34" s="3">
        <f t="shared" si="0"/>
        <v>100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97000</v>
      </c>
      <c r="C35" s="21">
        <v>97000</v>
      </c>
      <c r="D35" s="3">
        <f t="shared" si="0"/>
        <v>100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400</v>
      </c>
      <c r="C36" s="21">
        <v>400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51</v>
      </c>
      <c r="B37" s="21">
        <v>762199.03</v>
      </c>
      <c r="C37" s="21">
        <v>762199.03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11573174.35</v>
      </c>
      <c r="C38" s="21">
        <v>10958615.35</v>
      </c>
      <c r="D38" s="3">
        <f t="shared" si="0"/>
        <v>94.68979744524458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1576007.66</v>
      </c>
      <c r="C40" s="21">
        <v>1576007.66</v>
      </c>
      <c r="D40" s="3">
        <f t="shared" si="0"/>
        <v>100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>
        <v>0</v>
      </c>
      <c r="E41" s="6" t="s">
        <v>8</v>
      </c>
      <c r="F41" s="17"/>
      <c r="G41" s="17"/>
    </row>
    <row r="42" spans="1:7" ht="25.5">
      <c r="A42" s="28" t="s">
        <v>59</v>
      </c>
      <c r="B42" s="21">
        <v>11000</v>
      </c>
      <c r="C42" s="21">
        <v>11000</v>
      </c>
      <c r="D42" s="3">
        <f t="shared" si="0"/>
        <v>100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15550474.559999999</v>
      </c>
      <c r="C43" s="21">
        <f>C32</f>
        <v>14935915.559999999</v>
      </c>
      <c r="D43" s="3">
        <f t="shared" si="0"/>
        <v>96.04797269929747</v>
      </c>
      <c r="E43" s="6" t="s">
        <v>8</v>
      </c>
      <c r="F43" s="17"/>
      <c r="G43" s="17"/>
    </row>
    <row r="44" spans="1:7" ht="12.75">
      <c r="A44" s="22" t="s">
        <v>10</v>
      </c>
      <c r="B44" s="23">
        <v>0</v>
      </c>
      <c r="C44" s="23">
        <v>0</v>
      </c>
      <c r="D44" s="3">
        <v>0</v>
      </c>
      <c r="E44" s="24"/>
      <c r="F44" s="17"/>
      <c r="G44" s="17"/>
    </row>
    <row r="45" spans="1:7" ht="12.75">
      <c r="A45" s="5" t="s">
        <v>28</v>
      </c>
      <c r="B45" s="21">
        <f>B43-B46</f>
        <v>15466945.589999998</v>
      </c>
      <c r="C45" s="21">
        <f>C43-C46</f>
        <v>14852386.589999998</v>
      </c>
      <c r="D45" s="6">
        <f t="shared" si="0"/>
        <v>96.02662984476174</v>
      </c>
      <c r="E45" s="3"/>
      <c r="F45" s="17"/>
      <c r="G45" s="17"/>
    </row>
    <row r="46" spans="1:7" s="19" customFormat="1" ht="12.75">
      <c r="A46" s="2" t="s">
        <v>54</v>
      </c>
      <c r="B46" s="4">
        <v>83528.97</v>
      </c>
      <c r="C46" s="4">
        <v>83528.97</v>
      </c>
      <c r="D46" s="3">
        <f t="shared" si="0"/>
        <v>100</v>
      </c>
      <c r="E46" s="3"/>
      <c r="F46" s="18"/>
      <c r="G46" s="18"/>
    </row>
    <row r="47" spans="1:7" ht="49.5" customHeight="1">
      <c r="A47" s="5" t="s">
        <v>64</v>
      </c>
      <c r="B47" s="21">
        <f>B5-B32</f>
        <v>-594340.379999999</v>
      </c>
      <c r="C47" s="21">
        <f>C5-C32</f>
        <v>-570730.6899999976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5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B6+B27+B34</f>
        <v>4782476.75</v>
      </c>
      <c r="C5" s="4">
        <f>C6+C27+C34</f>
        <v>4876527.15</v>
      </c>
      <c r="D5" s="3">
        <f aca="true" t="shared" si="0" ref="D5:D49">C5/B5*100</f>
        <v>101.96656261841734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B8+B9+B12+B13+B20+B21+B14+B18+B22+B23+B26+B24+B15</f>
        <v>1386524</v>
      </c>
      <c r="C6" s="21">
        <f>C8+C9+C12+C13+C20+C21+C14+C18+C22+C23+C26+C24+C15+C25+C19+C16+C17</f>
        <v>1480574.4</v>
      </c>
      <c r="D6" s="3">
        <f t="shared" si="0"/>
        <v>106.78317865395766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10800</v>
      </c>
      <c r="C8" s="23">
        <v>18245.31</v>
      </c>
      <c r="D8" s="12">
        <f t="shared" si="0"/>
        <v>168.93805555555556</v>
      </c>
      <c r="E8" s="12"/>
      <c r="F8" s="25"/>
      <c r="G8" s="17"/>
    </row>
    <row r="9" spans="1:7" ht="12.75">
      <c r="A9" s="22" t="s">
        <v>12</v>
      </c>
      <c r="B9" s="23">
        <f>B11</f>
        <v>5000</v>
      </c>
      <c r="C9" s="23">
        <f>C11</f>
        <v>4203.2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</v>
      </c>
      <c r="C11" s="23">
        <v>4203.2</v>
      </c>
      <c r="D11" s="12"/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52884.48</v>
      </c>
      <c r="D12" s="12">
        <f t="shared" si="0"/>
        <v>122.98716279069768</v>
      </c>
      <c r="E12" s="3"/>
      <c r="F12" s="17"/>
      <c r="G12" s="17"/>
    </row>
    <row r="13" spans="1:7" ht="12.75">
      <c r="A13" s="22" t="s">
        <v>0</v>
      </c>
      <c r="B13" s="23">
        <v>142000</v>
      </c>
      <c r="C13" s="23">
        <v>146425.96</v>
      </c>
      <c r="D13" s="12">
        <f t="shared" si="0"/>
        <v>103.11687323943661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484999.74</v>
      </c>
      <c r="C15" s="23">
        <v>550018.07</v>
      </c>
      <c r="D15" s="12"/>
      <c r="E15" s="6"/>
      <c r="F15" s="17"/>
      <c r="G15" s="17"/>
    </row>
    <row r="16" spans="1:7" s="19" customFormat="1" ht="25.5">
      <c r="A16" s="22" t="s">
        <v>100</v>
      </c>
      <c r="B16" s="23"/>
      <c r="C16" s="23">
        <v>-3.78</v>
      </c>
      <c r="D16" s="12"/>
      <c r="E16" s="6"/>
      <c r="F16" s="17"/>
      <c r="G16" s="17"/>
    </row>
    <row r="17" spans="1:7" s="19" customFormat="1" ht="25.5">
      <c r="A17" s="22" t="s">
        <v>101</v>
      </c>
      <c r="B17" s="23"/>
      <c r="C17" s="23">
        <v>3.78</v>
      </c>
      <c r="D17" s="12"/>
      <c r="E17" s="6"/>
      <c r="F17" s="17"/>
      <c r="G17" s="17"/>
    </row>
    <row r="18" spans="1:7" ht="12.75">
      <c r="A18" s="22" t="s">
        <v>57</v>
      </c>
      <c r="B18" s="23">
        <v>0</v>
      </c>
      <c r="C18" s="23">
        <v>0</v>
      </c>
      <c r="D18" s="12"/>
      <c r="E18" s="3"/>
      <c r="F18" s="17"/>
      <c r="G18" s="17"/>
    </row>
    <row r="19" spans="1:7" ht="38.25">
      <c r="A19" s="22" t="s">
        <v>76</v>
      </c>
      <c r="B19" s="23"/>
      <c r="C19" s="23">
        <v>0</v>
      </c>
      <c r="D19" s="12"/>
      <c r="E19" s="3"/>
      <c r="F19" s="17"/>
      <c r="G19" s="17"/>
    </row>
    <row r="20" spans="1:7" s="19" customFormat="1" ht="38.25">
      <c r="A20" s="22" t="s">
        <v>15</v>
      </c>
      <c r="B20" s="23">
        <v>665000</v>
      </c>
      <c r="C20" s="23">
        <v>667347.38</v>
      </c>
      <c r="D20" s="12">
        <f t="shared" si="0"/>
        <v>100.3529894736842</v>
      </c>
      <c r="E20" s="6"/>
      <c r="F20" s="17"/>
      <c r="G20" s="17"/>
    </row>
    <row r="21" spans="1:7" s="19" customFormat="1" ht="12.75">
      <c r="A21" s="22" t="s">
        <v>53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55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56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63</v>
      </c>
      <c r="B24" s="23">
        <v>0</v>
      </c>
      <c r="C24" s="23">
        <v>5000</v>
      </c>
      <c r="D24" s="12" t="e">
        <f t="shared" si="0"/>
        <v>#DIV/0!</v>
      </c>
      <c r="E24" s="6"/>
      <c r="F24" s="17"/>
      <c r="G24" s="17"/>
    </row>
    <row r="25" spans="1:7" s="19" customFormat="1" ht="25.5">
      <c r="A25" s="22" t="s">
        <v>66</v>
      </c>
      <c r="B25" s="23">
        <v>0</v>
      </c>
      <c r="C25" s="23">
        <v>0</v>
      </c>
      <c r="D25" s="12" t="e">
        <f t="shared" si="0"/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35724.26</v>
      </c>
      <c r="C26" s="23">
        <v>36050</v>
      </c>
      <c r="D26" s="12">
        <f t="shared" si="0"/>
        <v>100.91181734765114</v>
      </c>
      <c r="E26" s="6"/>
      <c r="F26" s="17"/>
      <c r="G26" s="17"/>
    </row>
    <row r="27" spans="1:7" s="19" customFormat="1" ht="12.75">
      <c r="A27" s="20" t="s">
        <v>17</v>
      </c>
      <c r="B27" s="23">
        <f>B29+B30+B31+B32+B33</f>
        <v>3395952.75</v>
      </c>
      <c r="C27" s="23">
        <f>C29+C30+C31+C32+C33</f>
        <v>3395952.75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1105900</v>
      </c>
      <c r="C29" s="23">
        <v>1105900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19</v>
      </c>
      <c r="B30" s="23">
        <v>1489274.75</v>
      </c>
      <c r="C30" s="23">
        <v>1489274.75</v>
      </c>
      <c r="D30" s="12">
        <f t="shared" si="0"/>
        <v>100</v>
      </c>
      <c r="E30" s="6"/>
      <c r="F30" s="17"/>
      <c r="G30" s="17"/>
    </row>
    <row r="31" spans="1:7" s="19" customFormat="1" ht="12.75">
      <c r="A31" s="22" t="s">
        <v>61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2" t="s">
        <v>62</v>
      </c>
      <c r="B32" s="23">
        <v>0</v>
      </c>
      <c r="C32" s="23">
        <v>0</v>
      </c>
      <c r="D32" s="12" t="e">
        <f t="shared" si="0"/>
        <v>#DIV/0!</v>
      </c>
      <c r="E32" s="6"/>
      <c r="F32" s="17"/>
      <c r="G32" s="17"/>
    </row>
    <row r="33" spans="1:7" s="19" customFormat="1" ht="12.75">
      <c r="A33" s="22" t="s">
        <v>82</v>
      </c>
      <c r="B33" s="23">
        <v>800778</v>
      </c>
      <c r="C33" s="23">
        <v>800778</v>
      </c>
      <c r="D33" s="12">
        <f t="shared" si="0"/>
        <v>100</v>
      </c>
      <c r="E33" s="6"/>
      <c r="F33" s="17"/>
      <c r="G33" s="17"/>
    </row>
    <row r="34" spans="1:7" s="19" customFormat="1" ht="25.5">
      <c r="A34" s="27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</f>
        <v>5593277.01</v>
      </c>
      <c r="C35" s="4">
        <f>C37+C38+C39+C41+C42+C43+C45+C44+C40</f>
        <v>5542268.15</v>
      </c>
      <c r="D35" s="3">
        <f t="shared" si="0"/>
        <v>99.0880326522573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5.5">
      <c r="A37" s="7" t="s">
        <v>21</v>
      </c>
      <c r="B37" s="21">
        <v>2397992.21</v>
      </c>
      <c r="C37" s="21">
        <v>2394940.71</v>
      </c>
      <c r="D37" s="3">
        <f t="shared" si="0"/>
        <v>99.872747710052</v>
      </c>
      <c r="E37" s="6" t="s">
        <v>8</v>
      </c>
      <c r="F37" s="17"/>
      <c r="G37" s="17"/>
    </row>
    <row r="38" spans="1:7" ht="25.5">
      <c r="A38" s="7" t="s">
        <v>22</v>
      </c>
      <c r="B38" s="21">
        <v>100553.75</v>
      </c>
      <c r="C38" s="21">
        <v>100553.75</v>
      </c>
      <c r="D38" s="3">
        <f t="shared" si="0"/>
        <v>100</v>
      </c>
      <c r="E38" s="6" t="s">
        <v>8</v>
      </c>
      <c r="F38" s="17"/>
      <c r="G38" s="17"/>
    </row>
    <row r="39" spans="1:7" ht="25.5">
      <c r="A39" s="28" t="s">
        <v>23</v>
      </c>
      <c r="B39" s="21">
        <v>1300</v>
      </c>
      <c r="C39" s="21">
        <v>1300</v>
      </c>
      <c r="D39" s="3">
        <f t="shared" si="0"/>
        <v>100</v>
      </c>
      <c r="E39" s="6" t="s">
        <v>8</v>
      </c>
      <c r="F39" s="17"/>
      <c r="G39" s="17"/>
    </row>
    <row r="40" spans="1:7" ht="25.5">
      <c r="A40" s="28" t="s">
        <v>51</v>
      </c>
      <c r="B40" s="21">
        <v>1316474</v>
      </c>
      <c r="C40" s="21">
        <v>1316474</v>
      </c>
      <c r="D40" s="3"/>
      <c r="E40" s="6" t="s">
        <v>8</v>
      </c>
      <c r="F40" s="17"/>
      <c r="G40" s="17"/>
    </row>
    <row r="41" spans="1:7" ht="25.5">
      <c r="A41" s="28" t="s">
        <v>24</v>
      </c>
      <c r="B41" s="21">
        <v>1595057.05</v>
      </c>
      <c r="C41" s="21">
        <v>1547099.69</v>
      </c>
      <c r="D41" s="3">
        <f t="shared" si="0"/>
        <v>96.99337650650175</v>
      </c>
      <c r="E41" s="6" t="s">
        <v>8</v>
      </c>
      <c r="F41" s="17"/>
      <c r="G41" s="17"/>
    </row>
    <row r="42" spans="1:7" ht="12.75">
      <c r="A42" s="28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5.5">
      <c r="A43" s="28" t="s">
        <v>58</v>
      </c>
      <c r="B43" s="21">
        <v>177900</v>
      </c>
      <c r="C43" s="21">
        <v>177900</v>
      </c>
      <c r="D43" s="3">
        <f t="shared" si="0"/>
        <v>100</v>
      </c>
      <c r="E43" s="6" t="s">
        <v>8</v>
      </c>
      <c r="F43" s="17"/>
      <c r="G43" s="17"/>
    </row>
    <row r="44" spans="1:7" ht="25.5">
      <c r="A44" s="28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5.5">
      <c r="A45" s="28" t="s">
        <v>59</v>
      </c>
      <c r="B45" s="21">
        <v>4000</v>
      </c>
      <c r="C45" s="21">
        <v>4000</v>
      </c>
      <c r="D45" s="3">
        <f t="shared" si="0"/>
        <v>100</v>
      </c>
      <c r="E45" s="6" t="s">
        <v>8</v>
      </c>
      <c r="F45" s="17"/>
      <c r="G45" s="17"/>
    </row>
    <row r="46" spans="1:7" ht="25.5">
      <c r="A46" s="28" t="s">
        <v>27</v>
      </c>
      <c r="B46" s="21">
        <f>B35</f>
        <v>5593277.01</v>
      </c>
      <c r="C46" s="21">
        <f>C35</f>
        <v>5542268.15</v>
      </c>
      <c r="D46" s="3">
        <f t="shared" si="0"/>
        <v>99.0880326522573</v>
      </c>
      <c r="E46" s="6" t="s">
        <v>8</v>
      </c>
      <c r="F46" s="17"/>
      <c r="G46" s="17"/>
    </row>
    <row r="47" spans="1:7" ht="12.75">
      <c r="A47" s="22" t="s">
        <v>10</v>
      </c>
      <c r="B47" s="23"/>
      <c r="C47" s="23"/>
      <c r="D47" s="3"/>
      <c r="E47" s="24"/>
      <c r="F47" s="17"/>
      <c r="G47" s="17"/>
    </row>
    <row r="48" spans="1:7" ht="12.75">
      <c r="A48" s="5" t="s">
        <v>28</v>
      </c>
      <c r="B48" s="4">
        <f>B46-B49</f>
        <v>4309955.01</v>
      </c>
      <c r="C48" s="4">
        <f>C46-C49</f>
        <v>4258946.15</v>
      </c>
      <c r="D48" s="6">
        <f t="shared" si="0"/>
        <v>98.81648741386748</v>
      </c>
      <c r="E48" s="3"/>
      <c r="F48" s="17"/>
      <c r="G48" s="17"/>
    </row>
    <row r="49" spans="1:7" ht="12.75">
      <c r="A49" s="5" t="s">
        <v>54</v>
      </c>
      <c r="B49" s="4">
        <v>1283322</v>
      </c>
      <c r="C49" s="4">
        <v>1283322</v>
      </c>
      <c r="D49" s="6">
        <f t="shared" si="0"/>
        <v>100</v>
      </c>
      <c r="E49" s="3"/>
      <c r="F49" s="17"/>
      <c r="G49" s="17"/>
    </row>
    <row r="50" spans="1:7" ht="51">
      <c r="A50" s="5" t="s">
        <v>64</v>
      </c>
      <c r="B50" s="21">
        <f>B5-B35</f>
        <v>-810800.2599999998</v>
      </c>
      <c r="C50" s="21">
        <f>C5-C35</f>
        <v>-665741</v>
      </c>
      <c r="D50" s="3">
        <v>0</v>
      </c>
      <c r="E50" s="6" t="s">
        <v>36</v>
      </c>
      <c r="F50" s="17"/>
      <c r="G50" s="17"/>
    </row>
    <row r="51" spans="1:7" ht="12.75">
      <c r="A51" s="5" t="s">
        <v>29</v>
      </c>
      <c r="B51" s="21">
        <v>0</v>
      </c>
      <c r="C51" s="21">
        <v>0</v>
      </c>
      <c r="D51" s="6">
        <v>0</v>
      </c>
      <c r="E51" s="6"/>
      <c r="F51" s="17"/>
      <c r="G51" s="17"/>
    </row>
    <row r="52" spans="1:7" s="19" customFormat="1" ht="12.75">
      <c r="A52" s="5" t="s">
        <v>30</v>
      </c>
      <c r="B52" s="21">
        <v>0</v>
      </c>
      <c r="C52" s="21">
        <v>0</v>
      </c>
      <c r="D52" s="6">
        <v>0</v>
      </c>
      <c r="E52" s="3"/>
      <c r="F52" s="18"/>
      <c r="G52" s="18"/>
    </row>
    <row r="53" spans="1:7" ht="12.75">
      <c r="A53" s="22" t="s">
        <v>31</v>
      </c>
      <c r="B53" s="23">
        <v>0</v>
      </c>
      <c r="C53" s="23">
        <v>0</v>
      </c>
      <c r="D53" s="6">
        <v>0</v>
      </c>
      <c r="E53" s="12"/>
      <c r="F53" s="17"/>
      <c r="G53" s="17"/>
    </row>
    <row r="54" spans="1:7" ht="25.5">
      <c r="A54" s="22" t="s">
        <v>32</v>
      </c>
      <c r="B54" s="23">
        <v>0</v>
      </c>
      <c r="C54" s="29">
        <v>0</v>
      </c>
      <c r="D54" s="6">
        <v>0</v>
      </c>
      <c r="E54" s="24"/>
      <c r="F54" s="17"/>
      <c r="G54" s="17"/>
    </row>
    <row r="55" spans="1:7" ht="12.75">
      <c r="A55" s="22" t="s">
        <v>33</v>
      </c>
      <c r="B55" s="23">
        <v>0</v>
      </c>
      <c r="C55" s="29">
        <v>0</v>
      </c>
      <c r="D55" s="6">
        <v>0</v>
      </c>
      <c r="E55" s="24"/>
      <c r="F55" s="17"/>
      <c r="G55" s="17"/>
    </row>
    <row r="56" spans="1:7" ht="12.75">
      <c r="A56" s="22" t="s">
        <v>10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12.75">
      <c r="A57" s="22" t="s">
        <v>34</v>
      </c>
      <c r="B57" s="21">
        <v>0</v>
      </c>
      <c r="C57" s="30">
        <v>0</v>
      </c>
      <c r="D57" s="6">
        <v>0</v>
      </c>
      <c r="E57" s="24"/>
      <c r="F57" s="17"/>
      <c r="G57" s="17"/>
    </row>
    <row r="58" spans="1:7" ht="12.75">
      <c r="A58" s="22" t="s">
        <v>35</v>
      </c>
      <c r="B58" s="21">
        <v>0</v>
      </c>
      <c r="C58" s="30">
        <v>0</v>
      </c>
      <c r="D58" s="6">
        <v>0</v>
      </c>
      <c r="E58" s="12"/>
      <c r="F58" s="17"/>
      <c r="G58" s="17"/>
    </row>
    <row r="59" spans="1:7" ht="48.75" customHeight="1">
      <c r="A59" s="22" t="s">
        <v>37</v>
      </c>
      <c r="B59" s="23">
        <v>0</v>
      </c>
      <c r="C59" s="29">
        <v>0</v>
      </c>
      <c r="D59" s="6">
        <v>0</v>
      </c>
      <c r="E59" s="6" t="s">
        <v>36</v>
      </c>
      <c r="F59" s="17"/>
      <c r="G59" s="17"/>
    </row>
    <row r="60" spans="1:7" ht="24.75" customHeight="1">
      <c r="A60" s="22" t="s">
        <v>38</v>
      </c>
      <c r="B60" s="23">
        <v>0</v>
      </c>
      <c r="C60" s="29">
        <v>0</v>
      </c>
      <c r="D60" s="6">
        <v>0</v>
      </c>
      <c r="E60" s="6" t="s">
        <v>39</v>
      </c>
      <c r="F60" s="17"/>
      <c r="G60" s="17"/>
    </row>
    <row r="61" spans="1:7" ht="36.75" customHeight="1">
      <c r="A61" s="22" t="s">
        <v>40</v>
      </c>
      <c r="B61" s="23">
        <v>0</v>
      </c>
      <c r="C61" s="29">
        <v>0</v>
      </c>
      <c r="D61" s="6">
        <v>0</v>
      </c>
      <c r="E61" s="6" t="s">
        <v>41</v>
      </c>
      <c r="F61" s="17"/>
      <c r="G61" s="17"/>
    </row>
    <row r="62" spans="1:7" ht="47.25" customHeight="1">
      <c r="A62" s="22" t="s">
        <v>42</v>
      </c>
      <c r="B62" s="23">
        <v>0</v>
      </c>
      <c r="C62" s="29">
        <v>0</v>
      </c>
      <c r="D62" s="6">
        <v>0</v>
      </c>
      <c r="E62" s="6" t="s">
        <v>41</v>
      </c>
      <c r="F62" s="17"/>
      <c r="G62" s="17"/>
    </row>
    <row r="63" spans="1:7" ht="24" customHeight="1">
      <c r="A63" s="22" t="s">
        <v>43</v>
      </c>
      <c r="B63" s="23">
        <v>0</v>
      </c>
      <c r="C63" s="29">
        <v>0</v>
      </c>
      <c r="D63" s="6">
        <v>0</v>
      </c>
      <c r="E63" s="6" t="s">
        <v>44</v>
      </c>
      <c r="F63" s="17"/>
      <c r="G63" s="17"/>
    </row>
    <row r="64" spans="1:7" ht="36.75" customHeight="1">
      <c r="A64" s="22" t="s">
        <v>45</v>
      </c>
      <c r="B64" s="23">
        <v>0</v>
      </c>
      <c r="C64" s="29">
        <v>0</v>
      </c>
      <c r="D64" s="6">
        <v>0</v>
      </c>
      <c r="E64" s="6" t="s">
        <v>46</v>
      </c>
      <c r="F64" s="17"/>
      <c r="G64" s="17"/>
    </row>
    <row r="65" spans="1:7" ht="38.25" customHeight="1">
      <c r="A65" s="22" t="s">
        <v>47</v>
      </c>
      <c r="B65" s="23">
        <v>0</v>
      </c>
      <c r="C65" s="29">
        <v>0</v>
      </c>
      <c r="D65" s="6">
        <v>0</v>
      </c>
      <c r="E65" s="6" t="s">
        <v>48</v>
      </c>
      <c r="F65" s="17"/>
      <c r="G65" s="17"/>
    </row>
    <row r="66" spans="1:7" ht="25.5">
      <c r="A66" s="22" t="s">
        <v>49</v>
      </c>
      <c r="B66" s="23">
        <v>0</v>
      </c>
      <c r="C66" s="29">
        <v>0</v>
      </c>
      <c r="D66" s="6">
        <v>0</v>
      </c>
      <c r="E66" s="6" t="s">
        <v>48</v>
      </c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8" customHeight="1">
      <c r="A68" s="45" t="s">
        <v>68</v>
      </c>
      <c r="B68" s="54" t="s">
        <v>83</v>
      </c>
      <c r="C68" s="54"/>
      <c r="D68" s="54"/>
      <c r="E68" s="34"/>
      <c r="F68" s="17"/>
      <c r="G68" s="17"/>
    </row>
    <row r="69" spans="1:7" ht="12.75">
      <c r="A69" s="35"/>
      <c r="B69" s="32"/>
      <c r="C69" s="33"/>
      <c r="D69" s="34"/>
      <c r="E69" s="34"/>
      <c r="F69" s="17"/>
      <c r="G69" s="17"/>
    </row>
    <row r="70" spans="1:7" ht="17.25" customHeight="1">
      <c r="A70" s="50" t="s">
        <v>84</v>
      </c>
      <c r="B70" s="54" t="s">
        <v>69</v>
      </c>
      <c r="C70" s="54"/>
      <c r="D70" s="54"/>
      <c r="E70" s="34"/>
      <c r="F70" s="17"/>
      <c r="G70" s="17"/>
    </row>
    <row r="71" spans="1:7" ht="12.75">
      <c r="A71" s="31"/>
      <c r="B71" s="32"/>
      <c r="C71" s="33"/>
      <c r="D71" s="34"/>
      <c r="E71" s="34"/>
      <c r="F71" s="17"/>
      <c r="G71" s="17"/>
    </row>
    <row r="72" spans="1:7" ht="12.75">
      <c r="A72" s="31"/>
      <c r="B72" s="32"/>
      <c r="C72" s="33"/>
      <c r="D72" s="34"/>
      <c r="E72" s="34"/>
      <c r="F72" s="17"/>
      <c r="G72" s="17"/>
    </row>
    <row r="73" spans="1:7" ht="12.75">
      <c r="A73" s="36"/>
      <c r="B73" s="34"/>
      <c r="C73" s="34"/>
      <c r="D73" s="34"/>
      <c r="E73" s="34"/>
      <c r="F73" s="17"/>
      <c r="G73" s="17"/>
    </row>
    <row r="74" spans="1:7" ht="12.75">
      <c r="A74" s="36"/>
      <c r="B74" s="34"/>
      <c r="C74" s="34"/>
      <c r="D74" s="34"/>
      <c r="E74" s="34"/>
      <c r="F74" s="17"/>
      <c r="G74" s="17"/>
    </row>
    <row r="75" spans="1:7" ht="12.75">
      <c r="A75" s="36"/>
      <c r="B75" s="37"/>
      <c r="C75" s="37"/>
      <c r="D75" s="34"/>
      <c r="E75" s="34"/>
      <c r="F75" s="17"/>
      <c r="G75" s="17"/>
    </row>
    <row r="76" spans="1:7" ht="12.75">
      <c r="A76" s="36"/>
      <c r="B76" s="37"/>
      <c r="C76" s="37"/>
      <c r="D76" s="37"/>
      <c r="E76" s="37"/>
      <c r="F76" s="17"/>
      <c r="G76" s="17"/>
    </row>
    <row r="77" spans="1:7" ht="12.75">
      <c r="A77" s="38"/>
      <c r="B77" s="39"/>
      <c r="C77" s="39"/>
      <c r="D77" s="39"/>
      <c r="E77" s="39"/>
      <c r="F77" s="17"/>
      <c r="G77" s="17"/>
    </row>
    <row r="78" spans="1:7" ht="12.75">
      <c r="A78" s="40"/>
      <c r="B78" s="17"/>
      <c r="C78" s="17"/>
      <c r="D78" s="17"/>
      <c r="E78" s="17"/>
      <c r="F78" s="17"/>
      <c r="G78" s="17"/>
    </row>
    <row r="79" spans="1:4" ht="12.75">
      <c r="A79" s="51"/>
      <c r="B79" s="52"/>
      <c r="C79" s="52"/>
      <c r="D79" s="52"/>
    </row>
  </sheetData>
  <sheetProtection/>
  <mergeCells count="5">
    <mergeCell ref="A79:D79"/>
    <mergeCell ref="A2:E2"/>
    <mergeCell ref="A1:E1"/>
    <mergeCell ref="B68:D68"/>
    <mergeCell ref="B70:D70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B46" sqref="B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7635376.42</v>
      </c>
      <c r="C5" s="4">
        <f>C6+C24+C31</f>
        <v>7695423.49</v>
      </c>
      <c r="D5" s="3">
        <f aca="true" t="shared" si="0" ref="D5:D46">C5/B5*100</f>
        <v>100.78643234723457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1028133.4199999999</v>
      </c>
      <c r="C6" s="21">
        <f>C8+C9+C12+C13+C17+C18+C14+C16+C19+C20+C23+C22+C15+C21</f>
        <v>1095023.51</v>
      </c>
      <c r="D6" s="3">
        <f t="shared" si="0"/>
        <v>106.50597370913204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24500</v>
      </c>
      <c r="C8" s="23">
        <v>26134.97</v>
      </c>
      <c r="D8" s="12">
        <f t="shared" si="0"/>
        <v>106.67334693877551</v>
      </c>
      <c r="E8" s="12"/>
      <c r="F8" s="25"/>
      <c r="G8" s="17"/>
    </row>
    <row r="9" spans="1:7" ht="12" customHeight="1">
      <c r="A9" s="22" t="s">
        <v>12</v>
      </c>
      <c r="B9" s="23">
        <f>B11</f>
        <v>81000</v>
      </c>
      <c r="C9" s="23">
        <f>C11</f>
        <v>81108</v>
      </c>
      <c r="D9" s="12">
        <f t="shared" si="0"/>
        <v>100.13333333333334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81000</v>
      </c>
      <c r="C11" s="23">
        <v>81108</v>
      </c>
      <c r="D11" s="12">
        <f t="shared" si="0"/>
        <v>100.13333333333334</v>
      </c>
      <c r="E11" s="3"/>
      <c r="F11" s="17"/>
      <c r="G11" s="17"/>
    </row>
    <row r="12" spans="1:7" ht="12" customHeight="1">
      <c r="A12" s="22" t="s">
        <v>14</v>
      </c>
      <c r="B12" s="23">
        <v>31000</v>
      </c>
      <c r="C12" s="23">
        <v>31608.46</v>
      </c>
      <c r="D12" s="12">
        <f t="shared" si="0"/>
        <v>101.96277419354838</v>
      </c>
      <c r="E12" s="3"/>
      <c r="F12" s="17"/>
      <c r="G12" s="17"/>
    </row>
    <row r="13" spans="1:7" ht="12" customHeight="1">
      <c r="A13" s="22" t="s">
        <v>0</v>
      </c>
      <c r="B13" s="23">
        <v>173000</v>
      </c>
      <c r="C13" s="23">
        <v>174005.81</v>
      </c>
      <c r="D13" s="12">
        <f t="shared" si="0"/>
        <v>100.58139306358382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1300</v>
      </c>
      <c r="C14" s="23">
        <v>1300</v>
      </c>
      <c r="D14" s="12">
        <f>C14/B14*100</f>
        <v>100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297000</v>
      </c>
      <c r="C15" s="23">
        <v>319454.95</v>
      </c>
      <c r="D15" s="12">
        <f>C15/B15*100</f>
        <v>107.56058922558923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135000</v>
      </c>
      <c r="C17" s="23">
        <v>135251.32</v>
      </c>
      <c r="D17" s="12">
        <f t="shared" si="0"/>
        <v>100.18616296296297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16000</v>
      </c>
      <c r="C22" s="23">
        <v>16380</v>
      </c>
      <c r="D22" s="12">
        <f t="shared" si="0"/>
        <v>102.375</v>
      </c>
      <c r="E22" s="6"/>
      <c r="F22" s="17"/>
      <c r="G22" s="17"/>
    </row>
    <row r="23" spans="1:7" s="19" customFormat="1" ht="12.75">
      <c r="A23" s="22" t="s">
        <v>60</v>
      </c>
      <c r="B23" s="23">
        <v>269333.42</v>
      </c>
      <c r="C23" s="23">
        <v>309780</v>
      </c>
      <c r="D23" s="12">
        <f t="shared" si="0"/>
        <v>115.01728972215926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6607243</v>
      </c>
      <c r="C24" s="23">
        <f>C26+C27+C28+C29+C30</f>
        <v>6600399.98</v>
      </c>
      <c r="D24" s="12">
        <f t="shared" si="0"/>
        <v>99.89643153732956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2032800</v>
      </c>
      <c r="C26" s="23">
        <v>2025956.98</v>
      </c>
      <c r="D26" s="12">
        <f t="shared" si="0"/>
        <v>99.66336973632428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4523665</v>
      </c>
      <c r="C27" s="23">
        <v>4523665</v>
      </c>
      <c r="D27" s="12">
        <f t="shared" si="0"/>
        <v>100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50778</v>
      </c>
      <c r="C30" s="23">
        <v>50778</v>
      </c>
      <c r="D30" s="12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B34+B35+B36+B37+B38+B39+B40+B41+B42</f>
        <v>7635376.42</v>
      </c>
      <c r="C32" s="4">
        <f>C34+C35+C36+C38+C39+C40+C42+C41+C37</f>
        <v>7030376.42</v>
      </c>
      <c r="D32" s="3">
        <f t="shared" si="0"/>
        <v>92.07635659696788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1105150.94</v>
      </c>
      <c r="C34" s="21">
        <v>1100150.94</v>
      </c>
      <c r="D34" s="3">
        <f t="shared" si="0"/>
        <v>99.54757311250172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97000</v>
      </c>
      <c r="C35" s="21">
        <v>97000</v>
      </c>
      <c r="D35" s="3">
        <f t="shared" si="0"/>
        <v>100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1824008</v>
      </c>
      <c r="C36" s="21">
        <v>1824008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51</v>
      </c>
      <c r="B37" s="21">
        <v>2302672.39</v>
      </c>
      <c r="C37" s="21">
        <v>2302672.39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2254545.09</v>
      </c>
      <c r="C38" s="21">
        <v>1654545.09</v>
      </c>
      <c r="D38" s="3">
        <f t="shared" si="0"/>
        <v>73.3870924710581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50000</v>
      </c>
      <c r="C40" s="21">
        <v>50000</v>
      </c>
      <c r="D40" s="3">
        <f t="shared" si="0"/>
        <v>100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5.5">
      <c r="A42" s="28" t="s">
        <v>59</v>
      </c>
      <c r="B42" s="21">
        <v>2000</v>
      </c>
      <c r="C42" s="21">
        <v>2000</v>
      </c>
      <c r="D42" s="3">
        <f t="shared" si="0"/>
        <v>100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7635376.42</v>
      </c>
      <c r="C43" s="21">
        <f>C32</f>
        <v>7030376.42</v>
      </c>
      <c r="D43" s="3">
        <f t="shared" si="0"/>
        <v>92.07635659696788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7603276.42</v>
      </c>
      <c r="C45" s="4">
        <f>C43-C46</f>
        <v>7030376.42</v>
      </c>
      <c r="D45" s="6">
        <f t="shared" si="0"/>
        <v>92.46509046425014</v>
      </c>
      <c r="E45" s="3"/>
      <c r="F45" s="17"/>
      <c r="G45" s="17"/>
    </row>
    <row r="46" spans="1:7" ht="12.75">
      <c r="A46" s="5" t="s">
        <v>54</v>
      </c>
      <c r="B46" s="4">
        <v>32100</v>
      </c>
      <c r="C46" s="4">
        <v>0</v>
      </c>
      <c r="D46" s="6">
        <f t="shared" si="0"/>
        <v>0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665047.0700000003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0.25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4.75" customHeight="1">
      <c r="A64" s="46"/>
      <c r="B64" s="47"/>
      <c r="C64" s="48"/>
      <c r="D64" s="49"/>
      <c r="E64" s="49"/>
      <c r="F64" s="17"/>
      <c r="G64" s="17"/>
    </row>
    <row r="65" spans="1:7" ht="27.75" customHeight="1">
      <c r="A65" s="56" t="s">
        <v>86</v>
      </c>
      <c r="B65" s="56"/>
      <c r="C65" s="56"/>
      <c r="D65" s="56"/>
      <c r="E65" s="56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21.75" customHeight="1">
      <c r="A67" s="56" t="s">
        <v>87</v>
      </c>
      <c r="B67" s="56"/>
      <c r="C67" s="56"/>
      <c r="D67" s="56"/>
      <c r="E67" s="56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A65:E65"/>
    <mergeCell ref="A67:E67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F43" sqref="F4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9653788.47</v>
      </c>
      <c r="C5" s="4">
        <f>C6+C23+C30</f>
        <v>9855524.44</v>
      </c>
      <c r="D5" s="3">
        <f aca="true" t="shared" si="0" ref="D5:D45">C5/B5*100</f>
        <v>102.08970779323488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962313.47</v>
      </c>
      <c r="C6" s="21">
        <f>C8+C9+C12+C13+C17+C18+C14+C16+C19+C20+C22+C21+C15</f>
        <v>1164055.44</v>
      </c>
      <c r="D6" s="3">
        <f t="shared" si="0"/>
        <v>120.96426749591274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21600</v>
      </c>
      <c r="C8" s="23">
        <v>28382.34</v>
      </c>
      <c r="D8" s="12">
        <f t="shared" si="0"/>
        <v>131.39972222222224</v>
      </c>
      <c r="E8" s="12"/>
      <c r="F8" s="25"/>
      <c r="G8" s="17"/>
    </row>
    <row r="9" spans="1:7" ht="12.75">
      <c r="A9" s="22" t="s">
        <v>12</v>
      </c>
      <c r="B9" s="23">
        <f>B11</f>
        <v>10000</v>
      </c>
      <c r="C9" s="23">
        <f>C11</f>
        <v>16218.3</v>
      </c>
      <c r="D9" s="12">
        <f t="shared" si="0"/>
        <v>162.183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10000</v>
      </c>
      <c r="C11" s="23">
        <v>16218.3</v>
      </c>
      <c r="D11" s="12">
        <f t="shared" si="0"/>
        <v>162.183</v>
      </c>
      <c r="E11" s="3"/>
      <c r="F11" s="17"/>
      <c r="G11" s="17"/>
    </row>
    <row r="12" spans="1:7" ht="12.75">
      <c r="A12" s="22" t="s">
        <v>14</v>
      </c>
      <c r="B12" s="23">
        <v>7000</v>
      </c>
      <c r="C12" s="23">
        <v>7379.22</v>
      </c>
      <c r="D12" s="12">
        <f t="shared" si="0"/>
        <v>105.41742857142857</v>
      </c>
      <c r="E12" s="3"/>
      <c r="F12" s="17"/>
      <c r="G12" s="17"/>
    </row>
    <row r="13" spans="1:7" ht="12.75">
      <c r="A13" s="22" t="s">
        <v>0</v>
      </c>
      <c r="B13" s="23">
        <v>159000</v>
      </c>
      <c r="C13" s="23">
        <v>176971.1</v>
      </c>
      <c r="D13" s="12">
        <f t="shared" si="0"/>
        <v>111.30257861635219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1240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430000</v>
      </c>
      <c r="C15" s="23">
        <v>508350.05</v>
      </c>
      <c r="D15" s="12">
        <f>C15/B15*100</f>
        <v>118.22094186046512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72000</v>
      </c>
      <c r="C17" s="23">
        <v>79142.65</v>
      </c>
      <c r="D17" s="12">
        <f t="shared" si="0"/>
        <v>109.92034722222222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12567.24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41554.54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262713.47</v>
      </c>
      <c r="C22" s="23">
        <v>292250</v>
      </c>
      <c r="D22" s="12">
        <f t="shared" si="0"/>
        <v>111.24286851374619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8691475</v>
      </c>
      <c r="C23" s="23">
        <f>C25+C26+C27+C28+C29</f>
        <v>8691469</v>
      </c>
      <c r="D23" s="12">
        <f t="shared" si="0"/>
        <v>99.99993096683819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3562918</v>
      </c>
      <c r="C25" s="23">
        <v>3562918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19</v>
      </c>
      <c r="B26" s="23">
        <v>5059551</v>
      </c>
      <c r="C26" s="23">
        <v>5059545</v>
      </c>
      <c r="D26" s="12">
        <f t="shared" si="0"/>
        <v>99.99988141240202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88</v>
      </c>
      <c r="B29" s="23">
        <v>69006</v>
      </c>
      <c r="C29" s="23">
        <v>69006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9653788.47</v>
      </c>
      <c r="C31" s="4">
        <f>C33+C34+C35+C37+C38+C39+C41+C40+C36</f>
        <v>9140834.84</v>
      </c>
      <c r="D31" s="3">
        <f t="shared" si="0"/>
        <v>94.68650435428485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1466720.31</v>
      </c>
      <c r="C33" s="21">
        <v>1416354.02</v>
      </c>
      <c r="D33" s="3">
        <f t="shared" si="0"/>
        <v>96.56606036906928</v>
      </c>
      <c r="E33" s="6" t="s">
        <v>8</v>
      </c>
      <c r="F33" s="17"/>
      <c r="G33" s="17"/>
    </row>
    <row r="34" spans="1:7" ht="25.5">
      <c r="A34" s="7" t="s">
        <v>89</v>
      </c>
      <c r="B34" s="21">
        <v>100500</v>
      </c>
      <c r="C34" s="21">
        <v>100500</v>
      </c>
      <c r="D34" s="3">
        <f t="shared" si="0"/>
        <v>100</v>
      </c>
      <c r="E34" s="6" t="s">
        <v>8</v>
      </c>
      <c r="F34" s="17"/>
      <c r="G34" s="17"/>
    </row>
    <row r="35" spans="1:7" ht="25.5">
      <c r="A35" s="28" t="s">
        <v>23</v>
      </c>
      <c r="B35" s="21">
        <v>22400</v>
      </c>
      <c r="C35" s="21">
        <v>22400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28" t="s">
        <v>51</v>
      </c>
      <c r="B36" s="21">
        <v>3060482.33</v>
      </c>
      <c r="C36" s="21">
        <v>3060482.33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24</v>
      </c>
      <c r="B37" s="21">
        <v>2289087.68</v>
      </c>
      <c r="C37" s="21">
        <v>1889059.68</v>
      </c>
      <c r="D37" s="3">
        <f t="shared" si="0"/>
        <v>82.52456629358993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2704598.15</v>
      </c>
      <c r="C39" s="21">
        <v>2642038.81</v>
      </c>
      <c r="D39" s="3">
        <f t="shared" si="0"/>
        <v>97.6869266142181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10000</v>
      </c>
      <c r="C41" s="21">
        <v>10000</v>
      </c>
      <c r="D41" s="3">
        <f t="shared" si="0"/>
        <v>100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9653788.47</v>
      </c>
      <c r="C42" s="21">
        <f>C31</f>
        <v>9140834.84</v>
      </c>
      <c r="D42" s="3">
        <f t="shared" si="0"/>
        <v>94.68650435428485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9629988.47</v>
      </c>
      <c r="C44" s="4">
        <f>C42-C45</f>
        <v>9117034.84</v>
      </c>
      <c r="D44" s="6">
        <f t="shared" si="0"/>
        <v>94.67337233478536</v>
      </c>
      <c r="E44" s="3"/>
      <c r="F44" s="17"/>
      <c r="G44" s="17"/>
    </row>
    <row r="45" spans="1:7" ht="12.75">
      <c r="A45" s="5" t="s">
        <v>54</v>
      </c>
      <c r="B45" s="21">
        <v>23800</v>
      </c>
      <c r="C45" s="21">
        <v>23800</v>
      </c>
      <c r="D45" s="6">
        <f t="shared" si="0"/>
        <v>100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714689.5999999996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D44" sqref="D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5243326.93</v>
      </c>
      <c r="C5" s="4">
        <f>C6+C23+C29</f>
        <v>7894534.33</v>
      </c>
      <c r="D5" s="3">
        <f aca="true" t="shared" si="0" ref="D5:D44">C5/B5*100</f>
        <v>150.56345780826604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1623632.93</v>
      </c>
      <c r="C6" s="21">
        <f>C8+C9+C12+C13+C17+C18+C14+C16+C19+C20+C22+C21+C15</f>
        <v>1675985.33</v>
      </c>
      <c r="D6" s="3">
        <f t="shared" si="0"/>
        <v>103.22439875618932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105000</v>
      </c>
      <c r="C8" s="23">
        <v>111586.22</v>
      </c>
      <c r="D8" s="12">
        <f t="shared" si="0"/>
        <v>106.27259047619049</v>
      </c>
      <c r="E8" s="12"/>
      <c r="F8" s="17"/>
    </row>
    <row r="9" spans="1:6" ht="12.75">
      <c r="A9" s="22" t="s">
        <v>12</v>
      </c>
      <c r="B9" s="23">
        <f>B11</f>
        <v>42000</v>
      </c>
      <c r="C9" s="23">
        <f>C11</f>
        <v>42601.44</v>
      </c>
      <c r="D9" s="12">
        <f t="shared" si="0"/>
        <v>101.43200000000002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42000</v>
      </c>
      <c r="C11" s="23">
        <v>42601.44</v>
      </c>
      <c r="D11" s="12">
        <f t="shared" si="0"/>
        <v>101.43200000000002</v>
      </c>
      <c r="E11" s="3"/>
      <c r="F11" s="17"/>
    </row>
    <row r="12" spans="1:6" ht="12.75">
      <c r="A12" s="22" t="s">
        <v>14</v>
      </c>
      <c r="B12" s="23">
        <v>149000</v>
      </c>
      <c r="C12" s="23">
        <v>150247.82</v>
      </c>
      <c r="D12" s="12">
        <f t="shared" si="0"/>
        <v>100.83746308724832</v>
      </c>
      <c r="E12" s="3"/>
      <c r="F12" s="17"/>
    </row>
    <row r="13" spans="1:6" ht="12.75">
      <c r="A13" s="22" t="s">
        <v>0</v>
      </c>
      <c r="B13" s="23">
        <v>275000</v>
      </c>
      <c r="C13" s="23">
        <v>276937.26</v>
      </c>
      <c r="D13" s="12">
        <f t="shared" si="0"/>
        <v>100.7044581818182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7500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268000</v>
      </c>
      <c r="C15" s="23">
        <v>294454.13</v>
      </c>
      <c r="D15" s="12">
        <f>C15/B15*100</f>
        <v>109.87094402985076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597000</v>
      </c>
      <c r="C17" s="23">
        <v>597518.99</v>
      </c>
      <c r="D17" s="12">
        <f t="shared" si="0"/>
        <v>100.08693299832497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53000</v>
      </c>
      <c r="C21" s="23">
        <v>53035.89</v>
      </c>
      <c r="D21" s="12">
        <f t="shared" si="0"/>
        <v>100.06771698113208</v>
      </c>
      <c r="E21" s="6"/>
      <c r="F21" s="17"/>
    </row>
    <row r="22" spans="1:6" s="19" customFormat="1" ht="12.75">
      <c r="A22" s="22" t="s">
        <v>60</v>
      </c>
      <c r="B22" s="23">
        <v>134632.93</v>
      </c>
      <c r="C22" s="23">
        <v>142103.58</v>
      </c>
      <c r="D22" s="12">
        <f t="shared" si="0"/>
        <v>105.54890248618966</v>
      </c>
      <c r="E22" s="6"/>
      <c r="F22" s="17"/>
    </row>
    <row r="23" spans="1:6" s="19" customFormat="1" ht="12.75">
      <c r="A23" s="20" t="s">
        <v>17</v>
      </c>
      <c r="B23" s="23">
        <f>B25+B26+B27+B28</f>
        <v>3619694</v>
      </c>
      <c r="C23" s="23">
        <f>C25+C26+C27+C28</f>
        <v>6218549</v>
      </c>
      <c r="D23" s="12">
        <f t="shared" si="0"/>
        <v>171.79764366822167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769300</v>
      </c>
      <c r="C25" s="23">
        <v>769300</v>
      </c>
      <c r="D25" s="12">
        <f t="shared" si="0"/>
        <v>100</v>
      </c>
      <c r="E25" s="6"/>
      <c r="F25" s="17"/>
    </row>
    <row r="26" spans="1:6" s="19" customFormat="1" ht="12.75">
      <c r="A26" s="22" t="s">
        <v>19</v>
      </c>
      <c r="B26" s="23">
        <v>2642249</v>
      </c>
      <c r="C26" s="23">
        <v>2642249</v>
      </c>
      <c r="D26" s="12">
        <f t="shared" si="0"/>
        <v>100</v>
      </c>
      <c r="E26" s="6"/>
      <c r="F26" s="17"/>
    </row>
    <row r="27" spans="1:6" s="19" customFormat="1" ht="12.75">
      <c r="A27" s="22" t="s">
        <v>61</v>
      </c>
      <c r="B27" s="23">
        <v>208145</v>
      </c>
      <c r="C27" s="23">
        <v>2807000</v>
      </c>
      <c r="D27" s="12">
        <f t="shared" si="0"/>
        <v>1348.5791155204306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5243326.93</v>
      </c>
      <c r="C30" s="4">
        <f>C32+C33+C34+C36+C37+C38+C40+C39+C35</f>
        <v>5243326.93</v>
      </c>
      <c r="D30" s="3">
        <f t="shared" si="0"/>
        <v>100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1081984.56</v>
      </c>
      <c r="C32" s="21">
        <v>1081984.56</v>
      </c>
      <c r="D32" s="3">
        <f t="shared" si="0"/>
        <v>100</v>
      </c>
      <c r="E32" s="6" t="s">
        <v>8</v>
      </c>
      <c r="F32" s="17"/>
    </row>
    <row r="33" spans="1:6" ht="25.5">
      <c r="A33" s="7" t="s">
        <v>22</v>
      </c>
      <c r="B33" s="21">
        <v>98250</v>
      </c>
      <c r="C33" s="21">
        <v>98250</v>
      </c>
      <c r="D33" s="3">
        <f t="shared" si="0"/>
        <v>100</v>
      </c>
      <c r="E33" s="6" t="s">
        <v>8</v>
      </c>
      <c r="F33" s="17"/>
    </row>
    <row r="34" spans="1:6" ht="25.5">
      <c r="A34" s="28" t="s">
        <v>23</v>
      </c>
      <c r="B34" s="21">
        <v>1200</v>
      </c>
      <c r="C34" s="21">
        <v>1200</v>
      </c>
      <c r="D34" s="3">
        <f t="shared" si="0"/>
        <v>100</v>
      </c>
      <c r="E34" s="6" t="s">
        <v>8</v>
      </c>
      <c r="F34" s="17"/>
    </row>
    <row r="35" spans="1:6" ht="25.5">
      <c r="A35" s="28" t="s">
        <v>51</v>
      </c>
      <c r="B35" s="21">
        <v>2250842.58</v>
      </c>
      <c r="C35" s="21">
        <v>2250842.58</v>
      </c>
      <c r="D35" s="3"/>
      <c r="E35" s="6" t="s">
        <v>8</v>
      </c>
      <c r="F35" s="17"/>
    </row>
    <row r="36" spans="1:6" ht="25.5">
      <c r="A36" s="28" t="s">
        <v>24</v>
      </c>
      <c r="B36" s="21">
        <v>1561049.79</v>
      </c>
      <c r="C36" s="21">
        <v>1561049.79</v>
      </c>
      <c r="D36" s="3">
        <f t="shared" si="0"/>
        <v>100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248000</v>
      </c>
      <c r="C38" s="21">
        <v>248000</v>
      </c>
      <c r="D38" s="3">
        <f t="shared" si="0"/>
        <v>100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</v>
      </c>
      <c r="C40" s="21">
        <v>2000</v>
      </c>
      <c r="D40" s="3">
        <f t="shared" si="0"/>
        <v>100</v>
      </c>
      <c r="E40" s="6" t="s">
        <v>8</v>
      </c>
      <c r="F40" s="17"/>
    </row>
    <row r="41" spans="1:6" ht="25.5">
      <c r="A41" s="28" t="s">
        <v>27</v>
      </c>
      <c r="B41" s="21">
        <f>B30</f>
        <v>5243326.93</v>
      </c>
      <c r="C41" s="21">
        <f>C30</f>
        <v>5243326.93</v>
      </c>
      <c r="D41" s="3">
        <f t="shared" si="0"/>
        <v>100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5140136.93</v>
      </c>
      <c r="C43" s="4">
        <f>C41-C44</f>
        <v>5140136.93</v>
      </c>
      <c r="D43" s="6">
        <f t="shared" si="0"/>
        <v>100</v>
      </c>
      <c r="E43" s="3"/>
      <c r="F43" s="17"/>
    </row>
    <row r="44" spans="1:6" ht="12.75">
      <c r="A44" s="5" t="s">
        <v>54</v>
      </c>
      <c r="B44" s="21">
        <v>103190</v>
      </c>
      <c r="C44" s="21">
        <v>103190</v>
      </c>
      <c r="D44" s="6">
        <f t="shared" si="0"/>
        <v>100</v>
      </c>
      <c r="E44" s="3"/>
      <c r="F44" s="17"/>
    </row>
    <row r="45" spans="1:6" ht="51">
      <c r="A45" s="5" t="s">
        <v>64</v>
      </c>
      <c r="B45" s="21">
        <f>B5-B30</f>
        <v>0</v>
      </c>
      <c r="C45" s="21">
        <f>C5-C30</f>
        <v>2651207.4000000004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68</v>
      </c>
      <c r="B63" s="54" t="s">
        <v>80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81</v>
      </c>
      <c r="B65" s="54" t="s">
        <v>70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6950175.109999999</v>
      </c>
      <c r="C5" s="4">
        <f>C6+C23+C30</f>
        <v>7193054.470000001</v>
      </c>
      <c r="D5" s="3">
        <f aca="true" t="shared" si="0" ref="D5:D45">C5/B5*100</f>
        <v>103.49457900205338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820393.59</v>
      </c>
      <c r="C6" s="21">
        <f>C8+C9+C12+C13+C17+C18+C14+C16+C19+C20+C22+C21+C15</f>
        <v>1071181.4300000002</v>
      </c>
      <c r="D6" s="3">
        <f t="shared" si="0"/>
        <v>130.5692100787867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7800</v>
      </c>
      <c r="C8" s="23">
        <v>8374.23</v>
      </c>
      <c r="D8" s="12">
        <f t="shared" si="0"/>
        <v>107.36192307692308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17589</v>
      </c>
      <c r="D9" s="12">
        <f t="shared" si="0"/>
        <v>87.945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17589</v>
      </c>
      <c r="D11" s="12">
        <f t="shared" si="0"/>
        <v>87.945</v>
      </c>
      <c r="E11" s="3"/>
      <c r="F11" s="17"/>
      <c r="G11" s="17"/>
    </row>
    <row r="12" spans="1:7" ht="12.75">
      <c r="A12" s="22" t="s">
        <v>14</v>
      </c>
      <c r="B12" s="23">
        <v>42000</v>
      </c>
      <c r="C12" s="23">
        <v>42919.74</v>
      </c>
      <c r="D12" s="12">
        <f t="shared" si="0"/>
        <v>102.18985714285714</v>
      </c>
      <c r="E12" s="3"/>
      <c r="F12" s="17"/>
      <c r="G12" s="17"/>
    </row>
    <row r="13" spans="1:7" ht="12.75">
      <c r="A13" s="22" t="s">
        <v>0</v>
      </c>
      <c r="B13" s="23">
        <v>97000</v>
      </c>
      <c r="C13" s="23">
        <v>99698.79</v>
      </c>
      <c r="D13" s="12">
        <f t="shared" si="0"/>
        <v>102.78225773195875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123000</v>
      </c>
      <c r="C15" s="23">
        <v>133337.72</v>
      </c>
      <c r="D15" s="12">
        <f>C15/B15*100</f>
        <v>108.40465040650406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270000</v>
      </c>
      <c r="C17" s="23">
        <v>455366.3</v>
      </c>
      <c r="D17" s="12">
        <f t="shared" si="0"/>
        <v>168.65418518518518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56000</v>
      </c>
      <c r="C21" s="23">
        <v>56505.65</v>
      </c>
      <c r="D21" s="12">
        <f t="shared" si="0"/>
        <v>100.90294642857143</v>
      </c>
      <c r="E21" s="6"/>
      <c r="F21" s="17"/>
      <c r="G21" s="17"/>
    </row>
    <row r="22" spans="1:7" s="19" customFormat="1" ht="12.75">
      <c r="A22" s="22" t="s">
        <v>60</v>
      </c>
      <c r="B22" s="23">
        <v>201593.59</v>
      </c>
      <c r="C22" s="23">
        <v>253590</v>
      </c>
      <c r="D22" s="12">
        <f t="shared" si="0"/>
        <v>125.79269013464169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6129781.52</v>
      </c>
      <c r="C23" s="23">
        <f>C25+C26+C27+C28+C29</f>
        <v>6121873.04</v>
      </c>
      <c r="D23" s="12">
        <f t="shared" si="0"/>
        <v>99.87098267737282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2387800</v>
      </c>
      <c r="C25" s="23">
        <v>2382648.52</v>
      </c>
      <c r="D25" s="12">
        <f t="shared" si="0"/>
        <v>99.78425831309154</v>
      </c>
      <c r="E25" s="6"/>
      <c r="F25" s="17"/>
      <c r="G25" s="17"/>
    </row>
    <row r="26" spans="1:7" s="19" customFormat="1" ht="12.75">
      <c r="A26" s="22" t="s">
        <v>19</v>
      </c>
      <c r="B26" s="23">
        <v>2691203.52</v>
      </c>
      <c r="C26" s="23">
        <v>2688446.52</v>
      </c>
      <c r="D26" s="12">
        <f t="shared" si="0"/>
        <v>99.89755512804918</v>
      </c>
      <c r="E26" s="6"/>
      <c r="F26" s="17"/>
      <c r="G26" s="17"/>
    </row>
    <row r="27" spans="1:7" s="19" customFormat="1" ht="12.75">
      <c r="A27" s="22" t="s">
        <v>61</v>
      </c>
      <c r="B27" s="23"/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88</v>
      </c>
      <c r="B29" s="23">
        <v>1050778</v>
      </c>
      <c r="C29" s="23">
        <v>1050778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6950175.11</v>
      </c>
      <c r="C31" s="4">
        <f>C33+C34+C35+C37+C38+C39+C41+C40+C36</f>
        <v>6667915.95</v>
      </c>
      <c r="D31" s="3">
        <f t="shared" si="0"/>
        <v>95.93881944652183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1975911.08</v>
      </c>
      <c r="C33" s="21">
        <v>1965719.64</v>
      </c>
      <c r="D33" s="3">
        <f t="shared" si="0"/>
        <v>99.48421565610127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102421.52</v>
      </c>
      <c r="C34" s="21">
        <v>102421.52</v>
      </c>
      <c r="D34" s="3">
        <f t="shared" si="0"/>
        <v>100</v>
      </c>
      <c r="E34" s="6" t="s">
        <v>8</v>
      </c>
      <c r="F34" s="17"/>
      <c r="G34" s="17"/>
    </row>
    <row r="35" spans="1:7" ht="22.5" customHeight="1">
      <c r="A35" s="28" t="s">
        <v>23</v>
      </c>
      <c r="B35" s="21">
        <v>1405</v>
      </c>
      <c r="C35" s="21">
        <v>1405</v>
      </c>
      <c r="D35" s="3">
        <f t="shared" si="0"/>
        <v>100</v>
      </c>
      <c r="E35" s="6" t="s">
        <v>8</v>
      </c>
      <c r="F35" s="17"/>
      <c r="G35" s="17"/>
    </row>
    <row r="36" spans="1:7" ht="22.5" customHeight="1">
      <c r="A36" s="28" t="s">
        <v>51</v>
      </c>
      <c r="B36" s="21">
        <v>336290</v>
      </c>
      <c r="C36" s="21">
        <v>336290</v>
      </c>
      <c r="D36" s="3"/>
      <c r="E36" s="6" t="s">
        <v>8</v>
      </c>
      <c r="F36" s="17"/>
      <c r="G36" s="17"/>
    </row>
    <row r="37" spans="1:7" ht="22.5" customHeight="1">
      <c r="A37" s="28" t="s">
        <v>24</v>
      </c>
      <c r="B37" s="21">
        <v>3795095.18</v>
      </c>
      <c r="C37" s="21">
        <v>3541650.45</v>
      </c>
      <c r="D37" s="3">
        <f t="shared" si="0"/>
        <v>93.32178198492508</v>
      </c>
      <c r="E37" s="6" t="s">
        <v>8</v>
      </c>
      <c r="F37" s="17"/>
      <c r="G37" s="17"/>
    </row>
    <row r="38" spans="1:7" ht="22.5" customHeight="1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28" t="s">
        <v>58</v>
      </c>
      <c r="B39" s="21">
        <v>729552.33</v>
      </c>
      <c r="C39" s="21">
        <v>710929.34</v>
      </c>
      <c r="D39" s="3">
        <f t="shared" si="0"/>
        <v>97.44734006949166</v>
      </c>
      <c r="E39" s="6" t="s">
        <v>8</v>
      </c>
      <c r="F39" s="17"/>
      <c r="G39" s="17"/>
    </row>
    <row r="40" spans="1:7" ht="22.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28" t="s">
        <v>59</v>
      </c>
      <c r="B41" s="21">
        <v>9500</v>
      </c>
      <c r="C41" s="21">
        <v>9500</v>
      </c>
      <c r="D41" s="3">
        <f t="shared" si="0"/>
        <v>100</v>
      </c>
      <c r="E41" s="6" t="s">
        <v>8</v>
      </c>
      <c r="F41" s="17"/>
      <c r="G41" s="17"/>
    </row>
    <row r="42" spans="1:7" ht="22.5" customHeight="1">
      <c r="A42" s="28" t="s">
        <v>27</v>
      </c>
      <c r="B42" s="21">
        <f>B31</f>
        <v>6950175.11</v>
      </c>
      <c r="C42" s="21">
        <f>C31</f>
        <v>6667915.95</v>
      </c>
      <c r="D42" s="3">
        <f t="shared" si="0"/>
        <v>95.93881944652183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5950175.11</v>
      </c>
      <c r="C44" s="4">
        <f>C42-C45</f>
        <v>5667915.95</v>
      </c>
      <c r="D44" s="6">
        <f t="shared" si="0"/>
        <v>95.25628818006332</v>
      </c>
      <c r="E44" s="3"/>
      <c r="F44" s="17"/>
      <c r="G44" s="17"/>
    </row>
    <row r="45" spans="1:7" ht="12.75">
      <c r="A45" s="5" t="s">
        <v>54</v>
      </c>
      <c r="B45" s="4">
        <v>1000000</v>
      </c>
      <c r="C45" s="4">
        <v>1000000</v>
      </c>
      <c r="D45" s="6">
        <f t="shared" si="0"/>
        <v>100</v>
      </c>
      <c r="E45" s="3"/>
      <c r="F45" s="17"/>
      <c r="G45" s="17"/>
    </row>
    <row r="46" spans="1:7" ht="48" customHeight="1">
      <c r="A46" s="5" t="s">
        <v>64</v>
      </c>
      <c r="B46" s="21">
        <f>B5-B31</f>
        <v>0</v>
      </c>
      <c r="C46" s="21">
        <f>C5-C31</f>
        <v>525138.5200000005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B6+B24+B32</f>
        <v>35829479.75</v>
      </c>
      <c r="C5" s="4">
        <f>C6+C24+C32</f>
        <v>24636424.19</v>
      </c>
      <c r="D5" s="3">
        <f aca="true" t="shared" si="0" ref="D5:D47">C5/B5*100</f>
        <v>68.76020629353403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1057040.35</v>
      </c>
      <c r="C6" s="21">
        <f>C8+C9+C12+C13+C17+C18+C14+C16+C19+C20+C23+C22+C15+C21</f>
        <v>1157649.4400000002</v>
      </c>
      <c r="D6" s="3">
        <f t="shared" si="0"/>
        <v>109.5179990054306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40500</v>
      </c>
      <c r="C8" s="23">
        <v>48146.87</v>
      </c>
      <c r="D8" s="12">
        <f t="shared" si="0"/>
        <v>118.88116049382718</v>
      </c>
      <c r="E8" s="12"/>
      <c r="F8" s="25"/>
      <c r="G8" s="17"/>
    </row>
    <row r="9" spans="1:7" ht="12.75">
      <c r="A9" s="22" t="s">
        <v>12</v>
      </c>
      <c r="B9" s="23">
        <f>B11</f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30502.23</v>
      </c>
      <c r="C12" s="23">
        <v>33558.48</v>
      </c>
      <c r="D12" s="12">
        <f t="shared" si="0"/>
        <v>110.01975921104786</v>
      </c>
      <c r="E12" s="3"/>
      <c r="F12" s="17"/>
      <c r="G12" s="17"/>
    </row>
    <row r="13" spans="1:7" ht="12.75">
      <c r="A13" s="22" t="s">
        <v>0</v>
      </c>
      <c r="B13" s="23">
        <v>170000</v>
      </c>
      <c r="C13" s="23">
        <v>176685.63</v>
      </c>
      <c r="D13" s="12">
        <f t="shared" si="0"/>
        <v>103.93272352941176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310000</v>
      </c>
      <c r="C15" s="23">
        <v>369456.59</v>
      </c>
      <c r="D15" s="12">
        <f>C15/B15*100</f>
        <v>119.17954516129032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262000</v>
      </c>
      <c r="C17" s="23">
        <v>251909.57</v>
      </c>
      <c r="D17" s="12">
        <f t="shared" si="0"/>
        <v>96.14869083969467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26784.7</v>
      </c>
      <c r="D18" s="12">
        <f t="shared" si="0"/>
        <v>334.80875000000003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78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46000</v>
      </c>
      <c r="C22" s="23">
        <v>46633.03</v>
      </c>
      <c r="D22" s="12">
        <f t="shared" si="0"/>
        <v>101.37615217391304</v>
      </c>
      <c r="E22" s="6"/>
      <c r="F22" s="17"/>
      <c r="G22" s="17"/>
    </row>
    <row r="23" spans="1:7" s="19" customFormat="1" ht="12.75">
      <c r="A23" s="22" t="s">
        <v>60</v>
      </c>
      <c r="B23" s="23">
        <v>190038.12</v>
      </c>
      <c r="C23" s="23">
        <v>203074.57</v>
      </c>
      <c r="D23" s="12">
        <f t="shared" si="0"/>
        <v>106.85991315847578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B26+B27+B29+B30+B28+B31</f>
        <v>34772439.4</v>
      </c>
      <c r="C24" s="23">
        <f>C26+C27+C29+C30+C31</f>
        <v>23478774.75</v>
      </c>
      <c r="D24" s="12">
        <f t="shared" si="0"/>
        <v>67.52121839919002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4815400</v>
      </c>
      <c r="C26" s="23">
        <v>4815400</v>
      </c>
      <c r="D26" s="12">
        <f t="shared" si="0"/>
        <v>100</v>
      </c>
      <c r="E26" s="6"/>
      <c r="F26" s="17"/>
      <c r="G26" s="17"/>
    </row>
    <row r="27" spans="1:7" s="19" customFormat="1" ht="12.75">
      <c r="A27" s="22" t="s">
        <v>19</v>
      </c>
      <c r="B27" s="23">
        <v>29785429.4</v>
      </c>
      <c r="C27" s="23">
        <v>18491764.75</v>
      </c>
      <c r="D27" s="12">
        <f t="shared" si="0"/>
        <v>62.083257225091415</v>
      </c>
      <c r="E27" s="6"/>
      <c r="F27" s="17"/>
      <c r="G27" s="17"/>
    </row>
    <row r="28" spans="1:7" s="19" customFormat="1" ht="12.75" hidden="1">
      <c r="A28" s="22"/>
      <c r="B28" s="23"/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/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88</v>
      </c>
      <c r="B31" s="23">
        <v>171610</v>
      </c>
      <c r="C31" s="23">
        <v>171610</v>
      </c>
      <c r="D31" s="12">
        <f t="shared" si="0"/>
        <v>100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35829479.75</v>
      </c>
      <c r="C33" s="4">
        <f>C35+C36+C37+C39+C40+C41+C43+C42+C38</f>
        <v>23472668.65</v>
      </c>
      <c r="D33" s="3">
        <f t="shared" si="0"/>
        <v>65.51216711428806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1878516.99</v>
      </c>
      <c r="C35" s="21">
        <v>1820900.74</v>
      </c>
      <c r="D35" s="3">
        <f t="shared" si="0"/>
        <v>96.93288640418419</v>
      </c>
      <c r="E35" s="6" t="s">
        <v>8</v>
      </c>
      <c r="F35" s="17"/>
      <c r="G35" s="17"/>
    </row>
    <row r="36" spans="1:7" ht="25.5">
      <c r="A36" s="7" t="s">
        <v>22</v>
      </c>
      <c r="B36" s="21">
        <v>98500</v>
      </c>
      <c r="C36" s="21">
        <v>98500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23</v>
      </c>
      <c r="B37" s="21">
        <v>400</v>
      </c>
      <c r="C37" s="21">
        <v>400</v>
      </c>
      <c r="D37" s="3">
        <f t="shared" si="0"/>
        <v>100</v>
      </c>
      <c r="E37" s="6" t="s">
        <v>8</v>
      </c>
      <c r="F37" s="17"/>
      <c r="G37" s="17"/>
    </row>
    <row r="38" spans="1:7" ht="25.5">
      <c r="A38" s="28" t="s">
        <v>51</v>
      </c>
      <c r="B38" s="21">
        <v>2041829.45</v>
      </c>
      <c r="C38" s="21">
        <v>2041829.45</v>
      </c>
      <c r="D38" s="3">
        <f t="shared" si="0"/>
        <v>100</v>
      </c>
      <c r="E38" s="6" t="s">
        <v>8</v>
      </c>
      <c r="F38" s="17"/>
      <c r="G38" s="17"/>
    </row>
    <row r="39" spans="1:7" ht="25.5">
      <c r="A39" s="28" t="s">
        <v>24</v>
      </c>
      <c r="B39" s="21">
        <v>5574800.41</v>
      </c>
      <c r="C39" s="21">
        <v>5163673.28</v>
      </c>
      <c r="D39" s="3">
        <f t="shared" si="0"/>
        <v>92.62525830947193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26222932.9</v>
      </c>
      <c r="C41" s="21">
        <v>14334865.18</v>
      </c>
      <c r="D41" s="3">
        <f t="shared" si="0"/>
        <v>54.66537718974982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12500</v>
      </c>
      <c r="C43" s="21">
        <v>12500</v>
      </c>
      <c r="D43" s="3">
        <f t="shared" si="0"/>
        <v>100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35829479.75</v>
      </c>
      <c r="C44" s="21">
        <f>C33</f>
        <v>23472668.65</v>
      </c>
      <c r="D44" s="3">
        <f t="shared" si="0"/>
        <v>65.51216711428806</v>
      </c>
      <c r="E44" s="6" t="s">
        <v>8</v>
      </c>
      <c r="F44" s="17"/>
      <c r="G44" s="17"/>
    </row>
    <row r="45" spans="1:7" ht="12.75">
      <c r="A45" s="22" t="s">
        <v>10</v>
      </c>
      <c r="B45" s="23" t="s">
        <v>50</v>
      </c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35729479.75</v>
      </c>
      <c r="C46" s="4">
        <f>C44-C47</f>
        <v>23372668.65</v>
      </c>
      <c r="D46" s="6">
        <f t="shared" si="0"/>
        <v>65.41564224707189</v>
      </c>
      <c r="E46" s="3"/>
      <c r="F46" s="17"/>
      <c r="G46" s="17"/>
    </row>
    <row r="47" spans="1:7" ht="12.75">
      <c r="A47" s="5" t="s">
        <v>54</v>
      </c>
      <c r="B47" s="21">
        <v>100000</v>
      </c>
      <c r="C47" s="21">
        <v>100000</v>
      </c>
      <c r="D47" s="6">
        <f t="shared" si="0"/>
        <v>100</v>
      </c>
      <c r="E47" s="3"/>
      <c r="F47" s="17"/>
      <c r="G47" s="17"/>
    </row>
    <row r="48" spans="1:7" ht="51">
      <c r="A48" s="5" t="s">
        <v>64</v>
      </c>
      <c r="B48" s="21">
        <f>B5-B33</f>
        <v>0</v>
      </c>
      <c r="C48" s="21">
        <f>C5-C33</f>
        <v>1163755.5400000028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3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5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9.2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8.25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9.7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G31" sqref="G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6641000</v>
      </c>
      <c r="C5" s="4">
        <f>C6+C23+C30</f>
        <v>6680414.47</v>
      </c>
      <c r="D5" s="3">
        <f aca="true" t="shared" si="0" ref="D5:D45">C5/B5*100</f>
        <v>100.59350203282638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701737</v>
      </c>
      <c r="C6" s="21">
        <f>C8+C9+C12+C13+C17+C18+C14+C16+C19+C20+C22+C21+C15</f>
        <v>745517.7699999999</v>
      </c>
      <c r="D6" s="3">
        <f t="shared" si="0"/>
        <v>106.23891429410162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37500</v>
      </c>
      <c r="C8" s="23">
        <v>40187.88</v>
      </c>
      <c r="D8" s="12">
        <f t="shared" si="0"/>
        <v>107.16767999999999</v>
      </c>
      <c r="E8" s="12"/>
      <c r="F8" s="25"/>
      <c r="G8" s="17"/>
    </row>
    <row r="9" spans="1:7" ht="12.75" customHeight="1">
      <c r="A9" s="22" t="s">
        <v>12</v>
      </c>
      <c r="B9" s="23">
        <f>B11</f>
        <v>44000</v>
      </c>
      <c r="C9" s="23">
        <f>C11</f>
        <v>61172.1</v>
      </c>
      <c r="D9" s="12">
        <f t="shared" si="0"/>
        <v>139.0275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44000</v>
      </c>
      <c r="C11" s="23">
        <v>61172.1</v>
      </c>
      <c r="D11" s="12">
        <f t="shared" si="0"/>
        <v>139.0275</v>
      </c>
      <c r="E11" s="3"/>
      <c r="F11" s="17"/>
      <c r="G11" s="17"/>
    </row>
    <row r="12" spans="1:7" ht="12.75" customHeight="1">
      <c r="A12" s="22" t="s">
        <v>14</v>
      </c>
      <c r="B12" s="23">
        <v>21000</v>
      </c>
      <c r="C12" s="23">
        <v>21197.47</v>
      </c>
      <c r="D12" s="12">
        <f t="shared" si="0"/>
        <v>100.94033333333334</v>
      </c>
      <c r="E12" s="3"/>
      <c r="F12" s="17"/>
      <c r="G12" s="17"/>
    </row>
    <row r="13" spans="1:7" ht="12.75" customHeight="1">
      <c r="A13" s="22" t="s">
        <v>0</v>
      </c>
      <c r="B13" s="23">
        <v>107000</v>
      </c>
      <c r="C13" s="23">
        <v>112942.51</v>
      </c>
      <c r="D13" s="12">
        <f t="shared" si="0"/>
        <v>105.55374766355139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120000</v>
      </c>
      <c r="C15" s="23">
        <v>130559.85</v>
      </c>
      <c r="D15" s="12">
        <f>C15/B15*100</f>
        <v>108.79987500000001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61759.12</v>
      </c>
      <c r="D17" s="12">
        <f t="shared" si="0"/>
        <v>110.28414285714285</v>
      </c>
      <c r="E17" s="6"/>
      <c r="F17" s="17"/>
      <c r="G17" s="17"/>
    </row>
    <row r="18" spans="1:7" s="19" customFormat="1" ht="12" customHeight="1">
      <c r="A18" s="22" t="s">
        <v>53</v>
      </c>
      <c r="B18" s="23">
        <v>26000.27</v>
      </c>
      <c r="C18" s="23">
        <v>26088.63</v>
      </c>
      <c r="D18" s="12">
        <f t="shared" si="0"/>
        <v>100.33984262471121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12000</v>
      </c>
      <c r="C21" s="23">
        <v>12610.21</v>
      </c>
      <c r="D21" s="12">
        <f t="shared" si="0"/>
        <v>105.08508333333333</v>
      </c>
      <c r="E21" s="6"/>
      <c r="F21" s="17"/>
      <c r="G21" s="17"/>
    </row>
    <row r="22" spans="1:7" s="19" customFormat="1" ht="12" customHeight="1">
      <c r="A22" s="22" t="s">
        <v>60</v>
      </c>
      <c r="B22" s="23">
        <v>278236.73</v>
      </c>
      <c r="C22" s="23">
        <v>278800</v>
      </c>
      <c r="D22" s="12">
        <f t="shared" si="0"/>
        <v>100.20244271847214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B25+B26+B27+B28+B29</f>
        <v>5939263</v>
      </c>
      <c r="C23" s="23">
        <f>C25+C26+C27+C28+C29</f>
        <v>5934896.7</v>
      </c>
      <c r="D23" s="12">
        <f t="shared" si="0"/>
        <v>99.92648414458158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1801900</v>
      </c>
      <c r="C25" s="23">
        <v>1797533.7</v>
      </c>
      <c r="D25" s="12">
        <f t="shared" si="0"/>
        <v>99.75768355624618</v>
      </c>
      <c r="E25" s="6"/>
      <c r="F25" s="17"/>
      <c r="G25" s="17"/>
    </row>
    <row r="26" spans="1:7" s="19" customFormat="1" ht="12" customHeight="1">
      <c r="A26" s="22" t="s">
        <v>19</v>
      </c>
      <c r="B26" s="23">
        <v>3586585</v>
      </c>
      <c r="C26" s="23">
        <v>3586585</v>
      </c>
      <c r="D26" s="12">
        <f t="shared" si="0"/>
        <v>100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" customHeight="1">
      <c r="A29" s="22" t="s">
        <v>88</v>
      </c>
      <c r="B29" s="23">
        <v>550778</v>
      </c>
      <c r="C29" s="23">
        <v>550778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0" customHeight="1">
      <c r="A31" s="2" t="s">
        <v>20</v>
      </c>
      <c r="B31" s="4">
        <f>B33+B34+B35+B37+B38+B39+B41+B40+B36</f>
        <v>6990793.41</v>
      </c>
      <c r="C31" s="4">
        <f>C33+C34+C35+C37+C38+C39+C41+C40+C36</f>
        <v>6990793.41</v>
      </c>
      <c r="D31" s="3">
        <f t="shared" si="0"/>
        <v>100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1619311.19</v>
      </c>
      <c r="C33" s="21">
        <v>1619311.19</v>
      </c>
      <c r="D33" s="3">
        <f t="shared" si="0"/>
        <v>100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101250</v>
      </c>
      <c r="C34" s="21">
        <v>101250</v>
      </c>
      <c r="D34" s="3">
        <f t="shared" si="0"/>
        <v>100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3550</v>
      </c>
      <c r="C35" s="21">
        <v>3550</v>
      </c>
      <c r="D35" s="3">
        <f t="shared" si="0"/>
        <v>100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3886866.34</v>
      </c>
      <c r="C36" s="21">
        <v>3886866.34</v>
      </c>
      <c r="D36" s="3">
        <f t="shared" si="0"/>
        <v>100</v>
      </c>
      <c r="E36" s="6" t="s">
        <v>8</v>
      </c>
      <c r="F36" s="17"/>
      <c r="G36" s="17"/>
    </row>
    <row r="37" spans="1:7" ht="23.25" customHeight="1">
      <c r="A37" s="28" t="s">
        <v>24</v>
      </c>
      <c r="B37" s="21">
        <v>697941.29</v>
      </c>
      <c r="C37" s="21">
        <v>697941.29</v>
      </c>
      <c r="D37" s="3">
        <f t="shared" si="0"/>
        <v>100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661874.59</v>
      </c>
      <c r="C39" s="21">
        <v>661874.59</v>
      </c>
      <c r="D39" s="3">
        <f t="shared" si="0"/>
        <v>100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28" t="s">
        <v>59</v>
      </c>
      <c r="B41" s="21">
        <v>20000</v>
      </c>
      <c r="C41" s="21">
        <v>20000</v>
      </c>
      <c r="D41" s="3">
        <f t="shared" si="0"/>
        <v>100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6990793.41</v>
      </c>
      <c r="C42" s="21">
        <f>C31</f>
        <v>6990793.41</v>
      </c>
      <c r="D42" s="3">
        <f t="shared" si="0"/>
        <v>100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6483293.41</v>
      </c>
      <c r="C44" s="4">
        <f>C42-C45</f>
        <v>6483293.41</v>
      </c>
      <c r="D44" s="6">
        <f t="shared" si="0"/>
        <v>100</v>
      </c>
      <c r="E44" s="3"/>
      <c r="F44" s="17"/>
      <c r="G44" s="17"/>
    </row>
    <row r="45" spans="1:7" ht="12" customHeight="1">
      <c r="A45" s="5" t="s">
        <v>54</v>
      </c>
      <c r="B45" s="21">
        <v>507500</v>
      </c>
      <c r="C45" s="21">
        <v>507500</v>
      </c>
      <c r="D45" s="6">
        <f t="shared" si="0"/>
        <v>100</v>
      </c>
      <c r="E45" s="3"/>
      <c r="F45" s="17"/>
      <c r="G45" s="17"/>
    </row>
    <row r="46" spans="1:7" ht="50.25" customHeight="1">
      <c r="A46" s="5" t="s">
        <v>64</v>
      </c>
      <c r="B46" s="21">
        <f>B5-B31</f>
        <v>-349793.41000000015</v>
      </c>
      <c r="C46" s="21">
        <f>C5-C31</f>
        <v>-310378.9400000004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B6+B25+B7+B32</f>
        <v>6015667</v>
      </c>
      <c r="C5" s="4">
        <f>C6+C25+C7+C32</f>
        <v>6113375.91</v>
      </c>
      <c r="D5" s="3">
        <f aca="true" t="shared" si="0" ref="D5:D47">C5/B5*100</f>
        <v>101.62424067023656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B8+B11+B12+B13+B14+B15+B16+B17+B18+B19+B20+B22+B24</f>
        <v>983489</v>
      </c>
      <c r="C6" s="21">
        <f>C8+C11+C12+C13+C14+C15+C16+C17+C18+C19+C20+C22+C24+C21+C23</f>
        <v>1081197.9100000001</v>
      </c>
      <c r="D6" s="3">
        <f t="shared" si="0"/>
        <v>109.93492657264088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187500</v>
      </c>
      <c r="C8" s="23">
        <v>194010.66</v>
      </c>
      <c r="D8" s="12">
        <f t="shared" si="0"/>
        <v>103.472352</v>
      </c>
      <c r="E8" s="12"/>
      <c r="F8" s="25"/>
      <c r="G8" s="17"/>
    </row>
    <row r="9" spans="1:7" ht="12.75">
      <c r="A9" s="22" t="s">
        <v>12</v>
      </c>
      <c r="B9" s="23">
        <f>B11</f>
        <v>150000.6</v>
      </c>
      <c r="C9" s="23">
        <f>C11</f>
        <v>164984.23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150000.6</v>
      </c>
      <c r="C11" s="23">
        <v>164984.23</v>
      </c>
      <c r="D11" s="12"/>
      <c r="E11" s="3"/>
      <c r="F11" s="17"/>
      <c r="G11" s="17"/>
    </row>
    <row r="12" spans="1:7" ht="12.75">
      <c r="A12" s="22" t="s">
        <v>14</v>
      </c>
      <c r="B12" s="23">
        <v>6000</v>
      </c>
      <c r="C12" s="23">
        <v>6892.08</v>
      </c>
      <c r="D12" s="12">
        <f t="shared" si="0"/>
        <v>114.868</v>
      </c>
      <c r="E12" s="3"/>
      <c r="F12" s="17"/>
      <c r="G12" s="17"/>
    </row>
    <row r="13" spans="1:7" ht="12.75">
      <c r="A13" s="22" t="s">
        <v>0</v>
      </c>
      <c r="B13" s="23">
        <v>158000</v>
      </c>
      <c r="C13" s="23">
        <v>162798.72</v>
      </c>
      <c r="D13" s="12">
        <f t="shared" si="0"/>
        <v>103.03716455696204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180000</v>
      </c>
      <c r="C15" s="23">
        <v>211118.06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61000</v>
      </c>
      <c r="C17" s="23">
        <v>67223.64</v>
      </c>
      <c r="D17" s="12">
        <f t="shared" si="0"/>
        <v>110.20268852459016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77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8437.19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/>
      <c r="C23" s="23">
        <v>23033.33</v>
      </c>
      <c r="D23" s="12"/>
      <c r="E23" s="6"/>
      <c r="F23" s="17"/>
      <c r="G23" s="17"/>
    </row>
    <row r="24" spans="1:7" s="19" customFormat="1" ht="12.75">
      <c r="A24" s="22" t="s">
        <v>60</v>
      </c>
      <c r="B24" s="23">
        <v>240988.4</v>
      </c>
      <c r="C24" s="23">
        <v>241000</v>
      </c>
      <c r="D24" s="12">
        <f t="shared" si="0"/>
        <v>100.00481350969591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5032178</v>
      </c>
      <c r="C25" s="23">
        <f>C27+C28+C29+C30+C31</f>
        <v>5032178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1142200</v>
      </c>
      <c r="C27" s="23">
        <v>1142200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3839200</v>
      </c>
      <c r="C28" s="23">
        <v>3839200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>
        <v>50778</v>
      </c>
      <c r="D31" s="12">
        <f t="shared" si="0"/>
        <v>100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6875857.4</v>
      </c>
      <c r="C33" s="4">
        <f>C35+C36+C37+C39+C40+C41+C43+C42+C38</f>
        <v>6833745.2299999995</v>
      </c>
      <c r="D33" s="3">
        <f t="shared" si="0"/>
        <v>99.3875357275443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3.25" customHeight="1">
      <c r="A35" s="7" t="s">
        <v>21</v>
      </c>
      <c r="B35" s="21">
        <v>1117691.62</v>
      </c>
      <c r="C35" s="21">
        <v>1105195.98</v>
      </c>
      <c r="D35" s="3">
        <f t="shared" si="0"/>
        <v>98.88201362733666</v>
      </c>
      <c r="E35" s="6" t="s">
        <v>8</v>
      </c>
      <c r="F35" s="17"/>
      <c r="G35" s="17"/>
    </row>
    <row r="36" spans="1:7" ht="23.25" customHeight="1">
      <c r="A36" s="7" t="s">
        <v>22</v>
      </c>
      <c r="B36" s="21">
        <v>102500</v>
      </c>
      <c r="C36" s="21">
        <v>102500</v>
      </c>
      <c r="D36" s="3">
        <f t="shared" si="0"/>
        <v>100</v>
      </c>
      <c r="E36" s="6" t="s">
        <v>8</v>
      </c>
      <c r="F36" s="17"/>
      <c r="G36" s="17"/>
    </row>
    <row r="37" spans="1:7" ht="23.25" customHeight="1">
      <c r="A37" s="28" t="s">
        <v>23</v>
      </c>
      <c r="B37" s="21">
        <v>6358.89</v>
      </c>
      <c r="C37" s="21">
        <v>6358.89</v>
      </c>
      <c r="D37" s="3">
        <f t="shared" si="0"/>
        <v>100</v>
      </c>
      <c r="E37" s="6" t="s">
        <v>8</v>
      </c>
      <c r="F37" s="17"/>
      <c r="G37" s="17"/>
    </row>
    <row r="38" spans="1:7" ht="24" customHeight="1">
      <c r="A38" s="28" t="s">
        <v>51</v>
      </c>
      <c r="B38" s="21">
        <v>1369301.87</v>
      </c>
      <c r="C38" s="21">
        <v>1369301.87</v>
      </c>
      <c r="D38" s="3"/>
      <c r="E38" s="6" t="s">
        <v>8</v>
      </c>
      <c r="F38" s="17"/>
      <c r="G38" s="17"/>
    </row>
    <row r="39" spans="1:7" ht="24" customHeight="1">
      <c r="A39" s="28" t="s">
        <v>24</v>
      </c>
      <c r="B39" s="21">
        <v>4189529.64</v>
      </c>
      <c r="C39" s="21">
        <v>4160564.11</v>
      </c>
      <c r="D39" s="3">
        <f t="shared" si="0"/>
        <v>99.30862095535859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28" t="s">
        <v>58</v>
      </c>
      <c r="B41" s="21">
        <v>79475.38</v>
      </c>
      <c r="C41" s="21">
        <v>78824.38</v>
      </c>
      <c r="D41" s="3">
        <f t="shared" si="0"/>
        <v>99.18087840536278</v>
      </c>
      <c r="E41" s="6" t="s">
        <v>8</v>
      </c>
      <c r="F41" s="17"/>
      <c r="G41" s="17"/>
    </row>
    <row r="42" spans="1:7" ht="23.25" customHeight="1">
      <c r="A42" s="28" t="s">
        <v>26</v>
      </c>
      <c r="B42" s="21">
        <v>0</v>
      </c>
      <c r="C42" s="21">
        <v>0</v>
      </c>
      <c r="D42" s="3"/>
      <c r="E42" s="6" t="s">
        <v>8</v>
      </c>
      <c r="F42" s="17"/>
      <c r="G42" s="17"/>
    </row>
    <row r="43" spans="1:7" ht="23.25" customHeight="1">
      <c r="A43" s="28" t="s">
        <v>59</v>
      </c>
      <c r="B43" s="21">
        <v>11000</v>
      </c>
      <c r="C43" s="21">
        <v>11000</v>
      </c>
      <c r="D43" s="3">
        <f t="shared" si="0"/>
        <v>100</v>
      </c>
      <c r="E43" s="6" t="s">
        <v>8</v>
      </c>
      <c r="F43" s="17"/>
      <c r="G43" s="17"/>
    </row>
    <row r="44" spans="1:7" ht="23.25" customHeight="1">
      <c r="A44" s="28" t="s">
        <v>27</v>
      </c>
      <c r="B44" s="21">
        <f>B33</f>
        <v>6875857.4</v>
      </c>
      <c r="C44" s="21">
        <f>C33</f>
        <v>6833745.2299999995</v>
      </c>
      <c r="D44" s="3">
        <f t="shared" si="0"/>
        <v>99.3875357275443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6815202.4</v>
      </c>
      <c r="C46" s="4">
        <f>C44-C47</f>
        <v>6773090.2299999995</v>
      </c>
      <c r="D46" s="6">
        <f t="shared" si="0"/>
        <v>99.38208482260188</v>
      </c>
      <c r="E46" s="3"/>
      <c r="F46" s="17"/>
      <c r="G46" s="17"/>
    </row>
    <row r="47" spans="1:7" ht="12.75">
      <c r="A47" s="5" t="s">
        <v>54</v>
      </c>
      <c r="B47" s="4">
        <v>60655</v>
      </c>
      <c r="C47" s="4">
        <v>60655</v>
      </c>
      <c r="D47" s="6">
        <f t="shared" si="0"/>
        <v>100</v>
      </c>
      <c r="E47" s="3"/>
      <c r="F47" s="17"/>
      <c r="G47" s="17"/>
    </row>
    <row r="48" spans="1:7" ht="48.75" customHeight="1">
      <c r="A48" s="5" t="s">
        <v>64</v>
      </c>
      <c r="B48" s="21">
        <f>B5-B33</f>
        <v>-860190.4000000004</v>
      </c>
      <c r="C48" s="21">
        <f>C5-C33</f>
        <v>-720369.3199999994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4" customHeight="1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2.5" customHeight="1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7.5" customHeight="1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0.2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7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4.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42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3.25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9" right="0" top="0.15748031496062992" bottom="0" header="0.16" footer="0.17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">
      <selection activeCell="C54" sqref="C5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B6+B27+B35</f>
        <v>57141873.9</v>
      </c>
      <c r="C5" s="4">
        <f>C6+C27+C35</f>
        <v>57942286.03</v>
      </c>
      <c r="D5" s="3">
        <f aca="true" t="shared" si="0" ref="D5:D51">C5/B5*100</f>
        <v>101.4007453297747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6232699.42</v>
      </c>
      <c r="C6" s="21">
        <f>C8+C9+C12+C13+C17+C18+C15+C16+C19+C20+C26+C25+C14+C21+C22+C24</f>
        <v>7650739.82</v>
      </c>
      <c r="D6" s="3">
        <f t="shared" si="0"/>
        <v>122.75162500937675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1617000</v>
      </c>
      <c r="C8" s="23">
        <v>1711948.59</v>
      </c>
      <c r="D8" s="12">
        <f t="shared" si="0"/>
        <v>105.87189795918368</v>
      </c>
      <c r="E8" s="12"/>
      <c r="F8" s="25"/>
      <c r="G8" s="17"/>
    </row>
    <row r="9" spans="1:7" ht="12.75">
      <c r="A9" s="22" t="s">
        <v>12</v>
      </c>
      <c r="B9" s="23">
        <f>B11</f>
        <v>3000</v>
      </c>
      <c r="C9" s="23">
        <f>C11</f>
        <v>3811.52</v>
      </c>
      <c r="D9" s="12">
        <f t="shared" si="0"/>
        <v>127.05066666666667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3811.52</v>
      </c>
      <c r="D11" s="12">
        <f t="shared" si="0"/>
        <v>127.05066666666667</v>
      </c>
      <c r="E11" s="3"/>
      <c r="F11" s="17"/>
      <c r="G11" s="17"/>
    </row>
    <row r="12" spans="1:7" ht="12.75">
      <c r="A12" s="22" t="s">
        <v>14</v>
      </c>
      <c r="B12" s="23">
        <v>1204000</v>
      </c>
      <c r="C12" s="23">
        <v>1227753.61</v>
      </c>
      <c r="D12" s="12">
        <f t="shared" si="0"/>
        <v>101.9728911960133</v>
      </c>
      <c r="E12" s="3"/>
      <c r="F12" s="17"/>
      <c r="G12" s="17"/>
    </row>
    <row r="13" spans="1:7" ht="12.75">
      <c r="A13" s="22" t="s">
        <v>0</v>
      </c>
      <c r="B13" s="23">
        <v>532000</v>
      </c>
      <c r="C13" s="23">
        <v>572083.83</v>
      </c>
      <c r="D13" s="12">
        <f t="shared" si="0"/>
        <v>107.53455451127817</v>
      </c>
      <c r="E13" s="3"/>
      <c r="F13" s="17"/>
      <c r="G13" s="17"/>
    </row>
    <row r="14" spans="1:7" ht="12.75">
      <c r="A14" s="22" t="s">
        <v>65</v>
      </c>
      <c r="B14" s="23">
        <v>685599</v>
      </c>
      <c r="C14" s="23">
        <v>869473.04</v>
      </c>
      <c r="D14" s="12">
        <f t="shared" si="0"/>
        <v>126.81947319059684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935620.42</v>
      </c>
      <c r="C17" s="23">
        <v>974833.58</v>
      </c>
      <c r="D17" s="12">
        <f t="shared" si="0"/>
        <v>104.19113982142458</v>
      </c>
      <c r="E17" s="6"/>
      <c r="F17" s="17"/>
      <c r="G17" s="17"/>
    </row>
    <row r="18" spans="1:7" s="19" customFormat="1" ht="12.75">
      <c r="A18" s="22" t="s">
        <v>53</v>
      </c>
      <c r="B18" s="23">
        <v>280000</v>
      </c>
      <c r="C18" s="23">
        <v>308240.78</v>
      </c>
      <c r="D18" s="12">
        <f t="shared" si="0"/>
        <v>110.08599285714287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6748.99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200000</v>
      </c>
      <c r="C22" s="23">
        <v>743924.17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120000</v>
      </c>
      <c r="C25" s="23">
        <v>370971.71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655480</v>
      </c>
      <c r="C26" s="23">
        <v>860950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B29+B30+B32+B33+B31+B34</f>
        <v>50909174.48</v>
      </c>
      <c r="C27" s="23">
        <f>C29+C30+C32+C33+C34</f>
        <v>50291546.21</v>
      </c>
      <c r="D27" s="12">
        <f t="shared" si="0"/>
        <v>98.78680360404854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8935000</v>
      </c>
      <c r="C29" s="23">
        <v>8935000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19</v>
      </c>
      <c r="B30" s="23">
        <v>41876896.9</v>
      </c>
      <c r="C30" s="23">
        <v>41259068.63</v>
      </c>
      <c r="D30" s="12">
        <f t="shared" si="0"/>
        <v>98.52465603773045</v>
      </c>
      <c r="E30" s="6"/>
      <c r="F30" s="17"/>
      <c r="G30" s="17"/>
    </row>
    <row r="31" spans="1:7" s="19" customFormat="1" ht="12.75" hidden="1">
      <c r="A31" s="22"/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>
        <v>200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>
        <v>-31620.42</v>
      </c>
      <c r="C33" s="23">
        <v>-31620.42</v>
      </c>
      <c r="D33" s="12">
        <f t="shared" si="0"/>
        <v>100</v>
      </c>
      <c r="E33" s="6"/>
      <c r="F33" s="17"/>
      <c r="G33" s="17"/>
    </row>
    <row r="34" spans="1:7" s="19" customFormat="1" ht="12.75">
      <c r="A34" s="22" t="s">
        <v>82</v>
      </c>
      <c r="B34" s="23">
        <v>128898</v>
      </c>
      <c r="C34" s="23">
        <v>128898</v>
      </c>
      <c r="D34" s="12"/>
      <c r="E34" s="6"/>
      <c r="F34" s="17"/>
      <c r="G34" s="17"/>
    </row>
    <row r="35" spans="1:7" s="19" customFormat="1" ht="25.5">
      <c r="A35" s="27" t="s">
        <v>1</v>
      </c>
      <c r="B35" s="21">
        <v>0</v>
      </c>
      <c r="C35" s="21">
        <v>0</v>
      </c>
      <c r="D35" s="3" t="e">
        <f t="shared" si="0"/>
        <v>#DIV/0!</v>
      </c>
      <c r="E35" s="6"/>
      <c r="F35" s="17"/>
      <c r="G35" s="17"/>
    </row>
    <row r="36" spans="1:7" ht="25.5">
      <c r="A36" s="2" t="s">
        <v>20</v>
      </c>
      <c r="B36" s="4">
        <f>B38+B39+B40+B42+B43+B44+B46+B45+B41+B47</f>
        <v>57141873.9</v>
      </c>
      <c r="C36" s="4">
        <f>C38+C39+C40+C42+C43+C44+C46+C45+C41+C47</f>
        <v>54825932.809999995</v>
      </c>
      <c r="D36" s="3">
        <f t="shared" si="0"/>
        <v>95.94703335411616</v>
      </c>
      <c r="E36" s="6" t="s">
        <v>8</v>
      </c>
      <c r="F36" s="17"/>
      <c r="G36" s="17"/>
    </row>
    <row r="37" spans="1:7" ht="12.75">
      <c r="A37" s="5" t="s">
        <v>10</v>
      </c>
      <c r="B37" s="21"/>
      <c r="C37" s="21"/>
      <c r="D37" s="3"/>
      <c r="E37" s="6"/>
      <c r="F37" s="17"/>
      <c r="G37" s="17"/>
    </row>
    <row r="38" spans="1:7" ht="24" customHeight="1">
      <c r="A38" s="7" t="s">
        <v>21</v>
      </c>
      <c r="B38" s="21">
        <v>4061992.09</v>
      </c>
      <c r="C38" s="21">
        <v>3870435.23</v>
      </c>
      <c r="D38" s="3">
        <f t="shared" si="0"/>
        <v>95.28416462278241</v>
      </c>
      <c r="E38" s="6" t="s">
        <v>8</v>
      </c>
      <c r="F38" s="17"/>
      <c r="G38" s="17"/>
    </row>
    <row r="39" spans="1:7" ht="24" customHeight="1">
      <c r="A39" s="7" t="s">
        <v>22</v>
      </c>
      <c r="B39" s="21">
        <v>251978.48</v>
      </c>
      <c r="C39" s="21">
        <v>251978.48</v>
      </c>
      <c r="D39" s="3">
        <f t="shared" si="0"/>
        <v>100</v>
      </c>
      <c r="E39" s="6" t="s">
        <v>8</v>
      </c>
      <c r="F39" s="17"/>
      <c r="G39" s="17"/>
    </row>
    <row r="40" spans="1:7" ht="24" customHeight="1">
      <c r="A40" s="28" t="s">
        <v>23</v>
      </c>
      <c r="B40" s="21">
        <v>345800</v>
      </c>
      <c r="C40" s="21">
        <v>338854.83</v>
      </c>
      <c r="D40" s="3">
        <f t="shared" si="0"/>
        <v>97.99156448814344</v>
      </c>
      <c r="E40" s="6" t="s">
        <v>8</v>
      </c>
      <c r="F40" s="17"/>
      <c r="G40" s="17"/>
    </row>
    <row r="41" spans="1:7" ht="24" customHeight="1">
      <c r="A41" s="28" t="s">
        <v>51</v>
      </c>
      <c r="B41" s="21">
        <v>7312829.78</v>
      </c>
      <c r="C41" s="21">
        <v>7247332.33</v>
      </c>
      <c r="D41" s="3">
        <f t="shared" si="0"/>
        <v>99.1043487682548</v>
      </c>
      <c r="E41" s="6" t="s">
        <v>8</v>
      </c>
      <c r="F41" s="17"/>
      <c r="G41" s="17"/>
    </row>
    <row r="42" spans="1:7" ht="24" customHeight="1">
      <c r="A42" s="28" t="s">
        <v>24</v>
      </c>
      <c r="B42" s="21">
        <v>44639273.55</v>
      </c>
      <c r="C42" s="21">
        <v>42593582.94</v>
      </c>
      <c r="D42" s="3">
        <f t="shared" si="0"/>
        <v>95.41728516771528</v>
      </c>
      <c r="E42" s="6" t="s">
        <v>8</v>
      </c>
      <c r="F42" s="17"/>
      <c r="G42" s="17"/>
    </row>
    <row r="43" spans="1:7" ht="12.75">
      <c r="A43" s="28" t="s">
        <v>25</v>
      </c>
      <c r="B43" s="21">
        <v>0</v>
      </c>
      <c r="C43" s="21">
        <v>0</v>
      </c>
      <c r="D43" s="3" t="e">
        <f t="shared" si="0"/>
        <v>#DIV/0!</v>
      </c>
      <c r="E43" s="24"/>
      <c r="F43" s="17"/>
      <c r="G43" s="17"/>
    </row>
    <row r="44" spans="1:7" ht="27.75" customHeight="1">
      <c r="A44" s="28" t="s">
        <v>58</v>
      </c>
      <c r="B44" s="21">
        <v>500000</v>
      </c>
      <c r="C44" s="21">
        <v>500000</v>
      </c>
      <c r="D44" s="3">
        <f t="shared" si="0"/>
        <v>100</v>
      </c>
      <c r="E44" s="6" t="s">
        <v>8</v>
      </c>
      <c r="F44" s="17"/>
      <c r="G44" s="17"/>
    </row>
    <row r="45" spans="1:7" ht="26.25" customHeight="1">
      <c r="A45" s="28" t="s">
        <v>26</v>
      </c>
      <c r="B45" s="21">
        <v>0</v>
      </c>
      <c r="C45" s="21">
        <v>0</v>
      </c>
      <c r="D45" s="3" t="e">
        <f>C45/B45*100</f>
        <v>#DIV/0!</v>
      </c>
      <c r="E45" s="6" t="s">
        <v>8</v>
      </c>
      <c r="F45" s="17"/>
      <c r="G45" s="17"/>
    </row>
    <row r="46" spans="1:7" ht="27" customHeight="1">
      <c r="A46" s="28" t="s">
        <v>59</v>
      </c>
      <c r="B46" s="21">
        <v>30000</v>
      </c>
      <c r="C46" s="21">
        <v>23749</v>
      </c>
      <c r="D46" s="3">
        <f t="shared" si="0"/>
        <v>79.16333333333333</v>
      </c>
      <c r="E46" s="6" t="s">
        <v>8</v>
      </c>
      <c r="F46" s="17"/>
      <c r="G46" s="17"/>
    </row>
    <row r="47" spans="1:7" ht="23.25" customHeight="1">
      <c r="A47" s="28" t="s">
        <v>74</v>
      </c>
      <c r="B47" s="21">
        <v>0</v>
      </c>
      <c r="C47" s="21">
        <v>0</v>
      </c>
      <c r="D47" s="3" t="e">
        <f t="shared" si="0"/>
        <v>#DIV/0!</v>
      </c>
      <c r="E47" s="6"/>
      <c r="F47" s="17"/>
      <c r="G47" s="17"/>
    </row>
    <row r="48" spans="1:7" ht="26.25" customHeight="1">
      <c r="A48" s="28" t="s">
        <v>27</v>
      </c>
      <c r="B48" s="21">
        <f>B36</f>
        <v>57141873.9</v>
      </c>
      <c r="C48" s="21">
        <f>C36</f>
        <v>54825932.809999995</v>
      </c>
      <c r="D48" s="3">
        <f t="shared" si="0"/>
        <v>95.94703335411616</v>
      </c>
      <c r="E48" s="6" t="s">
        <v>8</v>
      </c>
      <c r="F48" s="17"/>
      <c r="G48" s="17"/>
    </row>
    <row r="49" spans="1:7" ht="12.75">
      <c r="A49" s="22" t="s">
        <v>10</v>
      </c>
      <c r="B49" s="23"/>
      <c r="C49" s="23"/>
      <c r="D49" s="3"/>
      <c r="E49" s="24"/>
      <c r="F49" s="17"/>
      <c r="G49" s="17"/>
    </row>
    <row r="50" spans="1:7" ht="12.75">
      <c r="A50" s="5" t="s">
        <v>28</v>
      </c>
      <c r="B50" s="4">
        <f>B48-B51</f>
        <v>33292696.729999997</v>
      </c>
      <c r="C50" s="4">
        <f>C48-C51</f>
        <v>31003426.809999995</v>
      </c>
      <c r="D50" s="6">
        <f t="shared" si="0"/>
        <v>93.12380748677188</v>
      </c>
      <c r="E50" s="3"/>
      <c r="F50" s="17"/>
      <c r="G50" s="17"/>
    </row>
    <row r="51" spans="1:7" ht="12.75">
      <c r="A51" s="5" t="s">
        <v>54</v>
      </c>
      <c r="B51" s="4">
        <v>23849177.17</v>
      </c>
      <c r="C51" s="4">
        <v>23822506</v>
      </c>
      <c r="D51" s="6">
        <f t="shared" si="0"/>
        <v>99.88816733671821</v>
      </c>
      <c r="E51" s="3"/>
      <c r="F51" s="17"/>
      <c r="G51" s="17"/>
    </row>
    <row r="52" spans="1:7" ht="51">
      <c r="A52" s="5" t="s">
        <v>64</v>
      </c>
      <c r="B52" s="21">
        <f>B5-B36</f>
        <v>0</v>
      </c>
      <c r="C52" s="21">
        <f>C5-C36</f>
        <v>3116353.2200000063</v>
      </c>
      <c r="D52" s="3">
        <v>0</v>
      </c>
      <c r="E52" s="6" t="s">
        <v>36</v>
      </c>
      <c r="F52" s="17"/>
      <c r="G52" s="17"/>
    </row>
    <row r="53" spans="1:7" ht="12.75">
      <c r="A53" s="5" t="s">
        <v>29</v>
      </c>
      <c r="B53" s="21">
        <v>0</v>
      </c>
      <c r="C53" s="21">
        <v>0</v>
      </c>
      <c r="D53" s="6">
        <v>0</v>
      </c>
      <c r="E53" s="6"/>
      <c r="F53" s="17"/>
      <c r="G53" s="17"/>
    </row>
    <row r="54" spans="1:7" s="19" customFormat="1" ht="12.75">
      <c r="A54" s="5" t="s">
        <v>30</v>
      </c>
      <c r="B54" s="21">
        <v>0</v>
      </c>
      <c r="C54" s="21">
        <v>0</v>
      </c>
      <c r="D54" s="6">
        <v>0</v>
      </c>
      <c r="E54" s="3"/>
      <c r="F54" s="18"/>
      <c r="G54" s="18"/>
    </row>
    <row r="55" spans="1:7" ht="12.75">
      <c r="A55" s="22" t="s">
        <v>31</v>
      </c>
      <c r="B55" s="23">
        <v>0</v>
      </c>
      <c r="C55" s="23">
        <v>0</v>
      </c>
      <c r="D55" s="6">
        <v>0</v>
      </c>
      <c r="E55" s="12"/>
      <c r="F55" s="17"/>
      <c r="G55" s="17"/>
    </row>
    <row r="56" spans="1:7" ht="25.5">
      <c r="A56" s="22" t="s">
        <v>32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33</v>
      </c>
      <c r="B57" s="23">
        <v>0</v>
      </c>
      <c r="C57" s="29">
        <v>0</v>
      </c>
      <c r="D57" s="6">
        <v>0</v>
      </c>
      <c r="E57" s="24"/>
      <c r="F57" s="17"/>
      <c r="G57" s="17"/>
    </row>
    <row r="58" spans="1:7" ht="12.75">
      <c r="A58" s="22" t="s">
        <v>10</v>
      </c>
      <c r="B58" s="21">
        <v>0</v>
      </c>
      <c r="C58" s="30">
        <v>0</v>
      </c>
      <c r="D58" s="6">
        <v>0</v>
      </c>
      <c r="E58" s="12"/>
      <c r="F58" s="17"/>
      <c r="G58" s="17"/>
    </row>
    <row r="59" spans="1:7" ht="12.75">
      <c r="A59" s="22" t="s">
        <v>34</v>
      </c>
      <c r="B59" s="21">
        <v>0</v>
      </c>
      <c r="C59" s="30">
        <v>0</v>
      </c>
      <c r="D59" s="6">
        <v>0</v>
      </c>
      <c r="E59" s="24"/>
      <c r="F59" s="17"/>
      <c r="G59" s="17"/>
    </row>
    <row r="60" spans="1:7" ht="12.75">
      <c r="A60" s="22" t="s">
        <v>35</v>
      </c>
      <c r="B60" s="21">
        <v>0</v>
      </c>
      <c r="C60" s="30">
        <v>0</v>
      </c>
      <c r="D60" s="6">
        <v>0</v>
      </c>
      <c r="E60" s="12"/>
      <c r="F60" s="17"/>
      <c r="G60" s="17"/>
    </row>
    <row r="61" spans="1:7" ht="53.25" customHeight="1">
      <c r="A61" s="22" t="s">
        <v>37</v>
      </c>
      <c r="B61" s="23">
        <v>0</v>
      </c>
      <c r="C61" s="29">
        <v>0</v>
      </c>
      <c r="D61" s="6">
        <v>0</v>
      </c>
      <c r="E61" s="6" t="s">
        <v>36</v>
      </c>
      <c r="F61" s="17"/>
      <c r="G61" s="17"/>
    </row>
    <row r="62" spans="1:7" ht="25.5">
      <c r="A62" s="22" t="s">
        <v>38</v>
      </c>
      <c r="B62" s="23">
        <v>0</v>
      </c>
      <c r="C62" s="29">
        <v>0</v>
      </c>
      <c r="D62" s="6">
        <v>0</v>
      </c>
      <c r="E62" s="6" t="s">
        <v>39</v>
      </c>
      <c r="F62" s="17"/>
      <c r="G62" s="17"/>
    </row>
    <row r="63" spans="1:7" ht="34.5" customHeight="1">
      <c r="A63" s="22" t="s">
        <v>40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48" customHeight="1">
      <c r="A64" s="22" t="s">
        <v>42</v>
      </c>
      <c r="B64" s="23">
        <v>0</v>
      </c>
      <c r="C64" s="29">
        <v>0</v>
      </c>
      <c r="D64" s="6">
        <v>0</v>
      </c>
      <c r="E64" s="6" t="s">
        <v>41</v>
      </c>
      <c r="F64" s="17"/>
      <c r="G64" s="17"/>
    </row>
    <row r="65" spans="1:7" ht="24.75" customHeight="1">
      <c r="A65" s="22" t="s">
        <v>43</v>
      </c>
      <c r="B65" s="23">
        <v>0</v>
      </c>
      <c r="C65" s="29">
        <v>0</v>
      </c>
      <c r="D65" s="6">
        <v>0</v>
      </c>
      <c r="E65" s="6" t="s">
        <v>44</v>
      </c>
      <c r="F65" s="17"/>
      <c r="G65" s="17"/>
    </row>
    <row r="66" spans="1:7" ht="35.25" customHeight="1">
      <c r="A66" s="22" t="s">
        <v>45</v>
      </c>
      <c r="B66" s="23">
        <v>0</v>
      </c>
      <c r="C66" s="29">
        <v>0</v>
      </c>
      <c r="D66" s="6">
        <v>0</v>
      </c>
      <c r="E66" s="6" t="s">
        <v>46</v>
      </c>
      <c r="F66" s="17"/>
      <c r="G66" s="17"/>
    </row>
    <row r="67" spans="1:7" ht="40.5" customHeight="1">
      <c r="A67" s="22" t="s">
        <v>47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22" t="s">
        <v>49</v>
      </c>
      <c r="B68" s="23">
        <v>0</v>
      </c>
      <c r="C68" s="29">
        <v>0</v>
      </c>
      <c r="D68" s="6">
        <v>0</v>
      </c>
      <c r="E68" s="6" t="s">
        <v>48</v>
      </c>
      <c r="F68" s="17"/>
      <c r="G68" s="17"/>
    </row>
    <row r="69" spans="1:7" ht="22.5" customHeight="1">
      <c r="A69" s="46"/>
      <c r="B69" s="47"/>
      <c r="C69" s="48"/>
      <c r="D69" s="49"/>
      <c r="E69" s="49"/>
      <c r="F69" s="17"/>
      <c r="G69" s="17"/>
    </row>
    <row r="70" spans="1:7" ht="12.75">
      <c r="A70" s="45" t="s">
        <v>68</v>
      </c>
      <c r="B70" s="54" t="s">
        <v>80</v>
      </c>
      <c r="C70" s="54"/>
      <c r="D70" s="54"/>
      <c r="E70" s="34"/>
      <c r="F70" s="17"/>
      <c r="G70" s="17"/>
    </row>
    <row r="71" spans="1:7" ht="12.75">
      <c r="A71" s="35"/>
      <c r="B71" s="32"/>
      <c r="C71" s="33"/>
      <c r="D71" s="34"/>
      <c r="E71" s="34"/>
      <c r="F71" s="17"/>
      <c r="G71" s="17"/>
    </row>
    <row r="72" spans="1:7" ht="12.75">
      <c r="A72" s="45" t="s">
        <v>81</v>
      </c>
      <c r="B72" s="54" t="s">
        <v>70</v>
      </c>
      <c r="C72" s="54"/>
      <c r="D72" s="54"/>
      <c r="E72" s="34"/>
      <c r="F72" s="17"/>
      <c r="G72" s="17"/>
    </row>
    <row r="73" spans="1:7" ht="12.75">
      <c r="A73" s="35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1"/>
      <c r="B75" s="32"/>
      <c r="C75" s="33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4"/>
      <c r="C77" s="34"/>
      <c r="D77" s="34"/>
      <c r="E77" s="34"/>
      <c r="F77" s="17"/>
      <c r="G77" s="17"/>
    </row>
    <row r="78" spans="1:7" ht="12.75">
      <c r="A78" s="36"/>
      <c r="B78" s="37"/>
      <c r="C78" s="37"/>
      <c r="D78" s="34"/>
      <c r="E78" s="34"/>
      <c r="F78" s="17"/>
      <c r="G78" s="17"/>
    </row>
    <row r="79" spans="1:7" ht="12.75">
      <c r="A79" s="36"/>
      <c r="B79" s="37"/>
      <c r="C79" s="37"/>
      <c r="D79" s="37"/>
      <c r="E79" s="37"/>
      <c r="F79" s="17"/>
      <c r="G79" s="17"/>
    </row>
    <row r="80" spans="1:7" ht="12.75">
      <c r="A80" s="38"/>
      <c r="B80" s="39"/>
      <c r="C80" s="39"/>
      <c r="D80" s="39"/>
      <c r="E80" s="39"/>
      <c r="F80" s="17"/>
      <c r="G80" s="17"/>
    </row>
    <row r="81" spans="1:7" ht="12.75">
      <c r="A81" s="40"/>
      <c r="B81" s="17"/>
      <c r="C81" s="17"/>
      <c r="D81" s="17"/>
      <c r="E81" s="17"/>
      <c r="F81" s="17"/>
      <c r="G81" s="17"/>
    </row>
    <row r="82" spans="1:4" ht="12.75">
      <c r="A82" s="51"/>
      <c r="B82" s="52"/>
      <c r="C82" s="52"/>
      <c r="D82" s="52"/>
    </row>
  </sheetData>
  <sheetProtection/>
  <mergeCells count="5">
    <mergeCell ref="A82:D82"/>
    <mergeCell ref="A2:E2"/>
    <mergeCell ref="A1:E1"/>
    <mergeCell ref="B70:D70"/>
    <mergeCell ref="B72:D72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D47" sqref="D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B6+B25+B32</f>
        <v>3641211.55</v>
      </c>
      <c r="C5" s="4">
        <f>C6+C25+C32</f>
        <v>3788781.46</v>
      </c>
      <c r="D5" s="3">
        <f aca="true" t="shared" si="0" ref="D5:D47">C5/B5*100</f>
        <v>104.05276946899721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627743.3</v>
      </c>
      <c r="C6" s="21">
        <f>C8+C9+C12+C13+C17+C18+C14+C16+C19+C20+C24+C23+C15+C21+C22</f>
        <v>780618.5599999999</v>
      </c>
      <c r="D6" s="3">
        <f t="shared" si="0"/>
        <v>124.3531488109869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26220.89</v>
      </c>
      <c r="D8" s="12">
        <f t="shared" si="0"/>
        <v>164.91125786163522</v>
      </c>
      <c r="E8" s="12"/>
      <c r="F8" s="25"/>
      <c r="G8" s="17"/>
    </row>
    <row r="9" spans="1:7" ht="12.75">
      <c r="A9" s="22" t="s">
        <v>12</v>
      </c>
      <c r="B9" s="23">
        <v>0</v>
      </c>
      <c r="C9" s="23">
        <f>C11</f>
        <v>1800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1800</v>
      </c>
      <c r="D11" s="12"/>
      <c r="E11" s="3"/>
      <c r="F11" s="17"/>
      <c r="G11" s="17"/>
    </row>
    <row r="12" spans="1:7" ht="12.75">
      <c r="A12" s="22" t="s">
        <v>14</v>
      </c>
      <c r="B12" s="23">
        <v>16000</v>
      </c>
      <c r="C12" s="23">
        <v>16060.67</v>
      </c>
      <c r="D12" s="12">
        <f t="shared" si="0"/>
        <v>100.37918750000001</v>
      </c>
      <c r="E12" s="3"/>
      <c r="F12" s="17"/>
      <c r="G12" s="17"/>
    </row>
    <row r="13" spans="1:7" ht="12.75">
      <c r="A13" s="22" t="s">
        <v>0</v>
      </c>
      <c r="B13" s="23">
        <v>81000</v>
      </c>
      <c r="C13" s="23">
        <v>96086.82</v>
      </c>
      <c r="D13" s="12">
        <f t="shared" si="0"/>
        <v>118.6257037037037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210000</v>
      </c>
      <c r="C15" s="23">
        <v>247230.34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227000</v>
      </c>
      <c r="C17" s="23">
        <v>294084.54</v>
      </c>
      <c r="D17" s="12">
        <f t="shared" si="0"/>
        <v>129.55266079295154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7550.01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79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11955.62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77843.3</v>
      </c>
      <c r="C24" s="23">
        <v>79129.67</v>
      </c>
      <c r="D24" s="12">
        <f t="shared" si="0"/>
        <v>101.65251216225417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3013468.25</v>
      </c>
      <c r="C25" s="23">
        <f>C27+C28+C29+C30+C31</f>
        <v>3008162.9</v>
      </c>
      <c r="D25" s="12">
        <f t="shared" si="0"/>
        <v>99.82394538253389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1255600</v>
      </c>
      <c r="C27" s="23">
        <v>1250294.65</v>
      </c>
      <c r="D27" s="12">
        <f t="shared" si="0"/>
        <v>99.57746495699267</v>
      </c>
      <c r="E27" s="6"/>
      <c r="F27" s="17"/>
      <c r="G27" s="17"/>
    </row>
    <row r="28" spans="1:7" s="19" customFormat="1" ht="12.75">
      <c r="A28" s="22" t="s">
        <v>19</v>
      </c>
      <c r="B28" s="23">
        <v>1707090.25</v>
      </c>
      <c r="C28" s="23">
        <v>1707090.25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>
        <v>50778</v>
      </c>
      <c r="D31" s="12">
        <f t="shared" si="0"/>
        <v>100</v>
      </c>
      <c r="E31" s="6"/>
      <c r="F31" s="17"/>
      <c r="G31" s="17"/>
    </row>
    <row r="32" spans="1:7" s="19" customFormat="1" ht="24" customHeight="1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3890770.1500000004</v>
      </c>
      <c r="C33" s="4">
        <f>C35+C36+C37+C39+C40+C41+C43+C42+C38</f>
        <v>3876790.27</v>
      </c>
      <c r="D33" s="3">
        <f t="shared" si="0"/>
        <v>99.64069118809292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2.5" customHeight="1">
      <c r="A35" s="7" t="s">
        <v>21</v>
      </c>
      <c r="B35" s="21">
        <v>1173606.35</v>
      </c>
      <c r="C35" s="21">
        <v>1163834.44</v>
      </c>
      <c r="D35" s="3">
        <f t="shared" si="0"/>
        <v>99.16736050380094</v>
      </c>
      <c r="E35" s="6" t="s">
        <v>8</v>
      </c>
      <c r="F35" s="17"/>
      <c r="G35" s="17"/>
    </row>
    <row r="36" spans="1:7" ht="22.5" customHeight="1">
      <c r="A36" s="7" t="s">
        <v>22</v>
      </c>
      <c r="B36" s="21">
        <v>95446.25</v>
      </c>
      <c r="C36" s="21">
        <v>95446.25</v>
      </c>
      <c r="D36" s="3">
        <f t="shared" si="0"/>
        <v>100</v>
      </c>
      <c r="E36" s="6" t="s">
        <v>8</v>
      </c>
      <c r="F36" s="17"/>
      <c r="G36" s="17"/>
    </row>
    <row r="37" spans="1:7" ht="22.5" customHeight="1">
      <c r="A37" s="28" t="s">
        <v>23</v>
      </c>
      <c r="B37" s="21">
        <v>20000</v>
      </c>
      <c r="C37" s="21">
        <v>20000</v>
      </c>
      <c r="D37" s="3">
        <f t="shared" si="0"/>
        <v>100</v>
      </c>
      <c r="E37" s="6" t="s">
        <v>8</v>
      </c>
      <c r="F37" s="17"/>
      <c r="G37" s="17"/>
    </row>
    <row r="38" spans="1:7" ht="24.75" customHeight="1">
      <c r="A38" s="28" t="s">
        <v>51</v>
      </c>
      <c r="B38" s="21">
        <v>766314</v>
      </c>
      <c r="C38" s="21">
        <v>762119.66</v>
      </c>
      <c r="D38" s="3"/>
      <c r="E38" s="6" t="s">
        <v>8</v>
      </c>
      <c r="F38" s="17"/>
      <c r="G38" s="17"/>
    </row>
    <row r="39" spans="1:7" ht="24" customHeight="1">
      <c r="A39" s="28" t="s">
        <v>24</v>
      </c>
      <c r="B39" s="21">
        <v>1673194.84</v>
      </c>
      <c r="C39" s="21">
        <v>1673181.21</v>
      </c>
      <c r="D39" s="3">
        <f t="shared" si="0"/>
        <v>99.99918539074623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28" t="s">
        <v>58</v>
      </c>
      <c r="B41" s="21">
        <v>150708.71</v>
      </c>
      <c r="C41" s="21">
        <v>150708.71</v>
      </c>
      <c r="D41" s="3">
        <f t="shared" si="0"/>
        <v>100</v>
      </c>
      <c r="E41" s="6" t="s">
        <v>8</v>
      </c>
      <c r="F41" s="17"/>
      <c r="G41" s="17"/>
    </row>
    <row r="42" spans="1:7" ht="23.25" customHeight="1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3.25" customHeight="1">
      <c r="A43" s="28" t="s">
        <v>59</v>
      </c>
      <c r="B43" s="21">
        <v>11500</v>
      </c>
      <c r="C43" s="21">
        <v>11500</v>
      </c>
      <c r="D43" s="3">
        <f t="shared" si="0"/>
        <v>100</v>
      </c>
      <c r="E43" s="6" t="s">
        <v>8</v>
      </c>
      <c r="F43" s="17"/>
      <c r="G43" s="17"/>
    </row>
    <row r="44" spans="1:7" ht="23.25" customHeight="1">
      <c r="A44" s="28" t="s">
        <v>27</v>
      </c>
      <c r="B44" s="21">
        <f>B33</f>
        <v>3890770.1500000004</v>
      </c>
      <c r="C44" s="21">
        <f>C33</f>
        <v>3876790.27</v>
      </c>
      <c r="D44" s="3">
        <f t="shared" si="0"/>
        <v>99.64069118809292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3805182.0000000005</v>
      </c>
      <c r="C46" s="4">
        <f>C44-C47</f>
        <v>3791202.12</v>
      </c>
      <c r="D46" s="6">
        <f t="shared" si="0"/>
        <v>99.63260942577779</v>
      </c>
      <c r="E46" s="3"/>
      <c r="F46" s="17"/>
      <c r="G46" s="17"/>
    </row>
    <row r="47" spans="1:7" ht="12.75">
      <c r="A47" s="5" t="s">
        <v>54</v>
      </c>
      <c r="B47" s="4">
        <v>85588.15</v>
      </c>
      <c r="C47" s="4">
        <v>85588.15</v>
      </c>
      <c r="D47" s="6">
        <f t="shared" si="0"/>
        <v>100</v>
      </c>
      <c r="E47" s="3"/>
      <c r="F47" s="17"/>
      <c r="G47" s="17"/>
    </row>
    <row r="48" spans="1:7" ht="49.5" customHeight="1">
      <c r="A48" s="5" t="s">
        <v>64</v>
      </c>
      <c r="B48" s="21">
        <f>B5-B33</f>
        <v>-249558.60000000056</v>
      </c>
      <c r="C48" s="21">
        <f>C5-C33</f>
        <v>-88008.81000000006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9.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.7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3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4.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2.5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3.5" customHeight="1">
      <c r="A65" s="46"/>
      <c r="B65" s="47"/>
      <c r="C65" s="48"/>
      <c r="D65" s="49"/>
      <c r="E65" s="49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5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1"/>
      <c r="B71" s="32"/>
      <c r="C71" s="33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4"/>
      <c r="C73" s="34"/>
      <c r="D73" s="34"/>
      <c r="E73" s="34"/>
      <c r="F73" s="17"/>
      <c r="G73" s="17"/>
    </row>
    <row r="74" spans="1:7" ht="12.75">
      <c r="A74" s="36"/>
      <c r="B74" s="37"/>
      <c r="C74" s="37"/>
      <c r="D74" s="34"/>
      <c r="E74" s="34"/>
      <c r="F74" s="17"/>
      <c r="G74" s="17"/>
    </row>
    <row r="75" spans="1:7" ht="12.75">
      <c r="A75" s="36"/>
      <c r="B75" s="37"/>
      <c r="C75" s="37"/>
      <c r="D75" s="37"/>
      <c r="E75" s="37"/>
      <c r="F75" s="17"/>
      <c r="G75" s="17"/>
    </row>
    <row r="76" spans="1:7" ht="12.75">
      <c r="A76" s="38"/>
      <c r="B76" s="39"/>
      <c r="C76" s="39"/>
      <c r="D76" s="39"/>
      <c r="E76" s="39"/>
      <c r="F76" s="17"/>
      <c r="G76" s="17"/>
    </row>
    <row r="77" spans="1:7" ht="12.75">
      <c r="A77" s="40"/>
      <c r="B77" s="17"/>
      <c r="C77" s="17"/>
      <c r="D77" s="17"/>
      <c r="E77" s="17"/>
      <c r="F77" s="17"/>
      <c r="G77" s="17"/>
    </row>
    <row r="78" spans="1:4" ht="12.75">
      <c r="A78" s="51"/>
      <c r="B78" s="52"/>
      <c r="C78" s="52"/>
      <c r="D78" s="52"/>
    </row>
  </sheetData>
  <sheetProtection/>
  <mergeCells count="5">
    <mergeCell ref="A78:D78"/>
    <mergeCell ref="A2:E2"/>
    <mergeCell ref="A1:E1"/>
    <mergeCell ref="B66:D66"/>
    <mergeCell ref="B68:D68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2021-10-11T07:20:40Z</cp:lastPrinted>
  <dcterms:created xsi:type="dcterms:W3CDTF">2008-11-10T05:44:55Z</dcterms:created>
  <dcterms:modified xsi:type="dcterms:W3CDTF">2022-02-21T06:56:15Z</dcterms:modified>
  <cp:category/>
  <cp:version/>
  <cp:contentType/>
  <cp:contentStatus/>
</cp:coreProperties>
</file>