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План ТЭ 2022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'План ТЭ 2022'!$A$1:$E$239</definedName>
  </definedNames>
  <calcPr fullCalcOnLoad="1"/>
</workbook>
</file>

<file path=xl/sharedStrings.xml><?xml version="1.0" encoding="utf-8"?>
<sst xmlns="http://schemas.openxmlformats.org/spreadsheetml/2006/main" count="374" uniqueCount="125">
  <si>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</si>
  <si>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</si>
  <si>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</si>
  <si>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</si>
  <si>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</si>
  <si>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тыс.руб.</t>
  </si>
  <si>
    <t>МУП ЖКХ Красноармейского района                                        (без дополнительного предъявления НДС)</t>
  </si>
  <si>
    <t>МУП УР "Урмарытеплосеть"                                                       (без дополнительного предъявления НДС)</t>
  </si>
  <si>
    <t>ООО "Потенциал"                                                                    (без дополнительного предъявления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</si>
  <si>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</si>
  <si>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</si>
  <si>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</si>
  <si>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>ООО "Комбинат строительных материалов"                                      (без НДС)</t>
  </si>
  <si>
    <t>Всего, в т.ч.:</t>
  </si>
  <si>
    <t>Вурнарский район (4 организации)</t>
  </si>
  <si>
    <t>  Янтиковский район (1 организация)</t>
  </si>
  <si>
    <t> город Шумерля (4 организации)</t>
  </si>
  <si>
    <t>текущий и капитальный ремонт</t>
  </si>
  <si>
    <t>Аликовский район (1 организация)</t>
  </si>
  <si>
    <t>текущее содержание и ТО</t>
  </si>
  <si>
    <t>проверка(план)</t>
  </si>
  <si>
    <t>организаций всего</t>
  </si>
  <si>
    <t>ГУП "Чувашгаз" Минстроя Чувашии                                                                              (без НДС)</t>
  </si>
  <si>
    <t>  Яльчикский район (1 организация)</t>
  </si>
  <si>
    <t>ООО "Март"                                                                 (без дополнительного предъявления НДС) Янгорчинское, Кольцовское сельские поселения</t>
  </si>
  <si>
    <t>ООО "Март"                                                                                    (без дополнительного предъявления НДС) (котельная Школа-интернат Калининского СП)</t>
  </si>
  <si>
    <t>МП "ДЕЗ ЖКХ Ибресинского района"                                      (без дополнительного предъявления НДС)</t>
  </si>
  <si>
    <t>МУП ЖКХ "Моргаушское"                                                      (без дополнительного предъявления НДС)</t>
  </si>
  <si>
    <t>ООО "Коммунальник"                                                                 (без дополнительного предъявления НДС)</t>
  </si>
  <si>
    <t>ОАО "РЖД" - филиал Горьковская дирекция по тепловодоснабжению                                                                       (без НДС)</t>
  </si>
  <si>
    <t xml:space="preserve">ГУП "Чувашгаз" Минстроя Чувашии                                                                (без НДС) </t>
  </si>
  <si>
    <t>ГУП "Чувашгаз" Минстроя Чувашии                                                                      (без НДС)</t>
  </si>
  <si>
    <t> Красноармейский район (1 организация)</t>
  </si>
  <si>
    <t>Моргаушский район (1 организация)</t>
  </si>
  <si>
    <t>30</t>
  </si>
  <si>
    <t>Приложение № 3</t>
  </si>
  <si>
    <t>2</t>
  </si>
  <si>
    <t>Алатырский район (1 организация)</t>
  </si>
  <si>
    <t>Козловский район (3 организации)</t>
  </si>
  <si>
    <t>ООО "Энергетическая компания "Котельная"                                                          (без дополнительного предъявления НДС)</t>
  </si>
  <si>
    <t>Урмарский район (1 организация)</t>
  </si>
  <si>
    <t>Порецкий район (1 организация)</t>
  </si>
  <si>
    <t>МУП ЖКУ Мариинско-Посадского городского поселения Мариинско-Посадского района ЧР    (без дополнительного предъявления НДС)</t>
  </si>
  <si>
    <t>Мариинско-Посадский район (3 организации)</t>
  </si>
  <si>
    <t>Шемуршинский район (1 организация)</t>
  </si>
  <si>
    <t>31</t>
  </si>
  <si>
    <t>Соб-ть (МС, ЧС)</t>
  </si>
  <si>
    <t>МС</t>
  </si>
  <si>
    <t>ЧС</t>
  </si>
  <si>
    <t xml:space="preserve"> ЧС</t>
  </si>
  <si>
    <t>МС/ЧС</t>
  </si>
  <si>
    <t> Красночетайский район (1 организация)</t>
  </si>
  <si>
    <t>Цивильский район (2 организации)</t>
  </si>
  <si>
    <t>Ядринский район (2 организации)</t>
  </si>
  <si>
    <t> город Алатырь (2 организации)</t>
  </si>
  <si>
    <t>4.1.</t>
  </si>
  <si>
    <t>4.2.</t>
  </si>
  <si>
    <t>6.1.</t>
  </si>
  <si>
    <t>6.2.</t>
  </si>
  <si>
    <t>10.1</t>
  </si>
  <si>
    <t>11</t>
  </si>
  <si>
    <t>12</t>
  </si>
  <si>
    <t>13</t>
  </si>
  <si>
    <t>27</t>
  </si>
  <si>
    <t>29</t>
  </si>
  <si>
    <t>10.2</t>
  </si>
  <si>
    <t>10.3</t>
  </si>
  <si>
    <t>ВСЕГО по Чувпшской Республике</t>
  </si>
  <si>
    <t>АО Фирма "Август"                                                                       (без НДС)</t>
  </si>
  <si>
    <t>Шумерлинский район (2 организация)</t>
  </si>
  <si>
    <t>ОАО "Коммунальник" (ул. Ленина) 
(без дополнительного предьявления НДС)</t>
  </si>
  <si>
    <t>МУП ЖКХ "Ишлейское"  
(без дополнительного предьявления НДС)</t>
  </si>
  <si>
    <t>МУП "ЖКХ Катрасьское"
(без дополнительного предьявления НДС)</t>
  </si>
  <si>
    <t>МУП "ЖКХ "Атлашевское" 
(без дополнительного предьявления НДС)</t>
  </si>
  <si>
    <t>МУП "ЖКХ Вурман-Сюктерское"
(без дополнительного предьявления НДС)</t>
  </si>
  <si>
    <t>ОАО "Коммунальник"
(без дополнительного предьявления НДС)</t>
  </si>
  <si>
    <t>МУП "Юманайское ЖКХ"
(без дополнительного предьявления НДС)</t>
  </si>
  <si>
    <t>МУП "Тепло плюс"
(без дополнительного предьявления НДС)</t>
  </si>
  <si>
    <t>МУП "Шумерлинское предприятие тепловодоснабжения и водоотведения"
(котельные № 3, № 10, № 14)                                                            (без НДС)</t>
  </si>
  <si>
    <t>МУП "Шумерлинское предприятие тепловодоснабжения и водоотведения"                                                            (без НДС)</t>
  </si>
  <si>
    <t> город Канаш (3 организации)</t>
  </si>
  <si>
    <t>10.4</t>
  </si>
  <si>
    <t>10.5</t>
  </si>
  <si>
    <t>ПАО "Ростелеком" (филиал в ЧР ПАО "Ростелеком")                                                                (без НДС)</t>
  </si>
  <si>
    <t>АО "Комбинат автомобильных фургонов"                                      (без НДС)</t>
  </si>
  <si>
    <t>Мониторинг планов ремонтных работ и освоения амортизации организаций в сфере теплоснабжения 
на 2022 год</t>
  </si>
  <si>
    <t>утверждено в тарифах 
на 2022 год</t>
  </si>
  <si>
    <t>ООО "ТеплоКомфорт"                                                                   (без дополнительного предъявления НДС)</t>
  </si>
  <si>
    <t>9</t>
  </si>
  <si>
    <t>14</t>
  </si>
  <si>
    <t>15</t>
  </si>
  <si>
    <t>19.1</t>
  </si>
  <si>
    <t>20</t>
  </si>
  <si>
    <t>24</t>
  </si>
  <si>
    <t>25</t>
  </si>
  <si>
    <t>26</t>
  </si>
  <si>
    <t>28.1</t>
  </si>
  <si>
    <t>28.2</t>
  </si>
  <si>
    <t>32</t>
  </si>
  <si>
    <t>19.2</t>
  </si>
  <si>
    <t>39.1</t>
  </si>
  <si>
    <t>39.2</t>
  </si>
  <si>
    <t>Ибресинский район (1 организация)</t>
  </si>
  <si>
    <t>Чебоксарский район (7 организаций)</t>
  </si>
  <si>
    <t xml:space="preserve">ООО "УК "Жилище"
(без дополнительного предъявления НДС)                                                        </t>
  </si>
  <si>
    <t xml:space="preserve">МУП "ЖКХ Алатырского района" 
(без дополнительного предъявления НДС)                                                        </t>
  </si>
  <si>
    <t>ФБУ "ИК №5 УФСИН по Чувашской Республике – Чувашии" 
(без НДС)</t>
  </si>
  <si>
    <t xml:space="preserve">МУП "ЖКХ Козловского района" 
(без НДС) </t>
  </si>
  <si>
    <t xml:space="preserve">Муниципальное предприятие по материально-техническому снабжению "Красночетайскагропромснаб" 
(без дополнительного предъявления НДС) </t>
  </si>
  <si>
    <t>МУП ЖКУ Шоршелского сельского поселения Мариинско-Посадского района ЧР    
(без дополнительного предъявления НДС)</t>
  </si>
  <si>
    <t>МУП ЖКУ Цивильского городского поселения Цивильского района 
(без дополнительного предъявления НДС)</t>
  </si>
  <si>
    <t>ООО "Стройэнергосервис"                                                              (без дополнительного предъявления НДС)</t>
  </si>
  <si>
    <t>МП "Управляющая компания ЖКХ " МО  г.Канаш ЧР 
(без НДС)</t>
  </si>
  <si>
    <t>БУ ЧР "Калининиский ПНИ" Минздравсоцразвития Чувашии
(без дополнительного предъявления НДС)</t>
  </si>
  <si>
    <t>ООО "ТеплоКомфорт" (котельная ул. Студенческая, д. 1 в)
(без дополнительного предъявления НДС)</t>
  </si>
  <si>
    <t>МУП "Объединение предприятий жилищно-коммунального хозяйства" Порецкого района
(без дополнительного предъявления НДС)</t>
  </si>
  <si>
    <t>МУП "АПОК и ТС" 
(без НДС)</t>
  </si>
  <si>
    <t>ГУП "Чувашгаз" Минстроя Чувашии                                                                      
от источника, расположенного по ул.К. Маркса
(без НДС)</t>
  </si>
  <si>
    <t> город Новочебоксарск (1 организация)</t>
  </si>
  <si>
    <t>ПАО "Химпром" (теплоноситель)
(без НДС)</t>
  </si>
  <si>
    <t> город Чебоксары (1 организация)</t>
  </si>
  <si>
    <t>ПАО "Т Плюс" (теплоноситель)
(без НДС)</t>
  </si>
  <si>
    <t>ПАО "Т Плюс" (теплоноситель по концессионному поглашению)
(без НДС)</t>
  </si>
  <si>
    <t>41.1</t>
  </si>
  <si>
    <t>41.2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</si>
</sst>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$&quot;#,##0_);[Red]\(&quot;$&quot;#,##0\)"/>
    <numFmt numFmtId="189" formatCode="_-* #,##0.00[$€-1]_-;\-* #,##0.00[$€-1]_-;_-* &quot;-&quot;??[$€-1]_-"/>
    <numFmt numFmtId="190" formatCode="0.0"/>
    <numFmt numFmtId="191" formatCode="0.00000"/>
    <numFmt numFmtId="192" formatCode="0.000"/>
    <numFmt numFmtId="193" formatCode="#,##0.00\ &quot;₽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8"/>
      <color indexed="11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A46"/>
      <name val="Times New Roman"/>
      <family val="1"/>
    </font>
    <font>
      <b/>
      <sz val="10"/>
      <color rgb="FF009A46"/>
      <name val="Arial"/>
      <family val="2"/>
    </font>
    <font>
      <sz val="10"/>
      <color rgb="FF009A46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8000"/>
      <name val="Times New Roman"/>
      <family val="1"/>
    </font>
    <font>
      <sz val="10"/>
      <color rgb="FF008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1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28" borderId="1" applyNumberFormat="0" applyAlignment="0">
      <protection/>
    </xf>
    <xf numFmtId="0" fontId="34" fillId="28" borderId="1" applyNumberFormat="0" applyAlignment="0">
      <protection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188" fontId="35" fillId="0" borderId="0" applyFont="0" applyFill="0" applyBorder="0" applyAlignment="0" applyProtection="0"/>
    <xf numFmtId="174" fontId="20" fillId="29" borderId="0">
      <alignment/>
      <protection locked="0"/>
    </xf>
    <xf numFmtId="0" fontId="36" fillId="0" borderId="0" applyFill="0" applyBorder="0" applyProtection="0">
      <alignment vertical="center"/>
    </xf>
    <xf numFmtId="172" fontId="20" fillId="29" borderId="0">
      <alignment/>
      <protection locked="0"/>
    </xf>
    <xf numFmtId="173" fontId="20" fillId="29" borderId="0">
      <alignment/>
      <protection locked="0"/>
    </xf>
    <xf numFmtId="0" fontId="22" fillId="3" borderId="1" applyAlignment="0">
      <protection/>
    </xf>
    <xf numFmtId="0" fontId="37" fillId="0" borderId="0" applyNumberFormat="0" applyFill="0" applyBorder="0" applyAlignment="0" applyProtection="0"/>
    <xf numFmtId="0" fontId="22" fillId="7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41" fillId="30" borderId="2" applyNumberFormat="0">
      <alignment horizontal="center" vertical="center"/>
      <protection/>
    </xf>
    <xf numFmtId="0" fontId="41" fillId="30" borderId="2" applyNumberFormat="0">
      <alignment horizontal="center" vertical="center"/>
      <protection/>
    </xf>
    <xf numFmtId="49" fontId="24" fillId="17" borderId="3" applyNumberFormat="0">
      <alignment horizontal="center" vertical="center"/>
      <protection/>
    </xf>
    <xf numFmtId="0" fontId="61" fillId="31" borderId="0" applyNumberFormat="0" applyBorder="0" applyAlignment="0" applyProtection="0"/>
    <xf numFmtId="0" fontId="10" fillId="21" borderId="0" applyNumberFormat="0" applyBorder="0" applyAlignment="0" applyProtection="0"/>
    <xf numFmtId="0" fontId="61" fillId="32" borderId="0" applyNumberFormat="0" applyBorder="0" applyAlignment="0" applyProtection="0"/>
    <xf numFmtId="0" fontId="10" fillId="33" borderId="0" applyNumberFormat="0" applyBorder="0" applyAlignment="0" applyProtection="0"/>
    <xf numFmtId="0" fontId="61" fillId="34" borderId="0" applyNumberFormat="0" applyBorder="0" applyAlignment="0" applyProtection="0"/>
    <xf numFmtId="0" fontId="10" fillId="35" borderId="0" applyNumberFormat="0" applyBorder="0" applyAlignment="0" applyProtection="0"/>
    <xf numFmtId="0" fontId="61" fillId="36" borderId="0" applyNumberFormat="0" applyBorder="0" applyAlignment="0" applyProtection="0"/>
    <xf numFmtId="0" fontId="10" fillId="37" borderId="0" applyNumberFormat="0" applyBorder="0" applyAlignment="0" applyProtection="0"/>
    <xf numFmtId="0" fontId="61" fillId="38" borderId="0" applyNumberFormat="0" applyBorder="0" applyAlignment="0" applyProtection="0"/>
    <xf numFmtId="0" fontId="10" fillId="21" borderId="0" applyNumberFormat="0" applyBorder="0" applyAlignment="0" applyProtection="0"/>
    <xf numFmtId="0" fontId="61" fillId="39" borderId="0" applyNumberFormat="0" applyBorder="0" applyAlignment="0" applyProtection="0"/>
    <xf numFmtId="0" fontId="10" fillId="40" borderId="0" applyNumberFormat="0" applyBorder="0" applyAlignment="0" applyProtection="0"/>
    <xf numFmtId="0" fontId="62" fillId="41" borderId="4" applyNumberFormat="0" applyAlignment="0" applyProtection="0"/>
    <xf numFmtId="0" fontId="63" fillId="42" borderId="5" applyNumberFormat="0" applyAlignment="0" applyProtection="0"/>
    <xf numFmtId="0" fontId="11" fillId="3" borderId="6" applyNumberFormat="0" applyAlignment="0" applyProtection="0"/>
    <xf numFmtId="0" fontId="64" fillId="42" borderId="4" applyNumberFormat="0" applyAlignment="0" applyProtection="0"/>
    <xf numFmtId="0" fontId="12" fillId="3" borderId="1" applyNumberFormat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66" fillId="0" borderId="7" applyNumberFormat="0" applyFill="0" applyAlignment="0" applyProtection="0"/>
    <xf numFmtId="0" fontId="28" fillId="0" borderId="8" applyNumberFormat="0" applyFill="0" applyAlignment="0" applyProtection="0"/>
    <xf numFmtId="0" fontId="67" fillId="0" borderId="9" applyNumberFormat="0" applyFill="0" applyAlignment="0" applyProtection="0"/>
    <xf numFmtId="0" fontId="29" fillId="0" borderId="10" applyNumberFormat="0" applyFill="0" applyAlignment="0" applyProtection="0"/>
    <xf numFmtId="0" fontId="68" fillId="0" borderId="11" applyNumberFormat="0" applyFill="0" applyAlignment="0" applyProtection="0"/>
    <xf numFmtId="0" fontId="3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0" fillId="29" borderId="14" applyBorder="0">
      <alignment horizontal="right"/>
      <protection/>
    </xf>
    <xf numFmtId="0" fontId="69" fillId="0" borderId="15" applyNumberFormat="0" applyFill="0" applyAlignment="0" applyProtection="0"/>
    <xf numFmtId="0" fontId="13" fillId="0" borderId="16" applyNumberFormat="0" applyFill="0" applyAlignment="0" applyProtection="0"/>
    <xf numFmtId="0" fontId="70" fillId="43" borderId="17" applyNumberFormat="0" applyAlignment="0" applyProtection="0"/>
    <xf numFmtId="0" fontId="14" fillId="44" borderId="18" applyNumberFormat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15" fillId="5" borderId="0" applyNumberFormat="0" applyBorder="0" applyAlignment="0" applyProtection="0"/>
    <xf numFmtId="49" fontId="20" fillId="0" borderId="0" applyBorder="0">
      <alignment vertical="top"/>
      <protection/>
    </xf>
    <xf numFmtId="0" fontId="19" fillId="0" borderId="0">
      <alignment/>
      <protection/>
    </xf>
    <xf numFmtId="49" fontId="2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46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16" fillId="48" borderId="0" applyNumberFormat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19" fillId="50" borderId="20" applyNumberFormat="0" applyFont="0" applyAlignment="0" applyProtection="0"/>
    <xf numFmtId="9" fontId="0" fillId="0" borderId="0" applyFont="0" applyFill="0" applyBorder="0" applyAlignment="0" applyProtection="0"/>
    <xf numFmtId="0" fontId="76" fillId="0" borderId="21" applyNumberFormat="0" applyFill="0" applyAlignment="0" applyProtection="0"/>
    <xf numFmtId="0" fontId="18" fillId="0" borderId="22" applyNumberFormat="0" applyFill="0" applyAlignment="0" applyProtection="0"/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0" fillId="7" borderId="0" applyBorder="0">
      <alignment horizontal="right"/>
      <protection/>
    </xf>
    <xf numFmtId="4" fontId="20" fillId="7" borderId="23" applyBorder="0">
      <alignment horizontal="right"/>
      <protection/>
    </xf>
    <xf numFmtId="4" fontId="20" fillId="7" borderId="14" applyFont="0" applyBorder="0">
      <alignment horizontal="right"/>
      <protection/>
    </xf>
    <xf numFmtId="0" fontId="78" fillId="51" borderId="0" applyNumberFormat="0" applyBorder="0" applyAlignment="0" applyProtection="0"/>
    <xf numFmtId="0" fontId="31" fillId="7" borderId="0" applyNumberFormat="0" applyBorder="0" applyAlignment="0" applyProtection="0"/>
    <xf numFmtId="0" fontId="20" fillId="30" borderId="20" applyNumberFormat="0" applyFon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29" borderId="0" xfId="0" applyNumberFormat="1" applyFont="1" applyFill="1" applyBorder="1" applyAlignment="1">
      <alignment horizontal="center" vertical="center" wrapText="1"/>
    </xf>
    <xf numFmtId="4" fontId="0" fillId="29" borderId="0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" fillId="52" borderId="0" xfId="0" applyNumberFormat="1" applyFont="1" applyFill="1" applyBorder="1" applyAlignment="1">
      <alignment vertical="center" wrapText="1"/>
    </xf>
    <xf numFmtId="4" fontId="5" fillId="52" borderId="0" xfId="0" applyNumberFormat="1" applyFont="1" applyFill="1" applyBorder="1" applyAlignment="1">
      <alignment horizontal="center" vertical="center" wrapText="1"/>
    </xf>
    <xf numFmtId="4" fontId="0" fillId="52" borderId="0" xfId="0" applyNumberFormat="1" applyFont="1" applyFill="1" applyBorder="1" applyAlignment="1">
      <alignment horizontal="center" vertical="center" wrapText="1"/>
    </xf>
    <xf numFmtId="4" fontId="6" fillId="53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7" fillId="54" borderId="24" xfId="0" applyNumberFormat="1" applyFont="1" applyFill="1" applyBorder="1" applyAlignment="1">
      <alignment horizontal="center" vertical="center" wrapText="1"/>
    </xf>
    <xf numFmtId="4" fontId="7" fillId="54" borderId="24" xfId="0" applyNumberFormat="1" applyFont="1" applyFill="1" applyBorder="1" applyAlignment="1">
      <alignment horizontal="center" vertical="center" wrapText="1"/>
    </xf>
    <xf numFmtId="4" fontId="79" fillId="52" borderId="0" xfId="0" applyNumberFormat="1" applyFont="1" applyFill="1" applyBorder="1" applyAlignment="1">
      <alignment horizontal="center" vertical="center" wrapText="1"/>
    </xf>
    <xf numFmtId="4" fontId="80" fillId="52" borderId="0" xfId="0" applyNumberFormat="1" applyFont="1" applyFill="1" applyBorder="1" applyAlignment="1">
      <alignment horizontal="center" vertical="center" wrapText="1"/>
    </xf>
    <xf numFmtId="4" fontId="81" fillId="52" borderId="0" xfId="0" applyNumberFormat="1" applyFont="1" applyFill="1" applyBorder="1" applyAlignment="1">
      <alignment horizontal="center" vertical="center" wrapText="1"/>
    </xf>
    <xf numFmtId="4" fontId="82" fillId="52" borderId="0" xfId="0" applyNumberFormat="1" applyFont="1" applyFill="1" applyBorder="1" applyAlignment="1">
      <alignment horizontal="center" vertical="center" wrapText="1"/>
    </xf>
    <xf numFmtId="4" fontId="83" fillId="52" borderId="0" xfId="0" applyNumberFormat="1" applyFont="1" applyFill="1" applyBorder="1" applyAlignment="1">
      <alignment horizontal="center" vertical="center" wrapText="1"/>
    </xf>
    <xf numFmtId="4" fontId="84" fillId="52" borderId="0" xfId="0" applyNumberFormat="1" applyFont="1" applyFill="1" applyBorder="1" applyAlignment="1">
      <alignment horizontal="center" vertical="center" wrapText="1"/>
    </xf>
    <xf numFmtId="4" fontId="85" fillId="52" borderId="0" xfId="0" applyNumberFormat="1" applyFont="1" applyFill="1" applyBorder="1" applyAlignment="1">
      <alignment horizontal="center" vertical="center" wrapText="1"/>
    </xf>
    <xf numFmtId="4" fontId="86" fillId="52" borderId="0" xfId="0" applyNumberFormat="1" applyFont="1" applyFill="1" applyBorder="1" applyAlignment="1">
      <alignment horizontal="center" vertical="center" wrapText="1"/>
    </xf>
    <xf numFmtId="4" fontId="87" fillId="52" borderId="0" xfId="0" applyNumberFormat="1" applyFont="1" applyFill="1" applyBorder="1" applyAlignment="1">
      <alignment horizontal="center" vertical="center" wrapText="1"/>
    </xf>
    <xf numFmtId="4" fontId="88" fillId="52" borderId="0" xfId="0" applyNumberFormat="1" applyFont="1" applyFill="1" applyBorder="1" applyAlignment="1">
      <alignment horizontal="center" vertical="center" wrapText="1"/>
    </xf>
    <xf numFmtId="4" fontId="4" fillId="52" borderId="0" xfId="0" applyNumberFormat="1" applyFont="1" applyFill="1" applyBorder="1" applyAlignment="1">
      <alignment horizontal="center" vertical="center" wrapText="1"/>
    </xf>
    <xf numFmtId="4" fontId="89" fillId="52" borderId="0" xfId="0" applyNumberFormat="1" applyFont="1" applyFill="1" applyBorder="1" applyAlignment="1">
      <alignment horizontal="center" vertical="center" wrapText="1"/>
    </xf>
    <xf numFmtId="4" fontId="6" fillId="13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0" fontId="90" fillId="52" borderId="25" xfId="0" applyNumberFormat="1" applyFont="1" applyFill="1" applyBorder="1" applyAlignment="1">
      <alignment horizontal="center" vertical="center" wrapText="1"/>
    </xf>
    <xf numFmtId="0" fontId="90" fillId="52" borderId="26" xfId="0" applyNumberFormat="1" applyFont="1" applyFill="1" applyBorder="1" applyAlignment="1">
      <alignment horizontal="center" vertical="center" wrapText="1"/>
    </xf>
    <xf numFmtId="0" fontId="90" fillId="52" borderId="24" xfId="0" applyNumberFormat="1" applyFont="1" applyFill="1" applyBorder="1" applyAlignment="1">
      <alignment horizontal="center" vertical="center" wrapText="1"/>
    </xf>
    <xf numFmtId="4" fontId="5" fillId="52" borderId="25" xfId="0" applyNumberFormat="1" applyFont="1" applyFill="1" applyBorder="1" applyAlignment="1">
      <alignment horizontal="center" vertical="center" wrapText="1"/>
    </xf>
    <xf numFmtId="4" fontId="5" fillId="52" borderId="26" xfId="0" applyNumberFormat="1" applyFont="1" applyFill="1" applyBorder="1" applyAlignment="1">
      <alignment horizontal="center" vertical="center" wrapText="1"/>
    </xf>
    <xf numFmtId="4" fontId="5" fillId="52" borderId="2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52" borderId="28" xfId="0" applyNumberFormat="1" applyFont="1" applyFill="1" applyBorder="1" applyAlignment="1">
      <alignment horizontal="center" vertical="center" wrapText="1"/>
    </xf>
    <xf numFmtId="4" fontId="5" fillId="52" borderId="29" xfId="0" applyNumberFormat="1" applyFont="1" applyFill="1" applyBorder="1" applyAlignment="1">
      <alignment horizontal="center" vertical="center" wrapText="1"/>
    </xf>
    <xf numFmtId="4" fontId="5" fillId="52" borderId="30" xfId="0" applyNumberFormat="1" applyFont="1" applyFill="1" applyBorder="1" applyAlignment="1">
      <alignment horizontal="center" vertical="center" wrapText="1"/>
    </xf>
    <xf numFmtId="4" fontId="5" fillId="52" borderId="31" xfId="0" applyNumberFormat="1" applyFont="1" applyFill="1" applyBorder="1" applyAlignment="1">
      <alignment horizontal="center" vertical="center" wrapText="1"/>
    </xf>
    <xf numFmtId="4" fontId="5" fillId="52" borderId="32" xfId="0" applyNumberFormat="1" applyFont="1" applyFill="1" applyBorder="1" applyAlignment="1">
      <alignment horizontal="center" vertical="center" wrapText="1"/>
    </xf>
    <xf numFmtId="4" fontId="5" fillId="52" borderId="33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0" fontId="90" fillId="52" borderId="14" xfId="0" applyNumberFormat="1" applyFont="1" applyFill="1" applyBorder="1" applyAlignment="1">
      <alignment horizontal="center" vertical="center" wrapText="1"/>
    </xf>
    <xf numFmtId="4" fontId="5" fillId="52" borderId="14" xfId="259" applyNumberFormat="1" applyFont="1" applyFill="1" applyBorder="1" applyAlignment="1" applyProtection="1">
      <alignment horizontal="center" vertical="center" wrapText="1"/>
      <protection/>
    </xf>
    <xf numFmtId="4" fontId="5" fillId="52" borderId="25" xfId="259" applyNumberFormat="1" applyFont="1" applyFill="1" applyBorder="1" applyAlignment="1" applyProtection="1">
      <alignment horizontal="center" vertical="center" wrapText="1"/>
      <protection/>
    </xf>
    <xf numFmtId="0" fontId="0" fillId="52" borderId="26" xfId="0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49" fontId="90" fillId="52" borderId="25" xfId="0" applyNumberFormat="1" applyFont="1" applyFill="1" applyBorder="1" applyAlignment="1">
      <alignment horizontal="center" vertical="center" wrapText="1"/>
    </xf>
    <xf numFmtId="49" fontId="90" fillId="52" borderId="26" xfId="0" applyNumberFormat="1" applyFont="1" applyFill="1" applyBorder="1" applyAlignment="1">
      <alignment horizontal="center" vertical="center" wrapText="1"/>
    </xf>
    <xf numFmtId="49" fontId="90" fillId="52" borderId="24" xfId="0" applyNumberFormat="1" applyFont="1" applyFill="1" applyBorder="1" applyAlignment="1">
      <alignment horizontal="center" vertical="center" wrapText="1"/>
    </xf>
    <xf numFmtId="4" fontId="5" fillId="52" borderId="26" xfId="259" applyNumberFormat="1" applyFont="1" applyFill="1" applyBorder="1" applyAlignment="1" applyProtection="1">
      <alignment horizontal="center" vertical="center" wrapText="1"/>
      <protection/>
    </xf>
    <xf numFmtId="4" fontId="5" fillId="52" borderId="24" xfId="259" applyNumberFormat="1" applyFont="1" applyFill="1" applyBorder="1" applyAlignment="1" applyProtection="1">
      <alignment horizontal="center" vertical="center" wrapText="1"/>
      <protection/>
    </xf>
    <xf numFmtId="49" fontId="90" fillId="52" borderId="25" xfId="0" applyNumberFormat="1" applyFont="1" applyFill="1" applyBorder="1" applyAlignment="1">
      <alignment horizontal="center" vertical="center"/>
    </xf>
    <xf numFmtId="0" fontId="91" fillId="52" borderId="26" xfId="0" applyFont="1" applyFill="1" applyBorder="1" applyAlignment="1">
      <alignment horizontal="center" vertical="center"/>
    </xf>
    <xf numFmtId="0" fontId="91" fillId="52" borderId="24" xfId="0" applyFont="1" applyFill="1" applyBorder="1" applyAlignment="1">
      <alignment horizontal="center" vertical="center"/>
    </xf>
    <xf numFmtId="49" fontId="5" fillId="52" borderId="25" xfId="0" applyNumberFormat="1" applyFont="1" applyFill="1" applyBorder="1" applyAlignment="1">
      <alignment horizontal="center" vertical="center" wrapText="1"/>
    </xf>
    <xf numFmtId="49" fontId="5" fillId="52" borderId="26" xfId="0" applyNumberFormat="1" applyFont="1" applyFill="1" applyBorder="1" applyAlignment="1">
      <alignment horizontal="center" vertical="center" wrapText="1"/>
    </xf>
    <xf numFmtId="49" fontId="5" fillId="52" borderId="24" xfId="0" applyNumberFormat="1" applyFont="1" applyFill="1" applyBorder="1" applyAlignment="1">
      <alignment horizontal="center" vertical="center" wrapText="1"/>
    </xf>
    <xf numFmtId="49" fontId="90" fillId="52" borderId="14" xfId="0" applyNumberFormat="1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  <xf numFmtId="4" fontId="7" fillId="52" borderId="0" xfId="0" applyNumberFormat="1" applyFont="1" applyFill="1" applyBorder="1" applyAlignment="1">
      <alignment horizontal="center" vertical="center" wrapText="1"/>
    </xf>
    <xf numFmtId="4" fontId="7" fillId="52" borderId="14" xfId="0" applyNumberFormat="1" applyFont="1" applyFill="1" applyBorder="1" applyAlignment="1">
      <alignment horizontal="center" vertical="center" wrapText="1"/>
    </xf>
  </cellXfs>
  <cellStyles count="26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1 5" xfId="35"/>
    <cellStyle name="20% - Акцент1 6" xfId="36"/>
    <cellStyle name="20% - Акцент2" xfId="37"/>
    <cellStyle name="20% — акцент2" xfId="38"/>
    <cellStyle name="20% - Акцент2 2" xfId="39"/>
    <cellStyle name="20% - Акцент2 3" xfId="40"/>
    <cellStyle name="20% - Акцент2 4" xfId="41"/>
    <cellStyle name="20% - Акцент2 5" xfId="42"/>
    <cellStyle name="20% - Акцент2 6" xfId="43"/>
    <cellStyle name="20% - Акцент3" xfId="44"/>
    <cellStyle name="20% — акцент3" xfId="45"/>
    <cellStyle name="20% - Акцент3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3" xfId="54"/>
    <cellStyle name="20% - Акцент4 4" xfId="55"/>
    <cellStyle name="20% - Акцент4 5" xfId="56"/>
    <cellStyle name="20% - Акцент4 6" xfId="57"/>
    <cellStyle name="20% - Акцент5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6" xfId="65"/>
    <cellStyle name="20% — акцент6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40% - Акцент1" xfId="72"/>
    <cellStyle name="40% — акцент1" xfId="73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- Акцент2" xfId="79"/>
    <cellStyle name="40% — акцент2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3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4" xfId="93"/>
    <cellStyle name="40% — акцент4" xfId="94"/>
    <cellStyle name="40% - Акцент4 2" xfId="95"/>
    <cellStyle name="40% - Акцент4 3" xfId="96"/>
    <cellStyle name="40% - Акцент4 4" xfId="97"/>
    <cellStyle name="40% - Акцент4 5" xfId="98"/>
    <cellStyle name="40% - Акцент4 6" xfId="99"/>
    <cellStyle name="40% - Акцент5" xfId="100"/>
    <cellStyle name="40% — акцент5" xfId="101"/>
    <cellStyle name="40% - Акцент5 2" xfId="102"/>
    <cellStyle name="40% - Акцент5 3" xfId="103"/>
    <cellStyle name="40% - Акцент5 4" xfId="104"/>
    <cellStyle name="40% - Акцент5 5" xfId="105"/>
    <cellStyle name="40% - Акцент5 6" xfId="106"/>
    <cellStyle name="40% - Акцент6" xfId="107"/>
    <cellStyle name="40% — акцент6" xfId="108"/>
    <cellStyle name="40% - Акцент6 2" xfId="109"/>
    <cellStyle name="40% - Акцент6 3" xfId="110"/>
    <cellStyle name="40% - Акцент6 4" xfId="111"/>
    <cellStyle name="40% - Акцент6 5" xfId="112"/>
    <cellStyle name="40% - Акцент6 6" xfId="113"/>
    <cellStyle name="60% - Акцент1" xfId="114"/>
    <cellStyle name="60% — акцент1" xfId="115"/>
    <cellStyle name="60% - Акцент1 2" xfId="116"/>
    <cellStyle name="60% - Акцент1 3" xfId="117"/>
    <cellStyle name="60% - Акцент1 4" xfId="118"/>
    <cellStyle name="60% - Акцент1 5" xfId="119"/>
    <cellStyle name="60% - Акцент1 6" xfId="120"/>
    <cellStyle name="60% - Акцент2" xfId="121"/>
    <cellStyle name="60% — акцент2" xfId="122"/>
    <cellStyle name="60% - Акцент2 2" xfId="123"/>
    <cellStyle name="60% - Акцент2 3" xfId="124"/>
    <cellStyle name="60% - Акцент2 4" xfId="125"/>
    <cellStyle name="60% - Акцент2 5" xfId="126"/>
    <cellStyle name="60% - Акцент2 6" xfId="127"/>
    <cellStyle name="60% - Акцент3" xfId="128"/>
    <cellStyle name="60% — акцент3" xfId="129"/>
    <cellStyle name="60% - Акцент3 2" xfId="130"/>
    <cellStyle name="60% - Акцент3 3" xfId="131"/>
    <cellStyle name="60% - Акцент3 4" xfId="132"/>
    <cellStyle name="60% - Акцент3 5" xfId="133"/>
    <cellStyle name="60% - Акцент3 6" xfId="134"/>
    <cellStyle name="60% - Акцент4" xfId="135"/>
    <cellStyle name="60% — акцент4" xfId="136"/>
    <cellStyle name="60% - Акцент4 2" xfId="137"/>
    <cellStyle name="60% - Акцент4 3" xfId="138"/>
    <cellStyle name="60% - Акцент4 4" xfId="139"/>
    <cellStyle name="60% - Акцент4 5" xfId="140"/>
    <cellStyle name="60% - Акцент4 6" xfId="141"/>
    <cellStyle name="60% - Акцент5" xfId="142"/>
    <cellStyle name="60% — акцент5" xfId="143"/>
    <cellStyle name="60% - Акцент5 2" xfId="144"/>
    <cellStyle name="60% - Акцент5 3" xfId="145"/>
    <cellStyle name="60% - Акцент5 4" xfId="146"/>
    <cellStyle name="60% - Акцент5 5" xfId="147"/>
    <cellStyle name="60% - Акцент5 6" xfId="148"/>
    <cellStyle name="60% - Акцент6" xfId="149"/>
    <cellStyle name="60% — акцент6" xfId="150"/>
    <cellStyle name="60% - Акцент6 2" xfId="151"/>
    <cellStyle name="60% - Акцент6 3" xfId="152"/>
    <cellStyle name="60% - Акцент6 4" xfId="153"/>
    <cellStyle name="60% - Акцент6 5" xfId="154"/>
    <cellStyle name="60% - Акцент6 6" xfId="155"/>
    <cellStyle name="Action" xfId="156"/>
    <cellStyle name="Action 2" xfId="157"/>
    <cellStyle name="Cells" xfId="158"/>
    <cellStyle name="Cells 2" xfId="159"/>
    <cellStyle name="Cells_UPDATE.WARM.CALC.INDEX.2018.TO.1.2.2.3" xfId="160"/>
    <cellStyle name="Currency [0]" xfId="161"/>
    <cellStyle name="currency1" xfId="162"/>
    <cellStyle name="Currency2" xfId="163"/>
    <cellStyle name="currency3" xfId="164"/>
    <cellStyle name="currency4" xfId="165"/>
    <cellStyle name="DblClick" xfId="166"/>
    <cellStyle name="Followed Hyperlink" xfId="167"/>
    <cellStyle name="Formuls" xfId="168"/>
    <cellStyle name="Header" xfId="169"/>
    <cellStyle name="Header 3" xfId="170"/>
    <cellStyle name="Header_UPDATE.WARM.CALC.INDEX.2018.TO.1.2.2.3" xfId="171"/>
    <cellStyle name="Hyperlink" xfId="172"/>
    <cellStyle name="normal" xfId="173"/>
    <cellStyle name="Normal1" xfId="174"/>
    <cellStyle name="Normal2" xfId="175"/>
    <cellStyle name="Percent1" xfId="176"/>
    <cellStyle name="Title" xfId="177"/>
    <cellStyle name="Title 2" xfId="178"/>
    <cellStyle name="Title 4" xfId="179"/>
    <cellStyle name="Акцент1" xfId="180"/>
    <cellStyle name="Акцент1 2" xfId="181"/>
    <cellStyle name="Акцент2" xfId="182"/>
    <cellStyle name="Акцент2 2" xfId="183"/>
    <cellStyle name="Акцент3" xfId="184"/>
    <cellStyle name="Акцент3 2" xfId="185"/>
    <cellStyle name="Акцент4" xfId="186"/>
    <cellStyle name="Акцент4 2" xfId="187"/>
    <cellStyle name="Акцент5" xfId="188"/>
    <cellStyle name="Акцент5 2" xfId="189"/>
    <cellStyle name="Акцент6" xfId="190"/>
    <cellStyle name="Акцент6 2" xfId="191"/>
    <cellStyle name="Ввод " xfId="192"/>
    <cellStyle name="Вывод" xfId="193"/>
    <cellStyle name="Вывод 2" xfId="194"/>
    <cellStyle name="Вычисление" xfId="195"/>
    <cellStyle name="Вычисление 2" xfId="196"/>
    <cellStyle name="Hyperlink" xfId="197"/>
    <cellStyle name="Гиперссылка 2" xfId="198"/>
    <cellStyle name="Гиперссылка 2 2" xfId="199"/>
    <cellStyle name="Гиперссылка 3" xfId="200"/>
    <cellStyle name="Гиперссылка 4" xfId="201"/>
    <cellStyle name="Гиперссылка 4 2" xfId="202"/>
    <cellStyle name="Гиперссылка 5" xfId="203"/>
    <cellStyle name="Currency" xfId="204"/>
    <cellStyle name="Currency [0]" xfId="205"/>
    <cellStyle name="Заголовок" xfId="206"/>
    <cellStyle name="Заголовок 1" xfId="207"/>
    <cellStyle name="Заголовок 1 2" xfId="208"/>
    <cellStyle name="Заголовок 2" xfId="209"/>
    <cellStyle name="Заголовок 2 2" xfId="210"/>
    <cellStyle name="Заголовок 3" xfId="211"/>
    <cellStyle name="Заголовок 3 2" xfId="212"/>
    <cellStyle name="Заголовок 4" xfId="213"/>
    <cellStyle name="Заголовок 4 2" xfId="214"/>
    <cellStyle name="ЗаголовокСтолбца" xfId="215"/>
    <cellStyle name="Значение" xfId="216"/>
    <cellStyle name="Итог" xfId="217"/>
    <cellStyle name="Итог 2" xfId="218"/>
    <cellStyle name="Контрольная ячейка" xfId="219"/>
    <cellStyle name="Контрольная ячейка 2" xfId="220"/>
    <cellStyle name="Название" xfId="221"/>
    <cellStyle name="Название 2" xfId="222"/>
    <cellStyle name="Нейтральный" xfId="223"/>
    <cellStyle name="Нейтральный 2" xfId="224"/>
    <cellStyle name="Обычный 10" xfId="225"/>
    <cellStyle name="Обычный 11" xfId="226"/>
    <cellStyle name="Обычный 12" xfId="227"/>
    <cellStyle name="Обычный 12 2" xfId="228"/>
    <cellStyle name="Обычный 12 3 2" xfId="229"/>
    <cellStyle name="Обычный 13" xfId="230"/>
    <cellStyle name="Обычный 14" xfId="231"/>
    <cellStyle name="Обычный 14 2" xfId="232"/>
    <cellStyle name="Обычный 14_UPDATE.WARM.CALC.INDEX.2015.TO.1.2.3" xfId="233"/>
    <cellStyle name="Обычный 2" xfId="234"/>
    <cellStyle name="Обычный 2 10 2" xfId="235"/>
    <cellStyle name="Обычный 2 2 2" xfId="236"/>
    <cellStyle name="Обычный 2 3" xfId="237"/>
    <cellStyle name="Обычный 2 7" xfId="238"/>
    <cellStyle name="Обычный 2 8" xfId="239"/>
    <cellStyle name="Обычный 2_13 09 24 Баланс (3)" xfId="240"/>
    <cellStyle name="Обычный 20" xfId="241"/>
    <cellStyle name="Обычный 21" xfId="242"/>
    <cellStyle name="Обычный 22" xfId="243"/>
    <cellStyle name="Обычный 23" xfId="244"/>
    <cellStyle name="Обычный 26" xfId="245"/>
    <cellStyle name="Обычный 3" xfId="246"/>
    <cellStyle name="Обычный 3 2" xfId="247"/>
    <cellStyle name="Обычный 3 3" xfId="248"/>
    <cellStyle name="Обычный 3 3 2" xfId="249"/>
    <cellStyle name="Обычный 3 3_ZAYAVKA.TEPLO(v0.1)" xfId="250"/>
    <cellStyle name="Обычный 4" xfId="251"/>
    <cellStyle name="Обычный 4 2" xfId="252"/>
    <cellStyle name="Обычный 4_HVS.CALC.ZATRAT.2015_макет листа" xfId="253"/>
    <cellStyle name="Обычный 5" xfId="254"/>
    <cellStyle name="Обычный 6" xfId="255"/>
    <cellStyle name="Обычный 7" xfId="256"/>
    <cellStyle name="Обычный 8" xfId="257"/>
    <cellStyle name="Обычный 9" xfId="258"/>
    <cellStyle name="Обычный_Средний тариф по ЧР на 2010 г" xfId="259"/>
    <cellStyle name="Followed Hyperlink" xfId="260"/>
    <cellStyle name="Плохой" xfId="261"/>
    <cellStyle name="Плохой 2" xfId="262"/>
    <cellStyle name="Пояснение" xfId="263"/>
    <cellStyle name="Пояснение 2" xfId="264"/>
    <cellStyle name="Примечание" xfId="265"/>
    <cellStyle name="Примечание 2" xfId="266"/>
    <cellStyle name="Percent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Comma" xfId="273"/>
    <cellStyle name="Comma [0]" xfId="274"/>
    <cellStyle name="Формула" xfId="275"/>
    <cellStyle name="ФормулаВБ_Мониторинг инвестиций" xfId="276"/>
    <cellStyle name="ФормулаНаКонтроль" xfId="277"/>
    <cellStyle name="Хороший" xfId="278"/>
    <cellStyle name="Хороший 2" xfId="279"/>
    <cellStyle name="Шапка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90" zoomScaleSheetLayoutView="90" zoomScalePageLayoutView="0" workbookViewId="0" topLeftCell="A186">
      <selection activeCell="A1" sqref="A1:E237"/>
    </sheetView>
  </sheetViews>
  <sheetFormatPr defaultColWidth="9.140625" defaultRowHeight="12.75"/>
  <cols>
    <col min="1" max="1" width="6.140625" style="7" customWidth="1"/>
    <col min="2" max="2" width="41.421875" style="13" customWidth="1"/>
    <col min="3" max="3" width="13.8515625" style="13" hidden="1" customWidth="1"/>
    <col min="4" max="4" width="27.7109375" style="1" customWidth="1"/>
    <col min="5" max="5" width="37.140625" style="1" customWidth="1"/>
    <col min="6" max="6" width="9.140625" style="5" customWidth="1"/>
    <col min="7" max="16384" width="9.140625" style="1" customWidth="1"/>
  </cols>
  <sheetData>
    <row r="1" spans="1:5" ht="15.75">
      <c r="A1" s="40" t="s">
        <v>35</v>
      </c>
      <c r="B1" s="40"/>
      <c r="C1" s="40"/>
      <c r="D1" s="40"/>
      <c r="E1" s="40"/>
    </row>
    <row r="2" spans="1:5" ht="38.25" customHeight="1">
      <c r="A2" s="41" t="s">
        <v>85</v>
      </c>
      <c r="B2" s="41"/>
      <c r="C2" s="41"/>
      <c r="D2" s="41"/>
      <c r="E2" s="41"/>
    </row>
    <row r="3" spans="1:5" ht="12.75" customHeight="1">
      <c r="A3" s="42" t="s">
        <v>5</v>
      </c>
      <c r="B3" s="42"/>
      <c r="C3" s="42"/>
      <c r="D3" s="42"/>
      <c r="E3" s="42"/>
    </row>
    <row r="4" spans="1:5" ht="12.75">
      <c r="A4" s="43" t="s">
        <v>3</v>
      </c>
      <c r="B4" s="44" t="s">
        <v>2</v>
      </c>
      <c r="C4" s="37" t="s">
        <v>46</v>
      </c>
      <c r="D4" s="46" t="s">
        <v>1</v>
      </c>
      <c r="E4" s="47" t="s">
        <v>86</v>
      </c>
    </row>
    <row r="5" spans="1:5" ht="12.75">
      <c r="A5" s="43"/>
      <c r="B5" s="44"/>
      <c r="C5" s="45"/>
      <c r="D5" s="46"/>
      <c r="E5" s="48"/>
    </row>
    <row r="6" spans="1:5" s="5" customFormat="1" ht="12.75">
      <c r="A6" s="49" t="s">
        <v>67</v>
      </c>
      <c r="B6" s="50"/>
      <c r="C6" s="37"/>
      <c r="D6" s="14" t="s">
        <v>13</v>
      </c>
      <c r="E6" s="14">
        <f>E7+E8+E9</f>
        <v>121276.44820150001</v>
      </c>
    </row>
    <row r="7" spans="1:5" s="5" customFormat="1" ht="12.75">
      <c r="A7" s="51"/>
      <c r="B7" s="52"/>
      <c r="C7" s="38"/>
      <c r="D7" s="10" t="s">
        <v>4</v>
      </c>
      <c r="E7" s="10">
        <f>E12+E17+E22+E26+E30+E34+E38+E42+E47+E52+E60+E56+E65+E70+E75+E79+E83+E88+E93+E98+E103+E107+E112+E116+E120+E124+E128+E132+E136+E141+E145+E150+E154+E159+E163+E168+E173+E178+E182+E187+E191+E195+E200+E205+E209+E214+E218+E222+E226+E230+E234</f>
        <v>54016.54000000001</v>
      </c>
    </row>
    <row r="8" spans="1:5" s="5" customFormat="1" ht="12.75">
      <c r="A8" s="51"/>
      <c r="B8" s="52"/>
      <c r="C8" s="38"/>
      <c r="D8" s="10" t="s">
        <v>17</v>
      </c>
      <c r="E8" s="10">
        <f>E13+E18+E23+E27+E31+E35+E39+E43+E48+E53+E61+E57+E66+E71+E76+E80+E84+E89+E94+E99+E104+E108+E113+E117+E121+E125+E129+E133+E137+E142+E146+E151+E155+E160+E164+E169+E174+E179+E183+E188+E192+E196+E201+E206+E210+E215+E219+E223+E227+E231+E235</f>
        <v>51143.1747752</v>
      </c>
    </row>
    <row r="9" spans="1:5" s="5" customFormat="1" ht="12.75">
      <c r="A9" s="53"/>
      <c r="B9" s="54"/>
      <c r="C9" s="39"/>
      <c r="D9" s="10" t="s">
        <v>19</v>
      </c>
      <c r="E9" s="10">
        <f>E14+E19+E24+E28+E32+E36+E40+E44+E49+E54+E62+E58+E67+E72+E77+E81+E85+E90+E95+E100+E105+E109+E114+E118+E122+E126+E130+E134+E138+E143+E147+E152+E156+E161+E165+E170+E175+E180+E184+E189+E193+E197+E202+E207+E211+E216+E220+E224+E228+E232+E236</f>
        <v>16116.733426300005</v>
      </c>
    </row>
    <row r="10" spans="1:5" s="5" customFormat="1" ht="12.75">
      <c r="A10" s="55" t="s">
        <v>37</v>
      </c>
      <c r="B10" s="55"/>
      <c r="C10" s="55"/>
      <c r="D10" s="55"/>
      <c r="E10" s="4">
        <f>E11</f>
        <v>156.23</v>
      </c>
    </row>
    <row r="11" spans="1:6" s="20" customFormat="1" ht="12.75">
      <c r="A11" s="56">
        <v>1</v>
      </c>
      <c r="B11" s="57" t="s">
        <v>105</v>
      </c>
      <c r="C11" s="58" t="s">
        <v>47</v>
      </c>
      <c r="D11" s="31" t="s">
        <v>0</v>
      </c>
      <c r="E11" s="31">
        <f>SUM(E12:E14)</f>
        <v>156.23</v>
      </c>
      <c r="F11" s="19"/>
    </row>
    <row r="12" spans="1:6" s="21" customFormat="1" ht="12.75">
      <c r="A12" s="56"/>
      <c r="B12" s="57"/>
      <c r="C12" s="59"/>
      <c r="D12" s="16" t="s">
        <v>4</v>
      </c>
      <c r="E12" s="16">
        <v>127.6</v>
      </c>
      <c r="F12" s="19"/>
    </row>
    <row r="13" spans="1:6" s="21" customFormat="1" ht="12.75">
      <c r="A13" s="56"/>
      <c r="B13" s="57"/>
      <c r="C13" s="59"/>
      <c r="D13" s="16" t="s">
        <v>17</v>
      </c>
      <c r="E13" s="16">
        <v>0</v>
      </c>
      <c r="F13" s="19"/>
    </row>
    <row r="14" spans="1:6" s="21" customFormat="1" ht="12.75">
      <c r="A14" s="56"/>
      <c r="B14" s="57"/>
      <c r="C14" s="60"/>
      <c r="D14" s="16" t="s">
        <v>19</v>
      </c>
      <c r="E14" s="16">
        <v>28.63</v>
      </c>
      <c r="F14" s="19"/>
    </row>
    <row r="15" spans="1:5" s="5" customFormat="1" ht="12.75" customHeight="1">
      <c r="A15" s="55" t="s">
        <v>18</v>
      </c>
      <c r="B15" s="55"/>
      <c r="C15" s="55"/>
      <c r="D15" s="55"/>
      <c r="E15" s="4">
        <f>E16</f>
        <v>538.76</v>
      </c>
    </row>
    <row r="16" spans="1:5" s="22" customFormat="1" ht="12.75">
      <c r="A16" s="61" t="s">
        <v>36</v>
      </c>
      <c r="B16" s="57" t="s">
        <v>104</v>
      </c>
      <c r="C16" s="37" t="s">
        <v>47</v>
      </c>
      <c r="D16" s="31" t="s">
        <v>0</v>
      </c>
      <c r="E16" s="31">
        <f>SUM(E17:E19)</f>
        <v>538.76</v>
      </c>
    </row>
    <row r="17" spans="1:5" s="22" customFormat="1" ht="12.75">
      <c r="A17" s="62"/>
      <c r="B17" s="57"/>
      <c r="C17" s="59"/>
      <c r="D17" s="16" t="s">
        <v>4</v>
      </c>
      <c r="E17" s="16">
        <v>0</v>
      </c>
    </row>
    <row r="18" spans="1:5" s="22" customFormat="1" ht="12.75">
      <c r="A18" s="62"/>
      <c r="B18" s="57"/>
      <c r="C18" s="59"/>
      <c r="D18" s="16" t="s">
        <v>17</v>
      </c>
      <c r="E18" s="16">
        <v>445.45</v>
      </c>
    </row>
    <row r="19" spans="1:5" s="22" customFormat="1" ht="12.75">
      <c r="A19" s="63"/>
      <c r="B19" s="57"/>
      <c r="C19" s="60"/>
      <c r="D19" s="16" t="s">
        <v>19</v>
      </c>
      <c r="E19" s="16">
        <v>93.31</v>
      </c>
    </row>
    <row r="20" spans="1:5" ht="12.75" customHeight="1">
      <c r="A20" s="55" t="s">
        <v>14</v>
      </c>
      <c r="B20" s="55"/>
      <c r="C20" s="55"/>
      <c r="D20" s="55"/>
      <c r="E20" s="4">
        <f>E21+E25+E29+E33+E37+E41</f>
        <v>8349.23</v>
      </c>
    </row>
    <row r="21" spans="1:6" s="20" customFormat="1" ht="12.75">
      <c r="A21" s="56">
        <v>3</v>
      </c>
      <c r="B21" s="57" t="s">
        <v>113</v>
      </c>
      <c r="C21" s="58" t="s">
        <v>47</v>
      </c>
      <c r="D21" s="31" t="s">
        <v>0</v>
      </c>
      <c r="E21" s="31">
        <f>SUM(E22:E24)</f>
        <v>411.61</v>
      </c>
      <c r="F21" s="19"/>
    </row>
    <row r="22" spans="1:6" s="21" customFormat="1" ht="12.75">
      <c r="A22" s="56"/>
      <c r="B22" s="57"/>
      <c r="C22" s="59"/>
      <c r="D22" s="16" t="s">
        <v>4</v>
      </c>
      <c r="E22" s="16">
        <v>203.89</v>
      </c>
      <c r="F22" s="19"/>
    </row>
    <row r="23" spans="1:6" s="21" customFormat="1" ht="12.75">
      <c r="A23" s="56"/>
      <c r="B23" s="57"/>
      <c r="C23" s="59"/>
      <c r="D23" s="16" t="s">
        <v>17</v>
      </c>
      <c r="E23" s="16">
        <v>207.72</v>
      </c>
      <c r="F23" s="19"/>
    </row>
    <row r="24" spans="1:6" s="21" customFormat="1" ht="12.75">
      <c r="A24" s="56"/>
      <c r="B24" s="57"/>
      <c r="C24" s="60"/>
      <c r="D24" s="16" t="s">
        <v>19</v>
      </c>
      <c r="E24" s="16">
        <v>0</v>
      </c>
      <c r="F24" s="19"/>
    </row>
    <row r="25" spans="1:6" s="20" customFormat="1" ht="12.75">
      <c r="A25" s="56" t="s">
        <v>55</v>
      </c>
      <c r="B25" s="57" t="s">
        <v>87</v>
      </c>
      <c r="C25" s="58" t="s">
        <v>47</v>
      </c>
      <c r="D25" s="31" t="s">
        <v>0</v>
      </c>
      <c r="E25" s="31">
        <f>SUM(E26:E28)</f>
        <v>2392.8199999999997</v>
      </c>
      <c r="F25" s="19"/>
    </row>
    <row r="26" spans="1:6" s="21" customFormat="1" ht="12.75">
      <c r="A26" s="56"/>
      <c r="B26" s="57"/>
      <c r="C26" s="59"/>
      <c r="D26" s="16" t="s">
        <v>4</v>
      </c>
      <c r="E26" s="16">
        <v>63.27</v>
      </c>
      <c r="F26" s="19"/>
    </row>
    <row r="27" spans="1:6" s="21" customFormat="1" ht="12.75">
      <c r="A27" s="56"/>
      <c r="B27" s="57"/>
      <c r="C27" s="59"/>
      <c r="D27" s="16" t="s">
        <v>17</v>
      </c>
      <c r="E27" s="16">
        <v>1497.26</v>
      </c>
      <c r="F27" s="19"/>
    </row>
    <row r="28" spans="1:6" s="21" customFormat="1" ht="12.75">
      <c r="A28" s="56"/>
      <c r="B28" s="57"/>
      <c r="C28" s="60"/>
      <c r="D28" s="16" t="s">
        <v>19</v>
      </c>
      <c r="E28" s="16">
        <v>832.29</v>
      </c>
      <c r="F28" s="19"/>
    </row>
    <row r="29" spans="1:6" s="20" customFormat="1" ht="12.75">
      <c r="A29" s="56" t="s">
        <v>56</v>
      </c>
      <c r="B29" s="57" t="s">
        <v>114</v>
      </c>
      <c r="C29" s="58" t="s">
        <v>47</v>
      </c>
      <c r="D29" s="31" t="s">
        <v>0</v>
      </c>
      <c r="E29" s="31">
        <f>SUM(E30:E32)</f>
        <v>0</v>
      </c>
      <c r="F29" s="19"/>
    </row>
    <row r="30" spans="1:6" s="21" customFormat="1" ht="12.75">
      <c r="A30" s="56"/>
      <c r="B30" s="57"/>
      <c r="C30" s="59"/>
      <c r="D30" s="16" t="s">
        <v>4</v>
      </c>
      <c r="E30" s="16">
        <v>0</v>
      </c>
      <c r="F30" s="19"/>
    </row>
    <row r="31" spans="1:6" s="21" customFormat="1" ht="12.75">
      <c r="A31" s="56"/>
      <c r="B31" s="57"/>
      <c r="C31" s="59"/>
      <c r="D31" s="16" t="s">
        <v>17</v>
      </c>
      <c r="E31" s="16">
        <v>0</v>
      </c>
      <c r="F31" s="19"/>
    </row>
    <row r="32" spans="1:6" s="21" customFormat="1" ht="12.75">
      <c r="A32" s="56"/>
      <c r="B32" s="57"/>
      <c r="C32" s="60"/>
      <c r="D32" s="16" t="s">
        <v>19</v>
      </c>
      <c r="E32" s="16">
        <v>0</v>
      </c>
      <c r="F32" s="19"/>
    </row>
    <row r="33" spans="1:6" s="20" customFormat="1" ht="12.75">
      <c r="A33" s="56">
        <v>5</v>
      </c>
      <c r="B33" s="57" t="s">
        <v>68</v>
      </c>
      <c r="C33" s="58" t="s">
        <v>48</v>
      </c>
      <c r="D33" s="31" t="s">
        <v>0</v>
      </c>
      <c r="E33" s="31">
        <f>SUM(E34:E36)</f>
        <v>5086.1</v>
      </c>
      <c r="F33" s="19"/>
    </row>
    <row r="34" spans="1:6" s="21" customFormat="1" ht="12.75">
      <c r="A34" s="56"/>
      <c r="B34" s="57"/>
      <c r="C34" s="59"/>
      <c r="D34" s="16" t="s">
        <v>4</v>
      </c>
      <c r="E34" s="16">
        <v>4500</v>
      </c>
      <c r="F34" s="19"/>
    </row>
    <row r="35" spans="1:6" s="21" customFormat="1" ht="12.75">
      <c r="A35" s="56"/>
      <c r="B35" s="57"/>
      <c r="C35" s="59"/>
      <c r="D35" s="16" t="s">
        <v>17</v>
      </c>
      <c r="E35" s="16">
        <v>148.02</v>
      </c>
      <c r="F35" s="19"/>
    </row>
    <row r="36" spans="1:6" s="21" customFormat="1" ht="12.75">
      <c r="A36" s="56"/>
      <c r="B36" s="57"/>
      <c r="C36" s="60"/>
      <c r="D36" s="16" t="s">
        <v>19</v>
      </c>
      <c r="E36" s="16">
        <v>438.08</v>
      </c>
      <c r="F36" s="19"/>
    </row>
    <row r="37" spans="1:6" s="23" customFormat="1" ht="12.75" customHeight="1">
      <c r="A37" s="34" t="s">
        <v>57</v>
      </c>
      <c r="B37" s="57" t="s">
        <v>24</v>
      </c>
      <c r="C37" s="58" t="s">
        <v>47</v>
      </c>
      <c r="D37" s="31" t="s">
        <v>0</v>
      </c>
      <c r="E37" s="31">
        <f>SUM(E38:E40)</f>
        <v>346.97</v>
      </c>
      <c r="F37" s="22"/>
    </row>
    <row r="38" spans="1:6" s="24" customFormat="1" ht="12.75" customHeight="1">
      <c r="A38" s="35"/>
      <c r="B38" s="57"/>
      <c r="C38" s="59"/>
      <c r="D38" s="16" t="s">
        <v>4</v>
      </c>
      <c r="E38" s="16">
        <v>0</v>
      </c>
      <c r="F38" s="22"/>
    </row>
    <row r="39" spans="1:6" s="24" customFormat="1" ht="12.75">
      <c r="A39" s="35"/>
      <c r="B39" s="57"/>
      <c r="C39" s="59"/>
      <c r="D39" s="16" t="s">
        <v>17</v>
      </c>
      <c r="E39" s="16">
        <v>346.97</v>
      </c>
      <c r="F39" s="22"/>
    </row>
    <row r="40" spans="1:6" s="24" customFormat="1" ht="12.75">
      <c r="A40" s="36"/>
      <c r="B40" s="57"/>
      <c r="C40" s="60"/>
      <c r="D40" s="16" t="s">
        <v>19</v>
      </c>
      <c r="E40" s="16">
        <v>0</v>
      </c>
      <c r="F40" s="22"/>
    </row>
    <row r="41" spans="1:6" s="24" customFormat="1" ht="12.75">
      <c r="A41" s="34" t="s">
        <v>58</v>
      </c>
      <c r="B41" s="58" t="s">
        <v>25</v>
      </c>
      <c r="C41" s="58" t="s">
        <v>47</v>
      </c>
      <c r="D41" s="31" t="s">
        <v>0</v>
      </c>
      <c r="E41" s="31">
        <f>SUM(E42:E44)</f>
        <v>111.72999999999999</v>
      </c>
      <c r="F41" s="22"/>
    </row>
    <row r="42" spans="1:6" s="24" customFormat="1" ht="12.75" customHeight="1">
      <c r="A42" s="35"/>
      <c r="B42" s="64"/>
      <c r="C42" s="59"/>
      <c r="D42" s="16" t="s">
        <v>4</v>
      </c>
      <c r="E42" s="16">
        <v>0</v>
      </c>
      <c r="F42" s="22"/>
    </row>
    <row r="43" spans="1:6" s="24" customFormat="1" ht="12.75">
      <c r="A43" s="35"/>
      <c r="B43" s="64"/>
      <c r="C43" s="59"/>
      <c r="D43" s="16" t="s">
        <v>17</v>
      </c>
      <c r="E43" s="16">
        <v>61.54</v>
      </c>
      <c r="F43" s="22"/>
    </row>
    <row r="44" spans="1:6" s="24" customFormat="1" ht="12.75">
      <c r="A44" s="36"/>
      <c r="B44" s="65"/>
      <c r="C44" s="60"/>
      <c r="D44" s="16" t="s">
        <v>19</v>
      </c>
      <c r="E44" s="16">
        <v>50.19</v>
      </c>
      <c r="F44" s="22"/>
    </row>
    <row r="45" spans="1:5" ht="12" customHeight="1">
      <c r="A45" s="55" t="s">
        <v>102</v>
      </c>
      <c r="B45" s="55"/>
      <c r="C45" s="55"/>
      <c r="D45" s="55"/>
      <c r="E45" s="4">
        <f>E46</f>
        <v>2403.0299999999997</v>
      </c>
    </row>
    <row r="46" spans="1:6" s="20" customFormat="1" ht="12.75">
      <c r="A46" s="56">
        <v>7</v>
      </c>
      <c r="B46" s="57" t="s">
        <v>26</v>
      </c>
      <c r="C46" s="58" t="s">
        <v>47</v>
      </c>
      <c r="D46" s="31" t="s">
        <v>0</v>
      </c>
      <c r="E46" s="31">
        <f>SUM(E47:E49)</f>
        <v>2403.0299999999997</v>
      </c>
      <c r="F46" s="19"/>
    </row>
    <row r="47" spans="1:6" s="21" customFormat="1" ht="12.75">
      <c r="A47" s="56"/>
      <c r="B47" s="57"/>
      <c r="C47" s="59"/>
      <c r="D47" s="16" t="s">
        <v>4</v>
      </c>
      <c r="E47" s="16">
        <v>1574.57</v>
      </c>
      <c r="F47" s="19"/>
    </row>
    <row r="48" spans="1:6" s="21" customFormat="1" ht="12.75">
      <c r="A48" s="56"/>
      <c r="B48" s="57"/>
      <c r="C48" s="59"/>
      <c r="D48" s="16" t="s">
        <v>17</v>
      </c>
      <c r="E48" s="16">
        <f>456.39+372.07</f>
        <v>828.46</v>
      </c>
      <c r="F48" s="19"/>
    </row>
    <row r="49" spans="1:6" s="21" customFormat="1" ht="12.75">
      <c r="A49" s="56"/>
      <c r="B49" s="57"/>
      <c r="C49" s="60"/>
      <c r="D49" s="16" t="s">
        <v>19</v>
      </c>
      <c r="E49" s="16">
        <v>0</v>
      </c>
      <c r="F49" s="19"/>
    </row>
    <row r="50" spans="1:6" s="29" customFormat="1" ht="12.75" customHeight="1">
      <c r="A50" s="55" t="s">
        <v>38</v>
      </c>
      <c r="B50" s="55"/>
      <c r="C50" s="55"/>
      <c r="D50" s="55"/>
      <c r="E50" s="4">
        <f>E51+E55+E59</f>
        <v>2437.2962966</v>
      </c>
      <c r="F50" s="12"/>
    </row>
    <row r="51" spans="1:6" s="26" customFormat="1" ht="12.75">
      <c r="A51" s="34">
        <v>8</v>
      </c>
      <c r="B51" s="37" t="s">
        <v>106</v>
      </c>
      <c r="C51" s="37" t="s">
        <v>47</v>
      </c>
      <c r="D51" s="31" t="s">
        <v>0</v>
      </c>
      <c r="E51" s="31">
        <f>SUM(E52:E54)</f>
        <v>1326.5862966</v>
      </c>
      <c r="F51" s="25"/>
    </row>
    <row r="52" spans="1:6" s="26" customFormat="1" ht="12.75">
      <c r="A52" s="35"/>
      <c r="B52" s="38"/>
      <c r="C52" s="59"/>
      <c r="D52" s="16" t="s">
        <v>4</v>
      </c>
      <c r="E52" s="16">
        <v>235.8</v>
      </c>
      <c r="F52" s="25"/>
    </row>
    <row r="53" spans="1:6" s="26" customFormat="1" ht="12" customHeight="1">
      <c r="A53" s="35"/>
      <c r="B53" s="38"/>
      <c r="C53" s="59"/>
      <c r="D53" s="16" t="s">
        <v>17</v>
      </c>
      <c r="E53" s="16">
        <v>743.2025831999999</v>
      </c>
      <c r="F53" s="25">
        <f>E53+E54</f>
        <v>1090.7862966</v>
      </c>
    </row>
    <row r="54" spans="1:6" s="26" customFormat="1" ht="12.75">
      <c r="A54" s="35"/>
      <c r="B54" s="38"/>
      <c r="C54" s="60"/>
      <c r="D54" s="16" t="s">
        <v>19</v>
      </c>
      <c r="E54" s="16">
        <v>347.5837134</v>
      </c>
      <c r="F54" s="25"/>
    </row>
    <row r="55" spans="1:6" s="26" customFormat="1" ht="12.75">
      <c r="A55" s="61" t="s">
        <v>88</v>
      </c>
      <c r="B55" s="57" t="s">
        <v>107</v>
      </c>
      <c r="C55" s="58" t="s">
        <v>47</v>
      </c>
      <c r="D55" s="31" t="s">
        <v>0</v>
      </c>
      <c r="E55" s="31">
        <f>SUM(E56:E58)</f>
        <v>136.31</v>
      </c>
      <c r="F55" s="25"/>
    </row>
    <row r="56" spans="1:6" s="26" customFormat="1" ht="12.75">
      <c r="A56" s="62"/>
      <c r="B56" s="57"/>
      <c r="C56" s="59"/>
      <c r="D56" s="16" t="s">
        <v>4</v>
      </c>
      <c r="E56" s="16">
        <v>0</v>
      </c>
      <c r="F56" s="25"/>
    </row>
    <row r="57" spans="1:6" s="26" customFormat="1" ht="12.75">
      <c r="A57" s="62"/>
      <c r="B57" s="57"/>
      <c r="C57" s="59"/>
      <c r="D57" s="16" t="s">
        <v>17</v>
      </c>
      <c r="E57" s="16">
        <v>94.94</v>
      </c>
      <c r="F57" s="25">
        <f>E57+E58</f>
        <v>136.31</v>
      </c>
    </row>
    <row r="58" spans="1:6" s="26" customFormat="1" ht="12.75">
      <c r="A58" s="62"/>
      <c r="B58" s="57"/>
      <c r="C58" s="60"/>
      <c r="D58" s="16" t="s">
        <v>19</v>
      </c>
      <c r="E58" s="16">
        <v>41.37</v>
      </c>
      <c r="F58" s="25"/>
    </row>
    <row r="59" spans="1:6" s="20" customFormat="1" ht="12.75" customHeight="1">
      <c r="A59" s="61" t="s">
        <v>59</v>
      </c>
      <c r="B59" s="57" t="s">
        <v>30</v>
      </c>
      <c r="C59" s="58" t="s">
        <v>47</v>
      </c>
      <c r="D59" s="31" t="s">
        <v>0</v>
      </c>
      <c r="E59" s="31">
        <f>SUM(E60:E62)</f>
        <v>974.4</v>
      </c>
      <c r="F59" s="19"/>
    </row>
    <row r="60" spans="1:6" s="21" customFormat="1" ht="12" customHeight="1">
      <c r="A60" s="62"/>
      <c r="B60" s="57"/>
      <c r="C60" s="59"/>
      <c r="D60" s="16" t="s">
        <v>4</v>
      </c>
      <c r="E60" s="16">
        <v>0</v>
      </c>
      <c r="F60" s="19"/>
    </row>
    <row r="61" spans="1:6" s="21" customFormat="1" ht="12.75">
      <c r="A61" s="62"/>
      <c r="B61" s="57"/>
      <c r="C61" s="59"/>
      <c r="D61" s="16" t="s">
        <v>17</v>
      </c>
      <c r="E61" s="16">
        <v>0</v>
      </c>
      <c r="F61" s="19"/>
    </row>
    <row r="62" spans="1:6" s="21" customFormat="1" ht="12.75">
      <c r="A62" s="62"/>
      <c r="B62" s="57"/>
      <c r="C62" s="60"/>
      <c r="D62" s="16" t="s">
        <v>19</v>
      </c>
      <c r="E62" s="16">
        <v>974.4</v>
      </c>
      <c r="F62" s="19"/>
    </row>
    <row r="63" spans="1:5" ht="12.75" customHeight="1">
      <c r="A63" s="55" t="s">
        <v>32</v>
      </c>
      <c r="B63" s="55"/>
      <c r="C63" s="55"/>
      <c r="D63" s="55"/>
      <c r="E63" s="4">
        <f>E64</f>
        <v>1639.86</v>
      </c>
    </row>
    <row r="64" spans="1:6" s="20" customFormat="1" ht="12.75" customHeight="1">
      <c r="A64" s="61" t="s">
        <v>60</v>
      </c>
      <c r="B64" s="57" t="s">
        <v>6</v>
      </c>
      <c r="C64" s="58" t="s">
        <v>47</v>
      </c>
      <c r="D64" s="31" t="s">
        <v>0</v>
      </c>
      <c r="E64" s="31">
        <f>SUM(E65:E67)</f>
        <v>1639.86</v>
      </c>
      <c r="F64" s="19"/>
    </row>
    <row r="65" spans="1:6" s="21" customFormat="1" ht="12.75" customHeight="1">
      <c r="A65" s="62"/>
      <c r="B65" s="57"/>
      <c r="C65" s="59"/>
      <c r="D65" s="16" t="s">
        <v>4</v>
      </c>
      <c r="E65" s="16">
        <v>298.1</v>
      </c>
      <c r="F65" s="19"/>
    </row>
    <row r="66" spans="1:6" s="21" customFormat="1" ht="12.75">
      <c r="A66" s="62"/>
      <c r="B66" s="57"/>
      <c r="C66" s="59"/>
      <c r="D66" s="16" t="s">
        <v>17</v>
      </c>
      <c r="E66" s="16">
        <v>837.96</v>
      </c>
      <c r="F66" s="19">
        <f>E66+E67</f>
        <v>1341.76</v>
      </c>
    </row>
    <row r="67" spans="1:6" s="21" customFormat="1" ht="12.75">
      <c r="A67" s="62"/>
      <c r="B67" s="57"/>
      <c r="C67" s="60"/>
      <c r="D67" s="16" t="s">
        <v>19</v>
      </c>
      <c r="E67" s="16">
        <v>503.8</v>
      </c>
      <c r="F67" s="19"/>
    </row>
    <row r="68" spans="1:5" ht="12.75" customHeight="1">
      <c r="A68" s="55" t="s">
        <v>51</v>
      </c>
      <c r="B68" s="55"/>
      <c r="C68" s="55"/>
      <c r="D68" s="55"/>
      <c r="E68" s="4">
        <f>E69</f>
        <v>152.36</v>
      </c>
    </row>
    <row r="69" spans="1:6" s="20" customFormat="1" ht="12.75" customHeight="1">
      <c r="A69" s="61" t="s">
        <v>61</v>
      </c>
      <c r="B69" s="57" t="s">
        <v>108</v>
      </c>
      <c r="C69" s="58" t="s">
        <v>47</v>
      </c>
      <c r="D69" s="31" t="s">
        <v>0</v>
      </c>
      <c r="E69" s="31">
        <f>SUM(E70:E72)</f>
        <v>152.36</v>
      </c>
      <c r="F69" s="19"/>
    </row>
    <row r="70" spans="1:6" s="21" customFormat="1" ht="12.75" customHeight="1">
      <c r="A70" s="62"/>
      <c r="B70" s="57"/>
      <c r="C70" s="59"/>
      <c r="D70" s="16" t="s">
        <v>4</v>
      </c>
      <c r="E70" s="16">
        <v>0</v>
      </c>
      <c r="F70" s="19"/>
    </row>
    <row r="71" spans="1:6" s="21" customFormat="1" ht="12.75">
      <c r="A71" s="62"/>
      <c r="B71" s="57"/>
      <c r="C71" s="59"/>
      <c r="D71" s="16" t="s">
        <v>17</v>
      </c>
      <c r="E71" s="16">
        <v>108.17</v>
      </c>
      <c r="F71" s="19"/>
    </row>
    <row r="72" spans="1:6" s="21" customFormat="1" ht="12.75">
      <c r="A72" s="62"/>
      <c r="B72" s="57"/>
      <c r="C72" s="60"/>
      <c r="D72" s="16" t="s">
        <v>19</v>
      </c>
      <c r="E72" s="16">
        <v>44.19</v>
      </c>
      <c r="F72" s="19"/>
    </row>
    <row r="73" spans="1:5" ht="12.75">
      <c r="A73" s="55" t="s">
        <v>43</v>
      </c>
      <c r="B73" s="55"/>
      <c r="C73" s="55"/>
      <c r="D73" s="55"/>
      <c r="E73" s="4">
        <f>E74+E78+E82</f>
        <v>1906.1700000000003</v>
      </c>
    </row>
    <row r="74" spans="1:6" s="20" customFormat="1" ht="12.75" customHeight="1">
      <c r="A74" s="61" t="s">
        <v>62</v>
      </c>
      <c r="B74" s="57" t="s">
        <v>39</v>
      </c>
      <c r="C74" s="58" t="s">
        <v>47</v>
      </c>
      <c r="D74" s="31" t="s">
        <v>0</v>
      </c>
      <c r="E74" s="31">
        <f>SUM(E75:E77)</f>
        <v>507.47</v>
      </c>
      <c r="F74" s="19"/>
    </row>
    <row r="75" spans="1:6" s="21" customFormat="1" ht="12.75">
      <c r="A75" s="62"/>
      <c r="B75" s="57"/>
      <c r="C75" s="59"/>
      <c r="D75" s="16" t="s">
        <v>4</v>
      </c>
      <c r="E75" s="16">
        <v>120.65</v>
      </c>
      <c r="F75" s="19"/>
    </row>
    <row r="76" spans="1:6" s="21" customFormat="1" ht="12.75">
      <c r="A76" s="62"/>
      <c r="B76" s="57"/>
      <c r="C76" s="59"/>
      <c r="D76" s="16" t="s">
        <v>17</v>
      </c>
      <c r="E76" s="16">
        <v>386.82</v>
      </c>
      <c r="F76" s="19"/>
    </row>
    <row r="77" spans="1:6" s="21" customFormat="1" ht="12.75">
      <c r="A77" s="62"/>
      <c r="B77" s="57"/>
      <c r="C77" s="60"/>
      <c r="D77" s="16" t="s">
        <v>19</v>
      </c>
      <c r="E77" s="16">
        <v>0</v>
      </c>
      <c r="F77" s="19"/>
    </row>
    <row r="78" spans="1:6" s="20" customFormat="1" ht="12.75" customHeight="1">
      <c r="A78" s="61" t="s">
        <v>89</v>
      </c>
      <c r="B78" s="57" t="s">
        <v>42</v>
      </c>
      <c r="C78" s="58" t="s">
        <v>47</v>
      </c>
      <c r="D78" s="31" t="s">
        <v>0</v>
      </c>
      <c r="E78" s="31">
        <f>SUM(E79:E81)</f>
        <v>1273.0700000000002</v>
      </c>
      <c r="F78" s="19"/>
    </row>
    <row r="79" spans="1:6" s="21" customFormat="1" ht="12.75">
      <c r="A79" s="62"/>
      <c r="B79" s="57"/>
      <c r="C79" s="59"/>
      <c r="D79" s="16" t="s">
        <v>4</v>
      </c>
      <c r="E79" s="16">
        <v>0</v>
      </c>
      <c r="F79" s="19"/>
    </row>
    <row r="80" spans="1:6" s="21" customFormat="1" ht="12.75">
      <c r="A80" s="62"/>
      <c r="B80" s="57"/>
      <c r="C80" s="59"/>
      <c r="D80" s="16" t="s">
        <v>17</v>
      </c>
      <c r="E80" s="16">
        <v>1189.9</v>
      </c>
      <c r="F80" s="19"/>
    </row>
    <row r="81" spans="1:6" s="21" customFormat="1" ht="12.75">
      <c r="A81" s="62"/>
      <c r="B81" s="57"/>
      <c r="C81" s="60"/>
      <c r="D81" s="16" t="s">
        <v>19</v>
      </c>
      <c r="E81" s="16">
        <v>83.17</v>
      </c>
      <c r="F81" s="19"/>
    </row>
    <row r="82" spans="1:6" s="21" customFormat="1" ht="12.75" customHeight="1">
      <c r="A82" s="66" t="s">
        <v>90</v>
      </c>
      <c r="B82" s="57" t="s">
        <v>109</v>
      </c>
      <c r="C82" s="58" t="s">
        <v>47</v>
      </c>
      <c r="D82" s="31" t="s">
        <v>0</v>
      </c>
      <c r="E82" s="31">
        <f>SUM(E83:E85)</f>
        <v>125.63000000000001</v>
      </c>
      <c r="F82" s="19"/>
    </row>
    <row r="83" spans="1:6" s="21" customFormat="1" ht="12.75">
      <c r="A83" s="67"/>
      <c r="B83" s="57"/>
      <c r="C83" s="59"/>
      <c r="D83" s="16" t="s">
        <v>4</v>
      </c>
      <c r="E83" s="16">
        <v>0</v>
      </c>
      <c r="F83" s="19"/>
    </row>
    <row r="84" spans="1:6" s="21" customFormat="1" ht="12.75">
      <c r="A84" s="67"/>
      <c r="B84" s="57"/>
      <c r="C84" s="59"/>
      <c r="D84" s="16" t="s">
        <v>17</v>
      </c>
      <c r="E84" s="16">
        <v>96.4</v>
      </c>
      <c r="F84" s="19"/>
    </row>
    <row r="85" spans="1:6" s="21" customFormat="1" ht="12.75">
      <c r="A85" s="68"/>
      <c r="B85" s="57"/>
      <c r="C85" s="60"/>
      <c r="D85" s="16" t="s">
        <v>19</v>
      </c>
      <c r="E85" s="16">
        <v>29.23</v>
      </c>
      <c r="F85" s="19"/>
    </row>
    <row r="86" spans="1:5" ht="12.75" customHeight="1">
      <c r="A86" s="55" t="s">
        <v>33</v>
      </c>
      <c r="B86" s="55"/>
      <c r="C86" s="55"/>
      <c r="D86" s="55"/>
      <c r="E86" s="4">
        <f>E87</f>
        <v>1069.8</v>
      </c>
    </row>
    <row r="87" spans="1:6" s="26" customFormat="1" ht="12.75">
      <c r="A87" s="56">
        <v>16</v>
      </c>
      <c r="B87" s="44" t="s">
        <v>27</v>
      </c>
      <c r="C87" s="37" t="s">
        <v>47</v>
      </c>
      <c r="D87" s="31" t="s">
        <v>0</v>
      </c>
      <c r="E87" s="31">
        <f>SUM(E88:E90)</f>
        <v>1069.8</v>
      </c>
      <c r="F87" s="25"/>
    </row>
    <row r="88" spans="1:6" s="26" customFormat="1" ht="12.75">
      <c r="A88" s="56"/>
      <c r="B88" s="44"/>
      <c r="C88" s="59"/>
      <c r="D88" s="16" t="s">
        <v>4</v>
      </c>
      <c r="E88" s="16">
        <v>127.38</v>
      </c>
      <c r="F88" s="25"/>
    </row>
    <row r="89" spans="1:6" s="26" customFormat="1" ht="12.75">
      <c r="A89" s="56"/>
      <c r="B89" s="44"/>
      <c r="C89" s="59"/>
      <c r="D89" s="16" t="s">
        <v>17</v>
      </c>
      <c r="E89" s="16">
        <v>591.55</v>
      </c>
      <c r="F89" s="25"/>
    </row>
    <row r="90" spans="1:6" s="26" customFormat="1" ht="12.75">
      <c r="A90" s="56"/>
      <c r="B90" s="44"/>
      <c r="C90" s="60"/>
      <c r="D90" s="16" t="s">
        <v>19</v>
      </c>
      <c r="E90" s="16">
        <v>350.87</v>
      </c>
      <c r="F90" s="25"/>
    </row>
    <row r="91" spans="1:5" ht="12.75" customHeight="1">
      <c r="A91" s="55" t="s">
        <v>41</v>
      </c>
      <c r="B91" s="55"/>
      <c r="C91" s="55"/>
      <c r="D91" s="55"/>
      <c r="E91" s="4">
        <f>E92</f>
        <v>618.3299999999999</v>
      </c>
    </row>
    <row r="92" spans="1:6" s="24" customFormat="1" ht="12.75" customHeight="1">
      <c r="A92" s="34">
        <v>17</v>
      </c>
      <c r="B92" s="44" t="s">
        <v>115</v>
      </c>
      <c r="C92" s="37" t="s">
        <v>47</v>
      </c>
      <c r="D92" s="31" t="s">
        <v>0</v>
      </c>
      <c r="E92" s="31">
        <f>SUM(E93:E95)</f>
        <v>618.3299999999999</v>
      </c>
      <c r="F92" s="22"/>
    </row>
    <row r="93" spans="1:6" s="24" customFormat="1" ht="12.75">
      <c r="A93" s="35"/>
      <c r="B93" s="44"/>
      <c r="C93" s="59"/>
      <c r="D93" s="16" t="s">
        <v>4</v>
      </c>
      <c r="E93" s="16">
        <v>103.32</v>
      </c>
      <c r="F93" s="22"/>
    </row>
    <row r="94" spans="1:6" s="24" customFormat="1" ht="12.75">
      <c r="A94" s="35"/>
      <c r="B94" s="44"/>
      <c r="C94" s="59"/>
      <c r="D94" s="16" t="s">
        <v>17</v>
      </c>
      <c r="E94" s="16">
        <v>108.42</v>
      </c>
      <c r="F94" s="22">
        <f>E94+E95</f>
        <v>515.01</v>
      </c>
    </row>
    <row r="95" spans="1:6" s="24" customFormat="1" ht="12.75">
      <c r="A95" s="35"/>
      <c r="B95" s="44"/>
      <c r="C95" s="60"/>
      <c r="D95" s="16" t="s">
        <v>19</v>
      </c>
      <c r="E95" s="16">
        <v>406.59</v>
      </c>
      <c r="F95" s="22"/>
    </row>
    <row r="96" spans="1:5" ht="12.75" customHeight="1">
      <c r="A96" s="55" t="s">
        <v>40</v>
      </c>
      <c r="B96" s="55"/>
      <c r="C96" s="55"/>
      <c r="D96" s="55"/>
      <c r="E96" s="4">
        <f>E97</f>
        <v>2956.52</v>
      </c>
    </row>
    <row r="97" spans="1:6" s="26" customFormat="1" ht="12.75" customHeight="1">
      <c r="A97" s="34">
        <v>18</v>
      </c>
      <c r="B97" s="37" t="s">
        <v>7</v>
      </c>
      <c r="C97" s="37" t="s">
        <v>47</v>
      </c>
      <c r="D97" s="31" t="s">
        <v>0</v>
      </c>
      <c r="E97" s="31">
        <f>SUM(E98:E100)</f>
        <v>2956.52</v>
      </c>
      <c r="F97" s="25"/>
    </row>
    <row r="98" spans="1:6" s="26" customFormat="1" ht="12.75" customHeight="1">
      <c r="A98" s="35"/>
      <c r="B98" s="38"/>
      <c r="C98" s="59"/>
      <c r="D98" s="16" t="s">
        <v>4</v>
      </c>
      <c r="E98" s="16">
        <v>513.26</v>
      </c>
      <c r="F98" s="25"/>
    </row>
    <row r="99" spans="1:6" s="26" customFormat="1" ht="12.75">
      <c r="A99" s="35"/>
      <c r="B99" s="38"/>
      <c r="C99" s="59"/>
      <c r="D99" s="16" t="s">
        <v>17</v>
      </c>
      <c r="E99" s="16">
        <v>1910.22</v>
      </c>
      <c r="F99" s="25">
        <f>E99+E100</f>
        <v>2443.26</v>
      </c>
    </row>
    <row r="100" spans="1:6" s="26" customFormat="1" ht="12.75">
      <c r="A100" s="35"/>
      <c r="B100" s="38"/>
      <c r="C100" s="60"/>
      <c r="D100" s="16" t="s">
        <v>19</v>
      </c>
      <c r="E100" s="16">
        <v>533.04</v>
      </c>
      <c r="F100" s="25"/>
    </row>
    <row r="101" spans="1:5" ht="12.75" customHeight="1">
      <c r="A101" s="55" t="s">
        <v>52</v>
      </c>
      <c r="B101" s="55"/>
      <c r="C101" s="55"/>
      <c r="D101" s="55"/>
      <c r="E101" s="4">
        <f>E102+E106</f>
        <v>2006.52</v>
      </c>
    </row>
    <row r="102" spans="1:6" s="26" customFormat="1" ht="12.75">
      <c r="A102" s="61" t="s">
        <v>91</v>
      </c>
      <c r="B102" s="44" t="s">
        <v>83</v>
      </c>
      <c r="C102" s="37" t="s">
        <v>49</v>
      </c>
      <c r="D102" s="31" t="s">
        <v>0</v>
      </c>
      <c r="E102" s="31">
        <f>SUM(E103:E105)</f>
        <v>114.37</v>
      </c>
      <c r="F102" s="25"/>
    </row>
    <row r="103" spans="1:6" s="26" customFormat="1" ht="12.75">
      <c r="A103" s="62"/>
      <c r="B103" s="44"/>
      <c r="C103" s="59"/>
      <c r="D103" s="16" t="s">
        <v>4</v>
      </c>
      <c r="E103" s="16">
        <v>81.06</v>
      </c>
      <c r="F103" s="25"/>
    </row>
    <row r="104" spans="1:6" s="26" customFormat="1" ht="12.75">
      <c r="A104" s="62"/>
      <c r="B104" s="44"/>
      <c r="C104" s="59"/>
      <c r="D104" s="16" t="s">
        <v>17</v>
      </c>
      <c r="E104" s="16">
        <v>33.31</v>
      </c>
      <c r="F104" s="25"/>
    </row>
    <row r="105" spans="1:6" s="26" customFormat="1" ht="15" customHeight="1">
      <c r="A105" s="63"/>
      <c r="B105" s="44"/>
      <c r="C105" s="60"/>
      <c r="D105" s="16" t="s">
        <v>19</v>
      </c>
      <c r="E105" s="16">
        <v>0</v>
      </c>
      <c r="F105" s="25"/>
    </row>
    <row r="106" spans="1:6" s="13" customFormat="1" ht="12.75" customHeight="1">
      <c r="A106" s="61" t="s">
        <v>92</v>
      </c>
      <c r="B106" s="37" t="s">
        <v>110</v>
      </c>
      <c r="C106" s="37" t="s">
        <v>47</v>
      </c>
      <c r="D106" s="31" t="s">
        <v>0</v>
      </c>
      <c r="E106" s="31">
        <f>SUM(E107:E109)</f>
        <v>1892.1499999999999</v>
      </c>
      <c r="F106" s="12"/>
    </row>
    <row r="107" spans="1:6" s="13" customFormat="1" ht="12.75">
      <c r="A107" s="62"/>
      <c r="B107" s="38"/>
      <c r="C107" s="59"/>
      <c r="D107" s="16" t="s">
        <v>4</v>
      </c>
      <c r="E107" s="16">
        <v>641.8</v>
      </c>
      <c r="F107" s="12"/>
    </row>
    <row r="108" spans="1:6" s="13" customFormat="1" ht="12.75">
      <c r="A108" s="62"/>
      <c r="B108" s="38"/>
      <c r="C108" s="59"/>
      <c r="D108" s="16" t="s">
        <v>17</v>
      </c>
      <c r="E108" s="16">
        <v>602.34</v>
      </c>
      <c r="F108" s="12">
        <f>E108+E109</f>
        <v>1250.35</v>
      </c>
    </row>
    <row r="109" spans="1:6" s="13" customFormat="1" ht="12.75">
      <c r="A109" s="63"/>
      <c r="B109" s="38"/>
      <c r="C109" s="60"/>
      <c r="D109" s="16" t="s">
        <v>19</v>
      </c>
      <c r="E109" s="16">
        <v>648.01</v>
      </c>
      <c r="F109" s="12"/>
    </row>
    <row r="110" spans="1:5" ht="12.75">
      <c r="A110" s="55" t="s">
        <v>103</v>
      </c>
      <c r="B110" s="55"/>
      <c r="C110" s="55"/>
      <c r="D110" s="55"/>
      <c r="E110" s="4">
        <f>E111+E115+E119+E123+E127+E131+E135</f>
        <v>14497.426609</v>
      </c>
    </row>
    <row r="111" spans="1:6" s="21" customFormat="1" ht="12.75" customHeight="1">
      <c r="A111" s="56">
        <v>21</v>
      </c>
      <c r="B111" s="44" t="s">
        <v>8</v>
      </c>
      <c r="C111" s="37" t="s">
        <v>50</v>
      </c>
      <c r="D111" s="31" t="s">
        <v>0</v>
      </c>
      <c r="E111" s="31">
        <f>SUM(E112:E114)</f>
        <v>1652.2600000000002</v>
      </c>
      <c r="F111" s="19"/>
    </row>
    <row r="112" spans="1:6" s="21" customFormat="1" ht="12.75" customHeight="1">
      <c r="A112" s="56"/>
      <c r="B112" s="44"/>
      <c r="C112" s="59"/>
      <c r="D112" s="16" t="s">
        <v>4</v>
      </c>
      <c r="E112" s="16">
        <v>163.1</v>
      </c>
      <c r="F112" s="19"/>
    </row>
    <row r="113" spans="1:6" s="20" customFormat="1" ht="12.75" customHeight="1">
      <c r="A113" s="56"/>
      <c r="B113" s="44"/>
      <c r="C113" s="59"/>
      <c r="D113" s="16" t="s">
        <v>17</v>
      </c>
      <c r="E113" s="16">
        <v>837.82</v>
      </c>
      <c r="F113" s="19"/>
    </row>
    <row r="114" spans="1:6" s="21" customFormat="1" ht="12.75">
      <c r="A114" s="56"/>
      <c r="B114" s="44"/>
      <c r="C114" s="60"/>
      <c r="D114" s="16" t="s">
        <v>19</v>
      </c>
      <c r="E114" s="16">
        <v>651.34</v>
      </c>
      <c r="F114" s="19"/>
    </row>
    <row r="115" spans="1:6" s="21" customFormat="1" ht="12.75">
      <c r="A115" s="56">
        <v>22</v>
      </c>
      <c r="B115" s="44" t="s">
        <v>9</v>
      </c>
      <c r="C115" s="37" t="s">
        <v>50</v>
      </c>
      <c r="D115" s="31" t="s">
        <v>0</v>
      </c>
      <c r="E115" s="31">
        <f>SUM(E116:E118)</f>
        <v>5320.7699999999995</v>
      </c>
      <c r="F115" s="19"/>
    </row>
    <row r="116" spans="1:6" s="21" customFormat="1" ht="12.75">
      <c r="A116" s="56"/>
      <c r="B116" s="44"/>
      <c r="C116" s="59"/>
      <c r="D116" s="16" t="s">
        <v>4</v>
      </c>
      <c r="E116" s="16">
        <v>0</v>
      </c>
      <c r="F116" s="19"/>
    </row>
    <row r="117" spans="1:6" s="21" customFormat="1" ht="12.75">
      <c r="A117" s="56"/>
      <c r="B117" s="44"/>
      <c r="C117" s="59"/>
      <c r="D117" s="16" t="s">
        <v>17</v>
      </c>
      <c r="E117" s="16">
        <v>3522.18</v>
      </c>
      <c r="F117" s="19">
        <f>E117+E118</f>
        <v>5320.7699999999995</v>
      </c>
    </row>
    <row r="118" spans="1:6" s="20" customFormat="1" ht="12.75">
      <c r="A118" s="56"/>
      <c r="B118" s="44"/>
      <c r="C118" s="60"/>
      <c r="D118" s="16" t="s">
        <v>19</v>
      </c>
      <c r="E118" s="16">
        <v>1798.59</v>
      </c>
      <c r="F118" s="19"/>
    </row>
    <row r="119" spans="1:6" s="21" customFormat="1" ht="12.75">
      <c r="A119" s="56">
        <v>23</v>
      </c>
      <c r="B119" s="44" t="s">
        <v>10</v>
      </c>
      <c r="C119" s="37" t="s">
        <v>47</v>
      </c>
      <c r="D119" s="31" t="s">
        <v>0</v>
      </c>
      <c r="E119" s="31">
        <f>SUM(E120:E122)</f>
        <v>4272.35</v>
      </c>
      <c r="F119" s="19"/>
    </row>
    <row r="120" spans="1:6" s="21" customFormat="1" ht="12.75">
      <c r="A120" s="56"/>
      <c r="B120" s="44"/>
      <c r="C120" s="59"/>
      <c r="D120" s="16" t="s">
        <v>4</v>
      </c>
      <c r="E120" s="16">
        <v>0</v>
      </c>
      <c r="F120" s="19"/>
    </row>
    <row r="121" spans="1:6" s="21" customFormat="1" ht="12.75">
      <c r="A121" s="56"/>
      <c r="B121" s="44"/>
      <c r="C121" s="59"/>
      <c r="D121" s="16" t="s">
        <v>17</v>
      </c>
      <c r="E121" s="16">
        <v>844.53</v>
      </c>
      <c r="F121" s="19">
        <f>E121+E122</f>
        <v>4272.35</v>
      </c>
    </row>
    <row r="122" spans="1:6" s="21" customFormat="1" ht="12.75">
      <c r="A122" s="56"/>
      <c r="B122" s="44"/>
      <c r="C122" s="60"/>
      <c r="D122" s="16" t="s">
        <v>19</v>
      </c>
      <c r="E122" s="16">
        <v>3427.82</v>
      </c>
      <c r="F122" s="19"/>
    </row>
    <row r="123" spans="1:6" s="21" customFormat="1" ht="12.75">
      <c r="A123" s="61" t="s">
        <v>93</v>
      </c>
      <c r="B123" s="44" t="s">
        <v>71</v>
      </c>
      <c r="C123" s="37" t="s">
        <v>47</v>
      </c>
      <c r="D123" s="31" t="s">
        <v>0</v>
      </c>
      <c r="E123" s="31">
        <f>SUM(E124:E126)</f>
        <v>430.616609</v>
      </c>
      <c r="F123" s="19"/>
    </row>
    <row r="124" spans="1:6" s="21" customFormat="1" ht="12.75">
      <c r="A124" s="62"/>
      <c r="B124" s="44"/>
      <c r="C124" s="59"/>
      <c r="D124" s="16" t="s">
        <v>4</v>
      </c>
      <c r="E124" s="16">
        <v>0</v>
      </c>
      <c r="F124" s="19"/>
    </row>
    <row r="125" spans="1:6" s="21" customFormat="1" ht="12.75">
      <c r="A125" s="62"/>
      <c r="B125" s="44"/>
      <c r="C125" s="59"/>
      <c r="D125" s="16" t="s">
        <v>17</v>
      </c>
      <c r="E125" s="16">
        <v>30.41</v>
      </c>
      <c r="F125" s="19">
        <f>E125+E126</f>
        <v>430.616609</v>
      </c>
    </row>
    <row r="126" spans="1:6" s="21" customFormat="1" ht="12.75">
      <c r="A126" s="63"/>
      <c r="B126" s="44"/>
      <c r="C126" s="60"/>
      <c r="D126" s="16" t="s">
        <v>19</v>
      </c>
      <c r="E126" s="16">
        <v>400.20660899999996</v>
      </c>
      <c r="F126" s="19"/>
    </row>
    <row r="127" spans="1:6" s="21" customFormat="1" ht="12.75" customHeight="1">
      <c r="A127" s="61" t="s">
        <v>94</v>
      </c>
      <c r="B127" s="44" t="s">
        <v>73</v>
      </c>
      <c r="C127" s="37" t="s">
        <v>47</v>
      </c>
      <c r="D127" s="31" t="s">
        <v>0</v>
      </c>
      <c r="E127" s="31">
        <f>SUM(E128:E130)</f>
        <v>2462.73</v>
      </c>
      <c r="F127" s="19"/>
    </row>
    <row r="128" spans="1:6" s="21" customFormat="1" ht="12.75">
      <c r="A128" s="62"/>
      <c r="B128" s="44"/>
      <c r="C128" s="59"/>
      <c r="D128" s="16" t="s">
        <v>4</v>
      </c>
      <c r="E128" s="16">
        <v>0</v>
      </c>
      <c r="F128" s="19"/>
    </row>
    <row r="129" spans="1:6" s="21" customFormat="1" ht="12.75">
      <c r="A129" s="62"/>
      <c r="B129" s="44"/>
      <c r="C129" s="59"/>
      <c r="D129" s="16" t="s">
        <v>17</v>
      </c>
      <c r="E129" s="16">
        <v>1959.28</v>
      </c>
      <c r="F129" s="19"/>
    </row>
    <row r="130" spans="1:6" s="21" customFormat="1" ht="12.75">
      <c r="A130" s="63"/>
      <c r="B130" s="44"/>
      <c r="C130" s="60"/>
      <c r="D130" s="16" t="s">
        <v>19</v>
      </c>
      <c r="E130" s="16">
        <v>503.45</v>
      </c>
      <c r="F130" s="19"/>
    </row>
    <row r="131" spans="1:6" s="21" customFormat="1" ht="12.75" customHeight="1">
      <c r="A131" s="61" t="s">
        <v>95</v>
      </c>
      <c r="B131" s="44" t="s">
        <v>74</v>
      </c>
      <c r="C131" s="37" t="s">
        <v>47</v>
      </c>
      <c r="D131" s="31" t="s">
        <v>0</v>
      </c>
      <c r="E131" s="31">
        <f>SUM(E132:E134)</f>
        <v>145.20999999999998</v>
      </c>
      <c r="F131" s="19"/>
    </row>
    <row r="132" spans="1:6" s="21" customFormat="1" ht="12.75">
      <c r="A132" s="62"/>
      <c r="B132" s="44"/>
      <c r="C132" s="59"/>
      <c r="D132" s="16" t="s">
        <v>4</v>
      </c>
      <c r="E132" s="16">
        <v>0</v>
      </c>
      <c r="F132" s="19"/>
    </row>
    <row r="133" spans="1:6" s="21" customFormat="1" ht="12.75">
      <c r="A133" s="62"/>
      <c r="B133" s="44"/>
      <c r="C133" s="59"/>
      <c r="D133" s="16" t="s">
        <v>17</v>
      </c>
      <c r="E133" s="16">
        <v>21.11</v>
      </c>
      <c r="F133" s="19"/>
    </row>
    <row r="134" spans="1:6" s="21" customFormat="1" ht="12.75">
      <c r="A134" s="63"/>
      <c r="B134" s="44"/>
      <c r="C134" s="60"/>
      <c r="D134" s="16" t="s">
        <v>19</v>
      </c>
      <c r="E134" s="16">
        <v>124.1</v>
      </c>
      <c r="F134" s="19"/>
    </row>
    <row r="135" spans="1:6" s="21" customFormat="1" ht="12.75" customHeight="1">
      <c r="A135" s="61" t="s">
        <v>63</v>
      </c>
      <c r="B135" s="44" t="s">
        <v>72</v>
      </c>
      <c r="C135" s="37" t="s">
        <v>47</v>
      </c>
      <c r="D135" s="31" t="s">
        <v>0</v>
      </c>
      <c r="E135" s="31">
        <f>SUM(E136:E138)</f>
        <v>213.48999999999998</v>
      </c>
      <c r="F135" s="19"/>
    </row>
    <row r="136" spans="1:6" s="21" customFormat="1" ht="12.75">
      <c r="A136" s="62"/>
      <c r="B136" s="44"/>
      <c r="C136" s="59"/>
      <c r="D136" s="16" t="s">
        <v>4</v>
      </c>
      <c r="E136" s="16">
        <v>0</v>
      </c>
      <c r="F136" s="19"/>
    </row>
    <row r="137" spans="1:6" s="21" customFormat="1" ht="12.75">
      <c r="A137" s="62"/>
      <c r="B137" s="44"/>
      <c r="C137" s="59"/>
      <c r="D137" s="16" t="s">
        <v>17</v>
      </c>
      <c r="E137" s="16">
        <v>211.17</v>
      </c>
      <c r="F137" s="19"/>
    </row>
    <row r="138" spans="1:6" s="21" customFormat="1" ht="12.75">
      <c r="A138" s="63"/>
      <c r="B138" s="44"/>
      <c r="C138" s="60"/>
      <c r="D138" s="16" t="s">
        <v>19</v>
      </c>
      <c r="E138" s="16">
        <v>2.32</v>
      </c>
      <c r="F138" s="19"/>
    </row>
    <row r="139" spans="1:5" ht="12.75">
      <c r="A139" s="55" t="s">
        <v>44</v>
      </c>
      <c r="B139" s="55"/>
      <c r="C139" s="55"/>
      <c r="D139" s="55"/>
      <c r="E139" s="4">
        <f>E140+E144</f>
        <v>261.21833180000004</v>
      </c>
    </row>
    <row r="140" spans="1:6" s="21" customFormat="1" ht="12.75" customHeight="1">
      <c r="A140" s="61" t="s">
        <v>96</v>
      </c>
      <c r="B140" s="44" t="s">
        <v>75</v>
      </c>
      <c r="C140" s="37" t="s">
        <v>47</v>
      </c>
      <c r="D140" s="31" t="s">
        <v>0</v>
      </c>
      <c r="E140" s="31">
        <f>SUM(E141:E143)</f>
        <v>247.54833180000003</v>
      </c>
      <c r="F140" s="19"/>
    </row>
    <row r="141" spans="1:6" s="21" customFormat="1" ht="12.75">
      <c r="A141" s="62"/>
      <c r="B141" s="44"/>
      <c r="C141" s="59"/>
      <c r="D141" s="16" t="s">
        <v>4</v>
      </c>
      <c r="E141" s="16">
        <v>0</v>
      </c>
      <c r="F141" s="19"/>
    </row>
    <row r="142" spans="1:6" s="21" customFormat="1" ht="12.75">
      <c r="A142" s="62"/>
      <c r="B142" s="44"/>
      <c r="C142" s="59"/>
      <c r="D142" s="16" t="s">
        <v>17</v>
      </c>
      <c r="E142" s="16">
        <v>165.1389201</v>
      </c>
      <c r="F142" s="19">
        <f>E142+E143</f>
        <v>247.54833180000003</v>
      </c>
    </row>
    <row r="143" spans="1:6" s="21" customFormat="1" ht="12.75">
      <c r="A143" s="63"/>
      <c r="B143" s="44"/>
      <c r="C143" s="60"/>
      <c r="D143" s="16" t="s">
        <v>19</v>
      </c>
      <c r="E143" s="16">
        <v>82.4094117</v>
      </c>
      <c r="F143" s="19"/>
    </row>
    <row r="144" spans="1:6" s="28" customFormat="1" ht="12.75" customHeight="1">
      <c r="A144" s="69" t="s">
        <v>97</v>
      </c>
      <c r="B144" s="44" t="s">
        <v>70</v>
      </c>
      <c r="C144" s="37" t="s">
        <v>47</v>
      </c>
      <c r="D144" s="31" t="s">
        <v>0</v>
      </c>
      <c r="E144" s="31">
        <f>SUM(E145:E147)</f>
        <v>13.67</v>
      </c>
      <c r="F144" s="27"/>
    </row>
    <row r="145" spans="1:6" s="28" customFormat="1" ht="12.75">
      <c r="A145" s="70"/>
      <c r="B145" s="44"/>
      <c r="C145" s="59"/>
      <c r="D145" s="16" t="s">
        <v>4</v>
      </c>
      <c r="E145" s="16">
        <v>0</v>
      </c>
      <c r="F145" s="27"/>
    </row>
    <row r="146" spans="1:6" s="28" customFormat="1" ht="12.75">
      <c r="A146" s="70"/>
      <c r="B146" s="44"/>
      <c r="C146" s="59"/>
      <c r="D146" s="16" t="s">
        <v>17</v>
      </c>
      <c r="E146" s="16">
        <v>0</v>
      </c>
      <c r="F146" s="27"/>
    </row>
    <row r="147" spans="1:6" s="28" customFormat="1" ht="12.75">
      <c r="A147" s="71"/>
      <c r="B147" s="44"/>
      <c r="C147" s="60"/>
      <c r="D147" s="16" t="s">
        <v>19</v>
      </c>
      <c r="E147" s="16">
        <v>13.67</v>
      </c>
      <c r="F147" s="27"/>
    </row>
    <row r="148" spans="1:5" ht="12.75">
      <c r="A148" s="55" t="s">
        <v>69</v>
      </c>
      <c r="B148" s="55"/>
      <c r="C148" s="55"/>
      <c r="D148" s="55"/>
      <c r="E148" s="4">
        <f>E149+E153</f>
        <v>202.92000000000002</v>
      </c>
    </row>
    <row r="149" spans="1:6" s="21" customFormat="1" ht="12.75" customHeight="1">
      <c r="A149" s="61" t="s">
        <v>64</v>
      </c>
      <c r="B149" s="44" t="s">
        <v>76</v>
      </c>
      <c r="C149" s="37" t="s">
        <v>47</v>
      </c>
      <c r="D149" s="31" t="s">
        <v>0</v>
      </c>
      <c r="E149" s="31">
        <f>SUM(E150:E152)</f>
        <v>187.10000000000002</v>
      </c>
      <c r="F149" s="19"/>
    </row>
    <row r="150" spans="1:6" s="21" customFormat="1" ht="12.75">
      <c r="A150" s="62"/>
      <c r="B150" s="44"/>
      <c r="C150" s="59"/>
      <c r="D150" s="16" t="s">
        <v>4</v>
      </c>
      <c r="E150" s="16">
        <v>110.3</v>
      </c>
      <c r="F150" s="19"/>
    </row>
    <row r="151" spans="1:6" s="21" customFormat="1" ht="12.75">
      <c r="A151" s="62"/>
      <c r="B151" s="44"/>
      <c r="C151" s="59"/>
      <c r="D151" s="16" t="s">
        <v>17</v>
      </c>
      <c r="E151" s="16">
        <v>20</v>
      </c>
      <c r="F151" s="19"/>
    </row>
    <row r="152" spans="1:6" s="21" customFormat="1" ht="12.75">
      <c r="A152" s="63"/>
      <c r="B152" s="44"/>
      <c r="C152" s="60"/>
      <c r="D152" s="16" t="s">
        <v>19</v>
      </c>
      <c r="E152" s="16">
        <v>56.8</v>
      </c>
      <c r="F152" s="19"/>
    </row>
    <row r="153" spans="1:6" s="28" customFormat="1" ht="12.75" customHeight="1">
      <c r="A153" s="69" t="s">
        <v>34</v>
      </c>
      <c r="B153" s="44" t="s">
        <v>77</v>
      </c>
      <c r="C153" s="37" t="s">
        <v>47</v>
      </c>
      <c r="D153" s="31" t="s">
        <v>0</v>
      </c>
      <c r="E153" s="31">
        <f>SUM(E154:E156)</f>
        <v>15.82</v>
      </c>
      <c r="F153" s="27"/>
    </row>
    <row r="154" spans="1:6" s="28" customFormat="1" ht="12.75">
      <c r="A154" s="70"/>
      <c r="B154" s="44"/>
      <c r="C154" s="59"/>
      <c r="D154" s="16" t="s">
        <v>4</v>
      </c>
      <c r="E154" s="16">
        <v>0</v>
      </c>
      <c r="F154" s="27"/>
    </row>
    <row r="155" spans="1:6" s="28" customFormat="1" ht="12.75">
      <c r="A155" s="70"/>
      <c r="B155" s="44"/>
      <c r="C155" s="59"/>
      <c r="D155" s="16" t="s">
        <v>17</v>
      </c>
      <c r="E155" s="16">
        <v>0</v>
      </c>
      <c r="F155" s="27"/>
    </row>
    <row r="156" spans="1:6" s="28" customFormat="1" ht="12.75">
      <c r="A156" s="71"/>
      <c r="B156" s="44"/>
      <c r="C156" s="60"/>
      <c r="D156" s="16" t="s">
        <v>19</v>
      </c>
      <c r="E156" s="16">
        <v>15.82</v>
      </c>
      <c r="F156" s="27"/>
    </row>
    <row r="157" spans="1:5" ht="12.75">
      <c r="A157" s="55" t="s">
        <v>53</v>
      </c>
      <c r="B157" s="55"/>
      <c r="C157" s="55"/>
      <c r="D157" s="55"/>
      <c r="E157" s="4">
        <f>E158+E162</f>
        <v>7651.77</v>
      </c>
    </row>
    <row r="158" spans="1:6" s="13" customFormat="1" ht="12.75" customHeight="1">
      <c r="A158" s="72" t="s">
        <v>45</v>
      </c>
      <c r="B158" s="44" t="s">
        <v>11</v>
      </c>
      <c r="C158" s="37" t="s">
        <v>47</v>
      </c>
      <c r="D158" s="31" t="s">
        <v>0</v>
      </c>
      <c r="E158" s="31">
        <f>SUM(E159:E161)</f>
        <v>2562.58</v>
      </c>
      <c r="F158" s="12"/>
    </row>
    <row r="159" spans="1:6" s="29" customFormat="1" ht="12.75">
      <c r="A159" s="72"/>
      <c r="B159" s="44"/>
      <c r="C159" s="59"/>
      <c r="D159" s="16" t="s">
        <v>4</v>
      </c>
      <c r="E159" s="16">
        <v>159.65</v>
      </c>
      <c r="F159" s="12"/>
    </row>
    <row r="160" spans="1:6" s="13" customFormat="1" ht="12.75">
      <c r="A160" s="72"/>
      <c r="B160" s="44"/>
      <c r="C160" s="59"/>
      <c r="D160" s="16" t="s">
        <v>17</v>
      </c>
      <c r="E160" s="16">
        <v>1767.71</v>
      </c>
      <c r="F160" s="12">
        <f>E160+E161</f>
        <v>2402.9300000000003</v>
      </c>
    </row>
    <row r="161" spans="1:6" s="13" customFormat="1" ht="12.75">
      <c r="A161" s="72"/>
      <c r="B161" s="44"/>
      <c r="C161" s="60"/>
      <c r="D161" s="16" t="s">
        <v>19</v>
      </c>
      <c r="E161" s="16">
        <v>635.22</v>
      </c>
      <c r="F161" s="12"/>
    </row>
    <row r="162" spans="1:6" s="21" customFormat="1" ht="12.75">
      <c r="A162" s="72" t="s">
        <v>65</v>
      </c>
      <c r="B162" s="57" t="s">
        <v>30</v>
      </c>
      <c r="C162" s="58" t="s">
        <v>47</v>
      </c>
      <c r="D162" s="31" t="s">
        <v>0</v>
      </c>
      <c r="E162" s="31">
        <f>SUM(E163:E165)</f>
        <v>5089.1900000000005</v>
      </c>
      <c r="F162" s="19"/>
    </row>
    <row r="163" spans="1:6" s="21" customFormat="1" ht="12.75">
      <c r="A163" s="72"/>
      <c r="B163" s="57"/>
      <c r="C163" s="59"/>
      <c r="D163" s="16" t="s">
        <v>4</v>
      </c>
      <c r="E163" s="16">
        <v>3706.75</v>
      </c>
      <c r="F163" s="19"/>
    </row>
    <row r="164" spans="1:6" s="21" customFormat="1" ht="12.75">
      <c r="A164" s="72"/>
      <c r="B164" s="57"/>
      <c r="C164" s="59"/>
      <c r="D164" s="16" t="s">
        <v>17</v>
      </c>
      <c r="E164" s="16">
        <v>1382.44</v>
      </c>
      <c r="F164" s="19"/>
    </row>
    <row r="165" spans="1:6" s="21" customFormat="1" ht="12.75">
      <c r="A165" s="72"/>
      <c r="B165" s="57"/>
      <c r="C165" s="60"/>
      <c r="D165" s="16" t="s">
        <v>19</v>
      </c>
      <c r="E165" s="16">
        <v>0</v>
      </c>
      <c r="F165" s="19"/>
    </row>
    <row r="166" spans="1:5" ht="12.75">
      <c r="A166" s="55" t="s">
        <v>23</v>
      </c>
      <c r="B166" s="55"/>
      <c r="C166" s="55"/>
      <c r="D166" s="55"/>
      <c r="E166" s="4">
        <f>E167</f>
        <v>196.23999999999998</v>
      </c>
    </row>
    <row r="167" spans="1:6" s="21" customFormat="1" ht="12.75">
      <c r="A167" s="72" t="s">
        <v>98</v>
      </c>
      <c r="B167" s="57" t="s">
        <v>111</v>
      </c>
      <c r="C167" s="58" t="s">
        <v>47</v>
      </c>
      <c r="D167" s="31" t="s">
        <v>0</v>
      </c>
      <c r="E167" s="31">
        <f>SUM(E168:E170)</f>
        <v>196.23999999999998</v>
      </c>
      <c r="F167" s="19"/>
    </row>
    <row r="168" spans="1:6" s="21" customFormat="1" ht="12.75">
      <c r="A168" s="72"/>
      <c r="B168" s="57"/>
      <c r="C168" s="59"/>
      <c r="D168" s="16" t="s">
        <v>4</v>
      </c>
      <c r="E168" s="16">
        <v>0</v>
      </c>
      <c r="F168" s="19"/>
    </row>
    <row r="169" spans="1:6" s="21" customFormat="1" ht="12.75">
      <c r="A169" s="72"/>
      <c r="B169" s="57"/>
      <c r="C169" s="59"/>
      <c r="D169" s="16" t="s">
        <v>17</v>
      </c>
      <c r="E169" s="16">
        <v>148.64</v>
      </c>
      <c r="F169" s="19">
        <f>E169+E170</f>
        <v>196.23999999999998</v>
      </c>
    </row>
    <row r="170" spans="1:6" s="21" customFormat="1" ht="12.75">
      <c r="A170" s="72"/>
      <c r="B170" s="57"/>
      <c r="C170" s="60"/>
      <c r="D170" s="16" t="s">
        <v>19</v>
      </c>
      <c r="E170" s="16">
        <v>47.6</v>
      </c>
      <c r="F170" s="19"/>
    </row>
    <row r="171" spans="1:6" s="30" customFormat="1" ht="12.75" customHeight="1">
      <c r="A171" s="55" t="s">
        <v>15</v>
      </c>
      <c r="B171" s="55"/>
      <c r="C171" s="55"/>
      <c r="D171" s="55"/>
      <c r="E171" s="4">
        <f>E172</f>
        <v>354.806</v>
      </c>
      <c r="F171" s="25"/>
    </row>
    <row r="172" spans="1:6" s="26" customFormat="1" ht="12.75">
      <c r="A172" s="56">
        <v>33</v>
      </c>
      <c r="B172" s="44" t="s">
        <v>28</v>
      </c>
      <c r="C172" s="37" t="s">
        <v>47</v>
      </c>
      <c r="D172" s="31" t="s">
        <v>0</v>
      </c>
      <c r="E172" s="31">
        <f>SUM(E173:E175)</f>
        <v>354.806</v>
      </c>
      <c r="F172" s="25"/>
    </row>
    <row r="173" spans="1:6" s="26" customFormat="1" ht="12.75">
      <c r="A173" s="56"/>
      <c r="B173" s="44"/>
      <c r="C173" s="59"/>
      <c r="D173" s="16" t="s">
        <v>4</v>
      </c>
      <c r="E173" s="16">
        <v>122.26</v>
      </c>
      <c r="F173" s="25"/>
    </row>
    <row r="174" spans="1:6" s="26" customFormat="1" ht="12.75">
      <c r="A174" s="56"/>
      <c r="B174" s="44"/>
      <c r="C174" s="59"/>
      <c r="D174" s="16" t="s">
        <v>17</v>
      </c>
      <c r="E174" s="16">
        <v>206.992</v>
      </c>
      <c r="F174" s="25">
        <f>E174+E175</f>
        <v>232.546</v>
      </c>
    </row>
    <row r="175" spans="1:6" s="26" customFormat="1" ht="12.75">
      <c r="A175" s="56"/>
      <c r="B175" s="44"/>
      <c r="C175" s="60"/>
      <c r="D175" s="16" t="s">
        <v>19</v>
      </c>
      <c r="E175" s="16">
        <v>25.554</v>
      </c>
      <c r="F175" s="25"/>
    </row>
    <row r="176" spans="1:5" ht="12.75">
      <c r="A176" s="55" t="s">
        <v>54</v>
      </c>
      <c r="B176" s="55"/>
      <c r="C176" s="55"/>
      <c r="D176" s="55"/>
      <c r="E176" s="4">
        <f>E177+E181</f>
        <v>9101.72</v>
      </c>
    </row>
    <row r="177" spans="1:6" s="13" customFormat="1" ht="12.75" customHeight="1">
      <c r="A177" s="56">
        <v>34</v>
      </c>
      <c r="B177" s="37" t="s">
        <v>116</v>
      </c>
      <c r="C177" s="37" t="s">
        <v>47</v>
      </c>
      <c r="D177" s="31" t="s">
        <v>0</v>
      </c>
      <c r="E177" s="31">
        <f>SUM(E178:E180)</f>
        <v>7279.75</v>
      </c>
      <c r="F177" s="12"/>
    </row>
    <row r="178" spans="1:6" s="13" customFormat="1" ht="12.75">
      <c r="A178" s="56"/>
      <c r="B178" s="38"/>
      <c r="C178" s="59"/>
      <c r="D178" s="16" t="s">
        <v>4</v>
      </c>
      <c r="E178" s="16">
        <v>3664.13</v>
      </c>
      <c r="F178" s="12"/>
    </row>
    <row r="179" spans="1:6" s="13" customFormat="1" ht="12.75">
      <c r="A179" s="56"/>
      <c r="B179" s="38"/>
      <c r="C179" s="59"/>
      <c r="D179" s="16" t="s">
        <v>17</v>
      </c>
      <c r="E179" s="16">
        <v>3615.62</v>
      </c>
      <c r="F179" s="12"/>
    </row>
    <row r="180" spans="1:6" s="13" customFormat="1" ht="12.75">
      <c r="A180" s="56"/>
      <c r="B180" s="38"/>
      <c r="C180" s="60"/>
      <c r="D180" s="16" t="s">
        <v>19</v>
      </c>
      <c r="E180" s="16">
        <v>0</v>
      </c>
      <c r="F180" s="12"/>
    </row>
    <row r="181" spans="1:6" s="21" customFormat="1" ht="12.75" customHeight="1">
      <c r="A181" s="61" t="s">
        <v>66</v>
      </c>
      <c r="B181" s="58" t="s">
        <v>22</v>
      </c>
      <c r="C181" s="58" t="s">
        <v>47</v>
      </c>
      <c r="D181" s="31" t="s">
        <v>0</v>
      </c>
      <c r="E181" s="31">
        <f>SUM(E182:E184)</f>
        <v>1821.97</v>
      </c>
      <c r="F181" s="19"/>
    </row>
    <row r="182" spans="1:6" s="21" customFormat="1" ht="12.75">
      <c r="A182" s="62"/>
      <c r="B182" s="64"/>
      <c r="C182" s="59"/>
      <c r="D182" s="16" t="s">
        <v>4</v>
      </c>
      <c r="E182" s="16">
        <v>1821.97</v>
      </c>
      <c r="F182" s="19"/>
    </row>
    <row r="183" spans="1:6" s="21" customFormat="1" ht="12.75">
      <c r="A183" s="62"/>
      <c r="B183" s="64"/>
      <c r="C183" s="59"/>
      <c r="D183" s="16" t="s">
        <v>17</v>
      </c>
      <c r="E183" s="16">
        <v>0</v>
      </c>
      <c r="F183" s="19"/>
    </row>
    <row r="184" spans="1:6" s="20" customFormat="1" ht="12.75" customHeight="1">
      <c r="A184" s="63"/>
      <c r="B184" s="65"/>
      <c r="C184" s="60"/>
      <c r="D184" s="16" t="s">
        <v>19</v>
      </c>
      <c r="E184" s="16">
        <v>0</v>
      </c>
      <c r="F184" s="19"/>
    </row>
    <row r="185" spans="1:5" ht="12.75">
      <c r="A185" s="55" t="s">
        <v>80</v>
      </c>
      <c r="B185" s="55"/>
      <c r="C185" s="55"/>
      <c r="D185" s="55"/>
      <c r="E185" s="4">
        <f>E186+E190+E194</f>
        <v>29750.219999999994</v>
      </c>
    </row>
    <row r="186" spans="1:6" s="21" customFormat="1" ht="12.75">
      <c r="A186" s="34">
        <v>35</v>
      </c>
      <c r="B186" s="37" t="s">
        <v>29</v>
      </c>
      <c r="C186" s="37" t="s">
        <v>48</v>
      </c>
      <c r="D186" s="31" t="s">
        <v>0</v>
      </c>
      <c r="E186" s="31">
        <f>SUM(E187:E189)</f>
        <v>5939.99</v>
      </c>
      <c r="F186" s="19"/>
    </row>
    <row r="187" spans="1:6" s="21" customFormat="1" ht="12.75">
      <c r="A187" s="35"/>
      <c r="B187" s="38"/>
      <c r="C187" s="59"/>
      <c r="D187" s="16" t="s">
        <v>4</v>
      </c>
      <c r="E187" s="16">
        <v>4396.75</v>
      </c>
      <c r="F187" s="19"/>
    </row>
    <row r="188" spans="1:6" s="21" customFormat="1" ht="12.75">
      <c r="A188" s="35"/>
      <c r="B188" s="38"/>
      <c r="C188" s="59"/>
      <c r="D188" s="16" t="s">
        <v>17</v>
      </c>
      <c r="E188" s="16">
        <v>1543.24</v>
      </c>
      <c r="F188" s="19"/>
    </row>
    <row r="189" spans="1:6" s="20" customFormat="1" ht="12.75">
      <c r="A189" s="35"/>
      <c r="B189" s="38"/>
      <c r="C189" s="60"/>
      <c r="D189" s="16" t="s">
        <v>19</v>
      </c>
      <c r="E189" s="16">
        <v>0</v>
      </c>
      <c r="F189" s="19"/>
    </row>
    <row r="190" spans="1:6" s="21" customFormat="1" ht="12.75">
      <c r="A190" s="56">
        <v>36</v>
      </c>
      <c r="B190" s="57" t="s">
        <v>112</v>
      </c>
      <c r="C190" s="58" t="s">
        <v>47</v>
      </c>
      <c r="D190" s="31" t="s">
        <v>0</v>
      </c>
      <c r="E190" s="31">
        <f>SUM(E191:E193)</f>
        <v>23083.589999999997</v>
      </c>
      <c r="F190" s="19"/>
    </row>
    <row r="191" spans="1:6" s="21" customFormat="1" ht="12.75">
      <c r="A191" s="56"/>
      <c r="B191" s="57"/>
      <c r="C191" s="59"/>
      <c r="D191" s="16" t="s">
        <v>4</v>
      </c>
      <c r="E191" s="16">
        <v>14229.8</v>
      </c>
      <c r="F191" s="19"/>
    </row>
    <row r="192" spans="1:6" s="21" customFormat="1" ht="12.75">
      <c r="A192" s="56"/>
      <c r="B192" s="57"/>
      <c r="C192" s="59"/>
      <c r="D192" s="16" t="s">
        <v>17</v>
      </c>
      <c r="E192" s="16">
        <f>6118.88+582.52</f>
        <v>6701.4</v>
      </c>
      <c r="F192" s="19"/>
    </row>
    <row r="193" spans="1:6" s="21" customFormat="1" ht="12.75" customHeight="1">
      <c r="A193" s="56"/>
      <c r="B193" s="57"/>
      <c r="C193" s="60"/>
      <c r="D193" s="16" t="s">
        <v>19</v>
      </c>
      <c r="E193" s="16">
        <v>2152.39</v>
      </c>
      <c r="F193" s="19"/>
    </row>
    <row r="194" spans="1:6" s="13" customFormat="1" ht="12.75">
      <c r="A194" s="56">
        <v>37</v>
      </c>
      <c r="B194" s="37" t="s">
        <v>12</v>
      </c>
      <c r="C194" s="37" t="s">
        <v>48</v>
      </c>
      <c r="D194" s="31" t="s">
        <v>0</v>
      </c>
      <c r="E194" s="31">
        <f>SUM(E195:E197)</f>
        <v>726.6400000000001</v>
      </c>
      <c r="F194" s="12"/>
    </row>
    <row r="195" spans="1:6" s="13" customFormat="1" ht="12.75">
      <c r="A195" s="56"/>
      <c r="B195" s="38"/>
      <c r="C195" s="59"/>
      <c r="D195" s="16" t="s">
        <v>4</v>
      </c>
      <c r="E195" s="16">
        <v>522.45</v>
      </c>
      <c r="F195" s="12"/>
    </row>
    <row r="196" spans="1:6" s="13" customFormat="1" ht="12.75">
      <c r="A196" s="56"/>
      <c r="B196" s="38"/>
      <c r="C196" s="59"/>
      <c r="D196" s="16" t="s">
        <v>17</v>
      </c>
      <c r="E196" s="16">
        <f>193.03+11.16</f>
        <v>204.19</v>
      </c>
      <c r="F196" s="12"/>
    </row>
    <row r="197" spans="1:6" s="13" customFormat="1" ht="12.75">
      <c r="A197" s="56"/>
      <c r="B197" s="39"/>
      <c r="C197" s="60"/>
      <c r="D197" s="16" t="s">
        <v>19</v>
      </c>
      <c r="E197" s="16">
        <v>0</v>
      </c>
      <c r="F197" s="12"/>
    </row>
    <row r="198" spans="1:6" s="13" customFormat="1" ht="12.75">
      <c r="A198" s="55" t="s">
        <v>118</v>
      </c>
      <c r="B198" s="55"/>
      <c r="C198" s="55"/>
      <c r="D198" s="55"/>
      <c r="E198" s="4">
        <f>E199</f>
        <v>1861.69</v>
      </c>
      <c r="F198" s="12"/>
    </row>
    <row r="199" spans="1:6" s="13" customFormat="1" ht="12.75">
      <c r="A199" s="34">
        <v>38</v>
      </c>
      <c r="B199" s="37" t="s">
        <v>119</v>
      </c>
      <c r="C199" s="33"/>
      <c r="D199" s="31" t="s">
        <v>0</v>
      </c>
      <c r="E199" s="31">
        <f>SUM(E200:E202)</f>
        <v>1861.69</v>
      </c>
      <c r="F199" s="12"/>
    </row>
    <row r="200" spans="1:6" s="13" customFormat="1" ht="12.75">
      <c r="A200" s="35"/>
      <c r="B200" s="38"/>
      <c r="C200" s="33"/>
      <c r="D200" s="32" t="s">
        <v>4</v>
      </c>
      <c r="E200" s="32">
        <v>0</v>
      </c>
      <c r="F200" s="12"/>
    </row>
    <row r="201" spans="1:6" s="13" customFormat="1" ht="12.75">
      <c r="A201" s="35"/>
      <c r="B201" s="38"/>
      <c r="C201" s="33"/>
      <c r="D201" s="32" t="s">
        <v>17</v>
      </c>
      <c r="E201" s="32">
        <v>1861.69</v>
      </c>
      <c r="F201" s="12"/>
    </row>
    <row r="202" spans="1:6" s="13" customFormat="1" ht="12.75">
      <c r="A202" s="36"/>
      <c r="B202" s="39"/>
      <c r="C202" s="33"/>
      <c r="D202" s="32" t="s">
        <v>19</v>
      </c>
      <c r="E202" s="32">
        <v>0</v>
      </c>
      <c r="F202" s="12"/>
    </row>
    <row r="203" spans="1:6" s="13" customFormat="1" ht="12.75">
      <c r="A203" s="55" t="s">
        <v>120</v>
      </c>
      <c r="B203" s="55"/>
      <c r="C203" s="55"/>
      <c r="D203" s="55"/>
      <c r="E203" s="4">
        <f>E204+E208</f>
        <v>12875.529999999999</v>
      </c>
      <c r="F203" s="12"/>
    </row>
    <row r="204" spans="1:6" s="13" customFormat="1" ht="12.75">
      <c r="A204" s="34" t="s">
        <v>100</v>
      </c>
      <c r="B204" s="37" t="s">
        <v>121</v>
      </c>
      <c r="C204" s="33"/>
      <c r="D204" s="31" t="s">
        <v>0</v>
      </c>
      <c r="E204" s="31">
        <f>SUM(E205:E207)</f>
        <v>8667.23</v>
      </c>
      <c r="F204" s="12"/>
    </row>
    <row r="205" spans="1:6" s="13" customFormat="1" ht="12.75">
      <c r="A205" s="35"/>
      <c r="B205" s="38"/>
      <c r="C205" s="33"/>
      <c r="D205" s="32" t="s">
        <v>4</v>
      </c>
      <c r="E205" s="32">
        <v>2063.61</v>
      </c>
      <c r="F205" s="12"/>
    </row>
    <row r="206" spans="1:6" s="13" customFormat="1" ht="12.75">
      <c r="A206" s="35"/>
      <c r="B206" s="38"/>
      <c r="C206" s="33"/>
      <c r="D206" s="32" t="s">
        <v>17</v>
      </c>
      <c r="E206" s="32">
        <v>6603.62</v>
      </c>
      <c r="F206" s="12"/>
    </row>
    <row r="207" spans="1:6" s="13" customFormat="1" ht="12.75">
      <c r="A207" s="36"/>
      <c r="B207" s="39"/>
      <c r="C207" s="33"/>
      <c r="D207" s="32" t="s">
        <v>19</v>
      </c>
      <c r="E207" s="32">
        <v>0</v>
      </c>
      <c r="F207" s="12"/>
    </row>
    <row r="208" spans="1:6" s="13" customFormat="1" ht="12.75">
      <c r="A208" s="34" t="s">
        <v>101</v>
      </c>
      <c r="B208" s="37" t="s">
        <v>122</v>
      </c>
      <c r="C208" s="33"/>
      <c r="D208" s="31" t="s">
        <v>0</v>
      </c>
      <c r="E208" s="31">
        <f>SUM(E209:E211)</f>
        <v>4208.3</v>
      </c>
      <c r="F208" s="12"/>
    </row>
    <row r="209" spans="1:6" s="13" customFormat="1" ht="12.75">
      <c r="A209" s="35"/>
      <c r="B209" s="38"/>
      <c r="C209" s="33"/>
      <c r="D209" s="32" t="s">
        <v>4</v>
      </c>
      <c r="E209" s="32">
        <v>250.8</v>
      </c>
      <c r="F209" s="12"/>
    </row>
    <row r="210" spans="1:6" s="13" customFormat="1" ht="12.75">
      <c r="A210" s="35"/>
      <c r="B210" s="38"/>
      <c r="C210" s="33"/>
      <c r="D210" s="32" t="s">
        <v>17</v>
      </c>
      <c r="E210" s="32">
        <v>3957.5</v>
      </c>
      <c r="F210" s="12"/>
    </row>
    <row r="211" spans="1:6" s="13" customFormat="1" ht="12.75">
      <c r="A211" s="36"/>
      <c r="B211" s="39"/>
      <c r="C211" s="33"/>
      <c r="D211" s="32" t="s">
        <v>19</v>
      </c>
      <c r="E211" s="32">
        <v>0</v>
      </c>
      <c r="F211" s="12"/>
    </row>
    <row r="212" spans="1:5" ht="12.75">
      <c r="A212" s="55" t="s">
        <v>16</v>
      </c>
      <c r="B212" s="55"/>
      <c r="C212" s="55"/>
      <c r="D212" s="55"/>
      <c r="E212" s="4">
        <f>E213+E217+E221+E225+E229+E233</f>
        <v>20288.800964100003</v>
      </c>
    </row>
    <row r="213" spans="1:6" s="21" customFormat="1" ht="12.75">
      <c r="A213" s="56">
        <v>40</v>
      </c>
      <c r="B213" s="58" t="s">
        <v>84</v>
      </c>
      <c r="C213" s="37" t="s">
        <v>48</v>
      </c>
      <c r="D213" s="31" t="s">
        <v>0</v>
      </c>
      <c r="E213" s="31">
        <f>SUM(E214:E216)</f>
        <v>328.66</v>
      </c>
      <c r="F213" s="19"/>
    </row>
    <row r="214" spans="1:6" s="21" customFormat="1" ht="12.75">
      <c r="A214" s="56"/>
      <c r="B214" s="64"/>
      <c r="C214" s="59"/>
      <c r="D214" s="16" t="s">
        <v>4</v>
      </c>
      <c r="E214" s="16">
        <v>0</v>
      </c>
      <c r="F214" s="19"/>
    </row>
    <row r="215" spans="1:6" s="21" customFormat="1" ht="12.75" customHeight="1">
      <c r="A215" s="56"/>
      <c r="B215" s="64"/>
      <c r="C215" s="59"/>
      <c r="D215" s="16" t="s">
        <v>17</v>
      </c>
      <c r="E215" s="16">
        <v>328.66</v>
      </c>
      <c r="F215" s="19"/>
    </row>
    <row r="216" spans="1:6" s="20" customFormat="1" ht="13.5" customHeight="1">
      <c r="A216" s="56"/>
      <c r="B216" s="65"/>
      <c r="C216" s="59"/>
      <c r="D216" s="16" t="s">
        <v>19</v>
      </c>
      <c r="E216" s="16">
        <v>0</v>
      </c>
      <c r="F216" s="19"/>
    </row>
    <row r="217" spans="1:6" s="21" customFormat="1" ht="12.75">
      <c r="A217" s="61" t="s">
        <v>81</v>
      </c>
      <c r="B217" s="58" t="s">
        <v>117</v>
      </c>
      <c r="C217" s="37" t="s">
        <v>47</v>
      </c>
      <c r="D217" s="31" t="s">
        <v>0</v>
      </c>
      <c r="E217" s="31">
        <f>SUM(E218:E220)</f>
        <v>505.06096410000004</v>
      </c>
      <c r="F217" s="19"/>
    </row>
    <row r="218" spans="1:6" s="21" customFormat="1" ht="12.75">
      <c r="A218" s="62"/>
      <c r="B218" s="64"/>
      <c r="C218" s="59"/>
      <c r="D218" s="16" t="s">
        <v>4</v>
      </c>
      <c r="E218" s="16">
        <v>0</v>
      </c>
      <c r="F218" s="19"/>
    </row>
    <row r="219" spans="1:6" s="21" customFormat="1" ht="12.75">
      <c r="A219" s="62"/>
      <c r="B219" s="64"/>
      <c r="C219" s="59"/>
      <c r="D219" s="16" t="s">
        <v>17</v>
      </c>
      <c r="E219" s="16">
        <v>398.2312719</v>
      </c>
      <c r="F219" s="19">
        <f>E219+E220</f>
        <v>505.06096410000004</v>
      </c>
    </row>
    <row r="220" spans="1:6" s="20" customFormat="1" ht="12.75">
      <c r="A220" s="62"/>
      <c r="B220" s="64"/>
      <c r="C220" s="59"/>
      <c r="D220" s="16" t="s">
        <v>19</v>
      </c>
      <c r="E220" s="16">
        <v>106.8296922</v>
      </c>
      <c r="F220" s="19"/>
    </row>
    <row r="221" spans="1:6" s="21" customFormat="1" ht="12.75">
      <c r="A221" s="61" t="s">
        <v>82</v>
      </c>
      <c r="B221" s="58" t="s">
        <v>31</v>
      </c>
      <c r="C221" s="37" t="s">
        <v>47</v>
      </c>
      <c r="D221" s="31" t="s">
        <v>0</v>
      </c>
      <c r="E221" s="31">
        <f>SUM(E222:E224)</f>
        <v>16087.960000000001</v>
      </c>
      <c r="F221" s="19"/>
    </row>
    <row r="222" spans="1:6" s="21" customFormat="1" ht="12.75">
      <c r="A222" s="62"/>
      <c r="B222" s="64"/>
      <c r="C222" s="59"/>
      <c r="D222" s="16" t="s">
        <v>4</v>
      </c>
      <c r="E222" s="16">
        <v>12401.83</v>
      </c>
      <c r="F222" s="19"/>
    </row>
    <row r="223" spans="1:6" s="21" customFormat="1" ht="12.75">
      <c r="A223" s="62"/>
      <c r="B223" s="64"/>
      <c r="C223" s="59"/>
      <c r="D223" s="16" t="s">
        <v>17</v>
      </c>
      <c r="E223" s="16">
        <v>3511.96</v>
      </c>
      <c r="F223" s="19"/>
    </row>
    <row r="224" spans="1:6" s="20" customFormat="1" ht="12.75">
      <c r="A224" s="62"/>
      <c r="B224" s="64"/>
      <c r="C224" s="59"/>
      <c r="D224" s="16" t="s">
        <v>19</v>
      </c>
      <c r="E224" s="16">
        <v>174.17</v>
      </c>
      <c r="F224" s="19"/>
    </row>
    <row r="225" spans="1:6" s="21" customFormat="1" ht="12.75" customHeight="1">
      <c r="A225" s="61" t="s">
        <v>99</v>
      </c>
      <c r="B225" s="57" t="s">
        <v>83</v>
      </c>
      <c r="C225" s="37" t="s">
        <v>48</v>
      </c>
      <c r="D225" s="31" t="s">
        <v>0</v>
      </c>
      <c r="E225" s="31">
        <f>SUM(E226:E228)</f>
        <v>39.79</v>
      </c>
      <c r="F225" s="19"/>
    </row>
    <row r="226" spans="1:6" s="21" customFormat="1" ht="12.75">
      <c r="A226" s="62"/>
      <c r="B226" s="57"/>
      <c r="C226" s="59"/>
      <c r="D226" s="16" t="s">
        <v>4</v>
      </c>
      <c r="E226" s="16">
        <v>0</v>
      </c>
      <c r="F226" s="19"/>
    </row>
    <row r="227" spans="1:6" s="21" customFormat="1" ht="12.75">
      <c r="A227" s="62"/>
      <c r="B227" s="57"/>
      <c r="C227" s="59"/>
      <c r="D227" s="16" t="s">
        <v>17</v>
      </c>
      <c r="E227" s="16">
        <v>0</v>
      </c>
      <c r="F227" s="19"/>
    </row>
    <row r="228" spans="1:6" s="20" customFormat="1" ht="12.75">
      <c r="A228" s="62"/>
      <c r="B228" s="57"/>
      <c r="C228" s="59"/>
      <c r="D228" s="16" t="s">
        <v>19</v>
      </c>
      <c r="E228" s="16">
        <v>39.79</v>
      </c>
      <c r="F228" s="19"/>
    </row>
    <row r="229" spans="1:6" s="21" customFormat="1" ht="12.75" customHeight="1">
      <c r="A229" s="72" t="s">
        <v>123</v>
      </c>
      <c r="B229" s="57" t="s">
        <v>78</v>
      </c>
      <c r="C229" s="44" t="s">
        <v>47</v>
      </c>
      <c r="D229" s="31" t="s">
        <v>0</v>
      </c>
      <c r="E229" s="31">
        <f>SUM(E230:E232)</f>
        <v>641.81</v>
      </c>
      <c r="F229" s="19"/>
    </row>
    <row r="230" spans="1:6" s="21" customFormat="1" ht="12.75">
      <c r="A230" s="72"/>
      <c r="B230" s="57"/>
      <c r="C230" s="73"/>
      <c r="D230" s="16" t="s">
        <v>4</v>
      </c>
      <c r="E230" s="16">
        <v>515.15</v>
      </c>
      <c r="F230" s="19"/>
    </row>
    <row r="231" spans="1:6" s="21" customFormat="1" ht="12.75">
      <c r="A231" s="72"/>
      <c r="B231" s="57"/>
      <c r="C231" s="73"/>
      <c r="D231" s="16" t="s">
        <v>17</v>
      </c>
      <c r="E231" s="16">
        <v>57.62</v>
      </c>
      <c r="F231" s="19">
        <f>E231+E232</f>
        <v>126.66</v>
      </c>
    </row>
    <row r="232" spans="1:6" s="20" customFormat="1" ht="12.75">
      <c r="A232" s="72"/>
      <c r="B232" s="57"/>
      <c r="C232" s="73"/>
      <c r="D232" s="16" t="s">
        <v>19</v>
      </c>
      <c r="E232" s="16">
        <v>69.04</v>
      </c>
      <c r="F232" s="19"/>
    </row>
    <row r="233" spans="1:6" s="20" customFormat="1" ht="12.75">
      <c r="A233" s="72" t="s">
        <v>124</v>
      </c>
      <c r="B233" s="57" t="s">
        <v>79</v>
      </c>
      <c r="C233" s="44" t="s">
        <v>47</v>
      </c>
      <c r="D233" s="31" t="s">
        <v>0</v>
      </c>
      <c r="E233" s="31">
        <f>SUM(E234:E236)</f>
        <v>2685.52</v>
      </c>
      <c r="F233" s="19"/>
    </row>
    <row r="234" spans="1:6" s="20" customFormat="1" ht="12.75">
      <c r="A234" s="72"/>
      <c r="B234" s="57"/>
      <c r="C234" s="73"/>
      <c r="D234" s="16" t="s">
        <v>4</v>
      </c>
      <c r="E234" s="16">
        <v>1297.29</v>
      </c>
      <c r="F234" s="19"/>
    </row>
    <row r="235" spans="1:6" s="20" customFormat="1" ht="12.75">
      <c r="A235" s="72"/>
      <c r="B235" s="57"/>
      <c r="C235" s="73"/>
      <c r="D235" s="16" t="s">
        <v>17</v>
      </c>
      <c r="E235" s="16">
        <f>797.72+205.65</f>
        <v>1003.37</v>
      </c>
      <c r="F235" s="19"/>
    </row>
    <row r="236" spans="1:6" s="20" customFormat="1" ht="12.75">
      <c r="A236" s="72"/>
      <c r="B236" s="57"/>
      <c r="C236" s="73"/>
      <c r="D236" s="16" t="s">
        <v>19</v>
      </c>
      <c r="E236" s="16">
        <v>384.86</v>
      </c>
      <c r="F236" s="19"/>
    </row>
    <row r="237" spans="1:5" ht="13.5">
      <c r="A237" s="9"/>
      <c r="B237" s="11"/>
      <c r="C237" s="11"/>
      <c r="D237" s="17" t="s">
        <v>20</v>
      </c>
      <c r="E237" s="18">
        <f>E212+E203+E198+E185+E176+E171+E166+E157+E148+E139+E110+E101+E96+E91+E86+E73+E68+E63+E50+E45+E20+E15+E10</f>
        <v>121276.44820150001</v>
      </c>
    </row>
    <row r="238" spans="1:5" ht="13.5" hidden="1">
      <c r="A238" s="74"/>
      <c r="B238" s="74"/>
      <c r="C238" s="74"/>
      <c r="D238" s="74"/>
      <c r="E238" s="8">
        <f>E237-E6</f>
        <v>0</v>
      </c>
    </row>
    <row r="239" spans="1:5" ht="13.5" hidden="1">
      <c r="A239" s="75" t="s">
        <v>21</v>
      </c>
      <c r="B239" s="75"/>
      <c r="C239" s="75"/>
      <c r="D239" s="75"/>
      <c r="E239" s="15">
        <v>39</v>
      </c>
    </row>
    <row r="240" spans="1:6" s="2" customFormat="1" ht="13.5" customHeight="1">
      <c r="A240" s="6"/>
      <c r="B240" s="12"/>
      <c r="C240" s="12"/>
      <c r="D240" s="5"/>
      <c r="E240" s="5"/>
      <c r="F240" s="5"/>
    </row>
    <row r="241" spans="1:5" ht="12.75">
      <c r="A241" s="6"/>
      <c r="B241" s="12"/>
      <c r="C241" s="12"/>
      <c r="D241" s="5"/>
      <c r="E241" s="5"/>
    </row>
    <row r="242" spans="1:5" ht="12.75">
      <c r="A242" s="6"/>
      <c r="B242" s="12"/>
      <c r="C242" s="12"/>
      <c r="D242" s="5"/>
      <c r="E242" s="5"/>
    </row>
    <row r="244" spans="1:6" s="2" customFormat="1" ht="12" customHeight="1">
      <c r="A244" s="7"/>
      <c r="B244" s="13"/>
      <c r="C244" s="13"/>
      <c r="D244" s="1"/>
      <c r="E244" s="1"/>
      <c r="F244" s="5"/>
    </row>
    <row r="248" spans="1:6" s="2" customFormat="1" ht="12.75">
      <c r="A248" s="7"/>
      <c r="B248" s="13"/>
      <c r="C248" s="13"/>
      <c r="D248" s="1"/>
      <c r="E248" s="1"/>
      <c r="F248" s="5"/>
    </row>
    <row r="252" spans="1:6" s="2" customFormat="1" ht="12.75">
      <c r="A252" s="7"/>
      <c r="B252" s="13"/>
      <c r="C252" s="13"/>
      <c r="D252" s="1"/>
      <c r="E252" s="1"/>
      <c r="F252" s="5"/>
    </row>
    <row r="256" spans="1:6" s="2" customFormat="1" ht="12.75">
      <c r="A256" s="7"/>
      <c r="B256" s="13"/>
      <c r="C256" s="13"/>
      <c r="D256" s="1"/>
      <c r="E256" s="1"/>
      <c r="F256" s="5"/>
    </row>
    <row r="260" spans="1:6" s="2" customFormat="1" ht="12.75">
      <c r="A260" s="7"/>
      <c r="B260" s="13"/>
      <c r="C260" s="13"/>
      <c r="D260" s="1"/>
      <c r="E260" s="1"/>
      <c r="F260" s="5"/>
    </row>
    <row r="264" spans="1:6" s="2" customFormat="1" ht="12.75">
      <c r="A264" s="7"/>
      <c r="B264" s="13"/>
      <c r="C264" s="13"/>
      <c r="D264" s="1"/>
      <c r="E264" s="1"/>
      <c r="F264" s="5"/>
    </row>
    <row r="308" ht="13.5" customHeight="1"/>
    <row r="309" spans="1:6" s="3" customFormat="1" ht="12.75" customHeight="1">
      <c r="A309" s="7"/>
      <c r="B309" s="13"/>
      <c r="C309" s="13"/>
      <c r="D309" s="1"/>
      <c r="E309" s="1"/>
      <c r="F309" s="5"/>
    </row>
    <row r="313" spans="1:6" s="2" customFormat="1" ht="12.75" customHeight="1">
      <c r="A313" s="7"/>
      <c r="B313" s="13"/>
      <c r="C313" s="13"/>
      <c r="D313" s="1"/>
      <c r="E313" s="1"/>
      <c r="F313" s="5"/>
    </row>
    <row r="317" spans="1:6" s="2" customFormat="1" ht="12.75">
      <c r="A317" s="7"/>
      <c r="B317" s="13"/>
      <c r="C317" s="13"/>
      <c r="D317" s="1"/>
      <c r="E317" s="1"/>
      <c r="F317" s="5"/>
    </row>
    <row r="328" ht="15.75" customHeight="1"/>
    <row r="329" ht="18" customHeight="1"/>
    <row r="330" ht="17.25" customHeight="1"/>
    <row r="331" ht="18" customHeight="1"/>
  </sheetData>
  <sheetProtection/>
  <mergeCells count="185">
    <mergeCell ref="A238:D238"/>
    <mergeCell ref="A239:D239"/>
    <mergeCell ref="A233:A236"/>
    <mergeCell ref="B233:B236"/>
    <mergeCell ref="C233:C236"/>
    <mergeCell ref="A225:A228"/>
    <mergeCell ref="B225:B228"/>
    <mergeCell ref="C225:C228"/>
    <mergeCell ref="A229:A232"/>
    <mergeCell ref="B229:B232"/>
    <mergeCell ref="C229:C232"/>
    <mergeCell ref="A217:A220"/>
    <mergeCell ref="B217:B220"/>
    <mergeCell ref="C217:C220"/>
    <mergeCell ref="A221:A224"/>
    <mergeCell ref="B221:B224"/>
    <mergeCell ref="C221:C224"/>
    <mergeCell ref="A194:A197"/>
    <mergeCell ref="B194:B197"/>
    <mergeCell ref="C194:C197"/>
    <mergeCell ref="A212:D212"/>
    <mergeCell ref="A213:A216"/>
    <mergeCell ref="B213:B216"/>
    <mergeCell ref="C213:C216"/>
    <mergeCell ref="A190:A193"/>
    <mergeCell ref="B190:B193"/>
    <mergeCell ref="C190:C193"/>
    <mergeCell ref="A198:D198"/>
    <mergeCell ref="B199:B202"/>
    <mergeCell ref="A199:A202"/>
    <mergeCell ref="A203:D203"/>
    <mergeCell ref="A181:A184"/>
    <mergeCell ref="B181:B184"/>
    <mergeCell ref="C181:C184"/>
    <mergeCell ref="A185:D185"/>
    <mergeCell ref="A186:A189"/>
    <mergeCell ref="B186:B189"/>
    <mergeCell ref="C186:C189"/>
    <mergeCell ref="A172:A175"/>
    <mergeCell ref="B172:B175"/>
    <mergeCell ref="C172:C175"/>
    <mergeCell ref="A176:D176"/>
    <mergeCell ref="A177:A180"/>
    <mergeCell ref="B177:B180"/>
    <mergeCell ref="C177:C180"/>
    <mergeCell ref="A166:D166"/>
    <mergeCell ref="A167:A170"/>
    <mergeCell ref="B167:B170"/>
    <mergeCell ref="C167:C170"/>
    <mergeCell ref="A171:D171"/>
    <mergeCell ref="A157:D157"/>
    <mergeCell ref="A158:A161"/>
    <mergeCell ref="B158:B161"/>
    <mergeCell ref="C158:C161"/>
    <mergeCell ref="A162:A165"/>
    <mergeCell ref="B162:B165"/>
    <mergeCell ref="C162:C165"/>
    <mergeCell ref="A148:D148"/>
    <mergeCell ref="A149:A152"/>
    <mergeCell ref="B149:B152"/>
    <mergeCell ref="C149:C152"/>
    <mergeCell ref="A153:A156"/>
    <mergeCell ref="B153:B156"/>
    <mergeCell ref="C153:C156"/>
    <mergeCell ref="A139:D139"/>
    <mergeCell ref="A140:A143"/>
    <mergeCell ref="B140:B143"/>
    <mergeCell ref="C140:C143"/>
    <mergeCell ref="A144:A147"/>
    <mergeCell ref="B144:B147"/>
    <mergeCell ref="C144:C147"/>
    <mergeCell ref="A131:A134"/>
    <mergeCell ref="B131:B134"/>
    <mergeCell ref="C131:C134"/>
    <mergeCell ref="A135:A138"/>
    <mergeCell ref="B135:B138"/>
    <mergeCell ref="C135:C138"/>
    <mergeCell ref="A123:A126"/>
    <mergeCell ref="B123:B126"/>
    <mergeCell ref="C123:C126"/>
    <mergeCell ref="A127:A130"/>
    <mergeCell ref="B127:B130"/>
    <mergeCell ref="C127:C130"/>
    <mergeCell ref="A115:A118"/>
    <mergeCell ref="B115:B118"/>
    <mergeCell ref="C115:C118"/>
    <mergeCell ref="A119:A122"/>
    <mergeCell ref="B119:B122"/>
    <mergeCell ref="C119:C122"/>
    <mergeCell ref="A106:A109"/>
    <mergeCell ref="B106:B109"/>
    <mergeCell ref="C106:C109"/>
    <mergeCell ref="A110:D110"/>
    <mergeCell ref="A111:A114"/>
    <mergeCell ref="B111:B114"/>
    <mergeCell ref="C111:C114"/>
    <mergeCell ref="A97:A100"/>
    <mergeCell ref="B97:B100"/>
    <mergeCell ref="C97:C100"/>
    <mergeCell ref="A101:D101"/>
    <mergeCell ref="A102:A105"/>
    <mergeCell ref="B102:B105"/>
    <mergeCell ref="C102:C105"/>
    <mergeCell ref="A91:D91"/>
    <mergeCell ref="A92:A95"/>
    <mergeCell ref="B92:B95"/>
    <mergeCell ref="C92:C95"/>
    <mergeCell ref="A96:D96"/>
    <mergeCell ref="A82:A85"/>
    <mergeCell ref="B82:B85"/>
    <mergeCell ref="C82:C85"/>
    <mergeCell ref="A86:D86"/>
    <mergeCell ref="A87:A90"/>
    <mergeCell ref="B87:B90"/>
    <mergeCell ref="C87:C90"/>
    <mergeCell ref="A74:A77"/>
    <mergeCell ref="B74:B77"/>
    <mergeCell ref="C74:C77"/>
    <mergeCell ref="A78:A81"/>
    <mergeCell ref="B78:B81"/>
    <mergeCell ref="C78:C81"/>
    <mergeCell ref="A68:D68"/>
    <mergeCell ref="A69:A72"/>
    <mergeCell ref="B69:B72"/>
    <mergeCell ref="C69:C72"/>
    <mergeCell ref="A73:D73"/>
    <mergeCell ref="C55:C58"/>
    <mergeCell ref="A63:D63"/>
    <mergeCell ref="A64:A67"/>
    <mergeCell ref="B64:B67"/>
    <mergeCell ref="C64:C67"/>
    <mergeCell ref="A51:A54"/>
    <mergeCell ref="B51:B54"/>
    <mergeCell ref="C51:C54"/>
    <mergeCell ref="A59:A62"/>
    <mergeCell ref="B59:B62"/>
    <mergeCell ref="C59:C62"/>
    <mergeCell ref="A55:A58"/>
    <mergeCell ref="B55:B58"/>
    <mergeCell ref="A45:D45"/>
    <mergeCell ref="A46:A49"/>
    <mergeCell ref="B46:B49"/>
    <mergeCell ref="C46:C49"/>
    <mergeCell ref="A50:D50"/>
    <mergeCell ref="A37:A40"/>
    <mergeCell ref="B37:B40"/>
    <mergeCell ref="C37:C40"/>
    <mergeCell ref="A41:A44"/>
    <mergeCell ref="B41:B44"/>
    <mergeCell ref="C41:C44"/>
    <mergeCell ref="A29:A32"/>
    <mergeCell ref="B29:B32"/>
    <mergeCell ref="C29:C32"/>
    <mergeCell ref="A33:A36"/>
    <mergeCell ref="B33:B36"/>
    <mergeCell ref="C33:C36"/>
    <mergeCell ref="A20:D20"/>
    <mergeCell ref="A21:A24"/>
    <mergeCell ref="B21:B24"/>
    <mergeCell ref="C21:C24"/>
    <mergeCell ref="A25:A28"/>
    <mergeCell ref="B25:B28"/>
    <mergeCell ref="C25:C28"/>
    <mergeCell ref="A11:A14"/>
    <mergeCell ref="B11:B14"/>
    <mergeCell ref="C11:C14"/>
    <mergeCell ref="A15:D15"/>
    <mergeCell ref="A16:A19"/>
    <mergeCell ref="B16:B19"/>
    <mergeCell ref="C16:C19"/>
    <mergeCell ref="D4:D5"/>
    <mergeCell ref="E4:E5"/>
    <mergeCell ref="A6:B9"/>
    <mergeCell ref="C6:C9"/>
    <mergeCell ref="A10:D10"/>
    <mergeCell ref="A204:A207"/>
    <mergeCell ref="B204:B207"/>
    <mergeCell ref="A208:A211"/>
    <mergeCell ref="B208:B211"/>
    <mergeCell ref="A1:E1"/>
    <mergeCell ref="A2:E2"/>
    <mergeCell ref="A3:E3"/>
    <mergeCell ref="A4:A5"/>
    <mergeCell ref="B4:B5"/>
    <mergeCell ref="C4:C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2" r:id="rId1"/>
  <rowBreaks count="2" manualBreakCount="2">
    <brk id="85" max="4" man="1"/>
    <brk id="1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Грибоедова С.А.</cp:lastModifiedBy>
  <cp:lastPrinted>2022-01-14T06:51:22Z</cp:lastPrinted>
  <dcterms:created xsi:type="dcterms:W3CDTF">1996-10-08T23:32:33Z</dcterms:created>
  <dcterms:modified xsi:type="dcterms:W3CDTF">2022-01-14T06:51:30Z</dcterms:modified>
  <cp:category/>
  <cp:version/>
  <cp:contentType/>
  <cp:contentStatus/>
</cp:coreProperties>
</file>