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8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<sst xmlns="http://schemas.openxmlformats.org/spreadsheetml/2006/main" count="396" uniqueCount="351">
  <si>
    <t>№</t>
  </si>
  <si>
    <t>Наименование программы</t>
  </si>
  <si>
    <t>Всего</t>
  </si>
  <si>
    <t>% исполнения</t>
  </si>
  <si>
    <t>План</t>
  </si>
  <si>
    <t>Исполнение</t>
  </si>
  <si>
    <t>план</t>
  </si>
  <si>
    <t>исполнение</t>
  </si>
  <si>
    <t>за счет средств, поступающих из респ. бюджета</t>
  </si>
  <si>
    <t>за счет средств местного бюджета</t>
  </si>
  <si>
    <t>Муниципальная программа "Социальная поддержка граждан"</t>
  </si>
  <si>
    <t>Муниципальная программа "Развитие культуры и туризма"</t>
  </si>
  <si>
    <t>Муниципальная программа "Развитие физической культуры и спорта"</t>
  </si>
  <si>
    <t>Муниципальная программа "Содействие занятости населения"</t>
  </si>
  <si>
    <t>Муниципальная программа "Развитие образования"</t>
  </si>
  <si>
    <t>Муниципальная программа "Повышение безопасности жизнедеятельности населения и территорий"</t>
  </si>
  <si>
    <t>Муниципальная программа "Развитие транспортной системы"</t>
  </si>
  <si>
    <t>ИТОГО</t>
  </si>
  <si>
    <t>1.1</t>
  </si>
  <si>
    <t>1.2</t>
  </si>
  <si>
    <t>за счет средств, поступающих из федер. бюджета</t>
  </si>
  <si>
    <t>ВСЕГО</t>
  </si>
  <si>
    <t>2.1</t>
  </si>
  <si>
    <t>2.2</t>
  </si>
  <si>
    <t xml:space="preserve">    Подпрограмма "Совершенствование социальной поддержки семьи и детей"</t>
  </si>
  <si>
    <t>3.1</t>
  </si>
  <si>
    <t>3.2</t>
  </si>
  <si>
    <t xml:space="preserve">    Подпрограмма "Туризм"</t>
  </si>
  <si>
    <t xml:space="preserve">    Обеспечение реализации муниципальной программы "Развитие культуры и туризма"</t>
  </si>
  <si>
    <t xml:space="preserve">    Подпрограмма "Развитие физической культуры и массового спорта"</t>
  </si>
  <si>
    <t xml:space="preserve">    Подпрограмма "Развитие спорта высших достижений и системы подготовки спортивного резерва"</t>
  </si>
  <si>
    <t>4.1</t>
  </si>
  <si>
    <t>5.1</t>
  </si>
  <si>
    <t xml:space="preserve">    Подпрограмма "Молодежь"</t>
  </si>
  <si>
    <t xml:space="preserve">    Обеспечение реализации муниципальной программы "Развитие образования"</t>
  </si>
  <si>
    <t>6.1</t>
  </si>
  <si>
    <t>7.1</t>
  </si>
  <si>
    <t>7.2</t>
  </si>
  <si>
    <t xml:space="preserve">    Подпрограмма "Организация научного и информационного обслуживания агропромышленного комплекса"</t>
  </si>
  <si>
    <t xml:space="preserve">    Подпрограмма "Развитие ветеринарии"</t>
  </si>
  <si>
    <t xml:space="preserve">    Подпрограмма "Устойчивое развитие сельских территорий"</t>
  </si>
  <si>
    <t>8.1</t>
  </si>
  <si>
    <t>8.2</t>
  </si>
  <si>
    <t>9.1</t>
  </si>
  <si>
    <t>9.2</t>
  </si>
  <si>
    <t xml:space="preserve">    Подпрограмма "Управление муниципальным имуществом"</t>
  </si>
  <si>
    <t xml:space="preserve">    Обеспечение реализации муниципальной программы "Управление общественными финансами и муниципальным долгом"</t>
  </si>
  <si>
    <t xml:space="preserve">    Подпрограмма "Развитие муниципальной службы" муниципальной службы"</t>
  </si>
  <si>
    <t xml:space="preserve">    Обеспечение реализации муниципальной программы "Развитие потенциала государственного (муниципального) управления"</t>
  </si>
  <si>
    <t>10.1</t>
  </si>
  <si>
    <t>10.2</t>
  </si>
  <si>
    <t>11.1</t>
  </si>
  <si>
    <t>12.1</t>
  </si>
  <si>
    <t>12.2</t>
  </si>
  <si>
    <t>12.3</t>
  </si>
  <si>
    <t>13.1</t>
  </si>
  <si>
    <t>13.2</t>
  </si>
  <si>
    <t xml:space="preserve">ИНФОРМАЦИЯ </t>
  </si>
  <si>
    <t>М.И.Сергеева</t>
  </si>
  <si>
    <t>1.1.1</t>
  </si>
  <si>
    <t>1.1.2</t>
  </si>
  <si>
    <t>1.2.1</t>
  </si>
  <si>
    <t xml:space="preserve">          Основное мероприятие "Развитие систем водоснабжения муниципальных образований"</t>
  </si>
  <si>
    <t xml:space="preserve">          Основное мероприятие "Водоотведение и очистка бытовых сточных вод"</t>
  </si>
  <si>
    <t xml:space="preserve">          Основное мероприятие "Реализация законодательства в области предоставления мер социальной поддержки отдельным категориям граждан"</t>
  </si>
  <si>
    <t>2.1.1</t>
  </si>
  <si>
    <t>2.1.2</t>
  </si>
  <si>
    <t xml:space="preserve">          Основное мероприятие "Развитие библиотечного дела"</t>
  </si>
  <si>
    <t xml:space="preserve">          Основное мероприятие "Развитие музейного дела"</t>
  </si>
  <si>
    <t xml:space="preserve">          Основное мероприятие "Развитие образования в сфере культуры и искусства"</t>
  </si>
  <si>
    <t xml:space="preserve">          Основное мероприятие "Сохранение и развитие народного творчества"</t>
  </si>
  <si>
    <t xml:space="preserve">          Основное мероприятие "Проведение мероприятий в сфере культуры и искусства, архивного дела"</t>
  </si>
  <si>
    <t xml:space="preserve">          Основное мероприятие "Бухгалтерское, финансовое и хозяйственно-эксплуатационное обслуживание государственных учреждений "</t>
  </si>
  <si>
    <t xml:space="preserve">          Основное мероприятие "Формирование и продвижение туристского продукта Чувашской Республики"</t>
  </si>
  <si>
    <t xml:space="preserve">          Основное мероприятие "Общепрограммные расходы"</t>
  </si>
  <si>
    <t xml:space="preserve">          Основное мероприятие "Физкультурно-оздоровительная и спортивно-массовая работа с населением"</t>
  </si>
  <si>
    <t xml:space="preserve">          Основное мероприятие "Развитие спортивной инфраструктуры и материально-технической базы для занятий физической культурой и массовым спортом"</t>
  </si>
  <si>
    <t xml:space="preserve"> Основное мероприятие "Мероприятия в области содействия занятости населения Чувашской Республики"</t>
  </si>
  <si>
    <t>5.1.1</t>
  </si>
  <si>
    <t xml:space="preserve">          Основное мероприятие "Организационно-техническое обеспечение охраны труда и здоровья работающих"</t>
  </si>
  <si>
    <t xml:space="preserve">          Основное мероприятие "Обеспечение деятельности организаций в сфере образования"</t>
  </si>
  <si>
    <t xml:space="preserve">          Основное мероприятие "Финансовое обеспечение получения дошкольного образования, начального общего, основного общего, среднего общего образования"</t>
  </si>
  <si>
    <t xml:space="preserve">          Основное мероприятие "Обеспечение выплаты ежемесячного денежного вознаграждения за выполнение функций классного руководителя педагогическим работникам государственных и муниципальных общеобразовательных организаций Чувашской Республики"</t>
  </si>
  <si>
    <t xml:space="preserve">          Основное мероприятие "Организационно-методическое сопровождение проведения олимпиад школьников"</t>
  </si>
  <si>
    <t xml:space="preserve">          Основное мероприятие "Реализация проектов и мероприятий по инновационному развитию системы образования"</t>
  </si>
  <si>
    <t xml:space="preserve">          Основное мероприятие "Стипендии, гранты, премии и денежные поощрения"</t>
  </si>
  <si>
    <t xml:space="preserve">          Основное мероприятие "Меры социальной поддержки"</t>
  </si>
  <si>
    <t xml:space="preserve">          Основное мероприятие "Капитальный ремонт объектов образования"</t>
  </si>
  <si>
    <t xml:space="preserve">          Основное мероприятие "Строительство (приобретение), реконструкция объектов капитального строительства образовательных организаций"</t>
  </si>
  <si>
    <t xml:space="preserve">          Основное мероприятие "Мероприятия по вовлечению молодежи в социальную практику"</t>
  </si>
  <si>
    <t xml:space="preserve">          Основное мероприятие "Организация отдыха детей"</t>
  </si>
  <si>
    <t xml:space="preserve">          Основное мероприятие "Обеспечение деятельности муниципальных учреждений, реализующих на территории Чувашской Республики государственную политику в области пожарной безопасности"</t>
  </si>
  <si>
    <t xml:space="preserve">          Основное мероприятие "Развитие гражданской обороны, повышение уровня готовности территориальной подсистемы Чувашской Республики единой государственной системы предупреждения и ликвидации чрезвычайных ситуаций к оперативному реагированию на чрезвычайные ситуации, пожары и происшествия на водных объектах"</t>
  </si>
  <si>
    <t xml:space="preserve">          Основное мероприятие "Мероприятия по профилактике и соблюдению правопорядка на улицах и в других общественных местах"</t>
  </si>
  <si>
    <t xml:space="preserve">        Подпрограмма "Развитие подотрасли растениеводства, переработки и реализации продукции растениеводства" муниципальной программы "Развитие сельского хозяйства и регулирование рынка сельскохозяйственной продукции, сырья и продовольствия "</t>
  </si>
  <si>
    <t xml:space="preserve">          Основное мероприятие "Поддержка доходов сельскохозяйственных товаропроизводителей в области растениеводства"</t>
  </si>
  <si>
    <t xml:space="preserve">          Основное мероприятие "Формирование государственных информационных ресурсов в сферах обеспечения продовольственной безопасности и управления агропромышленным комплексом"</t>
  </si>
  <si>
    <t xml:space="preserve">          Основное мероприятие "Организация и осуществление мероприятий по регулированию численности безнадзорных животных"</t>
  </si>
  <si>
    <t xml:space="preserve">          Основное мероприятие "Комплексное обустройство населенных пунктов, расположенных в сельской местности, объектами социальной и инженерной инфраструктуры, а также строительство и реконструкция автомобильных дорог"</t>
  </si>
  <si>
    <t xml:space="preserve">          Основное мероприятие "Мероприятия, реализуемые с привлечением межбюджетных трансфертов бюджетам другого уровня"</t>
  </si>
  <si>
    <t xml:space="preserve">          Основное мероприятие "Реализация мероприятий, направленных на обеспечение безопасности дорожного движения"</t>
  </si>
  <si>
    <t>Муниципальная программа "Развитие потенциала природно-сырьевых ресурсов и повышение экологической безопасности"</t>
  </si>
  <si>
    <t xml:space="preserve">          Основное мероприятие "Осуществление мер финансовой поддержки бюджетов муниципальных районов, городских округов и поселений, направленных на обеспечение их сбалансированности и повышение уровня бюджетной обеспеченности"</t>
  </si>
  <si>
    <t xml:space="preserve">          Создание условий для максимального вовлечения в хозяйственный оборот муниципального имущества, в том числе земельных участков</t>
  </si>
  <si>
    <t>Муниципальная программа "Развитие потенциала муниципального управления"</t>
  </si>
  <si>
    <t xml:space="preserve">          Основное мероприятие "Обеспечение деятельности мировых судей Чувашской Республики в целях реализации прав, свобод и законных интересов граждан и юридических лиц"</t>
  </si>
  <si>
    <t xml:space="preserve">          Основное мероприятие "Повышение качества и доступности государственных услуг в сфере государственной регистрации актов гражданского состояния, в том числе в электронном виде"</t>
  </si>
  <si>
    <t xml:space="preserve">          Основное мероприятие "Создание благоприятных условий жизнедеятельности ветеранам, гражданам пожилого возраста, инвалидам"</t>
  </si>
  <si>
    <t>3.1.1</t>
  </si>
  <si>
    <t>3.1.3</t>
  </si>
  <si>
    <t>3.2.1</t>
  </si>
  <si>
    <t>4.1.1</t>
  </si>
  <si>
    <t>6.1.1</t>
  </si>
  <si>
    <t>6.1.6</t>
  </si>
  <si>
    <t>6.2.1</t>
  </si>
  <si>
    <t>7.1.1</t>
  </si>
  <si>
    <t>7.1.2</t>
  </si>
  <si>
    <t>7.2.1</t>
  </si>
  <si>
    <t>8.1.1</t>
  </si>
  <si>
    <t>8.2.1</t>
  </si>
  <si>
    <t>9.1.1</t>
  </si>
  <si>
    <t>9.2.1</t>
  </si>
  <si>
    <t>10.1.1</t>
  </si>
  <si>
    <t>10.2.1</t>
  </si>
  <si>
    <t>11.1.1</t>
  </si>
  <si>
    <t>Муниципальная программа "Управление общественными финансами и муниципальным долгом"</t>
  </si>
  <si>
    <t>12.1.1</t>
  </si>
  <si>
    <t>12.2.1</t>
  </si>
  <si>
    <t>12.3.1</t>
  </si>
  <si>
    <t>13.1.1</t>
  </si>
  <si>
    <t xml:space="preserve">          Основное мероприятие "Укрепление материально-технической базы объектов образования"</t>
  </si>
  <si>
    <t xml:space="preserve">          Основное мероприятие "Информационная работа по профилактике терроризма и экстремистской деятельности"</t>
  </si>
  <si>
    <t xml:space="preserve">          Основное мероприятие "Улучшение жилищных условий граждан на селе"</t>
  </si>
  <si>
    <t xml:space="preserve">           Основное мероприятие "Капитальный ремонт, ремонт и содержание автомобильных дорог общего пользования регионального (межмуниципального) значения"</t>
  </si>
  <si>
    <t xml:space="preserve">          Создание единой системы учета государственного имущества Чувашской Республики и муниципального имущества</t>
  </si>
  <si>
    <t>11.2</t>
  </si>
  <si>
    <t xml:space="preserve">        Основное мероприятие "Обеспечение безопасности населения и муниципальной (коммунальной) инфраструктуры"</t>
  </si>
  <si>
    <t xml:space="preserve">      Подпрограмма "Профилактика незаконного потребления наркотических средств и психотропных веществ, наркомании в Чувашской Республике" муниципальной программы "Повышение безопасности населения и территорий Чувашской Республики"</t>
  </si>
  <si>
    <t>7.4</t>
  </si>
  <si>
    <t>7.4.1</t>
  </si>
  <si>
    <t xml:space="preserve">    Подпрограмма "Создание в Чувашской Республике новых мест в общеобразовательных организациях в соответствии с прогнозируемой потребностью и современными условиями обучения" на 2016-2025 годы муниципальной программы "Развитие образования"</t>
  </si>
  <si>
    <t xml:space="preserve">    Подпрограмма "Защита населения и территорий от чрезвычайных ситуаций природного и техногенного характера,обеспечение пожарной безопасности и безопасности населения на водных объектах, построение (развитие) аппаратно-программного комплекса "Безопасный город" на территории  Чувашской Республики"</t>
  </si>
  <si>
    <t xml:space="preserve">    Подпрограмма "Совершенствование государственного  управления в сфере юстиции"</t>
  </si>
  <si>
    <t xml:space="preserve">         Основное мероприятие "Развитие профессионального искусства"</t>
  </si>
  <si>
    <t>10.3</t>
  </si>
  <si>
    <t>10.3.1</t>
  </si>
  <si>
    <t xml:space="preserve">       Реализация мероприятий приоритетного проекта "Безопасные и качественные дороги"</t>
  </si>
  <si>
    <t xml:space="preserve">      Подпрограмма "Повышение эффективности бюджетных расходов" муниципальной программы "Управление общественными финансами и муниципальным долгом"</t>
  </si>
  <si>
    <t xml:space="preserve">        Повышение качества управления муниципальными финансами</t>
  </si>
  <si>
    <t>000</t>
  </si>
  <si>
    <t>0000</t>
  </si>
  <si>
    <t>Ц9Л0000000</t>
  </si>
  <si>
    <t>Ц9Л0200000</t>
  </si>
  <si>
    <t xml:space="preserve">        Основное мероприятие "Капитальный ремонт зданий муниципальных общеобразовательных организаций, имеющих износ 50 процентов и выше"</t>
  </si>
  <si>
    <t xml:space="preserve">        Основное мероприятие "Совершенствование системы мер по сокращению спроса на наркотики"</t>
  </si>
  <si>
    <t>Муниципальная программа "Экономическое развитие"</t>
  </si>
  <si>
    <t>14.1</t>
  </si>
  <si>
    <t>14.1.1</t>
  </si>
  <si>
    <t>15.1</t>
  </si>
  <si>
    <t>15.1.1</t>
  </si>
  <si>
    <t>Основное мероприятие "Проведение регионального этапа Всероссийского конкурса "Лучшая муниципальная практика"</t>
  </si>
  <si>
    <t xml:space="preserve">        Основное мероприятие "Повышение эксплуатационной надежности гидротехнических сооружений, в том числе бесхозяйных"</t>
  </si>
  <si>
    <t>11.3</t>
  </si>
  <si>
    <t>11.3.1</t>
  </si>
  <si>
    <t xml:space="preserve">          Основное мероприятие "Патриотическое воспитание и допризывная подготовка молодежи"</t>
  </si>
  <si>
    <t xml:space="preserve">          Основное мероприятие "Реализация мероприятий регионального проекта "Успех каждого ребенка"</t>
  </si>
  <si>
    <t xml:space="preserve">    Подпрограмма " Безопасные и качественные автомобильные дороги"</t>
  </si>
  <si>
    <t xml:space="preserve">          Основное мероприятие "Мероприятия, направленные на снижение негативного воздействия хозяйственной и иной деятельности на окружающую среду"</t>
  </si>
  <si>
    <t xml:space="preserve">          Основное мероприятие "Проведение государственной экологической экспертизы объектов регионального уровня"</t>
  </si>
  <si>
    <t xml:space="preserve">          Основное мероприятие "Организация исполнения и подготовка отчетов об исполнении муниципального бюджета"</t>
  </si>
  <si>
    <t xml:space="preserve">      Подпрограмма "Развитие информационных технологий" </t>
  </si>
  <si>
    <t xml:space="preserve">    Муниципальная программа "Развитие строительного комплекса и архитектуры"</t>
  </si>
  <si>
    <t xml:space="preserve">      Подпрограмма "Градостроительная деятельность" </t>
  </si>
  <si>
    <t xml:space="preserve">        Основное мероприятие "Основное развитие территорий ЧР, в том числе городских округов, сельских и городских поселений, в виде территориального планирования, градостроительного зонирования, планировки территории, архитектурно-строительного проектирования"</t>
  </si>
  <si>
    <t>Муниципальная программа "Модернизация и развитие сферы жилищно-коммунального хозяйства"</t>
  </si>
  <si>
    <t xml:space="preserve">          Основное мероприятие "Обеспечение качества жилищно-коммунальных услуг"</t>
  </si>
  <si>
    <t xml:space="preserve">          Основное мероприятие "Улучшение потребительских и эксплуатационных характеристик жилищного фонда, обеспечивающих гражданам безопасные и комфортные условия проживания"</t>
  </si>
  <si>
    <t xml:space="preserve">        Подпрограмма "Обеспечение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родителей" </t>
  </si>
  <si>
    <t>Муниципальная программа "Обеспечение общественного порядка и противодействие преступности"</t>
  </si>
  <si>
    <t xml:space="preserve">        Подпрограмма "Профилактика правонарушений" </t>
  </si>
  <si>
    <t xml:space="preserve">          Основное мероприятие "Дальнейшее развитие многоуровневой системы профилактики правонарушений"</t>
  </si>
  <si>
    <t xml:space="preserve">          Основное мероприятие "Совершенствование системы мер по сокращению спроса на наркотики"</t>
  </si>
  <si>
    <t xml:space="preserve">        Подпрограмма "Предупреждение детской беспризорности, безнадзорности и правонарушений несовершеннолетних" </t>
  </si>
  <si>
    <t xml:space="preserve">          Основное мероприятие "Предупреждение безнадзорности, беспризорности, правонарушений и антиобщественных действий несовершеннолетних, выявление и устранение причин и условий, способствующих развитию этих негативных явлений"</t>
  </si>
  <si>
    <t xml:space="preserve">        Обеспечение реализации муниципальной программы "Обеспечение общественного порядка и противодействие преступности"</t>
  </si>
  <si>
    <t>Муниципальная программа "Развитие земельных и имущественных отношений"</t>
  </si>
  <si>
    <t xml:space="preserve">        Подпрограмма "Управление муниципальным имуществом" </t>
  </si>
  <si>
    <t xml:space="preserve">          Основное мероприятие "Создание условий для максимального вовлечения в хозяйственный оборот муниципального имущества, в том числе земельных участков"</t>
  </si>
  <si>
    <t>Муниципальная программа "Формирование современной городской среды на территории Чувашской Республики"</t>
  </si>
  <si>
    <t xml:space="preserve">        Подпрограмма "Благоустройство дворовых и общественных территорий" </t>
  </si>
  <si>
    <t xml:space="preserve">          Основное мероприятие "Содействие благоустройству населенных пунктов Чувашской Республики"</t>
  </si>
  <si>
    <t xml:space="preserve">          Основное мероприятие "Реализация мероприятий регионального проекта "Формирование комфортной городской среды"</t>
  </si>
  <si>
    <t>1.2.2</t>
  </si>
  <si>
    <t>2</t>
  </si>
  <si>
    <t>3</t>
  </si>
  <si>
    <t>3.3</t>
  </si>
  <si>
    <t>3.3.1</t>
  </si>
  <si>
    <t>3.4</t>
  </si>
  <si>
    <t>3.4.1</t>
  </si>
  <si>
    <t>4.</t>
  </si>
  <si>
    <t>5.</t>
  </si>
  <si>
    <t>5.1.2</t>
  </si>
  <si>
    <t>8.1.2</t>
  </si>
  <si>
    <t>11.1.2</t>
  </si>
  <si>
    <t>12.2.2</t>
  </si>
  <si>
    <t>14.1.2</t>
  </si>
  <si>
    <t>15.2</t>
  </si>
  <si>
    <t>15.2.1</t>
  </si>
  <si>
    <t>16.1</t>
  </si>
  <si>
    <t>16.1.1</t>
  </si>
  <si>
    <t>16.1.2</t>
  </si>
  <si>
    <t>17.1</t>
  </si>
  <si>
    <t>17.1.1</t>
  </si>
  <si>
    <t>17.2</t>
  </si>
  <si>
    <t>17.2.1</t>
  </si>
  <si>
    <t>18.1</t>
  </si>
  <si>
    <t>18.1.1</t>
  </si>
  <si>
    <t>19.1</t>
  </si>
  <si>
    <t>19.1.1</t>
  </si>
  <si>
    <t>2.1.3</t>
  </si>
  <si>
    <t xml:space="preserve">          Основное мероприятие "Обеспечение граждан доступным жильем"</t>
  </si>
  <si>
    <t>3.1.2</t>
  </si>
  <si>
    <t xml:space="preserve">         Основное мероприятие "Профилактика и предупреждение рецидивной преступности, ресоциализация и адаптация лиц, освободившихся из мест лишения свободы, и лиц, осужденных к уголовным наказаниям, не связанным с лишением свободы"</t>
  </si>
  <si>
    <t xml:space="preserve">          Основное мероприятие "Профилактика и предупреждение бытовой преступности, а также преступлений, совершенных в состоянии алкогольного опьянения"</t>
  </si>
  <si>
    <t xml:space="preserve">           Основное мероприятие "Информационно-методическое обеспечение профилактики правонарушений и повышение уровня правовой культуры населения"</t>
  </si>
  <si>
    <t xml:space="preserve">           Основное мероприятие "Содержание спортивных школ"</t>
  </si>
  <si>
    <t xml:space="preserve">    Подпрограмма "Поддержка развития образования"</t>
  </si>
  <si>
    <t xml:space="preserve">        Основное мероприятие "Обеспечение управления оперативной обстановкой в муниципальном образовании"</t>
  </si>
  <si>
    <t xml:space="preserve">          Основное мероприятие "Строительство (реконструкция) объектов социальной и инженерной инфраструктуры в рамках реализации проектов по комплексному освоению территорий, предусматривающих строительство жилья"</t>
  </si>
  <si>
    <t>8.1.3</t>
  </si>
  <si>
    <t xml:space="preserve">          Основное мероприятие "Приобретение оборудования для государственных и муниципальных образовательных организаций"</t>
  </si>
  <si>
    <t xml:space="preserve">Начальник финотдела </t>
  </si>
  <si>
    <t xml:space="preserve">          Основное мероприятие "Переселение граждан из аварийного жилищного фонда, расположенного на территории ЧР"</t>
  </si>
  <si>
    <t xml:space="preserve">    Подпрограмма "Безопасный труд"</t>
  </si>
  <si>
    <t xml:space="preserve">    Подпрограмма "Активная политика занятости населения и социальная поддержка безработных граждан"</t>
  </si>
  <si>
    <t xml:space="preserve">       Основное мероприятие "Реализация мероприятий регионального проекта "Содействие занятости женщин - доступность дошкольного образования для детей"</t>
  </si>
  <si>
    <t>Муниципальная программа "Развитие сельского хозяйства и регулирование рынка сельскохозяйственной продукции, сырья и продовольствия"</t>
  </si>
  <si>
    <t xml:space="preserve">    Муниципальная программа "Цифровое общество Чувашии"</t>
  </si>
  <si>
    <t xml:space="preserve">        Подпрограмма "Модернизация коммунальной инфраструктуры на территории Чебоксарского района" </t>
  </si>
  <si>
    <t xml:space="preserve">         Основное мероприятие "Оказание государ-ственной поддержки собственникам помещений (гражданам) при переводе многоквартирного дома с централизованного на индивидуальное отопление"</t>
  </si>
  <si>
    <t>6.</t>
  </si>
  <si>
    <t>Муниципальная программа "Комплексное развитие сельских территорий Чувашской Республики"</t>
  </si>
  <si>
    <t xml:space="preserve">        Подпрограмма "Создание условий для обеспечения доступным и комфортным жильем сельского населения" </t>
  </si>
  <si>
    <t xml:space="preserve">        Подпрограмма "Создание и развитие инфраструктуры на сельских территориях" </t>
  </si>
  <si>
    <t xml:space="preserve">          Основное мероприятие "Комплексное обустройство населенных пунктов, расположенных в сельской местности, объектами социальной  и инженерной инфраструктуры, а также строительство и реконструкция автомобильных дорог"</t>
  </si>
  <si>
    <t>8.1.4</t>
  </si>
  <si>
    <t>8.1.5</t>
  </si>
  <si>
    <t>8.1.6</t>
  </si>
  <si>
    <t>8.1.7</t>
  </si>
  <si>
    <t>9.1.2</t>
  </si>
  <si>
    <t>9.1.3</t>
  </si>
  <si>
    <t>11.1.3</t>
  </si>
  <si>
    <t>11.1.4</t>
  </si>
  <si>
    <t>11.1.5</t>
  </si>
  <si>
    <t>11.1.6</t>
  </si>
  <si>
    <t>11.1.7</t>
  </si>
  <si>
    <t>11.1.8</t>
  </si>
  <si>
    <t>11.1.9</t>
  </si>
  <si>
    <t>11.1.10</t>
  </si>
  <si>
    <t>11.1.11</t>
  </si>
  <si>
    <t>11.2.1</t>
  </si>
  <si>
    <t>11.2.2</t>
  </si>
  <si>
    <t>12.3.2.</t>
  </si>
  <si>
    <t>13.2.1</t>
  </si>
  <si>
    <t>13.3</t>
  </si>
  <si>
    <t>13.3.1</t>
  </si>
  <si>
    <t>17.1.2</t>
  </si>
  <si>
    <t>17.1.3</t>
  </si>
  <si>
    <t>18.2</t>
  </si>
  <si>
    <t>18.2.1</t>
  </si>
  <si>
    <t>18.2.2</t>
  </si>
  <si>
    <t>18.3</t>
  </si>
  <si>
    <t>18.3.1</t>
  </si>
  <si>
    <t>20.1</t>
  </si>
  <si>
    <t>20.1.1</t>
  </si>
  <si>
    <t xml:space="preserve">          Основное мероприятие "Мероприятия, связанные с подготовкой и проведением празднования 100-летия образования Чувашской автономной области"</t>
  </si>
  <si>
    <t>8.1.8</t>
  </si>
  <si>
    <t xml:space="preserve">        Основное мероприятие "Развитие муниципальных учреждений культуры"</t>
  </si>
  <si>
    <t xml:space="preserve">        Основное мероприятие "Реализация мероприятий регионального проекта "Культурная среда"</t>
  </si>
  <si>
    <t xml:space="preserve">          Основное мероприятие "Развитие спортивной инфраструктуры, в том числе с использованием принципов государственно-частного партнерства и софинансирования из всех уровней бюджетов"</t>
  </si>
  <si>
    <t>9.1.4</t>
  </si>
  <si>
    <t xml:space="preserve">          Основное мероприятие "Реализация мероприятий регионального проекта "Спорт-норма жизни"</t>
  </si>
  <si>
    <t xml:space="preserve">          Основное мероприятие "Анализ и прогнозирование социально-экономического развития"</t>
  </si>
  <si>
    <t xml:space="preserve">          Основное мероприятие "Проектная деятельность и программно-целевое управление"</t>
  </si>
  <si>
    <t>14.2</t>
  </si>
  <si>
    <t>14.2.1</t>
  </si>
  <si>
    <t xml:space="preserve">    Подпрограмма "Повышение качества предоставления государственных и муниципальных услуг"</t>
  </si>
  <si>
    <t xml:space="preserve">        Основное мероприятие "Организация предоставления государственных и муниципальных услуг по принципу "одного окна"</t>
  </si>
  <si>
    <t xml:space="preserve">          Основное мероприятие "Реализация мероприятий регионального проекта "Дорожная сеть"</t>
  </si>
  <si>
    <t xml:space="preserve">    Подпрограмма "Совершенствование бюджетной политики и обеспечение сбалансированности бюджета"</t>
  </si>
  <si>
    <t xml:space="preserve">          Основное мероприятие "Развитие бюджетного планирования, формирование  бюджета Чебоксарского района ЧР на очередной финансовый год и плановый период"</t>
  </si>
  <si>
    <t xml:space="preserve">        Основное мероприятие "Развитие электронного правительства"</t>
  </si>
  <si>
    <t>6.2</t>
  </si>
  <si>
    <t xml:space="preserve">          Основное мероприятие "Обеспечение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родителей"</t>
  </si>
  <si>
    <t>12.1.2.</t>
  </si>
  <si>
    <t xml:space="preserve">    Подпрограмма "Безопасность дорожного движения"</t>
  </si>
  <si>
    <t xml:space="preserve">        Подпрограмма "Развитие систем коммунальной инфраструктуры и объектов, используемых для очистки сточных вод" </t>
  </si>
  <si>
    <t>6.2.2</t>
  </si>
  <si>
    <t xml:space="preserve">          Основное мероприятие "Реализация проектов, направленных на благоустройство и развитие территорий населенных пунктов Чебоксарского района"</t>
  </si>
  <si>
    <t>11.1.12</t>
  </si>
  <si>
    <t xml:space="preserve">        Подпрограмма "Профилактика терроризма и экстремистской деятельности в Чебоксарском районе"</t>
  </si>
  <si>
    <t xml:space="preserve">      Подпрограмма "Построение (развитие) аппаратно-программного комплекса "Безопасный город" на территории Чебоксарского района" </t>
  </si>
  <si>
    <t>14.3</t>
  </si>
  <si>
    <t>14.3.1</t>
  </si>
  <si>
    <t>14.3.2</t>
  </si>
  <si>
    <t xml:space="preserve">    Подпрограмма "Инвестиционный климат"</t>
  </si>
  <si>
    <t xml:space="preserve">          Основное мероприятие "Внедрение механизмов конкуренции между муниципальными образованиями по показателям динамики привлечения инвестиций, создания новых рабочих мест"</t>
  </si>
  <si>
    <t xml:space="preserve">        Подпрограмма "Повышение экологической безопасности в Чебоксарском районе" </t>
  </si>
  <si>
    <t>16.3</t>
  </si>
  <si>
    <t>16.3.1</t>
  </si>
  <si>
    <t xml:space="preserve">      Подпрограмма "Развитие водохозяйственного комплекса Чебоксарского района" </t>
  </si>
  <si>
    <t xml:space="preserve">        Подпрограмма "Обращение с отходами, в том числе с твердыми коммунальными отходами, на территории Чебоксарского района" </t>
  </si>
  <si>
    <t xml:space="preserve">        Подпрограмма "Развитие муниципальной службы в Чебоксарском районе" </t>
  </si>
  <si>
    <t xml:space="preserve">          Основное мероприятие "Организация дополнительного профессионального развития муниципальных служащих в Чебоксарском районе"</t>
  </si>
  <si>
    <t xml:space="preserve">    Подпрограмма "Развитие культуры в Чебоксарском районе"</t>
  </si>
  <si>
    <t xml:space="preserve">        Подпрограмма "Поддержка строительства жилья в Чебоксарском районе" </t>
  </si>
  <si>
    <t>Муниципальная программа "Обеспечение граждан в Чебоксарском районе доступным и комфортным жильем"</t>
  </si>
  <si>
    <t xml:space="preserve">        Подпрограмма "Профилактика незаконного потребления наркотических средств и психотропных веществ, наркомании в Чебоксарском районе" </t>
  </si>
  <si>
    <t xml:space="preserve">        Подпрограмма "Газификация Чебоксарского района" </t>
  </si>
  <si>
    <t xml:space="preserve">          Основное мероприятие "Модернизация инфраструктуры муниципальных образовательных организаций"</t>
  </si>
  <si>
    <t xml:space="preserve">          Основное мероприятие "Газификация наседенных пунктов Чебоксарского района"</t>
  </si>
  <si>
    <t xml:space="preserve">    Подпрограмма "Социальное обеспечение граждан"</t>
  </si>
  <si>
    <t xml:space="preserve">     Основное мероприятие "Повышение уровня доступности приоритетных объектов и услуг в приоритетных сферах жизнедеятельности  инвалидов и других маломобильных групп населения"</t>
  </si>
  <si>
    <t xml:space="preserve">     Основное мероприятие "Организация и проведение мероприятий, направленных на сохранение семейных ценностей"
</t>
  </si>
  <si>
    <t>7.3</t>
  </si>
  <si>
    <t>7.3.1</t>
  </si>
  <si>
    <t xml:space="preserve">    Подпрограмма "Старшее поколение" </t>
  </si>
  <si>
    <t xml:space="preserve">        Основное мероприятие "Реализация мероприятий регионального проекта "Творческие люди"</t>
  </si>
  <si>
    <t xml:space="preserve">          Основное мероприятие "Предупреждение и ликвидация болезней животных"</t>
  </si>
  <si>
    <t xml:space="preserve">      Подпрограмма "Развитие отраслей агропромышленного комплекса" </t>
  </si>
  <si>
    <t xml:space="preserve">        Основное мероприятие "Борьба с распространиением борщевика Сосновского"</t>
  </si>
  <si>
    <t xml:space="preserve">    Подпрограмма "Совершенствование системы муниципального стратегического управления"</t>
  </si>
  <si>
    <t>2.2.1</t>
  </si>
  <si>
    <t>13.4</t>
  </si>
  <si>
    <t>13.4.1</t>
  </si>
  <si>
    <t>1.3</t>
  </si>
  <si>
    <t>1.3.1</t>
  </si>
  <si>
    <t>1.4</t>
  </si>
  <si>
    <t>1.4.1</t>
  </si>
  <si>
    <t xml:space="preserve">        Подпрограмма "Строительство и реконструкция (модернизация) объектов питьевого водоснабжения и водоподготовки с учетом оценки качества и безопасности питьевой воды" </t>
  </si>
  <si>
    <t xml:space="preserve">          Основное мероприятие "Повышение качества водоснабжения"</t>
  </si>
  <si>
    <t xml:space="preserve">    Обеспечение реализации муниципальной программы "Соцподдержка граждан"</t>
  </si>
  <si>
    <t xml:space="preserve">     Основное мероприятие "Общепрограммные расходы"
</t>
  </si>
  <si>
    <t>16.2</t>
  </si>
  <si>
    <t>16.2.1</t>
  </si>
  <si>
    <t>18.2.3</t>
  </si>
  <si>
    <t>по реализации муниципальных программ Чебоксарского района по состоянию на 01 января 2022г.</t>
  </si>
  <si>
    <t xml:space="preserve">           В бюджете Чебоксарского района по состоянию на 01 января 2022г. на реализацию муниципальных программ предусмотрены средства в сумме  2 103 762,3 тыс. руб.</t>
  </si>
  <si>
    <t>6.2.3</t>
  </si>
  <si>
    <t xml:space="preserve">          Основное мероприятие "Реализация мероприятий по благоустройству сельских территорий"</t>
  </si>
  <si>
    <r>
      <t xml:space="preserve">          </t>
    </r>
    <r>
      <rPr>
        <sz val="14"/>
        <rFont val="Calibri"/>
        <family val="2"/>
      </rPr>
      <t>Исполнение составило 2 002 668,4 тыс. руб. или 95,2 % от плановых назначений (в т.ч. средства  федерального бюджета -276 130,5 тыс. руб., (99,7%), республиканского бюджета ЧР- 1 300 735,4 тыс.руб. (94,4%); местного бюджета -425 802,5 тыс. руб. (94,7%)), из них в разрезе каждой муниципальной программы:</t>
    </r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</si>
</sst>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[$-FC19]d\ mmmm\ yyyy\ &quot;г.&quot;"/>
    <numFmt numFmtId="183" formatCode="_-* #,##0.000_р_._-;\-* #,##0.000_р_._-;_-* &quot;-&quot;??_р_._-;_-@_-"/>
    <numFmt numFmtId="184" formatCode="_-* #,##0.0_р_._-;\-* #,##0.0_р_._-;_-* &quot;-&quot;??_р_._-;_-@_-"/>
    <numFmt numFmtId="185" formatCode="_-* #,##0.0_р_._-;\-* #,##0.0_р_._-;_-* &quot;-&quot;?_р_._-;_-@_-"/>
    <numFmt numFmtId="186" formatCode="_(* #,##0_);_(* \(#,##0\);_(* &quot;-&quot;_);_(@_)"/>
    <numFmt numFmtId="187" formatCode="_(&quot;$&quot;* #,##0_);_(&quot;$&quot;* \(#,##0\);_(&quot;$&quot;* &quot;-&quot;_);_(@_)"/>
    <numFmt numFmtId="188" formatCode="_(* #,##0.00_);_(* \(#,##0.00\);_(* &quot;-&quot;??_);_(@_)"/>
    <numFmt numFmtId="189" formatCode="_(&quot;$&quot;* #,##0.00_);_(&quot;$&quot;* \(#,##0.00\);_(&quot;$&quot;* &quot;-&quot;??_);_(@_)"/>
    <numFmt numFmtId="190" formatCode="_-* #,##0.0\ _₽_-;\-* #,##0.0\ _₽_-;_-* &quot;-&quot;?\ _₽_-;_-@_-"/>
  </numFmts>
  <fonts count="7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Calibri"/>
      <family val="2"/>
    </font>
    <font>
      <b/>
      <sz val="12"/>
      <name val="Times New Roman"/>
      <family val="1"/>
    </font>
    <font>
      <i/>
      <sz val="12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b/>
      <i/>
      <sz val="12"/>
      <name val="Times New Roman"/>
      <family val="1"/>
    </font>
    <font>
      <sz val="14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4"/>
      <color indexed="8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sz val="14"/>
      <color theme="1"/>
      <name val="Calibri"/>
      <family val="2"/>
    </font>
    <font>
      <b/>
      <sz val="11"/>
      <color rgb="FF000000"/>
      <name val="Times New Roman"/>
      <family val="1"/>
    </font>
    <font>
      <i/>
      <sz val="11"/>
      <color theme="1"/>
      <name val="Times New Roman"/>
      <family val="1"/>
    </font>
    <font>
      <i/>
      <sz val="11"/>
      <color rgb="FF000000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sz val="12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14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1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3" fillId="0" borderId="0">
      <alignment/>
      <protection/>
    </xf>
    <xf numFmtId="0" fontId="45" fillId="20" borderId="0">
      <alignment/>
      <protection/>
    </xf>
    <xf numFmtId="0" fontId="45" fillId="21" borderId="0">
      <alignment/>
      <protection/>
    </xf>
    <xf numFmtId="0" fontId="45" fillId="0" borderId="0">
      <alignment wrapText="1"/>
      <protection/>
    </xf>
    <xf numFmtId="0" fontId="46" fillId="0" borderId="0">
      <alignment horizontal="center" wrapText="1"/>
      <protection/>
    </xf>
    <xf numFmtId="0" fontId="45" fillId="0" borderId="0">
      <alignment/>
      <protection/>
    </xf>
    <xf numFmtId="0" fontId="46" fillId="0" borderId="0">
      <alignment horizontal="center"/>
      <protection/>
    </xf>
    <xf numFmtId="0" fontId="46" fillId="0" borderId="0">
      <alignment horizontal="center" wrapText="1"/>
      <protection/>
    </xf>
    <xf numFmtId="0" fontId="45" fillId="0" borderId="0">
      <alignment horizontal="right"/>
      <protection/>
    </xf>
    <xf numFmtId="0" fontId="46" fillId="0" borderId="0">
      <alignment horizontal="center"/>
      <protection/>
    </xf>
    <xf numFmtId="0" fontId="45" fillId="20" borderId="1">
      <alignment/>
      <protection/>
    </xf>
    <xf numFmtId="0" fontId="45" fillId="0" borderId="0">
      <alignment horizontal="right"/>
      <protection/>
    </xf>
    <xf numFmtId="0" fontId="45" fillId="0" borderId="2">
      <alignment horizontal="center" vertical="center" wrapText="1"/>
      <protection/>
    </xf>
    <xf numFmtId="0" fontId="45" fillId="21" borderId="1">
      <alignment/>
      <protection/>
    </xf>
    <xf numFmtId="0" fontId="45" fillId="20" borderId="3">
      <alignment/>
      <protection/>
    </xf>
    <xf numFmtId="0" fontId="45" fillId="0" borderId="2">
      <alignment horizontal="center" vertical="center" wrapText="1"/>
      <protection/>
    </xf>
    <xf numFmtId="49" fontId="45" fillId="0" borderId="2">
      <alignment horizontal="left" vertical="top" wrapText="1" indent="2"/>
      <protection/>
    </xf>
    <xf numFmtId="0" fontId="45" fillId="21" borderId="3">
      <alignment/>
      <protection/>
    </xf>
    <xf numFmtId="0" fontId="47" fillId="0" borderId="2">
      <alignment horizontal="left"/>
      <protection/>
    </xf>
    <xf numFmtId="49" fontId="45" fillId="0" borderId="2">
      <alignment horizontal="left" vertical="top" wrapText="1" indent="2"/>
      <protection/>
    </xf>
    <xf numFmtId="0" fontId="45" fillId="20" borderId="4">
      <alignment/>
      <protection/>
    </xf>
    <xf numFmtId="49" fontId="45" fillId="0" borderId="2">
      <alignment horizontal="center" vertical="top" shrinkToFit="1"/>
      <protection/>
    </xf>
    <xf numFmtId="0" fontId="45" fillId="0" borderId="0">
      <alignment/>
      <protection/>
    </xf>
    <xf numFmtId="4" fontId="45" fillId="0" borderId="2">
      <alignment horizontal="right" vertical="top" shrinkToFit="1"/>
      <protection/>
    </xf>
    <xf numFmtId="0" fontId="45" fillId="0" borderId="0">
      <alignment horizontal="left" wrapText="1"/>
      <protection/>
    </xf>
    <xf numFmtId="10" fontId="45" fillId="0" borderId="2">
      <alignment horizontal="right" vertical="top" shrinkToFit="1"/>
      <protection/>
    </xf>
    <xf numFmtId="49" fontId="45" fillId="0" borderId="2">
      <alignment horizontal="center" vertical="top" shrinkToFit="1"/>
      <protection/>
    </xf>
    <xf numFmtId="0" fontId="45" fillId="21" borderId="3">
      <alignment shrinkToFit="1"/>
      <protection/>
    </xf>
    <xf numFmtId="4" fontId="45" fillId="0" borderId="2">
      <alignment horizontal="right" vertical="top" shrinkToFit="1"/>
      <protection/>
    </xf>
    <xf numFmtId="0" fontId="47" fillId="0" borderId="2">
      <alignment horizontal="left"/>
      <protection/>
    </xf>
    <xf numFmtId="4" fontId="47" fillId="22" borderId="2">
      <alignment horizontal="right" vertical="top" shrinkToFit="1"/>
      <protection/>
    </xf>
    <xf numFmtId="0" fontId="45" fillId="0" borderId="2">
      <alignment horizontal="center" vertical="center" wrapText="1"/>
      <protection/>
    </xf>
    <xf numFmtId="10" fontId="47" fillId="22" borderId="2">
      <alignment horizontal="right" vertical="top" shrinkToFit="1"/>
      <protection/>
    </xf>
    <xf numFmtId="0" fontId="45" fillId="0" borderId="0">
      <alignment horizontal="left" wrapText="1"/>
      <protection/>
    </xf>
    <xf numFmtId="0" fontId="45" fillId="21" borderId="4">
      <alignment/>
      <protection/>
    </xf>
    <xf numFmtId="10" fontId="45" fillId="0" borderId="2">
      <alignment horizontal="right" vertical="top" shrinkToFit="1"/>
      <protection/>
    </xf>
    <xf numFmtId="0" fontId="45" fillId="0" borderId="0">
      <alignment horizontal="left" wrapText="1"/>
      <protection/>
    </xf>
    <xf numFmtId="10" fontId="47" fillId="22" borderId="2">
      <alignment horizontal="right" vertical="top" shrinkToFit="1"/>
      <protection/>
    </xf>
    <xf numFmtId="0" fontId="47" fillId="0" borderId="2">
      <alignment vertical="top" wrapText="1"/>
      <protection/>
    </xf>
    <xf numFmtId="0" fontId="46" fillId="0" borderId="0">
      <alignment horizontal="center" wrapText="1"/>
      <protection/>
    </xf>
    <xf numFmtId="4" fontId="47" fillId="23" borderId="2">
      <alignment horizontal="right" vertical="top" shrinkToFit="1"/>
      <protection/>
    </xf>
    <xf numFmtId="0" fontId="46" fillId="0" borderId="0">
      <alignment horizontal="center"/>
      <protection/>
    </xf>
    <xf numFmtId="10" fontId="47" fillId="23" borderId="2">
      <alignment horizontal="right" vertical="top" shrinkToFit="1"/>
      <protection/>
    </xf>
    <xf numFmtId="0" fontId="47" fillId="0" borderId="2">
      <alignment vertical="top" wrapText="1"/>
      <protection/>
    </xf>
    <xf numFmtId="0" fontId="45" fillId="21" borderId="3">
      <alignment horizontal="center"/>
      <protection/>
    </xf>
    <xf numFmtId="4" fontId="47" fillId="23" borderId="2">
      <alignment horizontal="right" vertical="top" shrinkToFit="1"/>
      <protection/>
    </xf>
    <xf numFmtId="0" fontId="45" fillId="21" borderId="3">
      <alignment horizontal="left"/>
      <protection/>
    </xf>
    <xf numFmtId="10" fontId="47" fillId="23" borderId="2">
      <alignment horizontal="right" vertical="top" shrinkToFit="1"/>
      <protection/>
    </xf>
    <xf numFmtId="0" fontId="45" fillId="21" borderId="4">
      <alignment horizontal="center"/>
      <protection/>
    </xf>
    <xf numFmtId="0" fontId="45" fillId="21" borderId="4">
      <alignment horizontal="left"/>
      <protection/>
    </xf>
    <xf numFmtId="0" fontId="48" fillId="0" borderId="2">
      <alignment vertical="top" wrapText="1"/>
      <protection/>
    </xf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9" fillId="30" borderId="5" applyNumberFormat="0" applyAlignment="0" applyProtection="0"/>
    <xf numFmtId="0" fontId="50" fillId="31" borderId="6" applyNumberFormat="0" applyAlignment="0" applyProtection="0"/>
    <xf numFmtId="0" fontId="51" fillId="31" borderId="5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10" applyNumberFormat="0" applyFill="0" applyAlignment="0" applyProtection="0"/>
    <xf numFmtId="0" fontId="56" fillId="32" borderId="11" applyNumberFormat="0" applyAlignment="0" applyProtection="0"/>
    <xf numFmtId="0" fontId="57" fillId="0" borderId="0" applyNumberFormat="0" applyFill="0" applyBorder="0" applyAlignment="0" applyProtection="0"/>
    <xf numFmtId="0" fontId="58" fillId="33" borderId="0" applyNumberFormat="0" applyBorder="0" applyAlignment="0" applyProtection="0"/>
    <xf numFmtId="0" fontId="2" fillId="34" borderId="0">
      <alignment/>
      <protection/>
    </xf>
    <xf numFmtId="0" fontId="2" fillId="34" borderId="0">
      <alignment/>
      <protection/>
    </xf>
    <xf numFmtId="0" fontId="3" fillId="0" borderId="0">
      <alignment/>
      <protection/>
    </xf>
    <xf numFmtId="0" fontId="59" fillId="35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22" borderId="12" applyNumberFormat="0" applyFont="0" applyAlignment="0" applyProtection="0"/>
    <xf numFmtId="9" fontId="0" fillId="0" borderId="0" applyFont="0" applyFill="0" applyBorder="0" applyAlignment="0" applyProtection="0"/>
    <xf numFmtId="0" fontId="61" fillId="0" borderId="13" applyNumberFormat="0" applyFill="0" applyAlignment="0" applyProtection="0"/>
    <xf numFmtId="0" fontId="6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3" fillId="36" borderId="0" applyNumberFormat="0" applyBorder="0" applyAlignment="0" applyProtection="0"/>
  </cellStyleXfs>
  <cellXfs count="131">
    <xf numFmtId="0" fontId="0" fillId="0" borderId="0" xfId="0" applyFont="1" applyAlignment="1">
      <alignment/>
    </xf>
    <xf numFmtId="49" fontId="64" fillId="0" borderId="14" xfId="0" applyNumberFormat="1" applyFont="1" applyBorder="1" applyAlignment="1">
      <alignment horizontal="center" vertical="top" wrapText="1"/>
    </xf>
    <xf numFmtId="0" fontId="65" fillId="34" borderId="14" xfId="109" applyFont="1" applyFill="1" applyBorder="1" applyAlignment="1">
      <alignment vertical="top" wrapText="1"/>
      <protection/>
    </xf>
    <xf numFmtId="0" fontId="66" fillId="0" borderId="15" xfId="0" applyFont="1" applyBorder="1" applyAlignment="1">
      <alignment horizontal="justify" vertical="top" wrapText="1"/>
    </xf>
    <xf numFmtId="184" fontId="64" fillId="0" borderId="14" xfId="118" applyNumberFormat="1" applyFont="1" applyBorder="1" applyAlignment="1">
      <alignment vertical="top" wrapText="1"/>
    </xf>
    <xf numFmtId="184" fontId="0" fillId="0" borderId="0" xfId="0" applyNumberFormat="1" applyAlignment="1">
      <alignment/>
    </xf>
    <xf numFmtId="0" fontId="67" fillId="0" borderId="0" xfId="0" applyFont="1" applyAlignment="1">
      <alignment/>
    </xf>
    <xf numFmtId="0" fontId="0" fillId="0" borderId="0" xfId="0" applyAlignment="1">
      <alignment horizontal="left"/>
    </xf>
    <xf numFmtId="184" fontId="64" fillId="4" borderId="14" xfId="118" applyNumberFormat="1" applyFont="1" applyFill="1" applyBorder="1" applyAlignment="1">
      <alignment vertical="top" wrapText="1"/>
    </xf>
    <xf numFmtId="184" fontId="66" fillId="0" borderId="15" xfId="118" applyNumberFormat="1" applyFont="1" applyBorder="1" applyAlignment="1">
      <alignment/>
    </xf>
    <xf numFmtId="0" fontId="68" fillId="4" borderId="2" xfId="82" applyNumberFormat="1" applyFont="1" applyFill="1" applyProtection="1">
      <alignment vertical="top" wrapText="1"/>
      <protection locked="0"/>
    </xf>
    <xf numFmtId="0" fontId="64" fillId="0" borderId="16" xfId="0" applyFont="1" applyBorder="1" applyAlignment="1">
      <alignment horizontal="justify"/>
    </xf>
    <xf numFmtId="0" fontId="66" fillId="16" borderId="17" xfId="0" applyFont="1" applyFill="1" applyBorder="1" applyAlignment="1">
      <alignment horizontal="center" vertical="top" wrapText="1"/>
    </xf>
    <xf numFmtId="184" fontId="66" fillId="16" borderId="17" xfId="118" applyNumberFormat="1" applyFont="1" applyFill="1" applyBorder="1" applyAlignment="1">
      <alignment vertical="top" wrapText="1"/>
    </xf>
    <xf numFmtId="49" fontId="69" fillId="0" borderId="14" xfId="0" applyNumberFormat="1" applyFont="1" applyBorder="1" applyAlignment="1">
      <alignment horizontal="center" vertical="top" wrapText="1"/>
    </xf>
    <xf numFmtId="184" fontId="69" fillId="0" borderId="14" xfId="118" applyNumberFormat="1" applyFont="1" applyBorder="1" applyAlignment="1">
      <alignment vertical="top" wrapText="1"/>
    </xf>
    <xf numFmtId="184" fontId="69" fillId="0" borderId="14" xfId="118" applyNumberFormat="1" applyFont="1" applyBorder="1" applyAlignment="1">
      <alignment horizontal="right" vertical="top" wrapText="1"/>
    </xf>
    <xf numFmtId="0" fontId="70" fillId="0" borderId="2" xfId="82" applyNumberFormat="1" applyFont="1" applyProtection="1">
      <alignment vertical="top" wrapText="1"/>
      <protection locked="0"/>
    </xf>
    <xf numFmtId="49" fontId="66" fillId="4" borderId="14" xfId="0" applyNumberFormat="1" applyFont="1" applyFill="1" applyBorder="1" applyAlignment="1">
      <alignment horizontal="center" vertical="top" wrapText="1"/>
    </xf>
    <xf numFmtId="0" fontId="68" fillId="4" borderId="14" xfId="109" applyFont="1" applyFill="1" applyBorder="1" applyAlignment="1">
      <alignment vertical="top" wrapText="1"/>
      <protection/>
    </xf>
    <xf numFmtId="184" fontId="66" fillId="4" borderId="14" xfId="118" applyNumberFormat="1" applyFont="1" applyFill="1" applyBorder="1" applyAlignment="1">
      <alignment vertical="top" wrapText="1"/>
    </xf>
    <xf numFmtId="184" fontId="71" fillId="16" borderId="17" xfId="118" applyNumberFormat="1" applyFont="1" applyFill="1" applyBorder="1" applyAlignment="1">
      <alignment horizontal="center" vertical="top" wrapText="1"/>
    </xf>
    <xf numFmtId="184" fontId="71" fillId="4" borderId="14" xfId="118" applyNumberFormat="1" applyFont="1" applyFill="1" applyBorder="1" applyAlignment="1">
      <alignment horizontal="center" vertical="top" wrapText="1"/>
    </xf>
    <xf numFmtId="184" fontId="71" fillId="4" borderId="17" xfId="118" applyNumberFormat="1" applyFont="1" applyFill="1" applyBorder="1" applyAlignment="1">
      <alignment horizontal="center" vertical="top" wrapText="1"/>
    </xf>
    <xf numFmtId="184" fontId="72" fillId="4" borderId="14" xfId="118" applyNumberFormat="1" applyFont="1" applyFill="1" applyBorder="1" applyAlignment="1">
      <alignment horizontal="center" vertical="top" wrapText="1"/>
    </xf>
    <xf numFmtId="184" fontId="72" fillId="0" borderId="14" xfId="118" applyNumberFormat="1" applyFont="1" applyBorder="1" applyAlignment="1">
      <alignment horizontal="center" vertical="top" wrapText="1"/>
    </xf>
    <xf numFmtId="184" fontId="73" fillId="0" borderId="17" xfId="118" applyNumberFormat="1" applyFont="1" applyBorder="1" applyAlignment="1">
      <alignment horizontal="center" vertical="top" wrapText="1"/>
    </xf>
    <xf numFmtId="184" fontId="72" fillId="0" borderId="17" xfId="118" applyNumberFormat="1" applyFont="1" applyBorder="1" applyAlignment="1">
      <alignment horizontal="center" vertical="top" wrapText="1"/>
    </xf>
    <xf numFmtId="184" fontId="74" fillId="4" borderId="14" xfId="118" applyNumberFormat="1" applyFont="1" applyFill="1" applyBorder="1" applyAlignment="1">
      <alignment horizontal="center" vertical="top" wrapText="1"/>
    </xf>
    <xf numFmtId="184" fontId="74" fillId="0" borderId="14" xfId="118" applyNumberFormat="1" applyFont="1" applyBorder="1" applyAlignment="1">
      <alignment horizontal="center" vertical="top" wrapText="1"/>
    </xf>
    <xf numFmtId="184" fontId="73" fillId="4" borderId="17" xfId="118" applyNumberFormat="1" applyFont="1" applyFill="1" applyBorder="1" applyAlignment="1">
      <alignment horizontal="center" vertical="top" wrapText="1"/>
    </xf>
    <xf numFmtId="184" fontId="66" fillId="16" borderId="14" xfId="118" applyNumberFormat="1" applyFont="1" applyFill="1" applyBorder="1" applyAlignment="1">
      <alignment vertical="top" wrapText="1"/>
    </xf>
    <xf numFmtId="184" fontId="71" fillId="16" borderId="14" xfId="118" applyNumberFormat="1" applyFont="1" applyFill="1" applyBorder="1" applyAlignment="1">
      <alignment horizontal="center" vertical="top" wrapText="1"/>
    </xf>
    <xf numFmtId="184" fontId="73" fillId="16" borderId="17" xfId="118" applyNumberFormat="1" applyFont="1" applyFill="1" applyBorder="1" applyAlignment="1">
      <alignment horizontal="center" vertical="top" wrapText="1"/>
    </xf>
    <xf numFmtId="184" fontId="73" fillId="4" borderId="14" xfId="118" applyNumberFormat="1" applyFont="1" applyFill="1" applyBorder="1" applyAlignment="1">
      <alignment horizontal="center" vertical="top" wrapText="1"/>
    </xf>
    <xf numFmtId="184" fontId="72" fillId="37" borderId="14" xfId="118" applyNumberFormat="1" applyFont="1" applyFill="1" applyBorder="1" applyAlignment="1">
      <alignment horizontal="center" vertical="top" wrapText="1"/>
    </xf>
    <xf numFmtId="0" fontId="69" fillId="0" borderId="18" xfId="0" applyFont="1" applyBorder="1" applyAlignment="1">
      <alignment vertical="top" wrapText="1"/>
    </xf>
    <xf numFmtId="0" fontId="69" fillId="0" borderId="14" xfId="0" applyFont="1" applyBorder="1" applyAlignment="1">
      <alignment vertical="top" wrapText="1"/>
    </xf>
    <xf numFmtId="0" fontId="66" fillId="16" borderId="14" xfId="0" applyFont="1" applyFill="1" applyBorder="1" applyAlignment="1">
      <alignment horizontal="center" vertical="top" wrapText="1"/>
    </xf>
    <xf numFmtId="0" fontId="68" fillId="4" borderId="14" xfId="110" applyFont="1" applyFill="1" applyBorder="1" applyAlignment="1">
      <alignment vertical="top" wrapText="1"/>
      <protection/>
    </xf>
    <xf numFmtId="184" fontId="72" fillId="4" borderId="17" xfId="118" applyNumberFormat="1" applyFont="1" applyFill="1" applyBorder="1" applyAlignment="1">
      <alignment horizontal="center" vertical="top" wrapText="1"/>
    </xf>
    <xf numFmtId="184" fontId="73" fillId="0" borderId="15" xfId="118" applyNumberFormat="1" applyFont="1" applyBorder="1" applyAlignment="1">
      <alignment horizontal="center" vertical="top" wrapText="1"/>
    </xf>
    <xf numFmtId="184" fontId="71" fillId="16" borderId="14" xfId="118" applyNumberFormat="1" applyFont="1" applyFill="1" applyBorder="1" applyAlignment="1">
      <alignment horizontal="center" vertical="top" wrapText="1"/>
    </xf>
    <xf numFmtId="184" fontId="69" fillId="4" borderId="14" xfId="118" applyNumberFormat="1" applyFont="1" applyFill="1" applyBorder="1" applyAlignment="1">
      <alignment vertical="top" wrapText="1"/>
    </xf>
    <xf numFmtId="184" fontId="71" fillId="37" borderId="14" xfId="118" applyNumberFormat="1" applyFont="1" applyFill="1" applyBorder="1" applyAlignment="1">
      <alignment horizontal="center" vertical="top" wrapText="1"/>
    </xf>
    <xf numFmtId="184" fontId="74" fillId="37" borderId="14" xfId="118" applyNumberFormat="1" applyFont="1" applyFill="1" applyBorder="1" applyAlignment="1">
      <alignment horizontal="center" vertical="top" wrapText="1"/>
    </xf>
    <xf numFmtId="184" fontId="4" fillId="4" borderId="14" xfId="118" applyNumberFormat="1" applyFont="1" applyFill="1" applyBorder="1" applyAlignment="1">
      <alignment horizontal="center" vertical="top" wrapText="1"/>
    </xf>
    <xf numFmtId="184" fontId="66" fillId="37" borderId="14" xfId="118" applyNumberFormat="1" applyFont="1" applyFill="1" applyBorder="1" applyAlignment="1">
      <alignment vertical="top" wrapText="1"/>
    </xf>
    <xf numFmtId="184" fontId="72" fillId="37" borderId="17" xfId="118" applyNumberFormat="1" applyFont="1" applyFill="1" applyBorder="1" applyAlignment="1">
      <alignment horizontal="center" vertical="top" wrapText="1"/>
    </xf>
    <xf numFmtId="184" fontId="5" fillId="0" borderId="14" xfId="118" applyNumberFormat="1" applyFont="1" applyBorder="1" applyAlignment="1">
      <alignment horizontal="center" vertical="top" wrapText="1"/>
    </xf>
    <xf numFmtId="184" fontId="71" fillId="37" borderId="15" xfId="118" applyNumberFormat="1" applyFont="1" applyFill="1" applyBorder="1" applyAlignment="1">
      <alignment horizontal="center"/>
    </xf>
    <xf numFmtId="0" fontId="70" fillId="0" borderId="2" xfId="77" applyNumberFormat="1" applyFont="1" applyProtection="1">
      <alignment vertical="top" wrapText="1"/>
      <protection/>
    </xf>
    <xf numFmtId="184" fontId="74" fillId="0" borderId="17" xfId="118" applyNumberFormat="1" applyFont="1" applyBorder="1" applyAlignment="1">
      <alignment horizontal="center" vertical="top" wrapText="1"/>
    </xf>
    <xf numFmtId="184" fontId="64" fillId="0" borderId="14" xfId="118" applyNumberFormat="1" applyFont="1" applyFill="1" applyBorder="1" applyAlignment="1">
      <alignment vertical="top" wrapText="1"/>
    </xf>
    <xf numFmtId="184" fontId="74" fillId="0" borderId="14" xfId="118" applyNumberFormat="1" applyFont="1" applyFill="1" applyBorder="1" applyAlignment="1">
      <alignment horizontal="center" vertical="top" wrapText="1"/>
    </xf>
    <xf numFmtId="184" fontId="72" fillId="0" borderId="14" xfId="118" applyNumberFormat="1" applyFont="1" applyFill="1" applyBorder="1" applyAlignment="1">
      <alignment horizontal="center" vertical="top" wrapText="1"/>
    </xf>
    <xf numFmtId="49" fontId="66" fillId="0" borderId="14" xfId="0" applyNumberFormat="1" applyFont="1" applyBorder="1" applyAlignment="1">
      <alignment horizontal="center" vertical="top" wrapText="1"/>
    </xf>
    <xf numFmtId="184" fontId="71" fillId="16" borderId="14" xfId="118" applyNumberFormat="1" applyFont="1" applyFill="1" applyBorder="1" applyAlignment="1">
      <alignment horizontal="center" vertical="top" wrapText="1"/>
    </xf>
    <xf numFmtId="184" fontId="71" fillId="16" borderId="14" xfId="118" applyNumberFormat="1" applyFont="1" applyFill="1" applyBorder="1" applyAlignment="1">
      <alignment horizontal="center" vertical="top" wrapText="1"/>
    </xf>
    <xf numFmtId="184" fontId="75" fillId="4" borderId="14" xfId="118" applyNumberFormat="1" applyFont="1" applyFill="1" applyBorder="1" applyAlignment="1">
      <alignment vertical="top" wrapText="1"/>
    </xf>
    <xf numFmtId="184" fontId="72" fillId="0" borderId="17" xfId="118" applyNumberFormat="1" applyFont="1" applyFill="1" applyBorder="1" applyAlignment="1">
      <alignment horizontal="center" vertical="top" wrapText="1"/>
    </xf>
    <xf numFmtId="0" fontId="68" fillId="4" borderId="2" xfId="76" applyNumberFormat="1" applyFont="1" applyFill="1" applyAlignment="1" applyProtection="1">
      <alignment vertical="top" wrapText="1"/>
      <protection/>
    </xf>
    <xf numFmtId="0" fontId="70" fillId="0" borderId="2" xfId="76" applyNumberFormat="1" applyFont="1" applyFill="1" applyAlignment="1" applyProtection="1">
      <alignment vertical="top" wrapText="1"/>
      <protection/>
    </xf>
    <xf numFmtId="1" fontId="45" fillId="20" borderId="2" xfId="49" applyNumberFormat="1" applyFont="1" applyBorder="1" applyAlignment="1" applyProtection="1">
      <alignment horizontal="center" vertical="top" shrinkToFit="1"/>
      <protection/>
    </xf>
    <xf numFmtId="0" fontId="70" fillId="0" borderId="2" xfId="89" applyNumberFormat="1" applyFont="1" applyProtection="1">
      <alignment vertical="top" wrapText="1"/>
      <protection/>
    </xf>
    <xf numFmtId="0" fontId="68" fillId="4" borderId="2" xfId="89" applyNumberFormat="1" applyFont="1" applyFill="1" applyProtection="1">
      <alignment vertical="top" wrapText="1"/>
      <protection/>
    </xf>
    <xf numFmtId="1" fontId="45" fillId="4" borderId="2" xfId="49" applyNumberFormat="1" applyFont="1" applyFill="1" applyBorder="1" applyAlignment="1" applyProtection="1">
      <alignment horizontal="center" vertical="top" shrinkToFit="1"/>
      <protection/>
    </xf>
    <xf numFmtId="0" fontId="68" fillId="4" borderId="2" xfId="77" applyNumberFormat="1" applyFont="1" applyFill="1" applyProtection="1">
      <alignment vertical="top" wrapText="1"/>
      <protection/>
    </xf>
    <xf numFmtId="0" fontId="66" fillId="16" borderId="14" xfId="0" applyFont="1" applyFill="1" applyBorder="1" applyAlignment="1">
      <alignment horizontal="center" vertical="top" wrapText="1"/>
    </xf>
    <xf numFmtId="184" fontId="69" fillId="0" borderId="18" xfId="118" applyNumberFormat="1" applyFont="1" applyBorder="1" applyAlignment="1">
      <alignment horizontal="right" vertical="top" wrapText="1"/>
    </xf>
    <xf numFmtId="184" fontId="72" fillId="0" borderId="18" xfId="118" applyNumberFormat="1" applyFont="1" applyBorder="1" applyAlignment="1">
      <alignment horizontal="center" vertical="top" wrapText="1"/>
    </xf>
    <xf numFmtId="184" fontId="6" fillId="26" borderId="18" xfId="118" applyNumberFormat="1" applyFont="1" applyFill="1" applyBorder="1" applyAlignment="1">
      <alignment horizontal="right" vertical="top" wrapText="1"/>
    </xf>
    <xf numFmtId="184" fontId="69" fillId="26" borderId="18" xfId="118" applyNumberFormat="1" applyFont="1" applyFill="1" applyBorder="1" applyAlignment="1">
      <alignment horizontal="right" vertical="top" wrapText="1"/>
    </xf>
    <xf numFmtId="0" fontId="68" fillId="10" borderId="2" xfId="89" applyNumberFormat="1" applyFont="1" applyFill="1" applyProtection="1">
      <alignment vertical="top" wrapText="1"/>
      <protection/>
    </xf>
    <xf numFmtId="184" fontId="69" fillId="10" borderId="18" xfId="118" applyNumberFormat="1" applyFont="1" applyFill="1" applyBorder="1" applyAlignment="1">
      <alignment horizontal="right" vertical="top" wrapText="1"/>
    </xf>
    <xf numFmtId="184" fontId="72" fillId="10" borderId="18" xfId="118" applyNumberFormat="1" applyFont="1" applyFill="1" applyBorder="1" applyAlignment="1">
      <alignment horizontal="center" vertical="top" wrapText="1"/>
    </xf>
    <xf numFmtId="184" fontId="72" fillId="10" borderId="17" xfId="118" applyNumberFormat="1" applyFont="1" applyFill="1" applyBorder="1" applyAlignment="1">
      <alignment horizontal="center" vertical="top" wrapText="1"/>
    </xf>
    <xf numFmtId="184" fontId="72" fillId="37" borderId="18" xfId="118" applyNumberFormat="1" applyFont="1" applyFill="1" applyBorder="1" applyAlignment="1">
      <alignment horizontal="center" vertical="top" wrapText="1"/>
    </xf>
    <xf numFmtId="184" fontId="71" fillId="16" borderId="14" xfId="118" applyNumberFormat="1" applyFont="1" applyFill="1" applyBorder="1" applyAlignment="1">
      <alignment horizontal="center" vertical="top" wrapText="1"/>
    </xf>
    <xf numFmtId="184" fontId="71" fillId="16" borderId="14" xfId="118" applyNumberFormat="1" applyFont="1" applyFill="1" applyBorder="1" applyAlignment="1">
      <alignment horizontal="center" vertical="top" wrapText="1"/>
    </xf>
    <xf numFmtId="49" fontId="70" fillId="0" borderId="0" xfId="0" applyNumberFormat="1" applyFont="1" applyAlignment="1">
      <alignment wrapText="1"/>
    </xf>
    <xf numFmtId="184" fontId="5" fillId="4" borderId="14" xfId="118" applyNumberFormat="1" applyFont="1" applyFill="1" applyBorder="1" applyAlignment="1">
      <alignment horizontal="center" vertical="top" wrapText="1"/>
    </xf>
    <xf numFmtId="0" fontId="66" fillId="16" borderId="14" xfId="0" applyFont="1" applyFill="1" applyBorder="1" applyAlignment="1">
      <alignment horizontal="center" vertical="top" wrapText="1"/>
    </xf>
    <xf numFmtId="0" fontId="66" fillId="16" borderId="17" xfId="0" applyFont="1" applyFill="1" applyBorder="1" applyAlignment="1">
      <alignment vertical="top" wrapText="1"/>
    </xf>
    <xf numFmtId="49" fontId="66" fillId="16" borderId="14" xfId="0" applyNumberFormat="1" applyFont="1" applyFill="1" applyBorder="1" applyAlignment="1">
      <alignment horizontal="center" vertical="top" wrapText="1"/>
    </xf>
    <xf numFmtId="0" fontId="66" fillId="16" borderId="14" xfId="0" applyFont="1" applyFill="1" applyBorder="1" applyAlignment="1">
      <alignment horizontal="justify" vertical="top" wrapText="1"/>
    </xf>
    <xf numFmtId="49" fontId="69" fillId="0" borderId="14" xfId="0" applyNumberFormat="1" applyFont="1" applyFill="1" applyBorder="1" applyAlignment="1">
      <alignment horizontal="center" vertical="top" wrapText="1"/>
    </xf>
    <xf numFmtId="0" fontId="7" fillId="16" borderId="2" xfId="89" applyNumberFormat="1" applyFont="1" applyFill="1" applyProtection="1">
      <alignment vertical="top" wrapText="1"/>
      <protection/>
    </xf>
    <xf numFmtId="0" fontId="68" fillId="16" borderId="2" xfId="89" applyNumberFormat="1" applyFont="1" applyFill="1" applyProtection="1">
      <alignment vertical="top" wrapText="1"/>
      <protection/>
    </xf>
    <xf numFmtId="0" fontId="66" fillId="0" borderId="19" xfId="0" applyFont="1" applyFill="1" applyBorder="1" applyAlignment="1">
      <alignment horizontal="center" vertical="top" wrapText="1"/>
    </xf>
    <xf numFmtId="0" fontId="75" fillId="0" borderId="20" xfId="0" applyFont="1" applyFill="1" applyBorder="1" applyAlignment="1">
      <alignment horizontal="center" vertical="top" wrapText="1"/>
    </xf>
    <xf numFmtId="184" fontId="71" fillId="16" borderId="14" xfId="118" applyNumberFormat="1" applyFont="1" applyFill="1" applyBorder="1" applyAlignment="1">
      <alignment horizontal="center" vertical="top" wrapText="1"/>
    </xf>
    <xf numFmtId="184" fontId="4" fillId="16" borderId="14" xfId="118" applyNumberFormat="1" applyFont="1" applyFill="1" applyBorder="1" applyAlignment="1">
      <alignment horizontal="center" vertical="top" wrapText="1"/>
    </xf>
    <xf numFmtId="184" fontId="8" fillId="16" borderId="18" xfId="118" applyNumberFormat="1" applyFont="1" applyFill="1" applyBorder="1" applyAlignment="1">
      <alignment horizontal="center" vertical="top" wrapText="1"/>
    </xf>
    <xf numFmtId="184" fontId="10" fillId="16" borderId="14" xfId="118" applyNumberFormat="1" applyFont="1" applyFill="1" applyBorder="1" applyAlignment="1">
      <alignment horizontal="center" vertical="top" wrapText="1"/>
    </xf>
    <xf numFmtId="184" fontId="4" fillId="16" borderId="17" xfId="118" applyNumberFormat="1" applyFont="1" applyFill="1" applyBorder="1" applyAlignment="1">
      <alignment horizontal="center" vertical="top" wrapText="1"/>
    </xf>
    <xf numFmtId="0" fontId="70" fillId="34" borderId="14" xfId="109" applyFont="1" applyFill="1" applyBorder="1" applyAlignment="1">
      <alignment vertical="top" wrapText="1"/>
      <protection/>
    </xf>
    <xf numFmtId="184" fontId="73" fillId="16" borderId="18" xfId="118" applyNumberFormat="1" applyFont="1" applyFill="1" applyBorder="1" applyAlignment="1">
      <alignment horizontal="center" vertical="top" wrapText="1"/>
    </xf>
    <xf numFmtId="184" fontId="72" fillId="16" borderId="17" xfId="118" applyNumberFormat="1" applyFont="1" applyFill="1" applyBorder="1" applyAlignment="1">
      <alignment horizontal="center" vertical="top" wrapText="1"/>
    </xf>
    <xf numFmtId="184" fontId="71" fillId="0" borderId="15" xfId="118" applyNumberFormat="1" applyFont="1" applyFill="1" applyBorder="1" applyAlignment="1">
      <alignment horizontal="center"/>
    </xf>
    <xf numFmtId="0" fontId="0" fillId="4" borderId="0" xfId="0" applyFill="1" applyAlignment="1">
      <alignment/>
    </xf>
    <xf numFmtId="184" fontId="71" fillId="16" borderId="14" xfId="118" applyNumberFormat="1" applyFont="1" applyFill="1" applyBorder="1" applyAlignment="1">
      <alignment horizontal="center" vertical="top" wrapText="1"/>
    </xf>
    <xf numFmtId="184" fontId="4" fillId="16" borderId="14" xfId="118" applyNumberFormat="1" applyFont="1" applyFill="1" applyBorder="1" applyAlignment="1">
      <alignment horizontal="center" vertical="top" wrapText="1"/>
    </xf>
    <xf numFmtId="184" fontId="72" fillId="4" borderId="18" xfId="118" applyNumberFormat="1" applyFont="1" applyFill="1" applyBorder="1" applyAlignment="1">
      <alignment horizontal="center" vertical="top" wrapText="1"/>
    </xf>
    <xf numFmtId="184" fontId="69" fillId="4" borderId="18" xfId="118" applyNumberFormat="1" applyFont="1" applyFill="1" applyBorder="1" applyAlignment="1">
      <alignment horizontal="right" vertical="top" wrapText="1"/>
    </xf>
    <xf numFmtId="184" fontId="4" fillId="16" borderId="14" xfId="118" applyNumberFormat="1" applyFont="1" applyFill="1" applyBorder="1" applyAlignment="1">
      <alignment horizontal="center" vertical="top" wrapText="1"/>
    </xf>
    <xf numFmtId="0" fontId="66" fillId="0" borderId="21" xfId="0" applyFont="1" applyBorder="1" applyAlignment="1">
      <alignment horizontal="center" vertical="top" wrapText="1"/>
    </xf>
    <xf numFmtId="0" fontId="66" fillId="0" borderId="22" xfId="0" applyFont="1" applyBorder="1" applyAlignment="1">
      <alignment horizontal="center" vertical="top" wrapText="1"/>
    </xf>
    <xf numFmtId="0" fontId="66" fillId="0" borderId="23" xfId="0" applyFont="1" applyBorder="1" applyAlignment="1">
      <alignment horizontal="center" vertical="top" wrapText="1"/>
    </xf>
    <xf numFmtId="0" fontId="66" fillId="0" borderId="22" xfId="0" applyFont="1" applyFill="1" applyBorder="1" applyAlignment="1">
      <alignment horizontal="center" vertical="top" wrapText="1"/>
    </xf>
    <xf numFmtId="0" fontId="66" fillId="0" borderId="23" xfId="0" applyFont="1" applyFill="1" applyBorder="1" applyAlignment="1">
      <alignment horizontal="center" vertical="top" wrapText="1"/>
    </xf>
    <xf numFmtId="0" fontId="75" fillId="0" borderId="21" xfId="0" applyFont="1" applyBorder="1" applyAlignment="1">
      <alignment horizontal="center" vertical="top" wrapText="1"/>
    </xf>
    <xf numFmtId="0" fontId="75" fillId="0" borderId="22" xfId="0" applyFont="1" applyBorder="1" applyAlignment="1">
      <alignment horizontal="center" vertical="top" wrapText="1"/>
    </xf>
    <xf numFmtId="0" fontId="75" fillId="0" borderId="23" xfId="0" applyFont="1" applyBorder="1" applyAlignment="1">
      <alignment horizontal="center" vertical="top" wrapText="1"/>
    </xf>
    <xf numFmtId="0" fontId="75" fillId="0" borderId="24" xfId="0" applyFont="1" applyBorder="1" applyAlignment="1">
      <alignment horizontal="center" vertical="top" wrapText="1"/>
    </xf>
    <xf numFmtId="0" fontId="75" fillId="0" borderId="25" xfId="0" applyFont="1" applyBorder="1" applyAlignment="1">
      <alignment horizontal="center" vertical="top" wrapText="1"/>
    </xf>
    <xf numFmtId="0" fontId="76" fillId="0" borderId="21" xfId="0" applyFont="1" applyBorder="1" applyAlignment="1">
      <alignment horizontal="center" vertical="top" wrapText="1"/>
    </xf>
    <xf numFmtId="0" fontId="76" fillId="0" borderId="22" xfId="0" applyFont="1" applyBorder="1" applyAlignment="1">
      <alignment horizontal="center" vertical="top" wrapText="1"/>
    </xf>
    <xf numFmtId="0" fontId="76" fillId="0" borderId="23" xfId="0" applyFont="1" applyBorder="1" applyAlignment="1">
      <alignment horizontal="center" vertical="top" wrapText="1"/>
    </xf>
    <xf numFmtId="0" fontId="66" fillId="16" borderId="14" xfId="0" applyFont="1" applyFill="1" applyBorder="1" applyAlignment="1">
      <alignment horizontal="center" vertical="top" wrapText="1"/>
    </xf>
    <xf numFmtId="0" fontId="66" fillId="16" borderId="14" xfId="0" applyFont="1" applyFill="1" applyBorder="1" applyAlignment="1">
      <alignment horizontal="justify" vertical="top" wrapText="1"/>
    </xf>
    <xf numFmtId="184" fontId="4" fillId="16" borderId="14" xfId="118" applyNumberFormat="1" applyFont="1" applyFill="1" applyBorder="1" applyAlignment="1">
      <alignment horizontal="center" vertical="top" wrapText="1"/>
    </xf>
    <xf numFmtId="0" fontId="77" fillId="0" borderId="0" xfId="0" applyFont="1" applyAlignment="1">
      <alignment horizontal="center"/>
    </xf>
    <xf numFmtId="184" fontId="71" fillId="16" borderId="14" xfId="118" applyNumberFormat="1" applyFont="1" applyFill="1" applyBorder="1" applyAlignment="1">
      <alignment horizontal="center" vertical="top" wrapText="1"/>
    </xf>
    <xf numFmtId="0" fontId="67" fillId="0" borderId="0" xfId="0" applyFont="1" applyAlignment="1">
      <alignment horizontal="left" vertical="top" wrapText="1"/>
    </xf>
    <xf numFmtId="0" fontId="75" fillId="0" borderId="19" xfId="0" applyFont="1" applyBorder="1" applyAlignment="1">
      <alignment horizontal="center" vertical="top" wrapText="1"/>
    </xf>
    <xf numFmtId="0" fontId="75" fillId="0" borderId="20" xfId="0" applyFont="1" applyBorder="1" applyAlignment="1">
      <alignment horizontal="center" vertical="top" wrapText="1"/>
    </xf>
    <xf numFmtId="0" fontId="75" fillId="0" borderId="26" xfId="0" applyFont="1" applyBorder="1" applyAlignment="1">
      <alignment horizontal="center" vertical="top" wrapText="1"/>
    </xf>
    <xf numFmtId="0" fontId="75" fillId="0" borderId="27" xfId="0" applyFont="1" applyBorder="1" applyAlignment="1">
      <alignment horizontal="center" vertical="top" wrapText="1"/>
    </xf>
    <xf numFmtId="0" fontId="75" fillId="0" borderId="28" xfId="0" applyFont="1" applyBorder="1" applyAlignment="1">
      <alignment horizontal="center" vertical="top" wrapText="1"/>
    </xf>
    <xf numFmtId="0" fontId="75" fillId="0" borderId="29" xfId="0" applyFont="1" applyBorder="1" applyAlignment="1">
      <alignment horizontal="center" vertical="top" wrapText="1"/>
    </xf>
  </cellXfs>
  <cellStyles count="10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style0 2" xfId="36"/>
    <cellStyle name="td" xfId="37"/>
    <cellStyle name="td 2" xfId="38"/>
    <cellStyle name="tr" xfId="39"/>
    <cellStyle name="xl21" xfId="40"/>
    <cellStyle name="xl21 2" xfId="41"/>
    <cellStyle name="xl22" xfId="42"/>
    <cellStyle name="xl23" xfId="43"/>
    <cellStyle name="xl23 2" xfId="44"/>
    <cellStyle name="xl24" xfId="45"/>
    <cellStyle name="xl24 2" xfId="46"/>
    <cellStyle name="xl25" xfId="47"/>
    <cellStyle name="xl25 2" xfId="48"/>
    <cellStyle name="xl26" xfId="49"/>
    <cellStyle name="xl26 2" xfId="50"/>
    <cellStyle name="xl27" xfId="51"/>
    <cellStyle name="xl27 2" xfId="52"/>
    <cellStyle name="xl28" xfId="53"/>
    <cellStyle name="xl28 2" xfId="54"/>
    <cellStyle name="xl29" xfId="55"/>
    <cellStyle name="xl29 2" xfId="56"/>
    <cellStyle name="xl30" xfId="57"/>
    <cellStyle name="xl30 2" xfId="58"/>
    <cellStyle name="xl31" xfId="59"/>
    <cellStyle name="xl31 2" xfId="60"/>
    <cellStyle name="xl32" xfId="61"/>
    <cellStyle name="xl32 2" xfId="62"/>
    <cellStyle name="xl33" xfId="63"/>
    <cellStyle name="xl33 2" xfId="64"/>
    <cellStyle name="xl34" xfId="65"/>
    <cellStyle name="xl34 2" xfId="66"/>
    <cellStyle name="xl35" xfId="67"/>
    <cellStyle name="xl35 2" xfId="68"/>
    <cellStyle name="xl36" xfId="69"/>
    <cellStyle name="xl37" xfId="70"/>
    <cellStyle name="xl37 2" xfId="71"/>
    <cellStyle name="xl38" xfId="72"/>
    <cellStyle name="xl38 2" xfId="73"/>
    <cellStyle name="xl39" xfId="74"/>
    <cellStyle name="xl39 2" xfId="75"/>
    <cellStyle name="xl40" xfId="76"/>
    <cellStyle name="xl40 2" xfId="77"/>
    <cellStyle name="xl41" xfId="78"/>
    <cellStyle name="xl41 2" xfId="79"/>
    <cellStyle name="xl42" xfId="80"/>
    <cellStyle name="xl42 2" xfId="81"/>
    <cellStyle name="xl43" xfId="82"/>
    <cellStyle name="xl43 2" xfId="83"/>
    <cellStyle name="xl44" xfId="84"/>
    <cellStyle name="xl44 2" xfId="85"/>
    <cellStyle name="xl45" xfId="86"/>
    <cellStyle name="xl45 2" xfId="87"/>
    <cellStyle name="xl46" xfId="88"/>
    <cellStyle name="xl60" xfId="89"/>
    <cellStyle name="Акцент1" xfId="90"/>
    <cellStyle name="Акцент2" xfId="91"/>
    <cellStyle name="Акцент3" xfId="92"/>
    <cellStyle name="Акцент4" xfId="93"/>
    <cellStyle name="Акцент5" xfId="94"/>
    <cellStyle name="Акцент6" xfId="95"/>
    <cellStyle name="Ввод " xfId="96"/>
    <cellStyle name="Вывод" xfId="97"/>
    <cellStyle name="Вычисление" xfId="98"/>
    <cellStyle name="Currency" xfId="99"/>
    <cellStyle name="Currency [0]" xfId="100"/>
    <cellStyle name="Заголовок 1" xfId="101"/>
    <cellStyle name="Заголовок 2" xfId="102"/>
    <cellStyle name="Заголовок 3" xfId="103"/>
    <cellStyle name="Заголовок 4" xfId="104"/>
    <cellStyle name="Итог" xfId="105"/>
    <cellStyle name="Контрольная ячейка" xfId="106"/>
    <cellStyle name="Название" xfId="107"/>
    <cellStyle name="Нейтральный" xfId="108"/>
    <cellStyle name="Обычный 2" xfId="109"/>
    <cellStyle name="Обычный 3" xfId="110"/>
    <cellStyle name="Обычный 4" xfId="111"/>
    <cellStyle name="Плохой" xfId="112"/>
    <cellStyle name="Пояснение" xfId="113"/>
    <cellStyle name="Примечание" xfId="114"/>
    <cellStyle name="Percent" xfId="115"/>
    <cellStyle name="Связанная ячейка" xfId="116"/>
    <cellStyle name="Текст предупреждения" xfId="117"/>
    <cellStyle name="Comma" xfId="118"/>
    <cellStyle name="Comma [0]" xfId="119"/>
    <cellStyle name="Хороший" xfId="120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N207"/>
  <sheetViews>
    <sheetView tabSelected="1" zoomScale="88" zoomScaleNormal="88" zoomScalePageLayoutView="0" workbookViewId="0" topLeftCell="A1">
      <selection activeCell="B9" sqref="B9"/>
    </sheetView>
  </sheetViews>
  <sheetFormatPr defaultColWidth="9.140625" defaultRowHeight="15"/>
  <cols>
    <col min="1" max="1" width="9.00390625" style="0" customWidth="1"/>
    <col min="2" max="2" width="45.421875" style="0" customWidth="1"/>
    <col min="3" max="3" width="0.13671875" style="0" hidden="1" customWidth="1"/>
    <col min="4" max="4" width="13.8515625" style="0" hidden="1" customWidth="1"/>
    <col min="5" max="5" width="13.140625" style="0" hidden="1" customWidth="1"/>
    <col min="6" max="6" width="16.28125" style="0" customWidth="1"/>
    <col min="7" max="7" width="13.8515625" style="0" customWidth="1"/>
    <col min="8" max="8" width="16.00390625" style="0" customWidth="1"/>
    <col min="9" max="9" width="14.421875" style="0" customWidth="1"/>
    <col min="10" max="10" width="15.7109375" style="0" customWidth="1"/>
    <col min="11" max="11" width="13.8515625" style="0" customWidth="1"/>
    <col min="12" max="12" width="15.8515625" style="0" customWidth="1"/>
    <col min="13" max="13" width="13.8515625" style="0" customWidth="1"/>
    <col min="14" max="14" width="13.57421875" style="0" customWidth="1"/>
  </cols>
  <sheetData>
    <row r="2" ht="15" hidden="1"/>
    <row r="3" ht="3.75" customHeight="1" hidden="1"/>
    <row r="4" ht="15" hidden="1"/>
    <row r="5" spans="5:7" ht="18.75">
      <c r="E5" s="122" t="s">
        <v>57</v>
      </c>
      <c r="F5" s="122"/>
      <c r="G5" s="122"/>
    </row>
    <row r="6" spans="2:13" ht="19.5" customHeight="1">
      <c r="B6" s="122" t="s">
        <v>346</v>
      </c>
      <c r="C6" s="122"/>
      <c r="D6" s="122"/>
      <c r="E6" s="122"/>
      <c r="F6" s="122"/>
      <c r="G6" s="122"/>
      <c r="H6" s="122"/>
      <c r="I6" s="122"/>
      <c r="J6" s="122"/>
      <c r="K6" s="122"/>
      <c r="L6" s="6"/>
      <c r="M6" s="6"/>
    </row>
    <row r="7" spans="2:14" ht="42.75" customHeight="1">
      <c r="B7" s="124" t="s">
        <v>347</v>
      </c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</row>
    <row r="8" spans="2:14" ht="58.5" customHeight="1">
      <c r="B8" s="124" t="s">
        <v>350</v>
      </c>
      <c r="C8" s="124"/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4"/>
    </row>
    <row r="9" ht="15.75" thickBot="1"/>
    <row r="10" spans="1:14" ht="15.75" thickBot="1">
      <c r="A10" s="111" t="s">
        <v>0</v>
      </c>
      <c r="B10" s="111" t="s">
        <v>1</v>
      </c>
      <c r="C10" s="114" t="s">
        <v>2</v>
      </c>
      <c r="D10" s="115"/>
      <c r="E10" s="106" t="s">
        <v>3</v>
      </c>
      <c r="F10" s="89"/>
      <c r="G10" s="125" t="s">
        <v>4</v>
      </c>
      <c r="H10" s="126"/>
      <c r="I10" s="127"/>
      <c r="J10" s="90"/>
      <c r="K10" s="128" t="s">
        <v>5</v>
      </c>
      <c r="L10" s="129"/>
      <c r="M10" s="130"/>
      <c r="N10" s="106" t="s">
        <v>3</v>
      </c>
    </row>
    <row r="11" spans="1:14" ht="25.5" customHeight="1">
      <c r="A11" s="112"/>
      <c r="B11" s="112"/>
      <c r="C11" s="106" t="s">
        <v>6</v>
      </c>
      <c r="D11" s="116" t="s">
        <v>7</v>
      </c>
      <c r="E11" s="107"/>
      <c r="F11" s="109" t="s">
        <v>21</v>
      </c>
      <c r="G11" s="116" t="s">
        <v>20</v>
      </c>
      <c r="H11" s="116" t="s">
        <v>8</v>
      </c>
      <c r="I11" s="116" t="s">
        <v>9</v>
      </c>
      <c r="J11" s="109" t="s">
        <v>21</v>
      </c>
      <c r="K11" s="117" t="s">
        <v>20</v>
      </c>
      <c r="L11" s="116" t="s">
        <v>8</v>
      </c>
      <c r="M11" s="117" t="s">
        <v>9</v>
      </c>
      <c r="N11" s="107"/>
    </row>
    <row r="12" spans="1:14" ht="15">
      <c r="A12" s="112"/>
      <c r="B12" s="112"/>
      <c r="C12" s="107"/>
      <c r="D12" s="117"/>
      <c r="E12" s="107"/>
      <c r="F12" s="109"/>
      <c r="G12" s="117"/>
      <c r="H12" s="117"/>
      <c r="I12" s="117"/>
      <c r="J12" s="109"/>
      <c r="K12" s="117"/>
      <c r="L12" s="117"/>
      <c r="M12" s="117"/>
      <c r="N12" s="107"/>
    </row>
    <row r="13" spans="1:14" ht="26.25" customHeight="1" thickBot="1">
      <c r="A13" s="113"/>
      <c r="B13" s="113"/>
      <c r="C13" s="108"/>
      <c r="D13" s="118"/>
      <c r="E13" s="108"/>
      <c r="F13" s="110"/>
      <c r="G13" s="118"/>
      <c r="H13" s="118"/>
      <c r="I13" s="118"/>
      <c r="J13" s="110"/>
      <c r="K13" s="118"/>
      <c r="L13" s="118"/>
      <c r="M13" s="118"/>
      <c r="N13" s="108"/>
    </row>
    <row r="14" spans="1:14" ht="45.75" customHeight="1">
      <c r="A14" s="12">
        <v>1</v>
      </c>
      <c r="B14" s="83" t="s">
        <v>174</v>
      </c>
      <c r="C14" s="13">
        <f>F14</f>
        <v>95310</v>
      </c>
      <c r="D14" s="13">
        <f>J14</f>
        <v>92499.90000000001</v>
      </c>
      <c r="E14" s="13">
        <f>D14/C14*100</f>
        <v>97.05162102612529</v>
      </c>
      <c r="F14" s="95">
        <f>SUM(G14:I14)</f>
        <v>95310</v>
      </c>
      <c r="G14" s="95">
        <f>SUM(G15+G19+G22+G24)</f>
        <v>0</v>
      </c>
      <c r="H14" s="95">
        <f>SUM(H15+H19+H22+H24)</f>
        <v>85130</v>
      </c>
      <c r="I14" s="95">
        <f>SUM(I15+I19+I22+I24)</f>
        <v>10180</v>
      </c>
      <c r="J14" s="95">
        <f>SUM(K14:M14)</f>
        <v>92499.90000000001</v>
      </c>
      <c r="K14" s="21">
        <f>K15+K19+K22+K24</f>
        <v>0</v>
      </c>
      <c r="L14" s="21">
        <f>L15+L19+L22+L24</f>
        <v>82547.1</v>
      </c>
      <c r="M14" s="21">
        <f>M15+M19+M22+M24</f>
        <v>9952.8</v>
      </c>
      <c r="N14" s="21">
        <f>J14/F14*100</f>
        <v>97.05162102612529</v>
      </c>
    </row>
    <row r="15" spans="1:14" ht="48" customHeight="1">
      <c r="A15" s="18" t="s">
        <v>18</v>
      </c>
      <c r="B15" s="10" t="s">
        <v>238</v>
      </c>
      <c r="C15" s="8">
        <f>F15</f>
        <v>8750.8</v>
      </c>
      <c r="D15" s="8">
        <f>J15</f>
        <v>8523.599999999999</v>
      </c>
      <c r="E15" s="8">
        <f>D15/C15*100</f>
        <v>97.40366595054165</v>
      </c>
      <c r="F15" s="22">
        <f aca="true" t="shared" si="0" ref="F15:M15">SUM(F16:F18)</f>
        <v>8750.8</v>
      </c>
      <c r="G15" s="22">
        <f t="shared" si="0"/>
        <v>0</v>
      </c>
      <c r="H15" s="22">
        <f t="shared" si="0"/>
        <v>0</v>
      </c>
      <c r="I15" s="22">
        <f t="shared" si="0"/>
        <v>8750.8</v>
      </c>
      <c r="J15" s="22">
        <f t="shared" si="0"/>
        <v>8523.599999999999</v>
      </c>
      <c r="K15" s="22">
        <f t="shared" si="0"/>
        <v>0</v>
      </c>
      <c r="L15" s="22">
        <f t="shared" si="0"/>
        <v>0</v>
      </c>
      <c r="M15" s="22">
        <f t="shared" si="0"/>
        <v>8523.599999999999</v>
      </c>
      <c r="N15" s="23">
        <f aca="true" t="shared" si="1" ref="N15:N25">J15/F15*100</f>
        <v>97.40366595054165</v>
      </c>
    </row>
    <row r="16" spans="1:14" ht="32.25" customHeight="1">
      <c r="A16" s="14" t="s">
        <v>59</v>
      </c>
      <c r="B16" s="17" t="s">
        <v>175</v>
      </c>
      <c r="C16" s="15"/>
      <c r="D16" s="15"/>
      <c r="E16" s="15"/>
      <c r="F16" s="24">
        <f>G16+H16+I16</f>
        <v>8635.8</v>
      </c>
      <c r="G16" s="25"/>
      <c r="H16" s="25">
        <v>0</v>
      </c>
      <c r="I16" s="25">
        <v>8635.8</v>
      </c>
      <c r="J16" s="24">
        <f aca="true" t="shared" si="2" ref="J16:J25">K16+L16+M16</f>
        <v>8421.3</v>
      </c>
      <c r="K16" s="25"/>
      <c r="L16" s="25">
        <v>0</v>
      </c>
      <c r="M16" s="25">
        <v>8421.3</v>
      </c>
      <c r="N16" s="27">
        <f t="shared" si="1"/>
        <v>97.51615368581949</v>
      </c>
    </row>
    <row r="17" spans="1:14" ht="78" customHeight="1" hidden="1">
      <c r="A17" s="14" t="s">
        <v>60</v>
      </c>
      <c r="B17" s="17" t="s">
        <v>239</v>
      </c>
      <c r="C17" s="15"/>
      <c r="D17" s="15"/>
      <c r="E17" s="15"/>
      <c r="F17" s="24">
        <f>SUM(G17:I17)</f>
        <v>0</v>
      </c>
      <c r="G17" s="25"/>
      <c r="H17" s="25">
        <v>0</v>
      </c>
      <c r="I17" s="25"/>
      <c r="J17" s="24">
        <f>SUM(K17:M17)</f>
        <v>0</v>
      </c>
      <c r="K17" s="25"/>
      <c r="L17" s="25">
        <v>0</v>
      </c>
      <c r="M17" s="25"/>
      <c r="N17" s="27" t="e">
        <f t="shared" si="1"/>
        <v>#DIV/0!</v>
      </c>
    </row>
    <row r="18" spans="1:14" ht="75.75" customHeight="1">
      <c r="A18" s="14" t="s">
        <v>60</v>
      </c>
      <c r="B18" s="17" t="s">
        <v>176</v>
      </c>
      <c r="C18" s="15"/>
      <c r="D18" s="15"/>
      <c r="E18" s="15"/>
      <c r="F18" s="24">
        <f aca="true" t="shared" si="3" ref="F18:F23">G18+H18+I18</f>
        <v>115</v>
      </c>
      <c r="G18" s="25"/>
      <c r="H18" s="25"/>
      <c r="I18" s="25">
        <v>115</v>
      </c>
      <c r="J18" s="24">
        <f t="shared" si="2"/>
        <v>102.3</v>
      </c>
      <c r="K18" s="25"/>
      <c r="L18" s="25"/>
      <c r="M18" s="25">
        <v>102.3</v>
      </c>
      <c r="N18" s="27">
        <f t="shared" si="1"/>
        <v>88.95652173913044</v>
      </c>
    </row>
    <row r="19" spans="1:14" ht="48.75" customHeight="1">
      <c r="A19" s="18" t="s">
        <v>19</v>
      </c>
      <c r="B19" s="10" t="s">
        <v>296</v>
      </c>
      <c r="C19" s="43"/>
      <c r="D19" s="43"/>
      <c r="E19" s="43"/>
      <c r="F19" s="34">
        <f t="shared" si="3"/>
        <v>50439.200000000004</v>
      </c>
      <c r="G19" s="34">
        <f aca="true" t="shared" si="4" ref="G19:M19">SUM(G20:G21)</f>
        <v>0</v>
      </c>
      <c r="H19" s="34">
        <f t="shared" si="4"/>
        <v>50439.200000000004</v>
      </c>
      <c r="I19" s="34">
        <f t="shared" si="4"/>
        <v>0</v>
      </c>
      <c r="J19" s="34">
        <f t="shared" si="4"/>
        <v>49446.4</v>
      </c>
      <c r="K19" s="34">
        <f t="shared" si="4"/>
        <v>0</v>
      </c>
      <c r="L19" s="34">
        <f t="shared" si="4"/>
        <v>49446.4</v>
      </c>
      <c r="M19" s="34">
        <f t="shared" si="4"/>
        <v>0</v>
      </c>
      <c r="N19" s="40">
        <f t="shared" si="1"/>
        <v>98.03168963821788</v>
      </c>
    </row>
    <row r="20" spans="1:14" ht="34.5" customHeight="1">
      <c r="A20" s="14" t="s">
        <v>61</v>
      </c>
      <c r="B20" s="17" t="s">
        <v>62</v>
      </c>
      <c r="C20" s="15"/>
      <c r="D20" s="15"/>
      <c r="E20" s="15"/>
      <c r="F20" s="35">
        <f t="shared" si="3"/>
        <v>16428.4</v>
      </c>
      <c r="G20" s="25">
        <v>0</v>
      </c>
      <c r="H20" s="25">
        <v>16428.4</v>
      </c>
      <c r="I20" s="25">
        <v>0</v>
      </c>
      <c r="J20" s="24">
        <f t="shared" si="2"/>
        <v>16428.4</v>
      </c>
      <c r="K20" s="25">
        <v>0</v>
      </c>
      <c r="L20" s="25">
        <v>16428.4</v>
      </c>
      <c r="M20" s="25">
        <v>0</v>
      </c>
      <c r="N20" s="27">
        <f t="shared" si="1"/>
        <v>100</v>
      </c>
    </row>
    <row r="21" spans="1:14" ht="34.5" customHeight="1">
      <c r="A21" s="14" t="s">
        <v>192</v>
      </c>
      <c r="B21" s="17" t="s">
        <v>63</v>
      </c>
      <c r="C21" s="15"/>
      <c r="D21" s="15"/>
      <c r="E21" s="15"/>
      <c r="F21" s="35">
        <f t="shared" si="3"/>
        <v>34010.8</v>
      </c>
      <c r="G21" s="25"/>
      <c r="H21" s="25">
        <v>34010.8</v>
      </c>
      <c r="I21" s="25">
        <v>0</v>
      </c>
      <c r="J21" s="24">
        <f t="shared" si="2"/>
        <v>33018</v>
      </c>
      <c r="K21" s="25"/>
      <c r="L21" s="25">
        <v>33018</v>
      </c>
      <c r="M21" s="25">
        <v>0</v>
      </c>
      <c r="N21" s="27">
        <f t="shared" si="1"/>
        <v>97.08092723487832</v>
      </c>
    </row>
    <row r="22" spans="1:14" ht="71.25" customHeight="1">
      <c r="A22" s="18" t="s">
        <v>335</v>
      </c>
      <c r="B22" s="10" t="s">
        <v>339</v>
      </c>
      <c r="C22" s="43"/>
      <c r="D22" s="43"/>
      <c r="E22" s="43"/>
      <c r="F22" s="34">
        <f t="shared" si="3"/>
        <v>34690.8</v>
      </c>
      <c r="G22" s="34">
        <f>SUM(G23)</f>
        <v>0</v>
      </c>
      <c r="H22" s="34">
        <f>SUM(H23)</f>
        <v>34690.8</v>
      </c>
      <c r="I22" s="34">
        <f>SUM(I23)</f>
        <v>0</v>
      </c>
      <c r="J22" s="34">
        <f>SUM(K22:M22)</f>
        <v>33100.7</v>
      </c>
      <c r="K22" s="34">
        <f>SUM(K23)</f>
        <v>0</v>
      </c>
      <c r="L22" s="34">
        <f>SUM(L23)</f>
        <v>33100.7</v>
      </c>
      <c r="M22" s="34">
        <f>SUM(M23)</f>
        <v>0</v>
      </c>
      <c r="N22" s="40">
        <f>J22/F22*100</f>
        <v>95.41636399275887</v>
      </c>
    </row>
    <row r="23" spans="1:14" ht="34.5" customHeight="1">
      <c r="A23" s="14" t="s">
        <v>336</v>
      </c>
      <c r="B23" s="17" t="s">
        <v>340</v>
      </c>
      <c r="C23" s="15"/>
      <c r="D23" s="15"/>
      <c r="E23" s="15"/>
      <c r="F23" s="35">
        <f t="shared" si="3"/>
        <v>34690.8</v>
      </c>
      <c r="G23" s="25">
        <v>0</v>
      </c>
      <c r="H23" s="25">
        <v>34690.8</v>
      </c>
      <c r="I23" s="25">
        <v>0</v>
      </c>
      <c r="J23" s="24">
        <f>K23+L23+M23</f>
        <v>33100.7</v>
      </c>
      <c r="K23" s="25">
        <v>0</v>
      </c>
      <c r="L23" s="25">
        <v>33100.7</v>
      </c>
      <c r="M23" s="25">
        <v>0</v>
      </c>
      <c r="N23" s="27">
        <f>J23/F23*100</f>
        <v>95.41636399275887</v>
      </c>
    </row>
    <row r="24" spans="1:14" ht="33.75" customHeight="1">
      <c r="A24" s="18" t="s">
        <v>337</v>
      </c>
      <c r="B24" s="10" t="s">
        <v>318</v>
      </c>
      <c r="C24" s="20">
        <f>F24</f>
        <v>1429.2</v>
      </c>
      <c r="D24" s="20">
        <f>J24</f>
        <v>1429.2</v>
      </c>
      <c r="E24" s="20">
        <f>D24/C24*100</f>
        <v>100</v>
      </c>
      <c r="F24" s="22">
        <f aca="true" t="shared" si="5" ref="F24:M24">SUM(F25)</f>
        <v>1429.2</v>
      </c>
      <c r="G24" s="22">
        <f t="shared" si="5"/>
        <v>0</v>
      </c>
      <c r="H24" s="22">
        <f t="shared" si="5"/>
        <v>0</v>
      </c>
      <c r="I24" s="22">
        <f t="shared" si="5"/>
        <v>1429.2</v>
      </c>
      <c r="J24" s="22">
        <f t="shared" si="5"/>
        <v>1429.2</v>
      </c>
      <c r="K24" s="22">
        <f t="shared" si="5"/>
        <v>0</v>
      </c>
      <c r="L24" s="22">
        <f t="shared" si="5"/>
        <v>0</v>
      </c>
      <c r="M24" s="22">
        <f t="shared" si="5"/>
        <v>1429.2</v>
      </c>
      <c r="N24" s="30">
        <f t="shared" si="1"/>
        <v>100</v>
      </c>
    </row>
    <row r="25" spans="1:14" ht="34.5" customHeight="1">
      <c r="A25" s="14" t="s">
        <v>338</v>
      </c>
      <c r="B25" s="17" t="s">
        <v>320</v>
      </c>
      <c r="C25" s="15"/>
      <c r="D25" s="15"/>
      <c r="E25" s="15"/>
      <c r="F25" s="24">
        <f>G25+H25+I25</f>
        <v>1429.2</v>
      </c>
      <c r="G25" s="25"/>
      <c r="H25" s="25"/>
      <c r="I25" s="25">
        <v>1429.2</v>
      </c>
      <c r="J25" s="24">
        <f t="shared" si="2"/>
        <v>1429.2</v>
      </c>
      <c r="K25" s="25"/>
      <c r="L25" s="25"/>
      <c r="M25" s="25">
        <v>1429.2</v>
      </c>
      <c r="N25" s="27">
        <f t="shared" si="1"/>
        <v>100</v>
      </c>
    </row>
    <row r="26" spans="1:14" ht="49.5" customHeight="1">
      <c r="A26" s="84" t="s">
        <v>193</v>
      </c>
      <c r="B26" s="83" t="s">
        <v>316</v>
      </c>
      <c r="C26" s="13">
        <f>F26</f>
        <v>72609.2</v>
      </c>
      <c r="D26" s="13">
        <f>J26</f>
        <v>60897.3</v>
      </c>
      <c r="E26" s="13">
        <f>D26/C26*100</f>
        <v>83.86995036441664</v>
      </c>
      <c r="F26" s="95">
        <f>SUM(F27+F32)</f>
        <v>72609.2</v>
      </c>
      <c r="G26" s="95">
        <f aca="true" t="shared" si="6" ref="G26:M26">SUM(G27+G32)</f>
        <v>31591.6</v>
      </c>
      <c r="H26" s="95">
        <f t="shared" si="6"/>
        <v>33058.1</v>
      </c>
      <c r="I26" s="95">
        <f t="shared" si="6"/>
        <v>7959.5</v>
      </c>
      <c r="J26" s="95">
        <f t="shared" si="6"/>
        <v>60897.3</v>
      </c>
      <c r="K26" s="21">
        <f t="shared" si="6"/>
        <v>31366.2</v>
      </c>
      <c r="L26" s="21">
        <f t="shared" si="6"/>
        <v>25798</v>
      </c>
      <c r="M26" s="21">
        <f t="shared" si="6"/>
        <v>3733.1</v>
      </c>
      <c r="N26" s="21">
        <f aca="true" t="shared" si="7" ref="N26:N52">J26/F26*100</f>
        <v>83.86995036441664</v>
      </c>
    </row>
    <row r="27" spans="1:14" ht="32.25" customHeight="1">
      <c r="A27" s="18" t="s">
        <v>22</v>
      </c>
      <c r="B27" s="10" t="s">
        <v>315</v>
      </c>
      <c r="C27" s="8">
        <f>F27</f>
        <v>56013.899999999994</v>
      </c>
      <c r="D27" s="8">
        <f>J27</f>
        <v>44302</v>
      </c>
      <c r="E27" s="8">
        <f>D27/C27*100</f>
        <v>79.09108274910336</v>
      </c>
      <c r="F27" s="22">
        <f>SUM(F28:F31)</f>
        <v>56013.899999999994</v>
      </c>
      <c r="G27" s="22">
        <f>SUM(G28:G31)</f>
        <v>31591.6</v>
      </c>
      <c r="H27" s="22">
        <f>SUM(H28:H31)</f>
        <v>16462.8</v>
      </c>
      <c r="I27" s="22">
        <f>SUM(I28:I31)</f>
        <v>7959.5</v>
      </c>
      <c r="J27" s="22">
        <f>SUM(J28:J31)</f>
        <v>44302</v>
      </c>
      <c r="K27" s="22">
        <f>SUM(K29:K30)</f>
        <v>31366.2</v>
      </c>
      <c r="L27" s="22">
        <f>SUM(L29:L30)</f>
        <v>9202.7</v>
      </c>
      <c r="M27" s="22">
        <f>SUM(M29:M30)</f>
        <v>3733.1</v>
      </c>
      <c r="N27" s="22">
        <f>SUM(N29:N30)</f>
        <v>142.44036383232367</v>
      </c>
    </row>
    <row r="28" spans="1:14" ht="47.25" customHeight="1">
      <c r="A28" s="14" t="s">
        <v>65</v>
      </c>
      <c r="B28" s="17" t="s">
        <v>232</v>
      </c>
      <c r="C28" s="15"/>
      <c r="D28" s="15"/>
      <c r="E28" s="15"/>
      <c r="F28" s="24">
        <f>SUM(G28:I28)</f>
        <v>4184.2</v>
      </c>
      <c r="G28" s="25"/>
      <c r="H28" s="25"/>
      <c r="I28" s="25">
        <v>4184.2</v>
      </c>
      <c r="J28" s="24">
        <f>K28+L28+M28</f>
        <v>0</v>
      </c>
      <c r="K28" s="25"/>
      <c r="L28" s="25">
        <v>0</v>
      </c>
      <c r="M28" s="25">
        <v>0</v>
      </c>
      <c r="N28" s="27">
        <f t="shared" si="7"/>
        <v>0</v>
      </c>
    </row>
    <row r="29" spans="1:14" ht="30.75" customHeight="1">
      <c r="A29" s="14" t="s">
        <v>66</v>
      </c>
      <c r="B29" s="17" t="s">
        <v>220</v>
      </c>
      <c r="C29" s="15"/>
      <c r="D29" s="15"/>
      <c r="E29" s="15"/>
      <c r="F29" s="24">
        <f>SUM(G29:I29)</f>
        <v>51793.7</v>
      </c>
      <c r="G29" s="25">
        <v>31591.6</v>
      </c>
      <c r="H29" s="25">
        <v>16462.8</v>
      </c>
      <c r="I29" s="25">
        <v>3739.3</v>
      </c>
      <c r="J29" s="24">
        <f>K29+L29+M29</f>
        <v>44281.5</v>
      </c>
      <c r="K29" s="25">
        <v>31366.2</v>
      </c>
      <c r="L29" s="25">
        <v>9202.7</v>
      </c>
      <c r="M29" s="25">
        <v>3712.6</v>
      </c>
      <c r="N29" s="27">
        <f t="shared" si="7"/>
        <v>85.49591938787923</v>
      </c>
    </row>
    <row r="30" spans="1:14" ht="91.5" customHeight="1">
      <c r="A30" s="14" t="s">
        <v>219</v>
      </c>
      <c r="B30" s="17" t="s">
        <v>228</v>
      </c>
      <c r="C30" s="15"/>
      <c r="D30" s="15"/>
      <c r="E30" s="15"/>
      <c r="F30" s="24">
        <f>SUM(G30:I30)</f>
        <v>36</v>
      </c>
      <c r="G30" s="25"/>
      <c r="H30" s="25"/>
      <c r="I30" s="25">
        <v>36</v>
      </c>
      <c r="J30" s="24">
        <f>K30+L30+M30</f>
        <v>20.5</v>
      </c>
      <c r="K30" s="25"/>
      <c r="L30" s="25"/>
      <c r="M30" s="25">
        <v>20.5</v>
      </c>
      <c r="N30" s="27">
        <f t="shared" si="7"/>
        <v>56.94444444444444</v>
      </c>
    </row>
    <row r="31" spans="1:14" ht="76.5" customHeight="1" hidden="1">
      <c r="A31" s="14" t="s">
        <v>219</v>
      </c>
      <c r="B31" s="17" t="s">
        <v>293</v>
      </c>
      <c r="C31" s="15"/>
      <c r="D31" s="15"/>
      <c r="E31" s="15"/>
      <c r="F31" s="24">
        <f>SUM(G31:I31)</f>
        <v>0</v>
      </c>
      <c r="G31" s="25"/>
      <c r="H31" s="25">
        <v>0</v>
      </c>
      <c r="I31" s="25">
        <v>0</v>
      </c>
      <c r="J31" s="24">
        <f>K31+L31+M31</f>
        <v>0</v>
      </c>
      <c r="K31" s="25"/>
      <c r="L31" s="25"/>
      <c r="M31" s="25">
        <v>0</v>
      </c>
      <c r="N31" s="27" t="e">
        <f t="shared" si="7"/>
        <v>#DIV/0!</v>
      </c>
    </row>
    <row r="32" spans="1:14" ht="72" customHeight="1">
      <c r="A32" s="18" t="s">
        <v>23</v>
      </c>
      <c r="B32" s="10" t="s">
        <v>177</v>
      </c>
      <c r="C32" s="43"/>
      <c r="D32" s="43"/>
      <c r="E32" s="43"/>
      <c r="F32" s="34">
        <f>G32+H32+I32</f>
        <v>16595.3</v>
      </c>
      <c r="G32" s="34">
        <f>SUM(G33:G33)</f>
        <v>0</v>
      </c>
      <c r="H32" s="34">
        <f>SUM(H33:H33)</f>
        <v>16595.3</v>
      </c>
      <c r="I32" s="34">
        <f>SUM(I33:I33)</f>
        <v>0</v>
      </c>
      <c r="J32" s="34">
        <f>SUM(J33:J33)</f>
        <v>16595.3</v>
      </c>
      <c r="K32" s="34">
        <f>SUM(K33)</f>
        <v>0</v>
      </c>
      <c r="L32" s="34">
        <f>SUM(L33)</f>
        <v>16595.3</v>
      </c>
      <c r="M32" s="34">
        <f>SUM(M33)</f>
        <v>0</v>
      </c>
      <c r="N32" s="34">
        <f>SUM(N33)</f>
        <v>100</v>
      </c>
    </row>
    <row r="33" spans="1:14" ht="76.5" customHeight="1">
      <c r="A33" s="14" t="s">
        <v>332</v>
      </c>
      <c r="B33" s="17" t="s">
        <v>293</v>
      </c>
      <c r="C33" s="15"/>
      <c r="D33" s="15"/>
      <c r="E33" s="15"/>
      <c r="F33" s="35">
        <f>G33+H33+I33</f>
        <v>16595.3</v>
      </c>
      <c r="G33" s="25">
        <v>0</v>
      </c>
      <c r="H33" s="25">
        <v>16595.3</v>
      </c>
      <c r="I33" s="25">
        <v>0</v>
      </c>
      <c r="J33" s="24">
        <f>K33+L33+M33</f>
        <v>16595.3</v>
      </c>
      <c r="K33" s="25">
        <v>0</v>
      </c>
      <c r="L33" s="25">
        <v>16595.3</v>
      </c>
      <c r="M33" s="25">
        <v>0</v>
      </c>
      <c r="N33" s="27">
        <f t="shared" si="7"/>
        <v>100</v>
      </c>
    </row>
    <row r="34" spans="1:14" ht="47.25" customHeight="1">
      <c r="A34" s="84" t="s">
        <v>194</v>
      </c>
      <c r="B34" s="83" t="s">
        <v>178</v>
      </c>
      <c r="C34" s="13">
        <f>F34</f>
        <v>1193</v>
      </c>
      <c r="D34" s="13">
        <f>J34</f>
        <v>1193</v>
      </c>
      <c r="E34" s="13">
        <f>D34/C34*100</f>
        <v>100</v>
      </c>
      <c r="F34" s="95">
        <f>SUM(F35+F40+F42+F44)</f>
        <v>1193</v>
      </c>
      <c r="G34" s="95">
        <f aca="true" t="shared" si="8" ref="G34:M34">SUM(G35+G40+G42+G44)</f>
        <v>0</v>
      </c>
      <c r="H34" s="95">
        <f t="shared" si="8"/>
        <v>948.9</v>
      </c>
      <c r="I34" s="95">
        <f t="shared" si="8"/>
        <v>244.1</v>
      </c>
      <c r="J34" s="95">
        <f t="shared" si="8"/>
        <v>1193</v>
      </c>
      <c r="K34" s="21">
        <f t="shared" si="8"/>
        <v>0</v>
      </c>
      <c r="L34" s="21">
        <f t="shared" si="8"/>
        <v>948.9</v>
      </c>
      <c r="M34" s="21">
        <f t="shared" si="8"/>
        <v>244.1</v>
      </c>
      <c r="N34" s="21">
        <f t="shared" si="7"/>
        <v>100</v>
      </c>
    </row>
    <row r="35" spans="1:14" ht="33" customHeight="1">
      <c r="A35" s="18" t="s">
        <v>25</v>
      </c>
      <c r="B35" s="10" t="s">
        <v>179</v>
      </c>
      <c r="C35" s="8">
        <f>F35</f>
        <v>199.1</v>
      </c>
      <c r="D35" s="8">
        <f>J35</f>
        <v>199.1</v>
      </c>
      <c r="E35" s="8">
        <f>D35/C35*100</f>
        <v>100</v>
      </c>
      <c r="F35" s="22">
        <f aca="true" t="shared" si="9" ref="F35:M35">SUM(F36:F39)</f>
        <v>199.1</v>
      </c>
      <c r="G35" s="22">
        <f t="shared" si="9"/>
        <v>0</v>
      </c>
      <c r="H35" s="22">
        <f t="shared" si="9"/>
        <v>0</v>
      </c>
      <c r="I35" s="22">
        <f t="shared" si="9"/>
        <v>199.1</v>
      </c>
      <c r="J35" s="22">
        <f t="shared" si="9"/>
        <v>199.1</v>
      </c>
      <c r="K35" s="22">
        <f t="shared" si="9"/>
        <v>0</v>
      </c>
      <c r="L35" s="22">
        <f t="shared" si="9"/>
        <v>0</v>
      </c>
      <c r="M35" s="22">
        <f t="shared" si="9"/>
        <v>199.1</v>
      </c>
      <c r="N35" s="23">
        <f t="shared" si="7"/>
        <v>100</v>
      </c>
    </row>
    <row r="36" spans="1:14" ht="46.5" customHeight="1">
      <c r="A36" s="14" t="s">
        <v>108</v>
      </c>
      <c r="B36" s="17" t="s">
        <v>180</v>
      </c>
      <c r="C36" s="15"/>
      <c r="D36" s="15"/>
      <c r="E36" s="15"/>
      <c r="F36" s="24">
        <f>SUM(G36:I36)</f>
        <v>159.1</v>
      </c>
      <c r="G36" s="25"/>
      <c r="H36" s="25"/>
      <c r="I36" s="25">
        <v>159.1</v>
      </c>
      <c r="J36" s="24">
        <f>SUM(K36:M36)</f>
        <v>159.1</v>
      </c>
      <c r="K36" s="25"/>
      <c r="L36" s="25">
        <v>0</v>
      </c>
      <c r="M36" s="25">
        <v>159.1</v>
      </c>
      <c r="N36" s="27">
        <f t="shared" si="7"/>
        <v>100</v>
      </c>
    </row>
    <row r="37" spans="1:14" ht="46.5" customHeight="1" hidden="1">
      <c r="A37" s="14" t="s">
        <v>221</v>
      </c>
      <c r="B37" s="17" t="s">
        <v>222</v>
      </c>
      <c r="C37" s="15"/>
      <c r="D37" s="15"/>
      <c r="E37" s="15"/>
      <c r="F37" s="24">
        <f>SUM(G37:I37)</f>
        <v>0</v>
      </c>
      <c r="G37" s="25"/>
      <c r="H37" s="25"/>
      <c r="I37" s="25">
        <v>0</v>
      </c>
      <c r="J37" s="24">
        <f>SUM(K37:M37)</f>
        <v>0</v>
      </c>
      <c r="K37" s="25"/>
      <c r="L37" s="25"/>
      <c r="M37" s="25">
        <v>0</v>
      </c>
      <c r="N37" s="27" t="e">
        <f t="shared" si="7"/>
        <v>#DIV/0!</v>
      </c>
    </row>
    <row r="38" spans="1:14" ht="48" customHeight="1" hidden="1">
      <c r="A38" s="14" t="s">
        <v>109</v>
      </c>
      <c r="B38" s="17" t="s">
        <v>223</v>
      </c>
      <c r="C38" s="15"/>
      <c r="D38" s="15"/>
      <c r="E38" s="15"/>
      <c r="F38" s="24">
        <f>SUM(G38:I38)</f>
        <v>0</v>
      </c>
      <c r="G38" s="25"/>
      <c r="H38" s="25"/>
      <c r="I38" s="25">
        <v>0</v>
      </c>
      <c r="J38" s="24">
        <f>SUM(K38:M38)</f>
        <v>0</v>
      </c>
      <c r="K38" s="25"/>
      <c r="L38" s="25"/>
      <c r="M38" s="25">
        <v>0</v>
      </c>
      <c r="N38" s="27" t="e">
        <f t="shared" si="7"/>
        <v>#DIV/0!</v>
      </c>
    </row>
    <row r="39" spans="1:14" ht="66" customHeight="1">
      <c r="A39" s="14" t="s">
        <v>221</v>
      </c>
      <c r="B39" s="17" t="s">
        <v>224</v>
      </c>
      <c r="C39" s="15"/>
      <c r="D39" s="15"/>
      <c r="E39" s="15"/>
      <c r="F39" s="24">
        <f>SUM(G39:I39)</f>
        <v>40</v>
      </c>
      <c r="G39" s="25"/>
      <c r="H39" s="25"/>
      <c r="I39" s="25">
        <v>40</v>
      </c>
      <c r="J39" s="24">
        <f>SUM(K39:M39)</f>
        <v>40</v>
      </c>
      <c r="K39" s="25"/>
      <c r="L39" s="25"/>
      <c r="M39" s="25">
        <v>40</v>
      </c>
      <c r="N39" s="27">
        <f t="shared" si="7"/>
        <v>100</v>
      </c>
    </row>
    <row r="40" spans="1:14" ht="62.25" customHeight="1">
      <c r="A40" s="18" t="s">
        <v>26</v>
      </c>
      <c r="B40" s="10" t="s">
        <v>317</v>
      </c>
      <c r="C40" s="43"/>
      <c r="D40" s="43"/>
      <c r="E40" s="43"/>
      <c r="F40" s="34">
        <f aca="true" t="shared" si="10" ref="F40:F45">G40+H40+I40</f>
        <v>20</v>
      </c>
      <c r="G40" s="34">
        <f aca="true" t="shared" si="11" ref="G40:M40">SUM(G41:G41)</f>
        <v>0</v>
      </c>
      <c r="H40" s="34">
        <f t="shared" si="11"/>
        <v>0</v>
      </c>
      <c r="I40" s="34">
        <f t="shared" si="11"/>
        <v>20</v>
      </c>
      <c r="J40" s="34">
        <f t="shared" si="11"/>
        <v>20</v>
      </c>
      <c r="K40" s="34">
        <f t="shared" si="11"/>
        <v>0</v>
      </c>
      <c r="L40" s="34">
        <f t="shared" si="11"/>
        <v>0</v>
      </c>
      <c r="M40" s="34">
        <f t="shared" si="11"/>
        <v>20</v>
      </c>
      <c r="N40" s="30">
        <f t="shared" si="7"/>
        <v>100</v>
      </c>
    </row>
    <row r="41" spans="1:14" ht="48.75" customHeight="1">
      <c r="A41" s="14" t="s">
        <v>110</v>
      </c>
      <c r="B41" s="17" t="s">
        <v>181</v>
      </c>
      <c r="C41" s="15"/>
      <c r="D41" s="15"/>
      <c r="E41" s="15"/>
      <c r="F41" s="35">
        <f t="shared" si="10"/>
        <v>20</v>
      </c>
      <c r="G41" s="25">
        <v>0</v>
      </c>
      <c r="H41" s="25">
        <v>0</v>
      </c>
      <c r="I41" s="25">
        <v>20</v>
      </c>
      <c r="J41" s="24">
        <f>K41+L41+M41</f>
        <v>20</v>
      </c>
      <c r="K41" s="25">
        <v>0</v>
      </c>
      <c r="L41" s="25">
        <v>0</v>
      </c>
      <c r="M41" s="25">
        <v>20</v>
      </c>
      <c r="N41" s="27">
        <f t="shared" si="7"/>
        <v>100</v>
      </c>
    </row>
    <row r="42" spans="1:14" ht="48.75" customHeight="1">
      <c r="A42" s="18" t="s">
        <v>195</v>
      </c>
      <c r="B42" s="10" t="s">
        <v>182</v>
      </c>
      <c r="C42" s="43"/>
      <c r="D42" s="43"/>
      <c r="E42" s="43"/>
      <c r="F42" s="34">
        <f t="shared" si="10"/>
        <v>968.6</v>
      </c>
      <c r="G42" s="34">
        <f aca="true" t="shared" si="12" ref="G42:M42">SUM(G43:G43)</f>
        <v>0</v>
      </c>
      <c r="H42" s="34">
        <f t="shared" si="12"/>
        <v>948.6</v>
      </c>
      <c r="I42" s="34">
        <f t="shared" si="12"/>
        <v>20</v>
      </c>
      <c r="J42" s="34">
        <f t="shared" si="12"/>
        <v>968.6</v>
      </c>
      <c r="K42" s="34">
        <f t="shared" si="12"/>
        <v>0</v>
      </c>
      <c r="L42" s="34">
        <f t="shared" si="12"/>
        <v>948.6</v>
      </c>
      <c r="M42" s="34">
        <f t="shared" si="12"/>
        <v>20</v>
      </c>
      <c r="N42" s="30">
        <f t="shared" si="7"/>
        <v>100</v>
      </c>
    </row>
    <row r="43" spans="1:14" ht="93.75" customHeight="1">
      <c r="A43" s="14" t="s">
        <v>196</v>
      </c>
      <c r="B43" s="17" t="s">
        <v>183</v>
      </c>
      <c r="C43" s="15"/>
      <c r="D43" s="15"/>
      <c r="E43" s="15"/>
      <c r="F43" s="35">
        <f t="shared" si="10"/>
        <v>968.6</v>
      </c>
      <c r="G43" s="25">
        <v>0</v>
      </c>
      <c r="H43" s="25">
        <v>948.6</v>
      </c>
      <c r="I43" s="25">
        <v>20</v>
      </c>
      <c r="J43" s="24">
        <f>K43+L43+M43</f>
        <v>968.6</v>
      </c>
      <c r="K43" s="25">
        <v>0</v>
      </c>
      <c r="L43" s="25">
        <v>948.6</v>
      </c>
      <c r="M43" s="25">
        <v>20</v>
      </c>
      <c r="N43" s="27">
        <f t="shared" si="7"/>
        <v>100</v>
      </c>
    </row>
    <row r="44" spans="1:14" ht="49.5" customHeight="1">
      <c r="A44" s="18" t="s">
        <v>197</v>
      </c>
      <c r="B44" s="10" t="s">
        <v>184</v>
      </c>
      <c r="C44" s="43"/>
      <c r="D44" s="43"/>
      <c r="E44" s="43"/>
      <c r="F44" s="34">
        <f t="shared" si="10"/>
        <v>5.3</v>
      </c>
      <c r="G44" s="34">
        <f aca="true" t="shared" si="13" ref="G44:M44">SUM(G45:G45)</f>
        <v>0</v>
      </c>
      <c r="H44" s="34">
        <f t="shared" si="13"/>
        <v>0.3</v>
      </c>
      <c r="I44" s="34">
        <f t="shared" si="13"/>
        <v>5</v>
      </c>
      <c r="J44" s="34">
        <f t="shared" si="13"/>
        <v>5.3</v>
      </c>
      <c r="K44" s="34">
        <f t="shared" si="13"/>
        <v>0</v>
      </c>
      <c r="L44" s="34">
        <f t="shared" si="13"/>
        <v>0.3</v>
      </c>
      <c r="M44" s="34">
        <f t="shared" si="13"/>
        <v>5</v>
      </c>
      <c r="N44" s="30">
        <f t="shared" si="7"/>
        <v>100</v>
      </c>
    </row>
    <row r="45" spans="1:14" ht="33.75" customHeight="1">
      <c r="A45" s="14" t="s">
        <v>198</v>
      </c>
      <c r="B45" s="17" t="s">
        <v>74</v>
      </c>
      <c r="C45" s="15"/>
      <c r="D45" s="15"/>
      <c r="E45" s="15"/>
      <c r="F45" s="35">
        <f t="shared" si="10"/>
        <v>5.3</v>
      </c>
      <c r="G45" s="25">
        <v>0</v>
      </c>
      <c r="H45" s="25">
        <v>0.3</v>
      </c>
      <c r="I45" s="25">
        <v>5</v>
      </c>
      <c r="J45" s="24">
        <f>K45+L45+M45</f>
        <v>5.3</v>
      </c>
      <c r="K45" s="25">
        <v>0</v>
      </c>
      <c r="L45" s="25">
        <v>0.3</v>
      </c>
      <c r="M45" s="25">
        <v>5</v>
      </c>
      <c r="N45" s="27">
        <f t="shared" si="7"/>
        <v>100</v>
      </c>
    </row>
    <row r="46" spans="1:14" ht="33" customHeight="1">
      <c r="A46" s="84" t="s">
        <v>199</v>
      </c>
      <c r="B46" s="83" t="s">
        <v>185</v>
      </c>
      <c r="C46" s="13">
        <f>F46</f>
        <v>3056.4</v>
      </c>
      <c r="D46" s="13">
        <f>J46</f>
        <v>2780.1</v>
      </c>
      <c r="E46" s="13">
        <f>D46/C46*100</f>
        <v>90.95995288574792</v>
      </c>
      <c r="F46" s="95">
        <f>SUM(F47)</f>
        <v>3056.4</v>
      </c>
      <c r="G46" s="95">
        <f aca="true" t="shared" si="14" ref="G46:M46">SUM(G47)</f>
        <v>0</v>
      </c>
      <c r="H46" s="95">
        <f t="shared" si="14"/>
        <v>0</v>
      </c>
      <c r="I46" s="95">
        <f t="shared" si="14"/>
        <v>3056.4</v>
      </c>
      <c r="J46" s="95">
        <f t="shared" si="14"/>
        <v>2780.1</v>
      </c>
      <c r="K46" s="21">
        <f t="shared" si="14"/>
        <v>0</v>
      </c>
      <c r="L46" s="21">
        <f t="shared" si="14"/>
        <v>0</v>
      </c>
      <c r="M46" s="21">
        <f t="shared" si="14"/>
        <v>2780.1</v>
      </c>
      <c r="N46" s="21">
        <f t="shared" si="7"/>
        <v>90.95995288574792</v>
      </c>
    </row>
    <row r="47" spans="1:14" ht="32.25" customHeight="1">
      <c r="A47" s="18" t="s">
        <v>31</v>
      </c>
      <c r="B47" s="10" t="s">
        <v>186</v>
      </c>
      <c r="C47" s="8">
        <f>F47</f>
        <v>3056.4</v>
      </c>
      <c r="D47" s="8">
        <f>J47</f>
        <v>2780.1</v>
      </c>
      <c r="E47" s="8">
        <f>D47/C47*100</f>
        <v>90.95995288574792</v>
      </c>
      <c r="F47" s="22">
        <f aca="true" t="shared" si="15" ref="F47:M47">SUM(F48:F48)</f>
        <v>3056.4</v>
      </c>
      <c r="G47" s="22">
        <f t="shared" si="15"/>
        <v>0</v>
      </c>
      <c r="H47" s="22">
        <f t="shared" si="15"/>
        <v>0</v>
      </c>
      <c r="I47" s="22">
        <f t="shared" si="15"/>
        <v>3056.4</v>
      </c>
      <c r="J47" s="22">
        <f t="shared" si="15"/>
        <v>2780.1</v>
      </c>
      <c r="K47" s="22">
        <f t="shared" si="15"/>
        <v>0</v>
      </c>
      <c r="L47" s="22">
        <f t="shared" si="15"/>
        <v>0</v>
      </c>
      <c r="M47" s="22">
        <f t="shared" si="15"/>
        <v>2780.1</v>
      </c>
      <c r="N47" s="23">
        <f t="shared" si="7"/>
        <v>90.95995288574792</v>
      </c>
    </row>
    <row r="48" spans="1:14" ht="64.5" customHeight="1">
      <c r="A48" s="14" t="s">
        <v>111</v>
      </c>
      <c r="B48" s="17" t="s">
        <v>187</v>
      </c>
      <c r="C48" s="15"/>
      <c r="D48" s="15"/>
      <c r="E48" s="15"/>
      <c r="F48" s="24">
        <f>G48+H48+I48</f>
        <v>3056.4</v>
      </c>
      <c r="G48" s="25"/>
      <c r="H48" s="25"/>
      <c r="I48" s="25">
        <v>3056.4</v>
      </c>
      <c r="J48" s="24">
        <f>K48+L48+M48</f>
        <v>2780.1</v>
      </c>
      <c r="K48" s="25"/>
      <c r="L48" s="25">
        <v>0</v>
      </c>
      <c r="M48" s="25">
        <v>2780.1</v>
      </c>
      <c r="N48" s="27">
        <f t="shared" si="7"/>
        <v>90.95995288574792</v>
      </c>
    </row>
    <row r="49" spans="1:14" ht="50.25" customHeight="1">
      <c r="A49" s="84" t="s">
        <v>200</v>
      </c>
      <c r="B49" s="83" t="s">
        <v>188</v>
      </c>
      <c r="C49" s="13">
        <f>F49</f>
        <v>113313.90000000001</v>
      </c>
      <c r="D49" s="13">
        <f>J49</f>
        <v>76082.2</v>
      </c>
      <c r="E49" s="13">
        <f>D49/C49*100</f>
        <v>67.14286596789978</v>
      </c>
      <c r="F49" s="95">
        <f>SUM(F50)</f>
        <v>113313.90000000001</v>
      </c>
      <c r="G49" s="95">
        <f aca="true" t="shared" si="16" ref="G49:M49">SUM(G50)</f>
        <v>17548.5</v>
      </c>
      <c r="H49" s="95">
        <f t="shared" si="16"/>
        <v>95712.20000000001</v>
      </c>
      <c r="I49" s="95">
        <f t="shared" si="16"/>
        <v>53.2</v>
      </c>
      <c r="J49" s="95">
        <f t="shared" si="16"/>
        <v>76082.2</v>
      </c>
      <c r="K49" s="21">
        <f t="shared" si="16"/>
        <v>17548.5</v>
      </c>
      <c r="L49" s="21">
        <f t="shared" si="16"/>
        <v>58480.5</v>
      </c>
      <c r="M49" s="21">
        <f t="shared" si="16"/>
        <v>53.2</v>
      </c>
      <c r="N49" s="21">
        <f t="shared" si="7"/>
        <v>67.14286596789978</v>
      </c>
    </row>
    <row r="50" spans="1:14" ht="31.5" customHeight="1">
      <c r="A50" s="18" t="s">
        <v>32</v>
      </c>
      <c r="B50" s="10" t="s">
        <v>189</v>
      </c>
      <c r="C50" s="8">
        <f>F50</f>
        <v>113313.90000000001</v>
      </c>
      <c r="D50" s="8">
        <f>J50</f>
        <v>76082.2</v>
      </c>
      <c r="E50" s="8">
        <f>D50/C50*100</f>
        <v>67.14286596789978</v>
      </c>
      <c r="F50" s="22">
        <f aca="true" t="shared" si="17" ref="F50:M50">SUM(F51:F52)</f>
        <v>113313.90000000001</v>
      </c>
      <c r="G50" s="22">
        <f t="shared" si="17"/>
        <v>17548.5</v>
      </c>
      <c r="H50" s="22">
        <f t="shared" si="17"/>
        <v>95712.20000000001</v>
      </c>
      <c r="I50" s="22">
        <f t="shared" si="17"/>
        <v>53.2</v>
      </c>
      <c r="J50" s="22">
        <f t="shared" si="17"/>
        <v>76082.2</v>
      </c>
      <c r="K50" s="22">
        <f t="shared" si="17"/>
        <v>17548.5</v>
      </c>
      <c r="L50" s="22">
        <f t="shared" si="17"/>
        <v>58480.5</v>
      </c>
      <c r="M50" s="22">
        <f t="shared" si="17"/>
        <v>53.2</v>
      </c>
      <c r="N50" s="23">
        <f t="shared" si="7"/>
        <v>67.14286596789978</v>
      </c>
    </row>
    <row r="51" spans="1:14" ht="48.75" customHeight="1">
      <c r="A51" s="14" t="s">
        <v>78</v>
      </c>
      <c r="B51" s="17" t="s">
        <v>190</v>
      </c>
      <c r="C51" s="15"/>
      <c r="D51" s="15"/>
      <c r="E51" s="15"/>
      <c r="F51" s="24">
        <f>G51+H51+I51</f>
        <v>95588.1</v>
      </c>
      <c r="G51" s="25"/>
      <c r="H51" s="25">
        <v>95588.1</v>
      </c>
      <c r="I51" s="25">
        <v>0</v>
      </c>
      <c r="J51" s="24">
        <f>K51+L51+M51</f>
        <v>58356.4</v>
      </c>
      <c r="K51" s="25"/>
      <c r="L51" s="25">
        <v>58356.4</v>
      </c>
      <c r="M51" s="25">
        <v>0</v>
      </c>
      <c r="N51" s="27">
        <f t="shared" si="7"/>
        <v>61.04985871672311</v>
      </c>
    </row>
    <row r="52" spans="1:14" ht="49.5" customHeight="1">
      <c r="A52" s="14" t="s">
        <v>201</v>
      </c>
      <c r="B52" s="17" t="s">
        <v>191</v>
      </c>
      <c r="C52" s="15"/>
      <c r="D52" s="15"/>
      <c r="E52" s="15"/>
      <c r="F52" s="24">
        <f>SUM(G52:I52)</f>
        <v>17725.8</v>
      </c>
      <c r="G52" s="25">
        <v>17548.5</v>
      </c>
      <c r="H52" s="25">
        <v>124.1</v>
      </c>
      <c r="I52" s="25">
        <v>53.2</v>
      </c>
      <c r="J52" s="24">
        <f>SUM(K52:M52)</f>
        <v>17725.8</v>
      </c>
      <c r="K52" s="25">
        <v>17548.5</v>
      </c>
      <c r="L52" s="25">
        <v>124.1</v>
      </c>
      <c r="M52" s="25">
        <v>53.2</v>
      </c>
      <c r="N52" s="27">
        <f t="shared" si="7"/>
        <v>100</v>
      </c>
    </row>
    <row r="53" spans="1:14" ht="48" customHeight="1">
      <c r="A53" s="84" t="s">
        <v>240</v>
      </c>
      <c r="B53" s="83" t="s">
        <v>241</v>
      </c>
      <c r="C53" s="13">
        <f>F53</f>
        <v>107617.70000000001</v>
      </c>
      <c r="D53" s="13">
        <f>J53</f>
        <v>83577.09999999999</v>
      </c>
      <c r="E53" s="13">
        <f>D53/C53*100</f>
        <v>77.66110965017835</v>
      </c>
      <c r="F53" s="95">
        <f>F54+F56</f>
        <v>107617.70000000001</v>
      </c>
      <c r="G53" s="95">
        <f aca="true" t="shared" si="18" ref="G53:M53">G54+G56</f>
        <v>21352.6</v>
      </c>
      <c r="H53" s="95">
        <f t="shared" si="18"/>
        <v>85657.6</v>
      </c>
      <c r="I53" s="95">
        <f t="shared" si="18"/>
        <v>607.5</v>
      </c>
      <c r="J53" s="95">
        <f t="shared" si="18"/>
        <v>83577.09999999999</v>
      </c>
      <c r="K53" s="21">
        <f t="shared" si="18"/>
        <v>20929.6</v>
      </c>
      <c r="L53" s="21">
        <f t="shared" si="18"/>
        <v>62040.299999999996</v>
      </c>
      <c r="M53" s="21">
        <f t="shared" si="18"/>
        <v>607.1999999999999</v>
      </c>
      <c r="N53" s="21">
        <f aca="true" t="shared" si="19" ref="N53:N59">J53/F53*100</f>
        <v>77.66110965017835</v>
      </c>
    </row>
    <row r="54" spans="1:14" ht="48.75" customHeight="1">
      <c r="A54" s="18" t="s">
        <v>35</v>
      </c>
      <c r="B54" s="10" t="s">
        <v>242</v>
      </c>
      <c r="C54" s="8">
        <f>F54</f>
        <v>1852.3</v>
      </c>
      <c r="D54" s="8">
        <f>J54</f>
        <v>1852.3</v>
      </c>
      <c r="E54" s="8">
        <f>D54/C54*100</f>
        <v>100</v>
      </c>
      <c r="F54" s="22">
        <f>SUM(G54:I54)</f>
        <v>1852.3</v>
      </c>
      <c r="G54" s="22">
        <f>SUM(G55)</f>
        <v>1782.8</v>
      </c>
      <c r="H54" s="22">
        <f aca="true" t="shared" si="20" ref="H54:M54">SUM(H55)</f>
        <v>18</v>
      </c>
      <c r="I54" s="22">
        <f t="shared" si="20"/>
        <v>51.5</v>
      </c>
      <c r="J54" s="22">
        <f>SUM(J55)</f>
        <v>1852.3</v>
      </c>
      <c r="K54" s="22">
        <f>SUM(K55)</f>
        <v>1782.8</v>
      </c>
      <c r="L54" s="22">
        <f t="shared" si="20"/>
        <v>18</v>
      </c>
      <c r="M54" s="22">
        <f t="shared" si="20"/>
        <v>51.5</v>
      </c>
      <c r="N54" s="23">
        <f t="shared" si="19"/>
        <v>100</v>
      </c>
    </row>
    <row r="55" spans="1:14" ht="35.25" customHeight="1">
      <c r="A55" s="14" t="s">
        <v>112</v>
      </c>
      <c r="B55" s="17" t="s">
        <v>132</v>
      </c>
      <c r="C55" s="15"/>
      <c r="D55" s="15"/>
      <c r="E55" s="15"/>
      <c r="F55" s="24">
        <f>G55+H55+I55</f>
        <v>1852.3</v>
      </c>
      <c r="G55" s="25">
        <v>1782.8</v>
      </c>
      <c r="H55" s="25">
        <v>18</v>
      </c>
      <c r="I55" s="25">
        <v>51.5</v>
      </c>
      <c r="J55" s="24">
        <f>SUM(K55:M55)</f>
        <v>1852.3</v>
      </c>
      <c r="K55" s="25">
        <v>1782.8</v>
      </c>
      <c r="L55" s="25">
        <v>18</v>
      </c>
      <c r="M55" s="25">
        <v>51.5</v>
      </c>
      <c r="N55" s="27">
        <f t="shared" si="19"/>
        <v>100</v>
      </c>
    </row>
    <row r="56" spans="1:14" ht="34.5" customHeight="1">
      <c r="A56" s="18" t="s">
        <v>292</v>
      </c>
      <c r="B56" s="10" t="s">
        <v>243</v>
      </c>
      <c r="C56" s="8">
        <f>F56</f>
        <v>105765.40000000001</v>
      </c>
      <c r="D56" s="8">
        <f>J56</f>
        <v>81724.79999999999</v>
      </c>
      <c r="E56" s="8">
        <f>D56/C56*100</f>
        <v>77.2698822110066</v>
      </c>
      <c r="F56" s="22">
        <f aca="true" t="shared" si="21" ref="F56:M56">SUM(F57:F59)</f>
        <v>105765.40000000001</v>
      </c>
      <c r="G56" s="22">
        <f t="shared" si="21"/>
        <v>19569.8</v>
      </c>
      <c r="H56" s="22">
        <f t="shared" si="21"/>
        <v>85639.6</v>
      </c>
      <c r="I56" s="22">
        <f t="shared" si="21"/>
        <v>556</v>
      </c>
      <c r="J56" s="22">
        <f t="shared" si="21"/>
        <v>81724.79999999999</v>
      </c>
      <c r="K56" s="22">
        <f t="shared" si="21"/>
        <v>19146.8</v>
      </c>
      <c r="L56" s="22">
        <f t="shared" si="21"/>
        <v>62022.299999999996</v>
      </c>
      <c r="M56" s="22">
        <f t="shared" si="21"/>
        <v>555.6999999999999</v>
      </c>
      <c r="N56" s="23">
        <f t="shared" si="19"/>
        <v>77.2698822110066</v>
      </c>
    </row>
    <row r="57" spans="1:14" ht="95.25" customHeight="1">
      <c r="A57" s="14" t="s">
        <v>114</v>
      </c>
      <c r="B57" s="17" t="s">
        <v>244</v>
      </c>
      <c r="C57" s="15"/>
      <c r="D57" s="15"/>
      <c r="E57" s="15"/>
      <c r="F57" s="24">
        <f>G57+H57+I57</f>
        <v>101211.8</v>
      </c>
      <c r="G57" s="25">
        <v>17826.1</v>
      </c>
      <c r="H57" s="25">
        <v>83372</v>
      </c>
      <c r="I57" s="25">
        <v>13.7</v>
      </c>
      <c r="J57" s="24">
        <f>K57+L57+M57</f>
        <v>77171.19999999998</v>
      </c>
      <c r="K57" s="25">
        <v>17403.1</v>
      </c>
      <c r="L57" s="55">
        <v>59754.7</v>
      </c>
      <c r="M57" s="25">
        <v>13.4</v>
      </c>
      <c r="N57" s="27">
        <f t="shared" si="19"/>
        <v>76.247235994222</v>
      </c>
    </row>
    <row r="58" spans="1:14" ht="48.75" customHeight="1">
      <c r="A58" s="14" t="s">
        <v>297</v>
      </c>
      <c r="B58" s="17" t="s">
        <v>349</v>
      </c>
      <c r="C58" s="15"/>
      <c r="D58" s="15"/>
      <c r="E58" s="15"/>
      <c r="F58" s="24">
        <f>G58+H58+I58</f>
        <v>2303.6</v>
      </c>
      <c r="G58" s="25">
        <v>1743.7</v>
      </c>
      <c r="H58" s="25">
        <v>17.6</v>
      </c>
      <c r="I58" s="25">
        <v>542.3</v>
      </c>
      <c r="J58" s="24">
        <f>K58+L58+M58</f>
        <v>2303.6</v>
      </c>
      <c r="K58" s="25">
        <v>1743.7</v>
      </c>
      <c r="L58" s="55">
        <v>17.6</v>
      </c>
      <c r="M58" s="25">
        <v>542.3</v>
      </c>
      <c r="N58" s="27">
        <f t="shared" si="19"/>
        <v>100</v>
      </c>
    </row>
    <row r="59" spans="1:14" ht="65.25" customHeight="1">
      <c r="A59" s="14" t="s">
        <v>348</v>
      </c>
      <c r="B59" s="17" t="s">
        <v>298</v>
      </c>
      <c r="C59" s="15"/>
      <c r="D59" s="15"/>
      <c r="E59" s="15"/>
      <c r="F59" s="24">
        <f>G59+H59+I59</f>
        <v>2250</v>
      </c>
      <c r="G59" s="25"/>
      <c r="H59" s="25">
        <v>2250</v>
      </c>
      <c r="I59" s="25"/>
      <c r="J59" s="24">
        <f>K59+L59+M59</f>
        <v>2250</v>
      </c>
      <c r="K59" s="25"/>
      <c r="L59" s="55">
        <v>2250</v>
      </c>
      <c r="M59" s="25"/>
      <c r="N59" s="27">
        <f t="shared" si="19"/>
        <v>100</v>
      </c>
    </row>
    <row r="60" spans="1:14" ht="33.75" customHeight="1">
      <c r="A60" s="119">
        <v>7</v>
      </c>
      <c r="B60" s="120" t="s">
        <v>10</v>
      </c>
      <c r="C60" s="31">
        <f>F60</f>
        <v>13245</v>
      </c>
      <c r="D60" s="31">
        <f>J60</f>
        <v>12988.5</v>
      </c>
      <c r="E60" s="31">
        <f>D60/C60*100</f>
        <v>98.0634201585504</v>
      </c>
      <c r="F60" s="105">
        <f>SUM(G60:I61)</f>
        <v>13245</v>
      </c>
      <c r="G60" s="102">
        <f>G62+G65+G67+G69</f>
        <v>0</v>
      </c>
      <c r="H60" s="121">
        <f>H62+H65+H67+H69</f>
        <v>11167.6</v>
      </c>
      <c r="I60" s="121">
        <f>I62+I65+I67+I69</f>
        <v>2077.4</v>
      </c>
      <c r="J60" s="105">
        <f>SUM(K60:M61)</f>
        <v>12988.5</v>
      </c>
      <c r="K60" s="32">
        <f>K62+K65+K67+K69</f>
        <v>0</v>
      </c>
      <c r="L60" s="123">
        <f>L62+L65+L67+L69</f>
        <v>10951.1</v>
      </c>
      <c r="M60" s="123">
        <f>M62+M65+M67+M69</f>
        <v>2037.4</v>
      </c>
      <c r="N60" s="21">
        <f aca="true" t="shared" si="22" ref="N60:N116">J60/F60*100</f>
        <v>98.0634201585504</v>
      </c>
    </row>
    <row r="61" spans="1:14" ht="28.5" customHeight="1" hidden="1">
      <c r="A61" s="119"/>
      <c r="B61" s="120"/>
      <c r="C61" s="31">
        <f>F61</f>
        <v>0</v>
      </c>
      <c r="D61" s="31">
        <f>J61</f>
        <v>0</v>
      </c>
      <c r="E61" s="31" t="e">
        <f>D61/C61*100</f>
        <v>#DIV/0!</v>
      </c>
      <c r="F61" s="94">
        <f aca="true" t="shared" si="23" ref="F61:F72">G61+H61+I61</f>
        <v>0</v>
      </c>
      <c r="G61" s="102"/>
      <c r="H61" s="121"/>
      <c r="I61" s="121"/>
      <c r="J61" s="94">
        <f aca="true" t="shared" si="24" ref="J61:J128">K61+L61+M61</f>
        <v>0</v>
      </c>
      <c r="K61" s="32"/>
      <c r="L61" s="123"/>
      <c r="M61" s="123"/>
      <c r="N61" s="21" t="e">
        <f t="shared" si="22"/>
        <v>#DIV/0!</v>
      </c>
    </row>
    <row r="62" spans="1:14" ht="32.25" customHeight="1">
      <c r="A62" s="18" t="s">
        <v>36</v>
      </c>
      <c r="B62" s="19" t="s">
        <v>321</v>
      </c>
      <c r="C62" s="20">
        <f>F62</f>
        <v>11251.9</v>
      </c>
      <c r="D62" s="20">
        <f>J62</f>
        <v>10995.4</v>
      </c>
      <c r="E62" s="20">
        <f>D62/C62*100</f>
        <v>97.72038500164417</v>
      </c>
      <c r="F62" s="22">
        <f t="shared" si="23"/>
        <v>11251.9</v>
      </c>
      <c r="G62" s="22">
        <f>SUM(G63:G64)</f>
        <v>0</v>
      </c>
      <c r="H62" s="22">
        <f>SUM(H63:H64)</f>
        <v>10904.5</v>
      </c>
      <c r="I62" s="22">
        <f>SUM(I63:I64)</f>
        <v>347.40000000000003</v>
      </c>
      <c r="J62" s="22">
        <f t="shared" si="24"/>
        <v>10995.4</v>
      </c>
      <c r="K62" s="22">
        <f>SUM(K63:K64)</f>
        <v>0</v>
      </c>
      <c r="L62" s="22">
        <f>SUM(L63:L64)</f>
        <v>10688</v>
      </c>
      <c r="M62" s="22">
        <f>SUM(M63:M64)</f>
        <v>307.40000000000003</v>
      </c>
      <c r="N62" s="23">
        <f t="shared" si="22"/>
        <v>97.72038500164417</v>
      </c>
    </row>
    <row r="63" spans="1:14" ht="62.25" customHeight="1">
      <c r="A63" s="14" t="s">
        <v>115</v>
      </c>
      <c r="B63" s="17" t="s">
        <v>64</v>
      </c>
      <c r="C63" s="15"/>
      <c r="D63" s="15"/>
      <c r="E63" s="15"/>
      <c r="F63" s="24">
        <f t="shared" si="23"/>
        <v>11241.1</v>
      </c>
      <c r="G63" s="25"/>
      <c r="H63" s="25">
        <v>10904.5</v>
      </c>
      <c r="I63" s="25">
        <v>336.6</v>
      </c>
      <c r="J63" s="24">
        <f t="shared" si="24"/>
        <v>10984.6</v>
      </c>
      <c r="K63" s="25"/>
      <c r="L63" s="25">
        <v>10688</v>
      </c>
      <c r="M63" s="25">
        <v>296.6</v>
      </c>
      <c r="N63" s="27">
        <f t="shared" si="22"/>
        <v>97.71819483858341</v>
      </c>
    </row>
    <row r="64" spans="1:14" ht="60.75" customHeight="1">
      <c r="A64" s="14" t="s">
        <v>116</v>
      </c>
      <c r="B64" s="36" t="s">
        <v>107</v>
      </c>
      <c r="C64" s="15"/>
      <c r="D64" s="15"/>
      <c r="E64" s="15"/>
      <c r="F64" s="24">
        <f t="shared" si="23"/>
        <v>10.8</v>
      </c>
      <c r="G64" s="25"/>
      <c r="H64" s="25"/>
      <c r="I64" s="25">
        <v>10.8</v>
      </c>
      <c r="J64" s="24">
        <f t="shared" si="24"/>
        <v>10.8</v>
      </c>
      <c r="K64" s="25"/>
      <c r="L64" s="25"/>
      <c r="M64" s="25">
        <v>10.8</v>
      </c>
      <c r="N64" s="27">
        <f t="shared" si="22"/>
        <v>100</v>
      </c>
    </row>
    <row r="65" spans="1:14" s="100" customFormat="1" ht="19.5" customHeight="1">
      <c r="A65" s="18" t="s">
        <v>37</v>
      </c>
      <c r="B65" s="19" t="s">
        <v>326</v>
      </c>
      <c r="C65" s="20">
        <f>F65</f>
        <v>1730</v>
      </c>
      <c r="D65" s="20">
        <f>J65</f>
        <v>1730</v>
      </c>
      <c r="E65" s="20">
        <f>D65/C65*100</f>
        <v>100</v>
      </c>
      <c r="F65" s="22">
        <f t="shared" si="23"/>
        <v>1730</v>
      </c>
      <c r="G65" s="22">
        <f>SUM(G66)</f>
        <v>0</v>
      </c>
      <c r="H65" s="22">
        <f>SUM(H66)</f>
        <v>0</v>
      </c>
      <c r="I65" s="22">
        <f>SUM(I66)</f>
        <v>1730</v>
      </c>
      <c r="J65" s="22">
        <f t="shared" si="24"/>
        <v>1730</v>
      </c>
      <c r="K65" s="22">
        <f>SUM(K66)</f>
        <v>0</v>
      </c>
      <c r="L65" s="22">
        <f>SUM(L66)</f>
        <v>0</v>
      </c>
      <c r="M65" s="22">
        <f>SUM(M66)</f>
        <v>1730</v>
      </c>
      <c r="N65" s="30">
        <f t="shared" si="22"/>
        <v>100</v>
      </c>
    </row>
    <row r="66" spans="1:14" ht="77.25" customHeight="1">
      <c r="A66" s="14" t="s">
        <v>117</v>
      </c>
      <c r="B66" s="96" t="s">
        <v>322</v>
      </c>
      <c r="C66" s="15"/>
      <c r="D66" s="15"/>
      <c r="E66" s="15"/>
      <c r="F66" s="24"/>
      <c r="G66" s="25"/>
      <c r="H66" s="25"/>
      <c r="I66" s="25">
        <v>1730</v>
      </c>
      <c r="J66" s="24"/>
      <c r="K66" s="25"/>
      <c r="L66" s="25"/>
      <c r="M66" s="25">
        <v>1730</v>
      </c>
      <c r="N66" s="27" t="e">
        <f t="shared" si="22"/>
        <v>#DIV/0!</v>
      </c>
    </row>
    <row r="67" spans="1:14" ht="30.75" customHeight="1" hidden="1">
      <c r="A67" s="18" t="s">
        <v>324</v>
      </c>
      <c r="B67" s="19" t="s">
        <v>24</v>
      </c>
      <c r="C67" s="20">
        <f>F67</f>
        <v>0</v>
      </c>
      <c r="D67" s="20">
        <f>J67</f>
        <v>0</v>
      </c>
      <c r="E67" s="20" t="e">
        <f>D67/C67*100</f>
        <v>#DIV/0!</v>
      </c>
      <c r="F67" s="22">
        <f t="shared" si="23"/>
        <v>0</v>
      </c>
      <c r="G67" s="22">
        <f aca="true" t="shared" si="25" ref="G67:M69">G68</f>
        <v>0</v>
      </c>
      <c r="H67" s="22">
        <f t="shared" si="25"/>
        <v>0</v>
      </c>
      <c r="I67" s="22">
        <f t="shared" si="25"/>
        <v>0</v>
      </c>
      <c r="J67" s="22">
        <f t="shared" si="25"/>
        <v>0</v>
      </c>
      <c r="K67" s="22">
        <f t="shared" si="25"/>
        <v>0</v>
      </c>
      <c r="L67" s="22">
        <f t="shared" si="25"/>
        <v>0</v>
      </c>
      <c r="M67" s="22">
        <f t="shared" si="25"/>
        <v>0</v>
      </c>
      <c r="N67" s="30" t="e">
        <f t="shared" si="22"/>
        <v>#DIV/0!</v>
      </c>
    </row>
    <row r="68" spans="1:14" ht="46.5" customHeight="1" hidden="1">
      <c r="A68" s="14" t="s">
        <v>325</v>
      </c>
      <c r="B68" s="37" t="s">
        <v>323</v>
      </c>
      <c r="C68" s="15"/>
      <c r="D68" s="15"/>
      <c r="E68" s="15"/>
      <c r="F68" s="24">
        <f t="shared" si="23"/>
        <v>0</v>
      </c>
      <c r="G68" s="25"/>
      <c r="H68" s="25"/>
      <c r="I68" s="25">
        <v>0</v>
      </c>
      <c r="J68" s="24">
        <f t="shared" si="24"/>
        <v>0</v>
      </c>
      <c r="K68" s="25"/>
      <c r="L68" s="25"/>
      <c r="M68" s="25">
        <v>0</v>
      </c>
      <c r="N68" s="27" t="e">
        <f t="shared" si="22"/>
        <v>#DIV/0!</v>
      </c>
    </row>
    <row r="69" spans="1:14" ht="33" customHeight="1">
      <c r="A69" s="18" t="s">
        <v>324</v>
      </c>
      <c r="B69" s="19" t="s">
        <v>341</v>
      </c>
      <c r="C69" s="20">
        <f>F69</f>
        <v>263.1</v>
      </c>
      <c r="D69" s="20">
        <f>J69</f>
        <v>263.1</v>
      </c>
      <c r="E69" s="20">
        <f>D69/C69*100</f>
        <v>100</v>
      </c>
      <c r="F69" s="22">
        <f>G69+H69+I69</f>
        <v>263.1</v>
      </c>
      <c r="G69" s="22">
        <f t="shared" si="25"/>
        <v>0</v>
      </c>
      <c r="H69" s="22">
        <f t="shared" si="25"/>
        <v>263.1</v>
      </c>
      <c r="I69" s="22">
        <f t="shared" si="25"/>
        <v>0</v>
      </c>
      <c r="J69" s="22">
        <f t="shared" si="25"/>
        <v>263.1</v>
      </c>
      <c r="K69" s="22">
        <f t="shared" si="25"/>
        <v>0</v>
      </c>
      <c r="L69" s="22">
        <f t="shared" si="25"/>
        <v>263.1</v>
      </c>
      <c r="M69" s="22">
        <f t="shared" si="25"/>
        <v>0</v>
      </c>
      <c r="N69" s="30">
        <f>J69/F69*100</f>
        <v>100</v>
      </c>
    </row>
    <row r="70" spans="1:14" ht="34.5" customHeight="1">
      <c r="A70" s="14" t="s">
        <v>325</v>
      </c>
      <c r="B70" s="37" t="s">
        <v>342</v>
      </c>
      <c r="C70" s="15"/>
      <c r="D70" s="15"/>
      <c r="E70" s="15"/>
      <c r="F70" s="24">
        <f>G70+H70+I70</f>
        <v>263.1</v>
      </c>
      <c r="G70" s="25"/>
      <c r="H70" s="25">
        <v>263.1</v>
      </c>
      <c r="I70" s="25">
        <v>0</v>
      </c>
      <c r="J70" s="24">
        <f>K70+L70+M70</f>
        <v>263.1</v>
      </c>
      <c r="K70" s="25"/>
      <c r="L70" s="25">
        <v>263.1</v>
      </c>
      <c r="M70" s="25">
        <v>0</v>
      </c>
      <c r="N70" s="27">
        <f>J70/F70*100</f>
        <v>100</v>
      </c>
    </row>
    <row r="71" spans="1:14" ht="32.25" customHeight="1">
      <c r="A71" s="38">
        <v>8</v>
      </c>
      <c r="B71" s="85" t="s">
        <v>11</v>
      </c>
      <c r="C71" s="31">
        <f>F71</f>
        <v>57214</v>
      </c>
      <c r="D71" s="31">
        <f>J71</f>
        <v>57102.1</v>
      </c>
      <c r="E71" s="31">
        <f>D71/C71*100</f>
        <v>99.80441849896879</v>
      </c>
      <c r="F71" s="105">
        <f>F72+F86</f>
        <v>57214</v>
      </c>
      <c r="G71" s="102">
        <f>G72+G84+G86</f>
        <v>17832.5</v>
      </c>
      <c r="H71" s="102">
        <f>H72+H84+H86</f>
        <v>6702.799999999999</v>
      </c>
      <c r="I71" s="102">
        <f>I72+I84+I86</f>
        <v>32678.7</v>
      </c>
      <c r="J71" s="105">
        <f t="shared" si="24"/>
        <v>57102.1</v>
      </c>
      <c r="K71" s="32">
        <f>K72+K84+K86</f>
        <v>17721.8</v>
      </c>
      <c r="L71" s="32">
        <f>L72+L84+L86</f>
        <v>6701.7</v>
      </c>
      <c r="M71" s="32">
        <f>M72+M84+M86</f>
        <v>32678.6</v>
      </c>
      <c r="N71" s="33">
        <f t="shared" si="22"/>
        <v>99.80441849896879</v>
      </c>
    </row>
    <row r="72" spans="1:14" ht="35.25" customHeight="1">
      <c r="A72" s="18" t="s">
        <v>41</v>
      </c>
      <c r="B72" s="19" t="s">
        <v>314</v>
      </c>
      <c r="C72" s="20">
        <f>F72</f>
        <v>54872.9</v>
      </c>
      <c r="D72" s="20">
        <f>J72</f>
        <v>54761</v>
      </c>
      <c r="E72" s="20">
        <f>D72/C72*100</f>
        <v>99.79607420056166</v>
      </c>
      <c r="F72" s="46">
        <f t="shared" si="23"/>
        <v>54872.9</v>
      </c>
      <c r="G72" s="22">
        <f>SUM(G73:G83)</f>
        <v>17832.5</v>
      </c>
      <c r="H72" s="22">
        <f>SUM(H73:H83)</f>
        <v>6702.799999999999</v>
      </c>
      <c r="I72" s="22">
        <f>SUM(I73:I83)</f>
        <v>30337.600000000002</v>
      </c>
      <c r="J72" s="22">
        <f>SUM(K72:M72)</f>
        <v>54761</v>
      </c>
      <c r="K72" s="22">
        <f>SUM(K73:K83)</f>
        <v>17721.8</v>
      </c>
      <c r="L72" s="22">
        <f>SUM(L73:L83)</f>
        <v>6701.7</v>
      </c>
      <c r="M72" s="22">
        <f>SUM(M73:M83)</f>
        <v>30337.5</v>
      </c>
      <c r="N72" s="30">
        <f t="shared" si="22"/>
        <v>99.79607420056166</v>
      </c>
    </row>
    <row r="73" spans="1:14" ht="31.5" customHeight="1">
      <c r="A73" s="14" t="s">
        <v>118</v>
      </c>
      <c r="B73" s="17" t="s">
        <v>67</v>
      </c>
      <c r="C73" s="15"/>
      <c r="D73" s="15"/>
      <c r="E73" s="15"/>
      <c r="F73" s="24">
        <f aca="true" t="shared" si="26" ref="F73:F142">G73+H73+I73</f>
        <v>5812.9</v>
      </c>
      <c r="G73" s="25">
        <v>0</v>
      </c>
      <c r="H73" s="25">
        <v>0</v>
      </c>
      <c r="I73" s="55">
        <v>5812.9</v>
      </c>
      <c r="J73" s="24">
        <f>SUM(K73:M73)</f>
        <v>5812.9</v>
      </c>
      <c r="K73" s="25">
        <v>0</v>
      </c>
      <c r="L73" s="25">
        <v>0</v>
      </c>
      <c r="M73" s="25">
        <v>5812.9</v>
      </c>
      <c r="N73" s="27">
        <f t="shared" si="22"/>
        <v>100</v>
      </c>
    </row>
    <row r="74" spans="1:14" ht="31.5" customHeight="1">
      <c r="A74" s="14" t="s">
        <v>202</v>
      </c>
      <c r="B74" s="17" t="s">
        <v>68</v>
      </c>
      <c r="C74" s="15"/>
      <c r="D74" s="15"/>
      <c r="E74" s="15"/>
      <c r="F74" s="24">
        <f t="shared" si="26"/>
        <v>2619.3</v>
      </c>
      <c r="G74" s="25"/>
      <c r="H74" s="25"/>
      <c r="I74" s="55">
        <v>2619.3</v>
      </c>
      <c r="J74" s="24">
        <f aca="true" t="shared" si="27" ref="J74:J80">SUM(K74:M74)</f>
        <v>2619.3</v>
      </c>
      <c r="K74" s="25"/>
      <c r="L74" s="25"/>
      <c r="M74" s="25">
        <v>2619.3</v>
      </c>
      <c r="N74" s="27">
        <f t="shared" si="22"/>
        <v>100</v>
      </c>
    </row>
    <row r="75" spans="1:14" ht="31.5" customHeight="1" hidden="1">
      <c r="A75" s="14" t="s">
        <v>109</v>
      </c>
      <c r="B75" s="17" t="s">
        <v>143</v>
      </c>
      <c r="C75" s="15"/>
      <c r="D75" s="15"/>
      <c r="E75" s="15"/>
      <c r="F75" s="24">
        <f t="shared" si="26"/>
        <v>0</v>
      </c>
      <c r="G75" s="25"/>
      <c r="H75" s="25"/>
      <c r="I75" s="55"/>
      <c r="J75" s="24">
        <f t="shared" si="27"/>
        <v>0</v>
      </c>
      <c r="K75" s="25"/>
      <c r="L75" s="25"/>
      <c r="M75" s="25"/>
      <c r="N75" s="27" t="e">
        <f t="shared" si="22"/>
        <v>#DIV/0!</v>
      </c>
    </row>
    <row r="76" spans="1:14" ht="31.5" customHeight="1">
      <c r="A76" s="14" t="s">
        <v>229</v>
      </c>
      <c r="B76" s="17" t="s">
        <v>69</v>
      </c>
      <c r="C76" s="15"/>
      <c r="D76" s="15"/>
      <c r="E76" s="15"/>
      <c r="F76" s="24">
        <f t="shared" si="26"/>
        <v>15113.3</v>
      </c>
      <c r="G76" s="25"/>
      <c r="H76" s="25">
        <v>0</v>
      </c>
      <c r="I76" s="55">
        <v>15113.3</v>
      </c>
      <c r="J76" s="24">
        <f t="shared" si="27"/>
        <v>15113.3</v>
      </c>
      <c r="K76" s="25"/>
      <c r="L76" s="25">
        <v>0</v>
      </c>
      <c r="M76" s="25">
        <v>15113.3</v>
      </c>
      <c r="N76" s="27">
        <f t="shared" si="22"/>
        <v>100</v>
      </c>
    </row>
    <row r="77" spans="1:14" ht="34.5" customHeight="1">
      <c r="A77" s="14" t="s">
        <v>245</v>
      </c>
      <c r="B77" s="17" t="s">
        <v>70</v>
      </c>
      <c r="C77" s="15"/>
      <c r="D77" s="15"/>
      <c r="E77" s="15"/>
      <c r="F77" s="24">
        <f t="shared" si="26"/>
        <v>2132</v>
      </c>
      <c r="G77" s="25">
        <v>0</v>
      </c>
      <c r="H77" s="25">
        <v>0</v>
      </c>
      <c r="I77" s="55">
        <v>2132</v>
      </c>
      <c r="J77" s="24">
        <f t="shared" si="27"/>
        <v>2132</v>
      </c>
      <c r="K77" s="25">
        <v>0</v>
      </c>
      <c r="L77" s="25">
        <v>0</v>
      </c>
      <c r="M77" s="25">
        <v>2132</v>
      </c>
      <c r="N77" s="27">
        <f t="shared" si="22"/>
        <v>100</v>
      </c>
    </row>
    <row r="78" spans="1:14" ht="51" customHeight="1" hidden="1">
      <c r="A78" s="14" t="s">
        <v>246</v>
      </c>
      <c r="B78" s="17" t="s">
        <v>72</v>
      </c>
      <c r="C78" s="15"/>
      <c r="D78" s="15"/>
      <c r="E78" s="15"/>
      <c r="F78" s="24">
        <f>G78+H78+I78</f>
        <v>0</v>
      </c>
      <c r="G78" s="25"/>
      <c r="H78" s="25"/>
      <c r="I78" s="55">
        <v>0</v>
      </c>
      <c r="J78" s="24">
        <f t="shared" si="27"/>
        <v>0</v>
      </c>
      <c r="K78" s="25"/>
      <c r="L78" s="25"/>
      <c r="M78" s="25">
        <v>0</v>
      </c>
      <c r="N78" s="27" t="e">
        <f t="shared" si="22"/>
        <v>#DIV/0!</v>
      </c>
    </row>
    <row r="79" spans="1:14" ht="46.5" customHeight="1">
      <c r="A79" s="14" t="s">
        <v>246</v>
      </c>
      <c r="B79" s="17" t="s">
        <v>71</v>
      </c>
      <c r="C79" s="15"/>
      <c r="D79" s="15"/>
      <c r="E79" s="15"/>
      <c r="F79" s="24">
        <f t="shared" si="26"/>
        <v>4099.5</v>
      </c>
      <c r="G79" s="25"/>
      <c r="H79" s="25"/>
      <c r="I79" s="55">
        <v>4099.5</v>
      </c>
      <c r="J79" s="24">
        <f t="shared" si="27"/>
        <v>4099.5</v>
      </c>
      <c r="K79" s="25"/>
      <c r="L79" s="25"/>
      <c r="M79" s="25">
        <v>4099.5</v>
      </c>
      <c r="N79" s="27">
        <f t="shared" si="22"/>
        <v>100</v>
      </c>
    </row>
    <row r="80" spans="1:14" ht="63.75" customHeight="1" hidden="1">
      <c r="A80" s="14" t="s">
        <v>247</v>
      </c>
      <c r="B80" s="17" t="s">
        <v>275</v>
      </c>
      <c r="C80" s="15"/>
      <c r="D80" s="15"/>
      <c r="E80" s="15"/>
      <c r="F80" s="24">
        <f t="shared" si="26"/>
        <v>0</v>
      </c>
      <c r="G80" s="25">
        <v>0</v>
      </c>
      <c r="H80" s="25">
        <v>0</v>
      </c>
      <c r="I80" s="55">
        <v>0</v>
      </c>
      <c r="J80" s="24">
        <f t="shared" si="27"/>
        <v>0</v>
      </c>
      <c r="K80" s="25">
        <v>0</v>
      </c>
      <c r="L80" s="25">
        <v>0</v>
      </c>
      <c r="M80" s="25">
        <v>0</v>
      </c>
      <c r="N80" s="27" t="e">
        <f t="shared" si="22"/>
        <v>#DIV/0!</v>
      </c>
    </row>
    <row r="81" spans="1:14" ht="32.25" customHeight="1">
      <c r="A81" s="14" t="s">
        <v>247</v>
      </c>
      <c r="B81" s="64" t="s">
        <v>277</v>
      </c>
      <c r="C81" s="15"/>
      <c r="D81" s="15"/>
      <c r="E81" s="15"/>
      <c r="F81" s="24">
        <f t="shared" si="26"/>
        <v>10089.900000000001</v>
      </c>
      <c r="G81" s="25">
        <v>2986.3</v>
      </c>
      <c r="H81" s="25">
        <v>6580.4</v>
      </c>
      <c r="I81" s="25">
        <v>523.2</v>
      </c>
      <c r="J81" s="24">
        <f t="shared" si="24"/>
        <v>10089.900000000001</v>
      </c>
      <c r="K81" s="25">
        <v>2986.3</v>
      </c>
      <c r="L81" s="25">
        <v>6580.4</v>
      </c>
      <c r="M81" s="25">
        <v>523.2</v>
      </c>
      <c r="N81" s="27">
        <f t="shared" si="22"/>
        <v>100</v>
      </c>
    </row>
    <row r="82" spans="1:14" ht="47.25" customHeight="1">
      <c r="A82" s="14" t="s">
        <v>248</v>
      </c>
      <c r="B82" s="64" t="s">
        <v>278</v>
      </c>
      <c r="C82" s="15"/>
      <c r="D82" s="15"/>
      <c r="E82" s="15"/>
      <c r="F82" s="24">
        <f>G82+H82+I82</f>
        <v>14746</v>
      </c>
      <c r="G82" s="25">
        <v>14696.2</v>
      </c>
      <c r="H82" s="25">
        <v>47.4</v>
      </c>
      <c r="I82" s="25">
        <v>2.4</v>
      </c>
      <c r="J82" s="24">
        <f>K82+L82+M82</f>
        <v>14634.099999999999</v>
      </c>
      <c r="K82" s="25">
        <v>14585.5</v>
      </c>
      <c r="L82" s="25">
        <v>46.3</v>
      </c>
      <c r="M82" s="25">
        <v>2.3</v>
      </c>
      <c r="N82" s="27">
        <f>J82/F82*100</f>
        <v>99.2411501424115</v>
      </c>
    </row>
    <row r="83" spans="1:14" ht="48" customHeight="1">
      <c r="A83" s="14" t="s">
        <v>276</v>
      </c>
      <c r="B83" s="64" t="s">
        <v>327</v>
      </c>
      <c r="C83" s="15"/>
      <c r="D83" s="15"/>
      <c r="E83" s="15"/>
      <c r="F83" s="24">
        <f>G83+H83+I83</f>
        <v>260</v>
      </c>
      <c r="G83" s="25">
        <v>150</v>
      </c>
      <c r="H83" s="25">
        <v>75</v>
      </c>
      <c r="I83" s="25">
        <v>35</v>
      </c>
      <c r="J83" s="24">
        <f>K83+L83+M83</f>
        <v>260</v>
      </c>
      <c r="K83" s="25">
        <v>150</v>
      </c>
      <c r="L83" s="25">
        <v>75</v>
      </c>
      <c r="M83" s="25">
        <v>35</v>
      </c>
      <c r="N83" s="27">
        <f>J83/F83*100</f>
        <v>100</v>
      </c>
    </row>
    <row r="84" spans="1:14" ht="22.5" customHeight="1" hidden="1">
      <c r="A84" s="18" t="s">
        <v>26</v>
      </c>
      <c r="B84" s="19" t="s">
        <v>27</v>
      </c>
      <c r="C84" s="20">
        <f>F84</f>
        <v>0</v>
      </c>
      <c r="D84" s="20">
        <f>J84</f>
        <v>0</v>
      </c>
      <c r="E84" s="20" t="e">
        <f>D84/C84*100</f>
        <v>#DIV/0!</v>
      </c>
      <c r="F84" s="22">
        <f t="shared" si="26"/>
        <v>0</v>
      </c>
      <c r="G84" s="22">
        <f>G85</f>
        <v>0</v>
      </c>
      <c r="H84" s="22">
        <f aca="true" t="shared" si="28" ref="H84:M84">H85</f>
        <v>0</v>
      </c>
      <c r="I84" s="22">
        <f t="shared" si="28"/>
        <v>0</v>
      </c>
      <c r="J84" s="22">
        <f t="shared" si="24"/>
        <v>0</v>
      </c>
      <c r="K84" s="22">
        <f t="shared" si="28"/>
        <v>0</v>
      </c>
      <c r="L84" s="22">
        <f t="shared" si="28"/>
        <v>0</v>
      </c>
      <c r="M84" s="22">
        <f t="shared" si="28"/>
        <v>0</v>
      </c>
      <c r="N84" s="30" t="e">
        <f t="shared" si="22"/>
        <v>#DIV/0!</v>
      </c>
    </row>
    <row r="85" spans="1:14" ht="34.5" customHeight="1" hidden="1">
      <c r="A85" s="14" t="s">
        <v>110</v>
      </c>
      <c r="B85" s="17" t="s">
        <v>73</v>
      </c>
      <c r="C85" s="15"/>
      <c r="D85" s="15"/>
      <c r="E85" s="15"/>
      <c r="F85" s="24">
        <f t="shared" si="26"/>
        <v>0</v>
      </c>
      <c r="G85" s="25"/>
      <c r="H85" s="25"/>
      <c r="I85" s="25">
        <v>0</v>
      </c>
      <c r="J85" s="24">
        <f t="shared" si="24"/>
        <v>0</v>
      </c>
      <c r="K85" s="25"/>
      <c r="L85" s="25"/>
      <c r="M85" s="25">
        <v>0</v>
      </c>
      <c r="N85" s="27" t="e">
        <f t="shared" si="22"/>
        <v>#DIV/0!</v>
      </c>
    </row>
    <row r="86" spans="1:14" ht="33" customHeight="1">
      <c r="A86" s="18" t="s">
        <v>42</v>
      </c>
      <c r="B86" s="19" t="s">
        <v>28</v>
      </c>
      <c r="C86" s="20">
        <f>F86</f>
        <v>2341.1</v>
      </c>
      <c r="D86" s="20">
        <f>J86</f>
        <v>2341.1</v>
      </c>
      <c r="E86" s="20">
        <f>D86/C86*100</f>
        <v>100</v>
      </c>
      <c r="F86" s="22">
        <f t="shared" si="26"/>
        <v>2341.1</v>
      </c>
      <c r="G86" s="22">
        <f>G87</f>
        <v>0</v>
      </c>
      <c r="H86" s="22">
        <f aca="true" t="shared" si="29" ref="H86:M86">H87</f>
        <v>0</v>
      </c>
      <c r="I86" s="22">
        <f t="shared" si="29"/>
        <v>2341.1</v>
      </c>
      <c r="J86" s="22">
        <f t="shared" si="29"/>
        <v>2341.1</v>
      </c>
      <c r="K86" s="22">
        <f t="shared" si="29"/>
        <v>0</v>
      </c>
      <c r="L86" s="22">
        <f t="shared" si="29"/>
        <v>0</v>
      </c>
      <c r="M86" s="22">
        <f t="shared" si="29"/>
        <v>2341.1</v>
      </c>
      <c r="N86" s="30">
        <f t="shared" si="22"/>
        <v>100</v>
      </c>
    </row>
    <row r="87" spans="1:14" ht="35.25" customHeight="1">
      <c r="A87" s="14" t="s">
        <v>119</v>
      </c>
      <c r="B87" s="17" t="s">
        <v>74</v>
      </c>
      <c r="C87" s="15"/>
      <c r="D87" s="15"/>
      <c r="E87" s="15"/>
      <c r="F87" s="24">
        <f t="shared" si="26"/>
        <v>2341.1</v>
      </c>
      <c r="G87" s="25"/>
      <c r="H87" s="25"/>
      <c r="I87" s="55">
        <v>2341.1</v>
      </c>
      <c r="J87" s="24">
        <f t="shared" si="24"/>
        <v>2341.1</v>
      </c>
      <c r="K87" s="25"/>
      <c r="L87" s="25"/>
      <c r="M87" s="25">
        <v>2341.1</v>
      </c>
      <c r="N87" s="27">
        <f t="shared" si="22"/>
        <v>100</v>
      </c>
    </row>
    <row r="88" spans="1:14" ht="34.5" customHeight="1">
      <c r="A88" s="38">
        <v>9</v>
      </c>
      <c r="B88" s="85" t="s">
        <v>12</v>
      </c>
      <c r="C88" s="31">
        <f>F88</f>
        <v>27374.6</v>
      </c>
      <c r="D88" s="31">
        <f>J88</f>
        <v>27341.5</v>
      </c>
      <c r="E88" s="31">
        <f>D88/C88*100</f>
        <v>99.87908499119622</v>
      </c>
      <c r="F88" s="105">
        <f t="shared" si="26"/>
        <v>27374.6</v>
      </c>
      <c r="G88" s="102">
        <f>G89+G94</f>
        <v>0</v>
      </c>
      <c r="H88" s="102">
        <f>H89+H94</f>
        <v>9209.1</v>
      </c>
      <c r="I88" s="102">
        <f>I89+I94</f>
        <v>18165.5</v>
      </c>
      <c r="J88" s="105">
        <f t="shared" si="24"/>
        <v>27341.5</v>
      </c>
      <c r="K88" s="32">
        <f>K89+K94</f>
        <v>0</v>
      </c>
      <c r="L88" s="32">
        <f>L89+L94</f>
        <v>9209.1</v>
      </c>
      <c r="M88" s="32">
        <f>M89+M94</f>
        <v>18132.4</v>
      </c>
      <c r="N88" s="33">
        <f t="shared" si="22"/>
        <v>99.87908499119622</v>
      </c>
    </row>
    <row r="89" spans="1:14" ht="35.25" customHeight="1">
      <c r="A89" s="18" t="s">
        <v>43</v>
      </c>
      <c r="B89" s="19" t="s">
        <v>29</v>
      </c>
      <c r="C89" s="20">
        <f>F89</f>
        <v>14589.900000000001</v>
      </c>
      <c r="D89" s="20">
        <f>J89</f>
        <v>14556.8</v>
      </c>
      <c r="E89" s="20">
        <f>D89/C89*100</f>
        <v>99.773130727421</v>
      </c>
      <c r="F89" s="22">
        <f>SUM(F90:F93)</f>
        <v>14589.900000000001</v>
      </c>
      <c r="G89" s="22">
        <f>SUM(G90:G92)</f>
        <v>0</v>
      </c>
      <c r="H89" s="22">
        <f>SUM(H90:H92)</f>
        <v>9209.1</v>
      </c>
      <c r="I89" s="22">
        <f>SUM(I90:I92)</f>
        <v>5380.799999999999</v>
      </c>
      <c r="J89" s="22">
        <f>SUM(J90:J93)</f>
        <v>14556.8</v>
      </c>
      <c r="K89" s="22">
        <f>SUM(K90:K92)</f>
        <v>0</v>
      </c>
      <c r="L89" s="22">
        <f>SUM(L90:L92)</f>
        <v>9209.1</v>
      </c>
      <c r="M89" s="22">
        <f>SUM(M90:M92)</f>
        <v>5347.7</v>
      </c>
      <c r="N89" s="30">
        <f t="shared" si="22"/>
        <v>99.773130727421</v>
      </c>
    </row>
    <row r="90" spans="1:14" ht="45" customHeight="1">
      <c r="A90" s="14" t="s">
        <v>120</v>
      </c>
      <c r="B90" s="17" t="s">
        <v>75</v>
      </c>
      <c r="C90" s="15"/>
      <c r="D90" s="15"/>
      <c r="E90" s="15"/>
      <c r="F90" s="24">
        <f t="shared" si="26"/>
        <v>1000</v>
      </c>
      <c r="G90" s="25"/>
      <c r="H90" s="25"/>
      <c r="I90" s="25">
        <v>1000</v>
      </c>
      <c r="J90" s="24">
        <f t="shared" si="24"/>
        <v>996.9</v>
      </c>
      <c r="K90" s="25"/>
      <c r="L90" s="25"/>
      <c r="M90" s="25">
        <v>996.9</v>
      </c>
      <c r="N90" s="27">
        <f t="shared" si="22"/>
        <v>99.69</v>
      </c>
    </row>
    <row r="91" spans="1:14" ht="75.75" customHeight="1">
      <c r="A91" s="14" t="s">
        <v>249</v>
      </c>
      <c r="B91" s="17" t="s">
        <v>279</v>
      </c>
      <c r="C91" s="15"/>
      <c r="D91" s="15"/>
      <c r="E91" s="15"/>
      <c r="F91" s="24">
        <f t="shared" si="26"/>
        <v>9902.2</v>
      </c>
      <c r="G91" s="25"/>
      <c r="H91" s="25">
        <v>9209.1</v>
      </c>
      <c r="I91" s="25">
        <v>693.1</v>
      </c>
      <c r="J91" s="24">
        <f t="shared" si="24"/>
        <v>9902.2</v>
      </c>
      <c r="K91" s="25"/>
      <c r="L91" s="25">
        <v>9209.1</v>
      </c>
      <c r="M91" s="49">
        <v>693.1</v>
      </c>
      <c r="N91" s="27">
        <f t="shared" si="22"/>
        <v>100</v>
      </c>
    </row>
    <row r="92" spans="1:14" ht="63.75" customHeight="1">
      <c r="A92" s="14" t="s">
        <v>250</v>
      </c>
      <c r="B92" s="17" t="s">
        <v>76</v>
      </c>
      <c r="C92" s="15"/>
      <c r="D92" s="15"/>
      <c r="E92" s="15"/>
      <c r="F92" s="24">
        <f t="shared" si="26"/>
        <v>3687.7</v>
      </c>
      <c r="G92" s="25"/>
      <c r="H92" s="25">
        <v>0</v>
      </c>
      <c r="I92" s="25">
        <v>3687.7</v>
      </c>
      <c r="J92" s="24">
        <f t="shared" si="24"/>
        <v>3657.7</v>
      </c>
      <c r="K92" s="25"/>
      <c r="L92" s="25">
        <v>0</v>
      </c>
      <c r="M92" s="25">
        <v>3657.7</v>
      </c>
      <c r="N92" s="27">
        <f t="shared" si="22"/>
        <v>99.18648480082436</v>
      </c>
    </row>
    <row r="93" spans="1:14" ht="50.25" customHeight="1" hidden="1">
      <c r="A93" s="14" t="s">
        <v>280</v>
      </c>
      <c r="B93" s="17" t="s">
        <v>281</v>
      </c>
      <c r="C93" s="15"/>
      <c r="D93" s="15"/>
      <c r="E93" s="15"/>
      <c r="F93" s="24">
        <f>SUM(G93:I93)</f>
        <v>0</v>
      </c>
      <c r="G93" s="25"/>
      <c r="H93" s="25"/>
      <c r="I93" s="25">
        <v>0</v>
      </c>
      <c r="J93" s="24">
        <f t="shared" si="24"/>
        <v>0</v>
      </c>
      <c r="K93" s="25"/>
      <c r="L93" s="25"/>
      <c r="M93" s="25">
        <v>0</v>
      </c>
      <c r="N93" s="27" t="e">
        <f t="shared" si="22"/>
        <v>#DIV/0!</v>
      </c>
    </row>
    <row r="94" spans="1:14" ht="45" customHeight="1">
      <c r="A94" s="18" t="s">
        <v>44</v>
      </c>
      <c r="B94" s="19" t="s">
        <v>30</v>
      </c>
      <c r="C94" s="20">
        <f>F94</f>
        <v>12784.7</v>
      </c>
      <c r="D94" s="20">
        <f>J94</f>
        <v>12784.7</v>
      </c>
      <c r="E94" s="20">
        <f>D94/C94*100</f>
        <v>100</v>
      </c>
      <c r="F94" s="22">
        <f t="shared" si="26"/>
        <v>12784.7</v>
      </c>
      <c r="G94" s="22">
        <f>G95</f>
        <v>0</v>
      </c>
      <c r="H94" s="22">
        <f>H95</f>
        <v>0</v>
      </c>
      <c r="I94" s="22">
        <f>I95</f>
        <v>12784.7</v>
      </c>
      <c r="J94" s="22">
        <f t="shared" si="24"/>
        <v>12784.7</v>
      </c>
      <c r="K94" s="22">
        <f>K95</f>
        <v>0</v>
      </c>
      <c r="L94" s="22">
        <f>L95</f>
        <v>0</v>
      </c>
      <c r="M94" s="22">
        <f>M95</f>
        <v>12784.7</v>
      </c>
      <c r="N94" s="30">
        <f t="shared" si="22"/>
        <v>100</v>
      </c>
    </row>
    <row r="95" spans="1:14" ht="30.75" customHeight="1">
      <c r="A95" s="14" t="s">
        <v>121</v>
      </c>
      <c r="B95" s="17" t="s">
        <v>225</v>
      </c>
      <c r="C95" s="15"/>
      <c r="D95" s="15"/>
      <c r="E95" s="15"/>
      <c r="F95" s="24">
        <f t="shared" si="26"/>
        <v>12784.7</v>
      </c>
      <c r="G95" s="25"/>
      <c r="H95" s="25"/>
      <c r="I95" s="25">
        <v>12784.7</v>
      </c>
      <c r="J95" s="24">
        <f t="shared" si="24"/>
        <v>12784.7</v>
      </c>
      <c r="K95" s="25"/>
      <c r="L95" s="25"/>
      <c r="M95" s="25">
        <v>12784.7</v>
      </c>
      <c r="N95" s="27">
        <f t="shared" si="22"/>
        <v>100</v>
      </c>
    </row>
    <row r="96" spans="1:14" ht="30.75" customHeight="1">
      <c r="A96" s="38">
        <v>10</v>
      </c>
      <c r="B96" s="85" t="s">
        <v>13</v>
      </c>
      <c r="C96" s="31">
        <f>F96</f>
        <v>375.3</v>
      </c>
      <c r="D96" s="31">
        <f>J96</f>
        <v>375.3</v>
      </c>
      <c r="E96" s="31">
        <f>D96/C96*100</f>
        <v>100</v>
      </c>
      <c r="F96" s="105">
        <f t="shared" si="26"/>
        <v>375.3</v>
      </c>
      <c r="G96" s="102">
        <f>G97+G99</f>
        <v>0</v>
      </c>
      <c r="H96" s="102">
        <f>H97+H99</f>
        <v>88.8</v>
      </c>
      <c r="I96" s="102">
        <f>I97+I99</f>
        <v>286.5</v>
      </c>
      <c r="J96" s="105">
        <f>K96+L96+M96</f>
        <v>375.3</v>
      </c>
      <c r="K96" s="32">
        <f>K97+K99</f>
        <v>0</v>
      </c>
      <c r="L96" s="32">
        <f>L97+L99</f>
        <v>88.8</v>
      </c>
      <c r="M96" s="32">
        <f>M97+M99</f>
        <v>286.5</v>
      </c>
      <c r="N96" s="33">
        <f t="shared" si="22"/>
        <v>100</v>
      </c>
    </row>
    <row r="97" spans="1:14" ht="45" customHeight="1">
      <c r="A97" s="18" t="s">
        <v>49</v>
      </c>
      <c r="B97" s="19" t="s">
        <v>234</v>
      </c>
      <c r="C97" s="20">
        <f>F97</f>
        <v>286.5</v>
      </c>
      <c r="D97" s="20">
        <f>J97</f>
        <v>286.5</v>
      </c>
      <c r="E97" s="20">
        <f>D97/C97*100</f>
        <v>100</v>
      </c>
      <c r="F97" s="22">
        <f t="shared" si="26"/>
        <v>286.5</v>
      </c>
      <c r="G97" s="22">
        <f>G98</f>
        <v>0</v>
      </c>
      <c r="H97" s="22">
        <f aca="true" t="shared" si="30" ref="H97:M97">H98</f>
        <v>0</v>
      </c>
      <c r="I97" s="22">
        <f t="shared" si="30"/>
        <v>286.5</v>
      </c>
      <c r="J97" s="22">
        <f t="shared" si="24"/>
        <v>286.5</v>
      </c>
      <c r="K97" s="22">
        <f t="shared" si="30"/>
        <v>0</v>
      </c>
      <c r="L97" s="22">
        <f t="shared" si="30"/>
        <v>0</v>
      </c>
      <c r="M97" s="22">
        <f t="shared" si="30"/>
        <v>286.5</v>
      </c>
      <c r="N97" s="30">
        <f t="shared" si="22"/>
        <v>100</v>
      </c>
    </row>
    <row r="98" spans="1:14" ht="48" customHeight="1">
      <c r="A98" s="14" t="s">
        <v>122</v>
      </c>
      <c r="B98" s="17" t="s">
        <v>77</v>
      </c>
      <c r="C98" s="15"/>
      <c r="D98" s="15"/>
      <c r="E98" s="15"/>
      <c r="F98" s="24">
        <f t="shared" si="26"/>
        <v>286.5</v>
      </c>
      <c r="G98" s="25"/>
      <c r="H98" s="25"/>
      <c r="I98" s="25">
        <v>286.5</v>
      </c>
      <c r="J98" s="24">
        <f t="shared" si="24"/>
        <v>286.5</v>
      </c>
      <c r="K98" s="25"/>
      <c r="L98" s="25"/>
      <c r="M98" s="25">
        <v>286.5</v>
      </c>
      <c r="N98" s="27">
        <f t="shared" si="22"/>
        <v>100</v>
      </c>
    </row>
    <row r="99" spans="1:14" ht="17.25" customHeight="1">
      <c r="A99" s="18" t="s">
        <v>50</v>
      </c>
      <c r="B99" s="19" t="s">
        <v>233</v>
      </c>
      <c r="C99" s="20">
        <f>F99</f>
        <v>88.8</v>
      </c>
      <c r="D99" s="20">
        <f>J99</f>
        <v>88.8</v>
      </c>
      <c r="E99" s="20">
        <f>D99/C99*100</f>
        <v>100</v>
      </c>
      <c r="F99" s="22">
        <f t="shared" si="26"/>
        <v>88.8</v>
      </c>
      <c r="G99" s="22">
        <f>G100</f>
        <v>0</v>
      </c>
      <c r="H99" s="22">
        <f aca="true" t="shared" si="31" ref="H99:M99">H100</f>
        <v>88.8</v>
      </c>
      <c r="I99" s="22">
        <f t="shared" si="31"/>
        <v>0</v>
      </c>
      <c r="J99" s="22">
        <f t="shared" si="24"/>
        <v>88.8</v>
      </c>
      <c r="K99" s="22">
        <f t="shared" si="31"/>
        <v>0</v>
      </c>
      <c r="L99" s="22">
        <f t="shared" si="31"/>
        <v>88.8</v>
      </c>
      <c r="M99" s="22">
        <f t="shared" si="31"/>
        <v>0</v>
      </c>
      <c r="N99" s="30">
        <f t="shared" si="22"/>
        <v>100</v>
      </c>
    </row>
    <row r="100" spans="1:14" ht="48.75" customHeight="1">
      <c r="A100" s="14" t="s">
        <v>123</v>
      </c>
      <c r="B100" s="17" t="s">
        <v>79</v>
      </c>
      <c r="C100" s="15"/>
      <c r="D100" s="15"/>
      <c r="E100" s="15"/>
      <c r="F100" s="24">
        <f t="shared" si="26"/>
        <v>88.8</v>
      </c>
      <c r="G100" s="25"/>
      <c r="H100" s="25">
        <v>88.8</v>
      </c>
      <c r="I100" s="25"/>
      <c r="J100" s="24">
        <f t="shared" si="24"/>
        <v>88.8</v>
      </c>
      <c r="K100" s="25"/>
      <c r="L100" s="25">
        <v>88.8</v>
      </c>
      <c r="M100" s="25"/>
      <c r="N100" s="27">
        <f t="shared" si="22"/>
        <v>100</v>
      </c>
    </row>
    <row r="101" spans="1:14" ht="32.25" customHeight="1">
      <c r="A101" s="82">
        <v>11</v>
      </c>
      <c r="B101" s="85" t="s">
        <v>14</v>
      </c>
      <c r="C101" s="31">
        <f>F101</f>
        <v>906975.3000000002</v>
      </c>
      <c r="D101" s="31">
        <f>J101</f>
        <v>888001.3</v>
      </c>
      <c r="E101" s="31">
        <f>D101/C101*100</f>
        <v>97.9079915406737</v>
      </c>
      <c r="F101" s="105">
        <f t="shared" si="26"/>
        <v>906975.3000000002</v>
      </c>
      <c r="G101" s="102">
        <f aca="true" t="shared" si="32" ref="G101:M101">G102+G117+G121+G123</f>
        <v>52507.5</v>
      </c>
      <c r="H101" s="102">
        <f t="shared" si="32"/>
        <v>684998.0000000001</v>
      </c>
      <c r="I101" s="102">
        <f t="shared" si="32"/>
        <v>169469.80000000002</v>
      </c>
      <c r="J101" s="105">
        <f t="shared" si="32"/>
        <v>888001.3</v>
      </c>
      <c r="K101" s="57">
        <f t="shared" si="32"/>
        <v>52507.5</v>
      </c>
      <c r="L101" s="57">
        <f t="shared" si="32"/>
        <v>678254</v>
      </c>
      <c r="M101" s="57">
        <f t="shared" si="32"/>
        <v>157239.8</v>
      </c>
      <c r="N101" s="33">
        <f t="shared" si="22"/>
        <v>97.9079915406737</v>
      </c>
    </row>
    <row r="102" spans="1:14" ht="33" customHeight="1">
      <c r="A102" s="18" t="s">
        <v>51</v>
      </c>
      <c r="B102" s="19" t="s">
        <v>226</v>
      </c>
      <c r="C102" s="20">
        <f>F102</f>
        <v>897947.2000000001</v>
      </c>
      <c r="D102" s="20">
        <f>J102</f>
        <v>879021.6</v>
      </c>
      <c r="E102" s="20">
        <f>D102/C102*100</f>
        <v>97.89234823606554</v>
      </c>
      <c r="F102" s="22">
        <f>SUM(G102:I102)</f>
        <v>897947.2000000001</v>
      </c>
      <c r="G102" s="22">
        <f aca="true" t="shared" si="33" ref="G102:M102">SUM(G103:G116)</f>
        <v>52507.5</v>
      </c>
      <c r="H102" s="22">
        <f t="shared" si="33"/>
        <v>683228.7000000001</v>
      </c>
      <c r="I102" s="22">
        <f t="shared" si="33"/>
        <v>162211.00000000003</v>
      </c>
      <c r="J102" s="22">
        <f t="shared" si="33"/>
        <v>879021.6</v>
      </c>
      <c r="K102" s="22">
        <f t="shared" si="33"/>
        <v>52507.5</v>
      </c>
      <c r="L102" s="22">
        <f t="shared" si="33"/>
        <v>676526</v>
      </c>
      <c r="M102" s="22">
        <f t="shared" si="33"/>
        <v>149988.1</v>
      </c>
      <c r="N102" s="30">
        <f t="shared" si="22"/>
        <v>97.89234823606554</v>
      </c>
    </row>
    <row r="103" spans="1:14" ht="48" customHeight="1">
      <c r="A103" s="14" t="s">
        <v>124</v>
      </c>
      <c r="B103" s="17" t="s">
        <v>80</v>
      </c>
      <c r="C103" s="15"/>
      <c r="D103" s="15"/>
      <c r="E103" s="15"/>
      <c r="F103" s="24">
        <f>SUM(G103:I103)</f>
        <v>80121.2</v>
      </c>
      <c r="G103" s="25"/>
      <c r="H103" s="25">
        <v>2532.8</v>
      </c>
      <c r="I103" s="25">
        <v>77588.4</v>
      </c>
      <c r="J103" s="24">
        <f t="shared" si="24"/>
        <v>79987</v>
      </c>
      <c r="K103" s="25"/>
      <c r="L103" s="25">
        <v>2532.8</v>
      </c>
      <c r="M103" s="25">
        <v>77454.2</v>
      </c>
      <c r="N103" s="27">
        <f t="shared" si="22"/>
        <v>99.83250375680845</v>
      </c>
    </row>
    <row r="104" spans="1:14" ht="64.5" customHeight="1">
      <c r="A104" s="14" t="s">
        <v>203</v>
      </c>
      <c r="B104" s="17" t="s">
        <v>81</v>
      </c>
      <c r="C104" s="15"/>
      <c r="D104" s="15"/>
      <c r="E104" s="15"/>
      <c r="F104" s="24">
        <f>SUM(G104:I104)</f>
        <v>499335.80000000005</v>
      </c>
      <c r="G104" s="25">
        <v>6833.4</v>
      </c>
      <c r="H104" s="25">
        <v>492502.4</v>
      </c>
      <c r="I104" s="25"/>
      <c r="J104" s="24">
        <f t="shared" si="24"/>
        <v>499335.80000000005</v>
      </c>
      <c r="K104" s="25">
        <v>6833.4</v>
      </c>
      <c r="L104" s="25">
        <v>492502.4</v>
      </c>
      <c r="M104" s="25"/>
      <c r="N104" s="27">
        <f t="shared" si="22"/>
        <v>100</v>
      </c>
    </row>
    <row r="105" spans="1:14" ht="47.25" customHeight="1">
      <c r="A105" s="14" t="s">
        <v>251</v>
      </c>
      <c r="B105" s="17" t="s">
        <v>130</v>
      </c>
      <c r="C105" s="15"/>
      <c r="D105" s="15"/>
      <c r="E105" s="15"/>
      <c r="F105" s="24">
        <f>SUM(G105:I105)</f>
        <v>8407.6</v>
      </c>
      <c r="G105" s="25"/>
      <c r="H105" s="25">
        <v>2014</v>
      </c>
      <c r="I105" s="25">
        <v>6393.6</v>
      </c>
      <c r="J105" s="24">
        <f t="shared" si="24"/>
        <v>8166.200000000001</v>
      </c>
      <c r="K105" s="25"/>
      <c r="L105" s="25">
        <v>1789.4</v>
      </c>
      <c r="M105" s="25">
        <v>6376.8</v>
      </c>
      <c r="N105" s="27">
        <f t="shared" si="22"/>
        <v>97.12878823921216</v>
      </c>
    </row>
    <row r="106" spans="1:14" ht="108" customHeight="1">
      <c r="A106" s="14" t="s">
        <v>252</v>
      </c>
      <c r="B106" s="17" t="s">
        <v>82</v>
      </c>
      <c r="C106" s="15"/>
      <c r="D106" s="15"/>
      <c r="E106" s="15"/>
      <c r="F106" s="24">
        <f aca="true" t="shared" si="34" ref="F106:F113">SUM(G106:I106)</f>
        <v>25310.9</v>
      </c>
      <c r="G106" s="25">
        <v>25310.9</v>
      </c>
      <c r="H106" s="25"/>
      <c r="I106" s="25">
        <v>0</v>
      </c>
      <c r="J106" s="24">
        <f t="shared" si="24"/>
        <v>25310.9</v>
      </c>
      <c r="K106" s="25">
        <v>25310.9</v>
      </c>
      <c r="L106" s="25"/>
      <c r="M106" s="25">
        <v>0</v>
      </c>
      <c r="N106" s="27">
        <f t="shared" si="22"/>
        <v>100</v>
      </c>
    </row>
    <row r="107" spans="1:14" ht="45.75" customHeight="1">
      <c r="A107" s="14" t="s">
        <v>253</v>
      </c>
      <c r="B107" s="17" t="s">
        <v>83</v>
      </c>
      <c r="C107" s="15"/>
      <c r="D107" s="15"/>
      <c r="E107" s="15"/>
      <c r="F107" s="24">
        <f t="shared" si="34"/>
        <v>80</v>
      </c>
      <c r="G107" s="25"/>
      <c r="H107" s="25"/>
      <c r="I107" s="25">
        <v>80</v>
      </c>
      <c r="J107" s="24">
        <f t="shared" si="24"/>
        <v>80</v>
      </c>
      <c r="K107" s="25"/>
      <c r="L107" s="25"/>
      <c r="M107" s="25">
        <v>80</v>
      </c>
      <c r="N107" s="27">
        <f t="shared" si="22"/>
        <v>100</v>
      </c>
    </row>
    <row r="108" spans="1:14" ht="46.5" customHeight="1">
      <c r="A108" s="14" t="s">
        <v>254</v>
      </c>
      <c r="B108" s="17" t="s">
        <v>84</v>
      </c>
      <c r="C108" s="15"/>
      <c r="D108" s="15"/>
      <c r="E108" s="15"/>
      <c r="F108" s="24">
        <f t="shared" si="34"/>
        <v>490</v>
      </c>
      <c r="G108" s="25"/>
      <c r="H108" s="25"/>
      <c r="I108" s="25">
        <v>490</v>
      </c>
      <c r="J108" s="24">
        <f t="shared" si="24"/>
        <v>490</v>
      </c>
      <c r="K108" s="25"/>
      <c r="L108" s="25"/>
      <c r="M108" s="25">
        <v>490</v>
      </c>
      <c r="N108" s="27">
        <f t="shared" si="22"/>
        <v>100</v>
      </c>
    </row>
    <row r="109" spans="1:14" ht="33" customHeight="1" hidden="1">
      <c r="A109" s="14" t="s">
        <v>113</v>
      </c>
      <c r="B109" s="17" t="s">
        <v>85</v>
      </c>
      <c r="C109" s="15"/>
      <c r="D109" s="15"/>
      <c r="E109" s="15"/>
      <c r="F109" s="24">
        <f t="shared" si="34"/>
        <v>0</v>
      </c>
      <c r="G109" s="25"/>
      <c r="H109" s="25">
        <v>0</v>
      </c>
      <c r="I109" s="25">
        <v>0</v>
      </c>
      <c r="J109" s="24">
        <f t="shared" si="24"/>
        <v>0</v>
      </c>
      <c r="K109" s="25"/>
      <c r="L109" s="25">
        <v>0</v>
      </c>
      <c r="M109" s="25"/>
      <c r="N109" s="27" t="e">
        <f t="shared" si="22"/>
        <v>#DIV/0!</v>
      </c>
    </row>
    <row r="110" spans="1:14" ht="30.75" customHeight="1">
      <c r="A110" s="14" t="s">
        <v>255</v>
      </c>
      <c r="B110" s="17" t="s">
        <v>86</v>
      </c>
      <c r="C110" s="15"/>
      <c r="D110" s="15"/>
      <c r="E110" s="15"/>
      <c r="F110" s="24">
        <f>SUM(G110:I110)</f>
        <v>31134.199999999997</v>
      </c>
      <c r="G110" s="25">
        <v>20363.2</v>
      </c>
      <c r="H110" s="25">
        <v>6124.9</v>
      </c>
      <c r="I110" s="25">
        <v>4646.1</v>
      </c>
      <c r="J110" s="24">
        <f>SUM(K110:M110)</f>
        <v>29959.7</v>
      </c>
      <c r="K110" s="55">
        <v>20363.2</v>
      </c>
      <c r="L110" s="25">
        <v>4991.2</v>
      </c>
      <c r="M110" s="25">
        <v>4605.3</v>
      </c>
      <c r="N110" s="27">
        <f t="shared" si="22"/>
        <v>96.22762107264681</v>
      </c>
    </row>
    <row r="111" spans="1:14" ht="32.25" customHeight="1">
      <c r="A111" s="14" t="s">
        <v>256</v>
      </c>
      <c r="B111" s="17" t="s">
        <v>87</v>
      </c>
      <c r="C111" s="15"/>
      <c r="D111" s="15"/>
      <c r="E111" s="15"/>
      <c r="F111" s="24">
        <f t="shared" si="34"/>
        <v>38817.3</v>
      </c>
      <c r="G111" s="25">
        <v>0</v>
      </c>
      <c r="H111" s="25">
        <v>11252.2</v>
      </c>
      <c r="I111" s="25">
        <v>27565.1</v>
      </c>
      <c r="J111" s="24">
        <f t="shared" si="24"/>
        <v>38436.2</v>
      </c>
      <c r="K111" s="25">
        <v>0</v>
      </c>
      <c r="L111" s="25">
        <v>11067</v>
      </c>
      <c r="M111" s="25">
        <v>27369.2</v>
      </c>
      <c r="N111" s="27">
        <f t="shared" si="22"/>
        <v>99.01822125701682</v>
      </c>
    </row>
    <row r="112" spans="1:14" ht="61.5" customHeight="1">
      <c r="A112" s="14" t="s">
        <v>257</v>
      </c>
      <c r="B112" s="17" t="s">
        <v>88</v>
      </c>
      <c r="C112" s="15"/>
      <c r="D112" s="15"/>
      <c r="E112" s="15"/>
      <c r="F112" s="24">
        <f>SUM(G112:I112)</f>
        <v>13493.8</v>
      </c>
      <c r="G112" s="25">
        <v>0</v>
      </c>
      <c r="H112" s="25">
        <v>1543.8</v>
      </c>
      <c r="I112" s="25">
        <v>11950</v>
      </c>
      <c r="J112" s="24">
        <f t="shared" si="24"/>
        <v>11973.9</v>
      </c>
      <c r="K112" s="25"/>
      <c r="L112" s="25">
        <v>1543.8</v>
      </c>
      <c r="M112" s="25">
        <v>10430.1</v>
      </c>
      <c r="N112" s="27">
        <f t="shared" si="22"/>
        <v>88.73630852687901</v>
      </c>
    </row>
    <row r="113" spans="1:14" ht="49.5" customHeight="1" hidden="1">
      <c r="A113" s="14" t="s">
        <v>258</v>
      </c>
      <c r="B113" s="17" t="s">
        <v>230</v>
      </c>
      <c r="C113" s="15"/>
      <c r="D113" s="15"/>
      <c r="E113" s="15"/>
      <c r="F113" s="24">
        <f t="shared" si="34"/>
        <v>0</v>
      </c>
      <c r="G113" s="25"/>
      <c r="H113" s="25"/>
      <c r="I113" s="25">
        <v>0</v>
      </c>
      <c r="J113" s="24">
        <f t="shared" si="24"/>
        <v>0</v>
      </c>
      <c r="K113" s="25"/>
      <c r="L113" s="25"/>
      <c r="M113" s="25">
        <v>0</v>
      </c>
      <c r="N113" s="27" t="e">
        <f t="shared" si="22"/>
        <v>#DIV/0!</v>
      </c>
    </row>
    <row r="114" spans="1:14" ht="49.5" customHeight="1">
      <c r="A114" s="14" t="s">
        <v>258</v>
      </c>
      <c r="B114" s="17" t="s">
        <v>319</v>
      </c>
      <c r="C114" s="15"/>
      <c r="D114" s="15"/>
      <c r="E114" s="15"/>
      <c r="F114" s="24">
        <f>SUM(G114:I114)</f>
        <v>182642.2</v>
      </c>
      <c r="G114" s="25"/>
      <c r="H114" s="25">
        <v>167258.6</v>
      </c>
      <c r="I114" s="25">
        <v>15383.6</v>
      </c>
      <c r="J114" s="24">
        <f>SUM(K114:M114)</f>
        <v>175154.3</v>
      </c>
      <c r="K114" s="25"/>
      <c r="L114" s="25">
        <v>162099.4</v>
      </c>
      <c r="M114" s="25">
        <v>13054.9</v>
      </c>
      <c r="N114" s="27">
        <f t="shared" si="22"/>
        <v>95.90023554249784</v>
      </c>
    </row>
    <row r="115" spans="1:14" ht="44.25" customHeight="1">
      <c r="A115" s="14" t="s">
        <v>259</v>
      </c>
      <c r="B115" s="17" t="s">
        <v>165</v>
      </c>
      <c r="C115" s="15"/>
      <c r="D115" s="15"/>
      <c r="E115" s="15"/>
      <c r="F115" s="24">
        <f>SUM(G115:I115)</f>
        <v>18114.2</v>
      </c>
      <c r="G115" s="25">
        <v>0</v>
      </c>
      <c r="H115" s="25">
        <v>0</v>
      </c>
      <c r="I115" s="25">
        <v>18114.2</v>
      </c>
      <c r="J115" s="24">
        <f t="shared" si="24"/>
        <v>10127.6</v>
      </c>
      <c r="K115" s="25">
        <v>0</v>
      </c>
      <c r="L115" s="25">
        <v>0</v>
      </c>
      <c r="M115" s="25">
        <v>10127.6</v>
      </c>
      <c r="N115" s="27">
        <f t="shared" si="22"/>
        <v>55.90972827947135</v>
      </c>
    </row>
    <row r="116" spans="1:14" ht="66" customHeight="1" hidden="1">
      <c r="A116" s="14" t="s">
        <v>299</v>
      </c>
      <c r="B116" s="17" t="s">
        <v>235</v>
      </c>
      <c r="C116" s="15"/>
      <c r="D116" s="15"/>
      <c r="E116" s="15"/>
      <c r="F116" s="24">
        <f>SUM(G116:I116)</f>
        <v>0</v>
      </c>
      <c r="G116" s="25">
        <v>0</v>
      </c>
      <c r="H116" s="25">
        <v>0</v>
      </c>
      <c r="I116" s="25">
        <v>0</v>
      </c>
      <c r="J116" s="24">
        <f t="shared" si="24"/>
        <v>0</v>
      </c>
      <c r="K116" s="25">
        <v>0</v>
      </c>
      <c r="L116" s="25">
        <v>0</v>
      </c>
      <c r="M116" s="25">
        <v>0</v>
      </c>
      <c r="N116" s="27" t="e">
        <f t="shared" si="22"/>
        <v>#DIV/0!</v>
      </c>
    </row>
    <row r="117" spans="1:14" ht="19.5" customHeight="1">
      <c r="A117" s="18" t="s">
        <v>135</v>
      </c>
      <c r="B117" s="39" t="s">
        <v>33</v>
      </c>
      <c r="C117" s="20">
        <f>F117</f>
        <v>5980.9</v>
      </c>
      <c r="D117" s="20">
        <f>J117</f>
        <v>5980.9</v>
      </c>
      <c r="E117" s="20">
        <f>D117/C117*100</f>
        <v>100</v>
      </c>
      <c r="F117" s="46">
        <f>F118+F119+F120</f>
        <v>5980.9</v>
      </c>
      <c r="G117" s="22">
        <f>SUM(G119:G120)</f>
        <v>0</v>
      </c>
      <c r="H117" s="22">
        <f>SUM(H119:H120)</f>
        <v>0</v>
      </c>
      <c r="I117" s="22">
        <f>SUM(I119:I120)</f>
        <v>5980.9</v>
      </c>
      <c r="J117" s="22">
        <f>J118+J119+J120</f>
        <v>5980.9</v>
      </c>
      <c r="K117" s="22">
        <f>K118+K119+K120</f>
        <v>0</v>
      </c>
      <c r="L117" s="22">
        <f>L118+L119+L120</f>
        <v>0</v>
      </c>
      <c r="M117" s="22">
        <f>M118+M119+M120</f>
        <v>5980.9</v>
      </c>
      <c r="N117" s="40">
        <f aca="true" t="shared" si="35" ref="N117:N138">J117/F117*100</f>
        <v>100</v>
      </c>
    </row>
    <row r="118" spans="1:14" ht="0.75" customHeight="1" hidden="1">
      <c r="A118" s="14" t="s">
        <v>114</v>
      </c>
      <c r="B118" s="17" t="s">
        <v>89</v>
      </c>
      <c r="C118" s="15"/>
      <c r="D118" s="15"/>
      <c r="E118" s="15"/>
      <c r="F118" s="24">
        <f t="shared" si="26"/>
        <v>0</v>
      </c>
      <c r="G118" s="25"/>
      <c r="H118" s="25">
        <v>0</v>
      </c>
      <c r="I118" s="25">
        <v>0</v>
      </c>
      <c r="J118" s="24">
        <f t="shared" si="24"/>
        <v>0</v>
      </c>
      <c r="K118" s="25"/>
      <c r="L118" s="25">
        <v>0</v>
      </c>
      <c r="M118" s="25">
        <v>0</v>
      </c>
      <c r="N118" s="27" t="e">
        <f t="shared" si="35"/>
        <v>#DIV/0!</v>
      </c>
    </row>
    <row r="119" spans="1:14" ht="34.5" customHeight="1">
      <c r="A119" s="14" t="s">
        <v>260</v>
      </c>
      <c r="B119" s="17" t="s">
        <v>90</v>
      </c>
      <c r="C119" s="15"/>
      <c r="D119" s="15"/>
      <c r="E119" s="15"/>
      <c r="F119" s="24">
        <f t="shared" si="26"/>
        <v>5897</v>
      </c>
      <c r="G119" s="25"/>
      <c r="H119" s="25"/>
      <c r="I119" s="25">
        <v>5897</v>
      </c>
      <c r="J119" s="24">
        <f t="shared" si="24"/>
        <v>5897</v>
      </c>
      <c r="K119" s="25"/>
      <c r="L119" s="25"/>
      <c r="M119" s="25">
        <v>5897</v>
      </c>
      <c r="N119" s="27">
        <f t="shared" si="35"/>
        <v>100</v>
      </c>
    </row>
    <row r="120" spans="1:14" ht="45.75" customHeight="1">
      <c r="A120" s="14" t="s">
        <v>261</v>
      </c>
      <c r="B120" s="17" t="s">
        <v>164</v>
      </c>
      <c r="C120" s="15"/>
      <c r="D120" s="15"/>
      <c r="E120" s="15"/>
      <c r="F120" s="24">
        <f t="shared" si="26"/>
        <v>83.9</v>
      </c>
      <c r="G120" s="25"/>
      <c r="H120" s="25"/>
      <c r="I120" s="25">
        <v>83.9</v>
      </c>
      <c r="J120" s="24">
        <f t="shared" si="24"/>
        <v>83.9</v>
      </c>
      <c r="K120" s="25"/>
      <c r="L120" s="25"/>
      <c r="M120" s="25">
        <v>83.9</v>
      </c>
      <c r="N120" s="27">
        <f t="shared" si="35"/>
        <v>100</v>
      </c>
    </row>
    <row r="121" spans="1:14" ht="95.25" customHeight="1" hidden="1">
      <c r="A121" s="18" t="s">
        <v>135</v>
      </c>
      <c r="B121" s="10" t="s">
        <v>140</v>
      </c>
      <c r="C121" s="59"/>
      <c r="D121" s="59"/>
      <c r="E121" s="59"/>
      <c r="F121" s="22">
        <f>F122</f>
        <v>0</v>
      </c>
      <c r="G121" s="22">
        <f>G122</f>
        <v>0</v>
      </c>
      <c r="H121" s="22">
        <f aca="true" t="shared" si="36" ref="H121:M121">H122</f>
        <v>0</v>
      </c>
      <c r="I121" s="22">
        <f t="shared" si="36"/>
        <v>0</v>
      </c>
      <c r="J121" s="22">
        <f t="shared" si="36"/>
        <v>0</v>
      </c>
      <c r="K121" s="34">
        <f t="shared" si="36"/>
        <v>0</v>
      </c>
      <c r="L121" s="34">
        <f>SUM(L122)</f>
        <v>0</v>
      </c>
      <c r="M121" s="34">
        <f t="shared" si="36"/>
        <v>0</v>
      </c>
      <c r="N121" s="30" t="e">
        <f t="shared" si="35"/>
        <v>#DIV/0!</v>
      </c>
    </row>
    <row r="122" spans="1:14" ht="63" customHeight="1" hidden="1">
      <c r="A122" s="14" t="s">
        <v>260</v>
      </c>
      <c r="B122" s="64" t="s">
        <v>153</v>
      </c>
      <c r="C122" s="15"/>
      <c r="D122" s="15"/>
      <c r="E122" s="15"/>
      <c r="F122" s="24">
        <f t="shared" si="26"/>
        <v>0</v>
      </c>
      <c r="G122" s="25"/>
      <c r="H122" s="25">
        <v>0</v>
      </c>
      <c r="I122" s="25">
        <v>0</v>
      </c>
      <c r="J122" s="24">
        <f>K122+L122+M122</f>
        <v>0</v>
      </c>
      <c r="K122" s="25"/>
      <c r="L122" s="25">
        <v>0</v>
      </c>
      <c r="M122" s="25">
        <v>0</v>
      </c>
      <c r="N122" s="27" t="e">
        <f t="shared" si="35"/>
        <v>#DIV/0!</v>
      </c>
    </row>
    <row r="123" spans="1:14" ht="33" customHeight="1">
      <c r="A123" s="18" t="s">
        <v>162</v>
      </c>
      <c r="B123" s="39" t="s">
        <v>34</v>
      </c>
      <c r="C123" s="20">
        <f>F123</f>
        <v>3047.2</v>
      </c>
      <c r="D123" s="20">
        <f>J123</f>
        <v>2998.8</v>
      </c>
      <c r="E123" s="20">
        <f>D123/C123*100</f>
        <v>98.4116566027829</v>
      </c>
      <c r="F123" s="22">
        <f t="shared" si="26"/>
        <v>3047.2</v>
      </c>
      <c r="G123" s="22">
        <f>G124</f>
        <v>0</v>
      </c>
      <c r="H123" s="22">
        <f aca="true" t="shared" si="37" ref="H123:M123">H124</f>
        <v>1769.3</v>
      </c>
      <c r="I123" s="22">
        <f t="shared" si="37"/>
        <v>1277.9</v>
      </c>
      <c r="J123" s="22">
        <f t="shared" si="24"/>
        <v>2998.8</v>
      </c>
      <c r="K123" s="22">
        <f t="shared" si="37"/>
        <v>0</v>
      </c>
      <c r="L123" s="22">
        <f t="shared" si="37"/>
        <v>1728</v>
      </c>
      <c r="M123" s="22">
        <f t="shared" si="37"/>
        <v>1270.8</v>
      </c>
      <c r="N123" s="30">
        <f t="shared" si="35"/>
        <v>98.4116566027829</v>
      </c>
    </row>
    <row r="124" spans="1:14" ht="35.25" customHeight="1">
      <c r="A124" s="14" t="s">
        <v>163</v>
      </c>
      <c r="B124" s="17" t="s">
        <v>74</v>
      </c>
      <c r="C124" s="15"/>
      <c r="D124" s="15"/>
      <c r="E124" s="15"/>
      <c r="F124" s="24">
        <f t="shared" si="26"/>
        <v>3047.2</v>
      </c>
      <c r="G124" s="25"/>
      <c r="H124" s="25">
        <v>1769.3</v>
      </c>
      <c r="I124" s="25">
        <v>1277.9</v>
      </c>
      <c r="J124" s="24">
        <f t="shared" si="24"/>
        <v>2998.8</v>
      </c>
      <c r="K124" s="25"/>
      <c r="L124" s="25">
        <v>1728</v>
      </c>
      <c r="M124" s="25">
        <v>1270.8</v>
      </c>
      <c r="N124" s="27">
        <f t="shared" si="35"/>
        <v>98.4116566027829</v>
      </c>
    </row>
    <row r="125" spans="1:14" ht="46.5" customHeight="1">
      <c r="A125" s="82">
        <v>12</v>
      </c>
      <c r="B125" s="85" t="s">
        <v>15</v>
      </c>
      <c r="C125" s="31">
        <f>F125</f>
        <v>18684.5</v>
      </c>
      <c r="D125" s="31">
        <f>J125</f>
        <v>17304</v>
      </c>
      <c r="E125" s="31">
        <f>D125/C125*100</f>
        <v>92.61152292006743</v>
      </c>
      <c r="F125" s="105">
        <f t="shared" si="26"/>
        <v>18684.5</v>
      </c>
      <c r="G125" s="102">
        <f>G126+G130+G135</f>
        <v>0</v>
      </c>
      <c r="H125" s="102">
        <f>H126+H130+H135</f>
        <v>0</v>
      </c>
      <c r="I125" s="102">
        <f>I126+I130+I135</f>
        <v>18684.5</v>
      </c>
      <c r="J125" s="105">
        <f>SUM(K125:M125)</f>
        <v>17304</v>
      </c>
      <c r="K125" s="78">
        <f>K126+K130+K135</f>
        <v>0</v>
      </c>
      <c r="L125" s="91">
        <f>L126+L130+L135</f>
        <v>0</v>
      </c>
      <c r="M125" s="91">
        <f>M126+M130+M135</f>
        <v>17304</v>
      </c>
      <c r="N125" s="33">
        <f t="shared" si="35"/>
        <v>92.61152292006743</v>
      </c>
    </row>
    <row r="126" spans="1:14" ht="120" customHeight="1">
      <c r="A126" s="18" t="s">
        <v>52</v>
      </c>
      <c r="B126" s="19" t="s">
        <v>141</v>
      </c>
      <c r="C126" s="20">
        <f>F126</f>
        <v>7936.5</v>
      </c>
      <c r="D126" s="20">
        <f>J126</f>
        <v>6782.900000000001</v>
      </c>
      <c r="E126" s="20">
        <f>D126/C126*100</f>
        <v>85.46462546462547</v>
      </c>
      <c r="F126" s="46">
        <f t="shared" si="26"/>
        <v>7936.5</v>
      </c>
      <c r="G126" s="22">
        <f>SUM(G128:G129)</f>
        <v>0</v>
      </c>
      <c r="H126" s="22">
        <f>SUM(H128:H129)</f>
        <v>0</v>
      </c>
      <c r="I126" s="22">
        <f>SUM(I128:I129)</f>
        <v>7936.5</v>
      </c>
      <c r="J126" s="22">
        <f>K126+L126+M126</f>
        <v>6782.900000000001</v>
      </c>
      <c r="K126" s="22">
        <f>SUM(K128:K129)</f>
        <v>0</v>
      </c>
      <c r="L126" s="22">
        <f>SUM(L128:L129)</f>
        <v>0</v>
      </c>
      <c r="M126" s="22">
        <f>SUM(M128:M129)</f>
        <v>6782.900000000001</v>
      </c>
      <c r="N126" s="30">
        <f t="shared" si="35"/>
        <v>85.46462546462547</v>
      </c>
    </row>
    <row r="127" spans="1:14" ht="78" customHeight="1" hidden="1">
      <c r="A127" s="14" t="s">
        <v>126</v>
      </c>
      <c r="B127" s="17" t="s">
        <v>91</v>
      </c>
      <c r="C127" s="15"/>
      <c r="D127" s="15"/>
      <c r="E127" s="15"/>
      <c r="F127" s="24">
        <f t="shared" si="26"/>
        <v>0</v>
      </c>
      <c r="G127" s="25"/>
      <c r="H127" s="25"/>
      <c r="I127" s="25">
        <v>0</v>
      </c>
      <c r="J127" s="24">
        <f t="shared" si="24"/>
        <v>0</v>
      </c>
      <c r="K127" s="25"/>
      <c r="L127" s="25"/>
      <c r="M127" s="25">
        <v>0</v>
      </c>
      <c r="N127" s="27" t="e">
        <f t="shared" si="35"/>
        <v>#DIV/0!</v>
      </c>
    </row>
    <row r="128" spans="1:14" ht="121.5" customHeight="1">
      <c r="A128" s="14" t="s">
        <v>126</v>
      </c>
      <c r="B128" s="17" t="s">
        <v>92</v>
      </c>
      <c r="C128" s="15"/>
      <c r="D128" s="15"/>
      <c r="E128" s="15"/>
      <c r="F128" s="24">
        <f t="shared" si="26"/>
        <v>7866.5</v>
      </c>
      <c r="G128" s="25"/>
      <c r="H128" s="25"/>
      <c r="I128" s="25">
        <v>7866.5</v>
      </c>
      <c r="J128" s="24">
        <f t="shared" si="24"/>
        <v>6742.3</v>
      </c>
      <c r="K128" s="25"/>
      <c r="L128" s="25"/>
      <c r="M128" s="25">
        <v>6742.3</v>
      </c>
      <c r="N128" s="27">
        <f t="shared" si="35"/>
        <v>85.7090192588826</v>
      </c>
    </row>
    <row r="129" spans="1:14" ht="47.25" customHeight="1">
      <c r="A129" s="14" t="s">
        <v>294</v>
      </c>
      <c r="B129" s="64" t="s">
        <v>136</v>
      </c>
      <c r="C129" s="15"/>
      <c r="D129" s="15"/>
      <c r="E129" s="15"/>
      <c r="F129" s="24">
        <f>G129+H129+I129</f>
        <v>70</v>
      </c>
      <c r="G129" s="25"/>
      <c r="H129" s="25">
        <v>0</v>
      </c>
      <c r="I129" s="25">
        <v>70</v>
      </c>
      <c r="J129" s="24">
        <f>K129+L129+M129</f>
        <v>40.6</v>
      </c>
      <c r="K129" s="25"/>
      <c r="L129" s="25">
        <v>0</v>
      </c>
      <c r="M129" s="25">
        <v>40.6</v>
      </c>
      <c r="N129" s="27">
        <f t="shared" si="35"/>
        <v>58.00000000000001</v>
      </c>
    </row>
    <row r="130" spans="1:14" ht="45.75" customHeight="1">
      <c r="A130" s="18" t="s">
        <v>53</v>
      </c>
      <c r="B130" s="10" t="s">
        <v>300</v>
      </c>
      <c r="C130" s="20">
        <f>F130</f>
        <v>6434.7</v>
      </c>
      <c r="D130" s="20">
        <f>J130</f>
        <v>6257.2</v>
      </c>
      <c r="E130" s="20">
        <f>D130/C130*100</f>
        <v>97.24151864111768</v>
      </c>
      <c r="F130" s="22">
        <f t="shared" si="26"/>
        <v>6434.7</v>
      </c>
      <c r="G130" s="22">
        <f>G132+G131</f>
        <v>0</v>
      </c>
      <c r="H130" s="22">
        <f aca="true" t="shared" si="38" ref="H130:M130">H132+H131</f>
        <v>0</v>
      </c>
      <c r="I130" s="22">
        <f t="shared" si="38"/>
        <v>6434.7</v>
      </c>
      <c r="J130" s="22">
        <f t="shared" si="38"/>
        <v>6257.2</v>
      </c>
      <c r="K130" s="22">
        <f t="shared" si="38"/>
        <v>0</v>
      </c>
      <c r="L130" s="22">
        <f t="shared" si="38"/>
        <v>0</v>
      </c>
      <c r="M130" s="22">
        <f t="shared" si="38"/>
        <v>6257.2</v>
      </c>
      <c r="N130" s="30">
        <f t="shared" si="35"/>
        <v>97.24151864111768</v>
      </c>
    </row>
    <row r="131" spans="1:14" ht="48" customHeight="1">
      <c r="A131" s="86" t="s">
        <v>127</v>
      </c>
      <c r="B131" s="17" t="s">
        <v>131</v>
      </c>
      <c r="C131" s="47"/>
      <c r="D131" s="47"/>
      <c r="E131" s="47"/>
      <c r="F131" s="28">
        <f t="shared" si="26"/>
        <v>10</v>
      </c>
      <c r="G131" s="45"/>
      <c r="H131" s="45"/>
      <c r="I131" s="45">
        <v>10</v>
      </c>
      <c r="J131" s="24">
        <f aca="true" t="shared" si="39" ref="J131:J137">K131+L131+M131</f>
        <v>10</v>
      </c>
      <c r="K131" s="45"/>
      <c r="L131" s="45"/>
      <c r="M131" s="45">
        <v>10</v>
      </c>
      <c r="N131" s="27">
        <f t="shared" si="35"/>
        <v>100</v>
      </c>
    </row>
    <row r="132" spans="1:14" ht="48" customHeight="1">
      <c r="A132" s="14" t="s">
        <v>204</v>
      </c>
      <c r="B132" s="17" t="s">
        <v>93</v>
      </c>
      <c r="C132" s="15"/>
      <c r="D132" s="15"/>
      <c r="E132" s="15"/>
      <c r="F132" s="24">
        <f t="shared" si="26"/>
        <v>6424.7</v>
      </c>
      <c r="G132" s="25"/>
      <c r="H132" s="25">
        <v>0</v>
      </c>
      <c r="I132" s="25">
        <v>6424.7</v>
      </c>
      <c r="J132" s="24">
        <f t="shared" si="39"/>
        <v>6247.2</v>
      </c>
      <c r="K132" s="25"/>
      <c r="L132" s="25">
        <v>0</v>
      </c>
      <c r="M132" s="25">
        <v>6247.2</v>
      </c>
      <c r="N132" s="52">
        <f t="shared" si="35"/>
        <v>97.23722508443974</v>
      </c>
    </row>
    <row r="133" spans="1:14" ht="106.5" customHeight="1" hidden="1">
      <c r="A133" s="56" t="s">
        <v>138</v>
      </c>
      <c r="B133" s="67" t="s">
        <v>137</v>
      </c>
      <c r="C133" s="43"/>
      <c r="D133" s="43"/>
      <c r="E133" s="43"/>
      <c r="F133" s="34">
        <f t="shared" si="26"/>
        <v>0</v>
      </c>
      <c r="G133" s="34">
        <f aca="true" t="shared" si="40" ref="G133:M133">G134</f>
        <v>0</v>
      </c>
      <c r="H133" s="34">
        <f t="shared" si="40"/>
        <v>0</v>
      </c>
      <c r="I133" s="34">
        <f t="shared" si="40"/>
        <v>0</v>
      </c>
      <c r="J133" s="34">
        <f t="shared" si="39"/>
        <v>0</v>
      </c>
      <c r="K133" s="34">
        <f t="shared" si="40"/>
        <v>0</v>
      </c>
      <c r="L133" s="34">
        <f t="shared" si="40"/>
        <v>0</v>
      </c>
      <c r="M133" s="34">
        <f t="shared" si="40"/>
        <v>0</v>
      </c>
      <c r="N133" s="23" t="e">
        <f t="shared" si="35"/>
        <v>#DIV/0!</v>
      </c>
    </row>
    <row r="134" spans="1:14" ht="54" customHeight="1" hidden="1">
      <c r="A134" s="14" t="s">
        <v>139</v>
      </c>
      <c r="B134" s="64" t="s">
        <v>154</v>
      </c>
      <c r="C134" s="15"/>
      <c r="D134" s="15"/>
      <c r="E134" s="15"/>
      <c r="F134" s="24">
        <f t="shared" si="26"/>
        <v>0</v>
      </c>
      <c r="G134" s="25"/>
      <c r="H134" s="25"/>
      <c r="I134" s="25">
        <v>0</v>
      </c>
      <c r="J134" s="24">
        <f t="shared" si="39"/>
        <v>0</v>
      </c>
      <c r="K134" s="25"/>
      <c r="L134" s="25"/>
      <c r="M134" s="25">
        <v>0</v>
      </c>
      <c r="N134" s="52" t="e">
        <f t="shared" si="35"/>
        <v>#DIV/0!</v>
      </c>
    </row>
    <row r="135" spans="1:14" ht="60" customHeight="1">
      <c r="A135" s="56" t="s">
        <v>54</v>
      </c>
      <c r="B135" s="65" t="s">
        <v>301</v>
      </c>
      <c r="C135" s="43"/>
      <c r="D135" s="43"/>
      <c r="E135" s="43"/>
      <c r="F135" s="34">
        <f aca="true" t="shared" si="41" ref="F135:M135">SUM(F136:F137)</f>
        <v>4313.299999999999</v>
      </c>
      <c r="G135" s="34">
        <f t="shared" si="41"/>
        <v>0</v>
      </c>
      <c r="H135" s="34">
        <f t="shared" si="41"/>
        <v>0</v>
      </c>
      <c r="I135" s="34">
        <f t="shared" si="41"/>
        <v>4313.299999999999</v>
      </c>
      <c r="J135" s="34">
        <f t="shared" si="41"/>
        <v>4263.9</v>
      </c>
      <c r="K135" s="34">
        <f t="shared" si="41"/>
        <v>0</v>
      </c>
      <c r="L135" s="34">
        <f t="shared" si="41"/>
        <v>0</v>
      </c>
      <c r="M135" s="34">
        <f t="shared" si="41"/>
        <v>4263.9</v>
      </c>
      <c r="N135" s="23">
        <f t="shared" si="35"/>
        <v>98.85470521410522</v>
      </c>
    </row>
    <row r="136" spans="1:14" ht="46.5" customHeight="1">
      <c r="A136" s="14" t="s">
        <v>128</v>
      </c>
      <c r="B136" s="64" t="s">
        <v>136</v>
      </c>
      <c r="C136" s="15"/>
      <c r="D136" s="15"/>
      <c r="E136" s="15"/>
      <c r="F136" s="24">
        <f t="shared" si="26"/>
        <v>2184.6</v>
      </c>
      <c r="G136" s="25"/>
      <c r="H136" s="25"/>
      <c r="I136" s="25">
        <v>2184.6</v>
      </c>
      <c r="J136" s="24">
        <f t="shared" si="39"/>
        <v>2161.8</v>
      </c>
      <c r="K136" s="25"/>
      <c r="L136" s="25"/>
      <c r="M136" s="25">
        <v>2161.8</v>
      </c>
      <c r="N136" s="52">
        <f t="shared" si="35"/>
        <v>98.95633067838507</v>
      </c>
    </row>
    <row r="137" spans="1:14" ht="46.5" customHeight="1">
      <c r="A137" s="14" t="s">
        <v>262</v>
      </c>
      <c r="B137" s="64" t="s">
        <v>227</v>
      </c>
      <c r="C137" s="15"/>
      <c r="D137" s="15"/>
      <c r="E137" s="15"/>
      <c r="F137" s="24">
        <f t="shared" si="26"/>
        <v>2128.7</v>
      </c>
      <c r="G137" s="25"/>
      <c r="H137" s="25"/>
      <c r="I137" s="25">
        <v>2128.7</v>
      </c>
      <c r="J137" s="24">
        <f t="shared" si="39"/>
        <v>2102.1</v>
      </c>
      <c r="K137" s="25"/>
      <c r="L137" s="25"/>
      <c r="M137" s="25">
        <v>2102.1</v>
      </c>
      <c r="N137" s="52">
        <f t="shared" si="35"/>
        <v>98.75041104899705</v>
      </c>
    </row>
    <row r="138" spans="1:14" ht="62.25" customHeight="1">
      <c r="A138" s="38">
        <v>13</v>
      </c>
      <c r="B138" s="85" t="s">
        <v>236</v>
      </c>
      <c r="C138" s="31">
        <f>F138</f>
        <v>6238.6</v>
      </c>
      <c r="D138" s="31">
        <f>J138</f>
        <v>6108.5</v>
      </c>
      <c r="E138" s="31">
        <f>D138/C138*100</f>
        <v>97.91459622351168</v>
      </c>
      <c r="F138" s="105">
        <f t="shared" si="26"/>
        <v>6238.6</v>
      </c>
      <c r="G138" s="102">
        <f>G139+G141+G143+G146+G149</f>
        <v>0</v>
      </c>
      <c r="H138" s="102">
        <f aca="true" t="shared" si="42" ref="H138:M138">H139+H141+H143+H146+H149</f>
        <v>1370</v>
      </c>
      <c r="I138" s="102">
        <f t="shared" si="42"/>
        <v>4868.6</v>
      </c>
      <c r="J138" s="105">
        <f t="shared" si="42"/>
        <v>6108.5</v>
      </c>
      <c r="K138" s="42">
        <f t="shared" si="42"/>
        <v>0</v>
      </c>
      <c r="L138" s="42">
        <f t="shared" si="42"/>
        <v>1370</v>
      </c>
      <c r="M138" s="42">
        <f t="shared" si="42"/>
        <v>4738.5</v>
      </c>
      <c r="N138" s="33">
        <f t="shared" si="35"/>
        <v>97.91459622351168</v>
      </c>
    </row>
    <row r="139" spans="1:14" ht="102.75" customHeight="1" hidden="1">
      <c r="A139" s="18" t="s">
        <v>41</v>
      </c>
      <c r="B139" s="10" t="s">
        <v>94</v>
      </c>
      <c r="C139" s="20"/>
      <c r="D139" s="20"/>
      <c r="E139" s="20"/>
      <c r="F139" s="22">
        <f t="shared" si="26"/>
        <v>0</v>
      </c>
      <c r="G139" s="22">
        <f>G140</f>
        <v>0</v>
      </c>
      <c r="H139" s="22">
        <f>H140</f>
        <v>0</v>
      </c>
      <c r="I139" s="22">
        <f>I140</f>
        <v>0</v>
      </c>
      <c r="J139" s="22">
        <f aca="true" t="shared" si="43" ref="J139:J176">K139+L139+M139</f>
        <v>0</v>
      </c>
      <c r="K139" s="22"/>
      <c r="L139" s="22"/>
      <c r="M139" s="22"/>
      <c r="N139" s="30"/>
    </row>
    <row r="140" spans="1:14" ht="66" customHeight="1" hidden="1">
      <c r="A140" s="14" t="s">
        <v>118</v>
      </c>
      <c r="B140" s="17" t="s">
        <v>95</v>
      </c>
      <c r="C140" s="15"/>
      <c r="D140" s="15"/>
      <c r="E140" s="15"/>
      <c r="F140" s="24">
        <f t="shared" si="26"/>
        <v>0</v>
      </c>
      <c r="G140" s="25"/>
      <c r="H140" s="25"/>
      <c r="I140" s="25">
        <v>0</v>
      </c>
      <c r="J140" s="24">
        <f t="shared" si="43"/>
        <v>0</v>
      </c>
      <c r="K140" s="25"/>
      <c r="L140" s="25"/>
      <c r="M140" s="25"/>
      <c r="N140" s="27" t="e">
        <f aca="true" t="shared" si="44" ref="N140:N145">J140/F140*100</f>
        <v>#DIV/0!</v>
      </c>
    </row>
    <row r="141" spans="1:14" ht="48" customHeight="1">
      <c r="A141" s="18" t="s">
        <v>55</v>
      </c>
      <c r="B141" s="19" t="s">
        <v>38</v>
      </c>
      <c r="C141" s="20">
        <f>F141</f>
        <v>980.2</v>
      </c>
      <c r="D141" s="20">
        <f>J141</f>
        <v>850.1</v>
      </c>
      <c r="E141" s="20">
        <f>D141/C141*100</f>
        <v>86.72719853091205</v>
      </c>
      <c r="F141" s="22">
        <f t="shared" si="26"/>
        <v>980.2</v>
      </c>
      <c r="G141" s="22">
        <f>G142</f>
        <v>0</v>
      </c>
      <c r="H141" s="22">
        <f aca="true" t="shared" si="45" ref="H141:M141">H142</f>
        <v>0</v>
      </c>
      <c r="I141" s="22">
        <f t="shared" si="45"/>
        <v>980.2</v>
      </c>
      <c r="J141" s="22">
        <f t="shared" si="43"/>
        <v>850.1</v>
      </c>
      <c r="K141" s="22">
        <f t="shared" si="45"/>
        <v>0</v>
      </c>
      <c r="L141" s="22">
        <f t="shared" si="45"/>
        <v>0</v>
      </c>
      <c r="M141" s="22">
        <f t="shared" si="45"/>
        <v>850.1</v>
      </c>
      <c r="N141" s="30">
        <f t="shared" si="44"/>
        <v>86.72719853091205</v>
      </c>
    </row>
    <row r="142" spans="1:14" ht="79.5" customHeight="1">
      <c r="A142" s="14" t="s">
        <v>129</v>
      </c>
      <c r="B142" s="17" t="s">
        <v>96</v>
      </c>
      <c r="C142" s="15"/>
      <c r="D142" s="15"/>
      <c r="E142" s="15"/>
      <c r="F142" s="24">
        <f t="shared" si="26"/>
        <v>980.2</v>
      </c>
      <c r="G142" s="25"/>
      <c r="H142" s="25">
        <v>0</v>
      </c>
      <c r="I142" s="25">
        <v>980.2</v>
      </c>
      <c r="J142" s="81">
        <f t="shared" si="43"/>
        <v>850.1</v>
      </c>
      <c r="K142" s="25"/>
      <c r="L142" s="25"/>
      <c r="M142" s="25">
        <v>850.1</v>
      </c>
      <c r="N142" s="27">
        <f t="shared" si="44"/>
        <v>86.72719853091205</v>
      </c>
    </row>
    <row r="143" spans="1:14" ht="20.25" customHeight="1">
      <c r="A143" s="18" t="s">
        <v>56</v>
      </c>
      <c r="B143" s="19" t="s">
        <v>39</v>
      </c>
      <c r="C143" s="20">
        <f>F143</f>
        <v>1091.8</v>
      </c>
      <c r="D143" s="20">
        <f>J143</f>
        <v>1091.8</v>
      </c>
      <c r="E143" s="20">
        <f>D143/C143*100</f>
        <v>100</v>
      </c>
      <c r="F143" s="22">
        <f aca="true" t="shared" si="46" ref="F143:F151">G143+H143+I143</f>
        <v>1091.8</v>
      </c>
      <c r="G143" s="22">
        <f>SUM(G144:G145)</f>
        <v>0</v>
      </c>
      <c r="H143" s="22">
        <f>SUM(H144:H145)</f>
        <v>1091.8</v>
      </c>
      <c r="I143" s="22">
        <f>SUM(I144:I145)</f>
        <v>0</v>
      </c>
      <c r="J143" s="22">
        <f t="shared" si="43"/>
        <v>1091.8</v>
      </c>
      <c r="K143" s="22">
        <f>SUM(K144:K145)</f>
        <v>0</v>
      </c>
      <c r="L143" s="22">
        <f>SUM(L144:L145)</f>
        <v>1091.8</v>
      </c>
      <c r="M143" s="22">
        <f>SUM(M144:M145)</f>
        <v>0</v>
      </c>
      <c r="N143" s="30">
        <f t="shared" si="44"/>
        <v>100</v>
      </c>
    </row>
    <row r="144" spans="1:14" ht="33" customHeight="1">
      <c r="A144" s="14" t="s">
        <v>263</v>
      </c>
      <c r="B144" s="17" t="s">
        <v>328</v>
      </c>
      <c r="C144" s="15"/>
      <c r="D144" s="15"/>
      <c r="E144" s="15"/>
      <c r="F144" s="24">
        <f t="shared" si="46"/>
        <v>1091.8</v>
      </c>
      <c r="G144" s="25"/>
      <c r="H144" s="25">
        <v>1091.8</v>
      </c>
      <c r="I144" s="25">
        <v>0</v>
      </c>
      <c r="J144" s="24">
        <f t="shared" si="43"/>
        <v>1091.8</v>
      </c>
      <c r="K144" s="25"/>
      <c r="L144" s="25">
        <v>1091.8</v>
      </c>
      <c r="M144" s="49">
        <v>0</v>
      </c>
      <c r="N144" s="27">
        <f t="shared" si="44"/>
        <v>100</v>
      </c>
    </row>
    <row r="145" spans="1:14" ht="52.5" customHeight="1" hidden="1">
      <c r="A145" s="14" t="s">
        <v>204</v>
      </c>
      <c r="B145" s="17" t="s">
        <v>97</v>
      </c>
      <c r="C145" s="15"/>
      <c r="D145" s="15"/>
      <c r="E145" s="15"/>
      <c r="F145" s="24">
        <f t="shared" si="46"/>
        <v>0</v>
      </c>
      <c r="G145" s="25"/>
      <c r="H145" s="25">
        <v>0</v>
      </c>
      <c r="I145" s="25"/>
      <c r="J145" s="24">
        <f t="shared" si="43"/>
        <v>0</v>
      </c>
      <c r="K145" s="25"/>
      <c r="L145" s="25">
        <v>0</v>
      </c>
      <c r="M145" s="49"/>
      <c r="N145" s="27" t="e">
        <f t="shared" si="44"/>
        <v>#DIV/0!</v>
      </c>
    </row>
    <row r="146" spans="1:14" ht="30.75" customHeight="1">
      <c r="A146" s="18" t="s">
        <v>264</v>
      </c>
      <c r="B146" s="19" t="s">
        <v>40</v>
      </c>
      <c r="C146" s="20">
        <f>F146</f>
        <v>3888.4</v>
      </c>
      <c r="D146" s="20">
        <f>J146</f>
        <v>3888.4</v>
      </c>
      <c r="E146" s="20">
        <f>D146/C146*100</f>
        <v>100</v>
      </c>
      <c r="F146" s="46">
        <f t="shared" si="46"/>
        <v>3888.4</v>
      </c>
      <c r="G146" s="22">
        <f>G147+G148</f>
        <v>0</v>
      </c>
      <c r="H146" s="22">
        <f aca="true" t="shared" si="47" ref="H146:M146">H147+H148</f>
        <v>0</v>
      </c>
      <c r="I146" s="22">
        <f t="shared" si="47"/>
        <v>3888.4</v>
      </c>
      <c r="J146" s="22">
        <f t="shared" si="47"/>
        <v>3888.4</v>
      </c>
      <c r="K146" s="22">
        <f t="shared" si="47"/>
        <v>0</v>
      </c>
      <c r="L146" s="22">
        <f t="shared" si="47"/>
        <v>0</v>
      </c>
      <c r="M146" s="22">
        <f t="shared" si="47"/>
        <v>3888.4</v>
      </c>
      <c r="N146" s="30">
        <f aca="true" t="shared" si="48" ref="N146:N164">J146/F146*100</f>
        <v>100</v>
      </c>
    </row>
    <row r="147" spans="1:14" ht="33.75" customHeight="1" hidden="1">
      <c r="A147" s="14" t="s">
        <v>265</v>
      </c>
      <c r="B147" s="17" t="s">
        <v>132</v>
      </c>
      <c r="C147" s="47"/>
      <c r="D147" s="47"/>
      <c r="E147" s="47"/>
      <c r="F147" s="28">
        <f t="shared" si="46"/>
        <v>0</v>
      </c>
      <c r="G147" s="45">
        <v>0</v>
      </c>
      <c r="H147" s="45">
        <v>0</v>
      </c>
      <c r="I147" s="45">
        <v>0</v>
      </c>
      <c r="J147" s="28">
        <f t="shared" si="43"/>
        <v>0</v>
      </c>
      <c r="K147" s="45">
        <v>0</v>
      </c>
      <c r="L147" s="45">
        <v>0</v>
      </c>
      <c r="M147" s="45">
        <v>0</v>
      </c>
      <c r="N147" s="27" t="e">
        <f t="shared" si="48"/>
        <v>#DIV/0!</v>
      </c>
    </row>
    <row r="148" spans="1:14" ht="93.75" customHeight="1">
      <c r="A148" s="14" t="s">
        <v>265</v>
      </c>
      <c r="B148" s="17" t="s">
        <v>98</v>
      </c>
      <c r="C148" s="15"/>
      <c r="D148" s="15"/>
      <c r="E148" s="15"/>
      <c r="F148" s="24">
        <f t="shared" si="46"/>
        <v>3888.4</v>
      </c>
      <c r="G148" s="25"/>
      <c r="H148" s="35">
        <v>0</v>
      </c>
      <c r="I148" s="25">
        <v>3888.4</v>
      </c>
      <c r="J148" s="24">
        <f t="shared" si="43"/>
        <v>3888.4</v>
      </c>
      <c r="K148" s="25"/>
      <c r="L148" s="55">
        <v>0</v>
      </c>
      <c r="M148" s="25">
        <v>3888.4</v>
      </c>
      <c r="N148" s="27">
        <f t="shared" si="48"/>
        <v>100</v>
      </c>
    </row>
    <row r="149" spans="1:14" ht="30.75" customHeight="1">
      <c r="A149" s="18" t="s">
        <v>333</v>
      </c>
      <c r="B149" s="65" t="s">
        <v>329</v>
      </c>
      <c r="C149" s="66" t="s">
        <v>149</v>
      </c>
      <c r="D149" s="66" t="s">
        <v>150</v>
      </c>
      <c r="E149" s="66" t="s">
        <v>151</v>
      </c>
      <c r="F149" s="34">
        <f t="shared" si="46"/>
        <v>278.2</v>
      </c>
      <c r="G149" s="34">
        <f>G150</f>
        <v>0</v>
      </c>
      <c r="H149" s="34">
        <f aca="true" t="shared" si="49" ref="H149:M149">H150</f>
        <v>278.2</v>
      </c>
      <c r="I149" s="34">
        <f t="shared" si="49"/>
        <v>0</v>
      </c>
      <c r="J149" s="34">
        <f t="shared" si="49"/>
        <v>278.2</v>
      </c>
      <c r="K149" s="34">
        <f t="shared" si="49"/>
        <v>0</v>
      </c>
      <c r="L149" s="34">
        <f t="shared" si="49"/>
        <v>278.2</v>
      </c>
      <c r="M149" s="34">
        <f t="shared" si="49"/>
        <v>0</v>
      </c>
      <c r="N149" s="30">
        <f t="shared" si="48"/>
        <v>100</v>
      </c>
    </row>
    <row r="150" spans="1:14" ht="33" customHeight="1">
      <c r="A150" s="14" t="s">
        <v>334</v>
      </c>
      <c r="B150" s="64" t="s">
        <v>330</v>
      </c>
      <c r="C150" s="63" t="s">
        <v>149</v>
      </c>
      <c r="D150" s="63" t="s">
        <v>150</v>
      </c>
      <c r="E150" s="63" t="s">
        <v>152</v>
      </c>
      <c r="F150" s="24">
        <f t="shared" si="46"/>
        <v>278.2</v>
      </c>
      <c r="G150" s="55"/>
      <c r="H150" s="35">
        <v>278.2</v>
      </c>
      <c r="I150" s="25"/>
      <c r="J150" s="34">
        <f t="shared" si="43"/>
        <v>278.2</v>
      </c>
      <c r="K150" s="25"/>
      <c r="L150" s="25">
        <v>278.2</v>
      </c>
      <c r="M150" s="25"/>
      <c r="N150" s="27">
        <f t="shared" si="48"/>
        <v>100</v>
      </c>
    </row>
    <row r="151" spans="1:14" ht="32.25" customHeight="1">
      <c r="A151" s="38">
        <v>14</v>
      </c>
      <c r="B151" s="85" t="s">
        <v>155</v>
      </c>
      <c r="C151" s="31">
        <f>F151</f>
        <v>1268.8</v>
      </c>
      <c r="D151" s="31">
        <f>J151</f>
        <v>1184.7</v>
      </c>
      <c r="E151" s="31">
        <f>D151/C151*100</f>
        <v>93.37168978562423</v>
      </c>
      <c r="F151" s="105">
        <f t="shared" si="46"/>
        <v>1268.8</v>
      </c>
      <c r="G151" s="102">
        <f>G152+G155+G157</f>
        <v>940.1</v>
      </c>
      <c r="H151" s="102">
        <f>H152+H155+H157</f>
        <v>0</v>
      </c>
      <c r="I151" s="102">
        <f>I152+I155+I157</f>
        <v>328.7</v>
      </c>
      <c r="J151" s="105">
        <f t="shared" si="43"/>
        <v>1184.7</v>
      </c>
      <c r="K151" s="32">
        <f>K152+K155+K157</f>
        <v>856</v>
      </c>
      <c r="L151" s="32">
        <f>L152+L155+L157</f>
        <v>0</v>
      </c>
      <c r="M151" s="32">
        <f>M152+M155+M157</f>
        <v>328.7</v>
      </c>
      <c r="N151" s="33">
        <f t="shared" si="48"/>
        <v>93.37168978562423</v>
      </c>
    </row>
    <row r="152" spans="1:14" ht="33" customHeight="1">
      <c r="A152" s="18" t="s">
        <v>156</v>
      </c>
      <c r="B152" s="19" t="s">
        <v>331</v>
      </c>
      <c r="C152" s="20">
        <f>F152</f>
        <v>940.1</v>
      </c>
      <c r="D152" s="20">
        <f>J152</f>
        <v>856</v>
      </c>
      <c r="E152" s="20">
        <f>D152/C152*100</f>
        <v>91.05414317625784</v>
      </c>
      <c r="F152" s="22">
        <f>SUM(F153:F154)</f>
        <v>940.1</v>
      </c>
      <c r="G152" s="22">
        <f>SUM(G153:G154)</f>
        <v>940.1</v>
      </c>
      <c r="H152" s="22">
        <f>SUM(H153:H154)</f>
        <v>0</v>
      </c>
      <c r="I152" s="22">
        <f>SUM(I153:I154)</f>
        <v>0</v>
      </c>
      <c r="J152" s="22">
        <f>K152+L152+M152</f>
        <v>856</v>
      </c>
      <c r="K152" s="22">
        <f>SUM(K153:K154)</f>
        <v>856</v>
      </c>
      <c r="L152" s="22">
        <f>SUM(L153:L154)</f>
        <v>0</v>
      </c>
      <c r="M152" s="22">
        <f>SUM(M153:M154)</f>
        <v>0</v>
      </c>
      <c r="N152" s="23">
        <f>J152/F152*100</f>
        <v>91.05414317625784</v>
      </c>
    </row>
    <row r="153" spans="1:14" ht="48" customHeight="1" hidden="1">
      <c r="A153" s="14" t="s">
        <v>157</v>
      </c>
      <c r="B153" s="17" t="s">
        <v>282</v>
      </c>
      <c r="C153" s="15"/>
      <c r="D153" s="15"/>
      <c r="E153" s="15"/>
      <c r="F153" s="24">
        <f>G153+H153+I153</f>
        <v>0</v>
      </c>
      <c r="G153" s="25">
        <v>0</v>
      </c>
      <c r="H153" s="25"/>
      <c r="I153" s="25">
        <v>0</v>
      </c>
      <c r="J153" s="24">
        <f>K153+L153+M153</f>
        <v>0</v>
      </c>
      <c r="K153" s="25">
        <v>0</v>
      </c>
      <c r="L153" s="25"/>
      <c r="M153" s="25">
        <v>0</v>
      </c>
      <c r="N153" s="27" t="e">
        <f>J153/F153*100</f>
        <v>#DIV/0!</v>
      </c>
    </row>
    <row r="154" spans="1:14" ht="46.5" customHeight="1">
      <c r="A154" s="14" t="s">
        <v>157</v>
      </c>
      <c r="B154" s="17" t="s">
        <v>282</v>
      </c>
      <c r="C154" s="15"/>
      <c r="D154" s="15"/>
      <c r="E154" s="15"/>
      <c r="F154" s="24">
        <f>G154+H154+I154</f>
        <v>940.1</v>
      </c>
      <c r="G154" s="25">
        <v>940.1</v>
      </c>
      <c r="H154" s="25"/>
      <c r="I154" s="25">
        <v>0</v>
      </c>
      <c r="J154" s="24">
        <f>K154+L154+M154</f>
        <v>856</v>
      </c>
      <c r="K154" s="25">
        <v>856</v>
      </c>
      <c r="L154" s="25"/>
      <c r="M154" s="25">
        <v>0</v>
      </c>
      <c r="N154" s="27">
        <f>J154/F154*100</f>
        <v>91.05414317625784</v>
      </c>
    </row>
    <row r="155" spans="1:14" ht="46.5" customHeight="1">
      <c r="A155" s="56" t="s">
        <v>284</v>
      </c>
      <c r="B155" s="19" t="s">
        <v>286</v>
      </c>
      <c r="C155" s="8">
        <f>F155</f>
        <v>328.7</v>
      </c>
      <c r="D155" s="8">
        <f>J155</f>
        <v>328.7</v>
      </c>
      <c r="E155" s="8">
        <f>D155/C155*100</f>
        <v>100</v>
      </c>
      <c r="F155" s="22">
        <f aca="true" t="shared" si="50" ref="F155:F164">G155+H155+I155</f>
        <v>328.7</v>
      </c>
      <c r="G155" s="22"/>
      <c r="H155" s="22"/>
      <c r="I155" s="22">
        <f>I156</f>
        <v>328.7</v>
      </c>
      <c r="J155" s="22">
        <f>SUM(J156)</f>
        <v>328.7</v>
      </c>
      <c r="K155" s="22">
        <f>SUM(K156)</f>
        <v>0</v>
      </c>
      <c r="L155" s="22">
        <f>SUM(L156)</f>
        <v>0</v>
      </c>
      <c r="M155" s="22">
        <f>SUM(M156)</f>
        <v>328.7</v>
      </c>
      <c r="N155" s="30">
        <f t="shared" si="48"/>
        <v>100</v>
      </c>
    </row>
    <row r="156" spans="1:14" ht="52.5" customHeight="1">
      <c r="A156" s="1" t="s">
        <v>285</v>
      </c>
      <c r="B156" s="51" t="s">
        <v>287</v>
      </c>
      <c r="C156" s="53"/>
      <c r="D156" s="53"/>
      <c r="E156" s="53"/>
      <c r="F156" s="54">
        <f>G156+H156+I156</f>
        <v>328.7</v>
      </c>
      <c r="G156" s="54"/>
      <c r="H156" s="54"/>
      <c r="I156" s="54">
        <v>328.7</v>
      </c>
      <c r="J156" s="28">
        <f>-K156+L156+M156</f>
        <v>328.7</v>
      </c>
      <c r="K156" s="54"/>
      <c r="L156" s="54"/>
      <c r="M156" s="54">
        <v>328.7</v>
      </c>
      <c r="N156" s="27">
        <f t="shared" si="48"/>
        <v>100</v>
      </c>
    </row>
    <row r="157" spans="1:14" ht="19.5" customHeight="1" hidden="1">
      <c r="A157" s="18" t="s">
        <v>302</v>
      </c>
      <c r="B157" s="19" t="s">
        <v>305</v>
      </c>
      <c r="C157" s="20">
        <f>F157</f>
        <v>0</v>
      </c>
      <c r="D157" s="20">
        <f>J157</f>
        <v>0</v>
      </c>
      <c r="E157" s="20" t="e">
        <f>D157/C157*100</f>
        <v>#DIV/0!</v>
      </c>
      <c r="F157" s="22">
        <f>SUM(F158:F159)</f>
        <v>0</v>
      </c>
      <c r="G157" s="22">
        <f>SUM(G158:G159)</f>
        <v>0</v>
      </c>
      <c r="H157" s="22">
        <f>SUM(H158:H159)</f>
        <v>0</v>
      </c>
      <c r="I157" s="22">
        <f>SUM(I158:I159)</f>
        <v>0</v>
      </c>
      <c r="J157" s="22">
        <f>K157+L157+M157</f>
        <v>0</v>
      </c>
      <c r="K157" s="22">
        <f>SUM(K158:K159)</f>
        <v>0</v>
      </c>
      <c r="L157" s="22">
        <f>SUM(L158:L159)</f>
        <v>0</v>
      </c>
      <c r="M157" s="22">
        <f>SUM(M158:M159)</f>
        <v>0</v>
      </c>
      <c r="N157" s="23" t="e">
        <f>J157/F157*100</f>
        <v>#DIV/0!</v>
      </c>
    </row>
    <row r="158" spans="1:14" ht="78" customHeight="1" hidden="1">
      <c r="A158" s="14" t="s">
        <v>303</v>
      </c>
      <c r="B158" s="17" t="s">
        <v>306</v>
      </c>
      <c r="C158" s="15"/>
      <c r="D158" s="15"/>
      <c r="E158" s="15"/>
      <c r="F158" s="24">
        <f>G158+H158+I158</f>
        <v>0</v>
      </c>
      <c r="G158" s="25">
        <v>0</v>
      </c>
      <c r="H158" s="25">
        <v>0</v>
      </c>
      <c r="I158" s="25">
        <v>0</v>
      </c>
      <c r="J158" s="24">
        <f>K158+L158+M158</f>
        <v>0</v>
      </c>
      <c r="K158" s="25">
        <v>0</v>
      </c>
      <c r="L158" s="25">
        <v>0</v>
      </c>
      <c r="M158" s="25">
        <v>0</v>
      </c>
      <c r="N158" s="27" t="e">
        <f>J158/F158*100</f>
        <v>#DIV/0!</v>
      </c>
    </row>
    <row r="159" spans="1:14" ht="32.25" customHeight="1" hidden="1">
      <c r="A159" s="14" t="s">
        <v>304</v>
      </c>
      <c r="B159" s="17" t="s">
        <v>283</v>
      </c>
      <c r="C159" s="15"/>
      <c r="D159" s="15"/>
      <c r="E159" s="15"/>
      <c r="F159" s="24">
        <f>G159+H159+I159</f>
        <v>0</v>
      </c>
      <c r="G159" s="25">
        <v>0</v>
      </c>
      <c r="H159" s="25"/>
      <c r="I159" s="25">
        <v>0</v>
      </c>
      <c r="J159" s="24">
        <f>K159+L159+M159</f>
        <v>0</v>
      </c>
      <c r="K159" s="25">
        <v>0</v>
      </c>
      <c r="L159" s="25"/>
      <c r="M159" s="25">
        <v>0</v>
      </c>
      <c r="N159" s="27" t="e">
        <f>J159/F159*100</f>
        <v>#DIV/0!</v>
      </c>
    </row>
    <row r="160" spans="1:14" ht="32.25" customHeight="1">
      <c r="A160" s="38">
        <v>15</v>
      </c>
      <c r="B160" s="85" t="s">
        <v>16</v>
      </c>
      <c r="C160" s="31">
        <f>F160</f>
        <v>336298</v>
      </c>
      <c r="D160" s="31">
        <f>J160</f>
        <v>336163</v>
      </c>
      <c r="E160" s="31">
        <f>D160/C160*100</f>
        <v>99.9598570315613</v>
      </c>
      <c r="F160" s="105">
        <f t="shared" si="50"/>
        <v>336298</v>
      </c>
      <c r="G160" s="102">
        <f aca="true" t="shared" si="51" ref="G160:M160">G161+G165+G167</f>
        <v>127191.8</v>
      </c>
      <c r="H160" s="102">
        <f t="shared" si="51"/>
        <v>180708</v>
      </c>
      <c r="I160" s="102">
        <f t="shared" si="51"/>
        <v>28398.199999999997</v>
      </c>
      <c r="J160" s="105">
        <f t="shared" si="51"/>
        <v>336163</v>
      </c>
      <c r="K160" s="92">
        <f t="shared" si="51"/>
        <v>127191.8</v>
      </c>
      <c r="L160" s="58">
        <f t="shared" si="51"/>
        <v>180708</v>
      </c>
      <c r="M160" s="58">
        <f t="shared" si="51"/>
        <v>28263.199999999997</v>
      </c>
      <c r="N160" s="33">
        <f t="shared" si="48"/>
        <v>99.9598570315613</v>
      </c>
    </row>
    <row r="161" spans="1:14" ht="32.25" customHeight="1">
      <c r="A161" s="18" t="s">
        <v>158</v>
      </c>
      <c r="B161" s="19" t="s">
        <v>166</v>
      </c>
      <c r="C161" s="20">
        <f>F161</f>
        <v>336248</v>
      </c>
      <c r="D161" s="20">
        <f>J161</f>
        <v>336113</v>
      </c>
      <c r="E161" s="20">
        <f>D161/C161*100</f>
        <v>99.95985106231116</v>
      </c>
      <c r="F161" s="22">
        <f aca="true" t="shared" si="52" ref="F161:M161">SUM(F163:F164)</f>
        <v>336248</v>
      </c>
      <c r="G161" s="22">
        <f t="shared" si="52"/>
        <v>127191.8</v>
      </c>
      <c r="H161" s="22">
        <f t="shared" si="52"/>
        <v>180708</v>
      </c>
      <c r="I161" s="22">
        <f t="shared" si="52"/>
        <v>28348.199999999997</v>
      </c>
      <c r="J161" s="22">
        <f t="shared" si="52"/>
        <v>336113</v>
      </c>
      <c r="K161" s="22">
        <f t="shared" si="52"/>
        <v>127191.8</v>
      </c>
      <c r="L161" s="22">
        <f t="shared" si="52"/>
        <v>180708</v>
      </c>
      <c r="M161" s="22">
        <f t="shared" si="52"/>
        <v>28213.199999999997</v>
      </c>
      <c r="N161" s="30">
        <f t="shared" si="48"/>
        <v>99.95985106231116</v>
      </c>
    </row>
    <row r="162" spans="1:14" ht="74.25" customHeight="1" hidden="1">
      <c r="A162" s="14" t="s">
        <v>122</v>
      </c>
      <c r="B162" s="37" t="s">
        <v>133</v>
      </c>
      <c r="C162" s="47"/>
      <c r="D162" s="47"/>
      <c r="E162" s="47"/>
      <c r="F162" s="24">
        <f t="shared" si="50"/>
        <v>0</v>
      </c>
      <c r="G162" s="35"/>
      <c r="H162" s="44"/>
      <c r="I162" s="44"/>
      <c r="J162" s="24">
        <f t="shared" si="43"/>
        <v>0</v>
      </c>
      <c r="K162" s="45"/>
      <c r="L162" s="44"/>
      <c r="M162" s="44"/>
      <c r="N162" s="27" t="e">
        <f t="shared" si="48"/>
        <v>#DIV/0!</v>
      </c>
    </row>
    <row r="163" spans="1:14" ht="45.75" customHeight="1">
      <c r="A163" s="14" t="s">
        <v>159</v>
      </c>
      <c r="B163" s="17" t="s">
        <v>99</v>
      </c>
      <c r="C163" s="15"/>
      <c r="D163" s="15"/>
      <c r="E163" s="15"/>
      <c r="F163" s="24">
        <f t="shared" si="50"/>
        <v>81864.5</v>
      </c>
      <c r="G163" s="25">
        <v>0</v>
      </c>
      <c r="H163" s="25">
        <v>59875.9</v>
      </c>
      <c r="I163" s="25">
        <v>21988.6</v>
      </c>
      <c r="J163" s="24">
        <f t="shared" si="43"/>
        <v>81729.5</v>
      </c>
      <c r="K163" s="25"/>
      <c r="L163" s="25">
        <v>59875.9</v>
      </c>
      <c r="M163" s="25">
        <v>21853.6</v>
      </c>
      <c r="N163" s="27">
        <f t="shared" si="48"/>
        <v>99.83509335548376</v>
      </c>
    </row>
    <row r="164" spans="1:14" ht="48.75" customHeight="1">
      <c r="A164" s="14" t="s">
        <v>205</v>
      </c>
      <c r="B164" s="17" t="s">
        <v>288</v>
      </c>
      <c r="C164" s="15"/>
      <c r="D164" s="15"/>
      <c r="E164" s="15"/>
      <c r="F164" s="24">
        <f t="shared" si="50"/>
        <v>254383.50000000003</v>
      </c>
      <c r="G164" s="25">
        <v>127191.8</v>
      </c>
      <c r="H164" s="25">
        <v>120832.1</v>
      </c>
      <c r="I164" s="25">
        <v>6359.6</v>
      </c>
      <c r="J164" s="24">
        <f t="shared" si="43"/>
        <v>254383.50000000003</v>
      </c>
      <c r="K164" s="25">
        <v>127191.8</v>
      </c>
      <c r="L164" s="25">
        <v>120832.1</v>
      </c>
      <c r="M164" s="25">
        <v>6359.6</v>
      </c>
      <c r="N164" s="27">
        <f t="shared" si="48"/>
        <v>100</v>
      </c>
    </row>
    <row r="165" spans="1:14" ht="31.5" customHeight="1">
      <c r="A165" s="18" t="s">
        <v>206</v>
      </c>
      <c r="B165" s="19" t="s">
        <v>295</v>
      </c>
      <c r="C165" s="20">
        <f>F165</f>
        <v>50</v>
      </c>
      <c r="D165" s="20">
        <f>J165</f>
        <v>50</v>
      </c>
      <c r="E165" s="20">
        <f>D165/C165*100</f>
        <v>100</v>
      </c>
      <c r="F165" s="22">
        <f aca="true" t="shared" si="53" ref="F165:F198">G165+H165+I165</f>
        <v>50</v>
      </c>
      <c r="G165" s="22">
        <f>G166</f>
        <v>0</v>
      </c>
      <c r="H165" s="22">
        <f aca="true" t="shared" si="54" ref="H165:M165">H166</f>
        <v>0</v>
      </c>
      <c r="I165" s="22">
        <f t="shared" si="54"/>
        <v>50</v>
      </c>
      <c r="J165" s="22">
        <f t="shared" si="43"/>
        <v>50</v>
      </c>
      <c r="K165" s="22">
        <f t="shared" si="54"/>
        <v>0</v>
      </c>
      <c r="L165" s="22">
        <f t="shared" si="54"/>
        <v>0</v>
      </c>
      <c r="M165" s="22">
        <f t="shared" si="54"/>
        <v>50</v>
      </c>
      <c r="N165" s="30">
        <f aca="true" t="shared" si="55" ref="N165:N172">J165/F165*100</f>
        <v>100</v>
      </c>
    </row>
    <row r="166" spans="1:14" ht="47.25" customHeight="1">
      <c r="A166" s="14" t="s">
        <v>207</v>
      </c>
      <c r="B166" s="17" t="s">
        <v>100</v>
      </c>
      <c r="C166" s="15"/>
      <c r="D166" s="15"/>
      <c r="E166" s="15"/>
      <c r="F166" s="24">
        <f t="shared" si="53"/>
        <v>50</v>
      </c>
      <c r="G166" s="25"/>
      <c r="H166" s="25"/>
      <c r="I166" s="25">
        <v>50</v>
      </c>
      <c r="J166" s="24">
        <f t="shared" si="43"/>
        <v>50</v>
      </c>
      <c r="K166" s="25"/>
      <c r="L166" s="25"/>
      <c r="M166" s="25">
        <v>50</v>
      </c>
      <c r="N166" s="27">
        <f t="shared" si="55"/>
        <v>100</v>
      </c>
    </row>
    <row r="167" spans="1:14" ht="34.5" customHeight="1" hidden="1">
      <c r="A167" s="18" t="s">
        <v>144</v>
      </c>
      <c r="B167" s="10" t="s">
        <v>146</v>
      </c>
      <c r="C167" s="15"/>
      <c r="D167" s="15"/>
      <c r="E167" s="15"/>
      <c r="F167" s="34">
        <f t="shared" si="53"/>
        <v>0</v>
      </c>
      <c r="G167" s="34">
        <f>G168</f>
        <v>0</v>
      </c>
      <c r="H167" s="34">
        <f>H168</f>
        <v>0</v>
      </c>
      <c r="I167" s="34">
        <f>I168</f>
        <v>0</v>
      </c>
      <c r="J167" s="34">
        <f t="shared" si="43"/>
        <v>0</v>
      </c>
      <c r="K167" s="34">
        <f>K168</f>
        <v>0</v>
      </c>
      <c r="L167" s="34">
        <f>L168</f>
        <v>0</v>
      </c>
      <c r="M167" s="34">
        <f>M168</f>
        <v>0</v>
      </c>
      <c r="N167" s="30" t="e">
        <f t="shared" si="55"/>
        <v>#DIV/0!</v>
      </c>
    </row>
    <row r="168" spans="1:14" ht="40.5" customHeight="1" hidden="1">
      <c r="A168" s="14" t="s">
        <v>145</v>
      </c>
      <c r="B168" s="17" t="s">
        <v>146</v>
      </c>
      <c r="C168" s="15"/>
      <c r="D168" s="15"/>
      <c r="E168" s="15"/>
      <c r="F168" s="24">
        <f t="shared" si="53"/>
        <v>0</v>
      </c>
      <c r="G168" s="25">
        <v>0</v>
      </c>
      <c r="H168" s="25">
        <v>0</v>
      </c>
      <c r="I168" s="25">
        <v>0</v>
      </c>
      <c r="J168" s="24">
        <f t="shared" si="43"/>
        <v>0</v>
      </c>
      <c r="K168" s="25">
        <v>0</v>
      </c>
      <c r="L168" s="25">
        <v>0</v>
      </c>
      <c r="M168" s="25">
        <v>0</v>
      </c>
      <c r="N168" s="60" t="e">
        <f t="shared" si="55"/>
        <v>#DIV/0!</v>
      </c>
    </row>
    <row r="169" spans="1:14" ht="48" customHeight="1">
      <c r="A169" s="38">
        <v>16</v>
      </c>
      <c r="B169" s="85" t="s">
        <v>101</v>
      </c>
      <c r="C169" s="31">
        <f>F169</f>
        <v>2609</v>
      </c>
      <c r="D169" s="31">
        <f>J169</f>
        <v>2188</v>
      </c>
      <c r="E169" s="31">
        <f>D169/C169*100</f>
        <v>83.8635492525872</v>
      </c>
      <c r="F169" s="105">
        <f>G169+H169+I169</f>
        <v>2609</v>
      </c>
      <c r="G169" s="102">
        <f>G170+G173+G175</f>
        <v>0</v>
      </c>
      <c r="H169" s="102">
        <f>H170+H173+H175</f>
        <v>0</v>
      </c>
      <c r="I169" s="102">
        <f>I170+I173+I175</f>
        <v>2609</v>
      </c>
      <c r="J169" s="105">
        <f>K169+L169+M169</f>
        <v>2188</v>
      </c>
      <c r="K169" s="101">
        <f>K170+K173+K175</f>
        <v>0</v>
      </c>
      <c r="L169" s="79">
        <f>L170+L173+L175</f>
        <v>0</v>
      </c>
      <c r="M169" s="79">
        <f>M170+M173+M175</f>
        <v>2188</v>
      </c>
      <c r="N169" s="33">
        <f t="shared" si="55"/>
        <v>83.8635492525872</v>
      </c>
    </row>
    <row r="170" spans="1:14" ht="33.75" customHeight="1">
      <c r="A170" s="18" t="s">
        <v>208</v>
      </c>
      <c r="B170" s="10" t="s">
        <v>307</v>
      </c>
      <c r="C170" s="20">
        <f>F170</f>
        <v>109</v>
      </c>
      <c r="D170" s="20">
        <f>J170</f>
        <v>109</v>
      </c>
      <c r="E170" s="20">
        <f>D170/C170*100</f>
        <v>100</v>
      </c>
      <c r="F170" s="22">
        <f t="shared" si="53"/>
        <v>109</v>
      </c>
      <c r="G170" s="22">
        <f>SUM(G171:G172)</f>
        <v>0</v>
      </c>
      <c r="H170" s="22">
        <f>SUM(H171:H172)</f>
        <v>0</v>
      </c>
      <c r="I170" s="22">
        <f>SUM(I171:I172)</f>
        <v>109</v>
      </c>
      <c r="J170" s="22">
        <f t="shared" si="43"/>
        <v>109</v>
      </c>
      <c r="K170" s="22">
        <f>SUM(K171:K172)</f>
        <v>0</v>
      </c>
      <c r="L170" s="22">
        <f>SUM(L171:L172)</f>
        <v>0</v>
      </c>
      <c r="M170" s="22">
        <f>SUM(M171:M172)</f>
        <v>109</v>
      </c>
      <c r="N170" s="30">
        <f t="shared" si="55"/>
        <v>100</v>
      </c>
    </row>
    <row r="171" spans="1:14" ht="63.75" customHeight="1">
      <c r="A171" s="14" t="s">
        <v>209</v>
      </c>
      <c r="B171" s="17" t="s">
        <v>167</v>
      </c>
      <c r="C171" s="15"/>
      <c r="D171" s="15"/>
      <c r="E171" s="15"/>
      <c r="F171" s="24">
        <f t="shared" si="53"/>
        <v>109</v>
      </c>
      <c r="G171" s="25"/>
      <c r="H171" s="25"/>
      <c r="I171" s="25">
        <v>109</v>
      </c>
      <c r="J171" s="24">
        <f t="shared" si="43"/>
        <v>109</v>
      </c>
      <c r="K171" s="25"/>
      <c r="L171" s="25"/>
      <c r="M171" s="25">
        <v>109</v>
      </c>
      <c r="N171" s="27">
        <f t="shared" si="55"/>
        <v>100</v>
      </c>
    </row>
    <row r="172" spans="1:14" ht="35.25" customHeight="1" hidden="1">
      <c r="A172" s="14" t="s">
        <v>210</v>
      </c>
      <c r="B172" s="17" t="s">
        <v>168</v>
      </c>
      <c r="C172" s="15"/>
      <c r="D172" s="15"/>
      <c r="E172" s="15"/>
      <c r="F172" s="24">
        <f t="shared" si="53"/>
        <v>0</v>
      </c>
      <c r="G172" s="25"/>
      <c r="H172" s="25"/>
      <c r="I172" s="25">
        <v>0</v>
      </c>
      <c r="J172" s="24">
        <f t="shared" si="43"/>
        <v>0</v>
      </c>
      <c r="K172" s="25"/>
      <c r="L172" s="25"/>
      <c r="M172" s="25">
        <v>0</v>
      </c>
      <c r="N172" s="27" t="e">
        <f t="shared" si="55"/>
        <v>#DIV/0!</v>
      </c>
    </row>
    <row r="173" spans="1:14" ht="47.25" customHeight="1">
      <c r="A173" s="18" t="s">
        <v>343</v>
      </c>
      <c r="B173" s="65" t="s">
        <v>310</v>
      </c>
      <c r="C173" s="43"/>
      <c r="D173" s="43"/>
      <c r="E173" s="43"/>
      <c r="F173" s="22">
        <f t="shared" si="53"/>
        <v>2500</v>
      </c>
      <c r="G173" s="24">
        <f aca="true" t="shared" si="56" ref="G173:M173">G174</f>
        <v>0</v>
      </c>
      <c r="H173" s="24">
        <f t="shared" si="56"/>
        <v>0</v>
      </c>
      <c r="I173" s="34">
        <f t="shared" si="56"/>
        <v>2500</v>
      </c>
      <c r="J173" s="22">
        <f t="shared" si="43"/>
        <v>2079</v>
      </c>
      <c r="K173" s="24">
        <f t="shared" si="56"/>
        <v>0</v>
      </c>
      <c r="L173" s="24">
        <f t="shared" si="56"/>
        <v>0</v>
      </c>
      <c r="M173" s="34">
        <f t="shared" si="56"/>
        <v>2079</v>
      </c>
      <c r="N173" s="30">
        <f aca="true" t="shared" si="57" ref="N173:N195">J173/F173*100</f>
        <v>83.16</v>
      </c>
    </row>
    <row r="174" spans="1:14" ht="62.25" customHeight="1">
      <c r="A174" s="14" t="s">
        <v>344</v>
      </c>
      <c r="B174" s="64" t="s">
        <v>161</v>
      </c>
      <c r="C174" s="15"/>
      <c r="D174" s="15"/>
      <c r="E174" s="15"/>
      <c r="F174" s="24">
        <f t="shared" si="53"/>
        <v>2500</v>
      </c>
      <c r="G174" s="25"/>
      <c r="H174" s="25"/>
      <c r="I174" s="25">
        <v>2500</v>
      </c>
      <c r="J174" s="24">
        <f t="shared" si="43"/>
        <v>2079</v>
      </c>
      <c r="K174" s="25"/>
      <c r="L174" s="25"/>
      <c r="M174" s="25">
        <v>2079</v>
      </c>
      <c r="N174" s="27">
        <f t="shared" si="57"/>
        <v>83.16</v>
      </c>
    </row>
    <row r="175" spans="1:14" ht="47.25" customHeight="1" hidden="1">
      <c r="A175" s="18" t="s">
        <v>308</v>
      </c>
      <c r="B175" s="10" t="s">
        <v>311</v>
      </c>
      <c r="C175" s="15"/>
      <c r="D175" s="15"/>
      <c r="E175" s="15"/>
      <c r="F175" s="22">
        <f t="shared" si="53"/>
        <v>0</v>
      </c>
      <c r="G175" s="22">
        <f>G176</f>
        <v>0</v>
      </c>
      <c r="H175" s="22">
        <f aca="true" t="shared" si="58" ref="H175:M175">H176</f>
        <v>0</v>
      </c>
      <c r="I175" s="22">
        <f t="shared" si="58"/>
        <v>0</v>
      </c>
      <c r="J175" s="22">
        <f t="shared" si="58"/>
        <v>0</v>
      </c>
      <c r="K175" s="22">
        <f t="shared" si="58"/>
        <v>0</v>
      </c>
      <c r="L175" s="22">
        <f t="shared" si="58"/>
        <v>0</v>
      </c>
      <c r="M175" s="22">
        <f t="shared" si="58"/>
        <v>0</v>
      </c>
      <c r="N175" s="30" t="e">
        <f t="shared" si="57"/>
        <v>#DIV/0!</v>
      </c>
    </row>
    <row r="176" spans="1:14" ht="66" customHeight="1" hidden="1">
      <c r="A176" s="14" t="s">
        <v>309</v>
      </c>
      <c r="B176" s="17" t="s">
        <v>167</v>
      </c>
      <c r="C176" s="15"/>
      <c r="D176" s="15"/>
      <c r="E176" s="15"/>
      <c r="F176" s="24">
        <f t="shared" si="53"/>
        <v>0</v>
      </c>
      <c r="G176" s="25">
        <v>0</v>
      </c>
      <c r="H176" s="25">
        <v>0</v>
      </c>
      <c r="I176" s="25">
        <v>0</v>
      </c>
      <c r="J176" s="24">
        <f t="shared" si="43"/>
        <v>0</v>
      </c>
      <c r="K176" s="25">
        <v>0</v>
      </c>
      <c r="L176" s="25">
        <v>0</v>
      </c>
      <c r="M176" s="25">
        <v>0</v>
      </c>
      <c r="N176" s="27" t="e">
        <f t="shared" si="57"/>
        <v>#DIV/0!</v>
      </c>
    </row>
    <row r="177" spans="1:14" ht="44.25" customHeight="1">
      <c r="A177" s="38">
        <v>17</v>
      </c>
      <c r="B177" s="85" t="s">
        <v>125</v>
      </c>
      <c r="C177" s="31">
        <f>F177</f>
        <v>280959.7</v>
      </c>
      <c r="D177" s="31">
        <f>J177</f>
        <v>280237.30000000005</v>
      </c>
      <c r="E177" s="31">
        <f>D177/C177*100</f>
        <v>99.7428812744319</v>
      </c>
      <c r="F177" s="105">
        <f t="shared" si="53"/>
        <v>280959.7</v>
      </c>
      <c r="G177" s="102">
        <f>G178+G182+G184+G187</f>
        <v>5613.1</v>
      </c>
      <c r="H177" s="102">
        <f aca="true" t="shared" si="59" ref="H177:M177">H178+H182+H184+H187</f>
        <v>183043.8</v>
      </c>
      <c r="I177" s="102">
        <f t="shared" si="59"/>
        <v>92302.8</v>
      </c>
      <c r="J177" s="105">
        <f t="shared" si="59"/>
        <v>280237.30000000005</v>
      </c>
      <c r="K177" s="58">
        <f t="shared" si="59"/>
        <v>5613.1</v>
      </c>
      <c r="L177" s="58">
        <f t="shared" si="59"/>
        <v>183043.8</v>
      </c>
      <c r="M177" s="58">
        <f t="shared" si="59"/>
        <v>91580.4</v>
      </c>
      <c r="N177" s="33">
        <f t="shared" si="57"/>
        <v>99.7428812744319</v>
      </c>
    </row>
    <row r="178" spans="1:14" ht="50.25" customHeight="1">
      <c r="A178" s="18" t="s">
        <v>211</v>
      </c>
      <c r="B178" s="19" t="s">
        <v>289</v>
      </c>
      <c r="C178" s="20">
        <f>F178</f>
        <v>273110.2</v>
      </c>
      <c r="D178" s="20">
        <f>J178</f>
        <v>272389.4</v>
      </c>
      <c r="E178" s="20">
        <f>D178/C178*100</f>
        <v>99.73607723182803</v>
      </c>
      <c r="F178" s="22">
        <f t="shared" si="53"/>
        <v>273110.2</v>
      </c>
      <c r="G178" s="22">
        <f>SUM(G179:G181)</f>
        <v>5613.1</v>
      </c>
      <c r="H178" s="22">
        <f>SUM(H179:H181)</f>
        <v>183043.8</v>
      </c>
      <c r="I178" s="22">
        <f>SUM(I179:I181)</f>
        <v>84453.3</v>
      </c>
      <c r="J178" s="22">
        <f>J179+J180+J181</f>
        <v>272389.4</v>
      </c>
      <c r="K178" s="22">
        <f>SUM(K179:K181)</f>
        <v>5613.1</v>
      </c>
      <c r="L178" s="22">
        <f>SUM(L179:L181)</f>
        <v>183043.8</v>
      </c>
      <c r="M178" s="22">
        <f>SUM(M179:M181)</f>
        <v>83732.5</v>
      </c>
      <c r="N178" s="30">
        <f t="shared" si="57"/>
        <v>99.73607723182803</v>
      </c>
    </row>
    <row r="179" spans="1:14" ht="64.5" customHeight="1">
      <c r="A179" s="14" t="s">
        <v>212</v>
      </c>
      <c r="B179" s="17" t="s">
        <v>290</v>
      </c>
      <c r="C179" s="15"/>
      <c r="D179" s="15"/>
      <c r="E179" s="15"/>
      <c r="F179" s="24">
        <f t="shared" si="53"/>
        <v>500</v>
      </c>
      <c r="G179" s="25"/>
      <c r="H179" s="25"/>
      <c r="I179" s="25">
        <v>500</v>
      </c>
      <c r="J179" s="24">
        <f aca="true" t="shared" si="60" ref="J179:J188">K179+L179+M179</f>
        <v>0</v>
      </c>
      <c r="K179" s="25"/>
      <c r="L179" s="25"/>
      <c r="M179" s="25">
        <v>0</v>
      </c>
      <c r="N179" s="27">
        <f t="shared" si="57"/>
        <v>0</v>
      </c>
    </row>
    <row r="180" spans="1:14" ht="47.25" customHeight="1">
      <c r="A180" s="14" t="s">
        <v>266</v>
      </c>
      <c r="B180" s="17" t="s">
        <v>169</v>
      </c>
      <c r="C180" s="15"/>
      <c r="D180" s="15"/>
      <c r="E180" s="15"/>
      <c r="F180" s="24">
        <f t="shared" si="53"/>
        <v>16493.7</v>
      </c>
      <c r="G180" s="25"/>
      <c r="H180" s="25"/>
      <c r="I180" s="25">
        <v>16493.7</v>
      </c>
      <c r="J180" s="24">
        <f t="shared" si="60"/>
        <v>16272.9</v>
      </c>
      <c r="K180" s="25"/>
      <c r="L180" s="25"/>
      <c r="M180" s="25">
        <v>16272.9</v>
      </c>
      <c r="N180" s="27">
        <f t="shared" si="57"/>
        <v>98.6613070445079</v>
      </c>
    </row>
    <row r="181" spans="1:14" ht="93.75" customHeight="1">
      <c r="A181" s="14" t="s">
        <v>267</v>
      </c>
      <c r="B181" s="17" t="s">
        <v>102</v>
      </c>
      <c r="C181" s="15"/>
      <c r="D181" s="15"/>
      <c r="E181" s="15"/>
      <c r="F181" s="24">
        <f t="shared" si="53"/>
        <v>256116.5</v>
      </c>
      <c r="G181" s="25">
        <v>5613.1</v>
      </c>
      <c r="H181" s="25">
        <v>183043.8</v>
      </c>
      <c r="I181" s="25">
        <v>67459.6</v>
      </c>
      <c r="J181" s="24">
        <f t="shared" si="60"/>
        <v>256116.5</v>
      </c>
      <c r="K181" s="25">
        <v>5613.1</v>
      </c>
      <c r="L181" s="25">
        <v>183043.8</v>
      </c>
      <c r="M181" s="25">
        <v>67459.6</v>
      </c>
      <c r="N181" s="27">
        <f t="shared" si="57"/>
        <v>100</v>
      </c>
    </row>
    <row r="182" spans="1:14" ht="78" customHeight="1" hidden="1">
      <c r="A182" s="18" t="s">
        <v>53</v>
      </c>
      <c r="B182" s="61" t="s">
        <v>147</v>
      </c>
      <c r="C182" s="43"/>
      <c r="D182" s="43"/>
      <c r="E182" s="43"/>
      <c r="F182" s="34">
        <f>F183</f>
        <v>0</v>
      </c>
      <c r="G182" s="34">
        <f aca="true" t="shared" si="61" ref="G182:M182">G183</f>
        <v>0</v>
      </c>
      <c r="H182" s="34">
        <f t="shared" si="61"/>
        <v>0</v>
      </c>
      <c r="I182" s="34">
        <f t="shared" si="61"/>
        <v>0</v>
      </c>
      <c r="J182" s="34">
        <f t="shared" si="60"/>
        <v>0</v>
      </c>
      <c r="K182" s="34">
        <f t="shared" si="61"/>
        <v>0</v>
      </c>
      <c r="L182" s="34">
        <f t="shared" si="61"/>
        <v>0</v>
      </c>
      <c r="M182" s="34">
        <f t="shared" si="61"/>
        <v>0</v>
      </c>
      <c r="N182" s="30" t="e">
        <f t="shared" si="57"/>
        <v>#DIV/0!</v>
      </c>
    </row>
    <row r="183" spans="1:14" ht="38.25" customHeight="1" hidden="1">
      <c r="A183" s="14" t="s">
        <v>127</v>
      </c>
      <c r="B183" s="62" t="s">
        <v>148</v>
      </c>
      <c r="C183" s="15"/>
      <c r="D183" s="15"/>
      <c r="E183" s="15"/>
      <c r="F183" s="24">
        <f>G183+H183+I183</f>
        <v>0</v>
      </c>
      <c r="G183" s="25"/>
      <c r="H183" s="25">
        <v>0</v>
      </c>
      <c r="I183" s="25">
        <v>0</v>
      </c>
      <c r="J183" s="24">
        <f t="shared" si="60"/>
        <v>0</v>
      </c>
      <c r="K183" s="25"/>
      <c r="L183" s="25">
        <v>0</v>
      </c>
      <c r="M183" s="25">
        <v>0</v>
      </c>
      <c r="N183" s="27" t="e">
        <f t="shared" si="57"/>
        <v>#DIV/0!</v>
      </c>
    </row>
    <row r="184" spans="1:14" ht="32.25" customHeight="1" hidden="1">
      <c r="A184" s="18" t="s">
        <v>54</v>
      </c>
      <c r="B184" s="19" t="s">
        <v>45</v>
      </c>
      <c r="C184" s="20">
        <f>F184</f>
        <v>0</v>
      </c>
      <c r="D184" s="20">
        <f>J184</f>
        <v>0</v>
      </c>
      <c r="E184" s="20" t="e">
        <f>D184/C184*100</f>
        <v>#DIV/0!</v>
      </c>
      <c r="F184" s="22">
        <f t="shared" si="53"/>
        <v>0</v>
      </c>
      <c r="G184" s="22">
        <f>G186</f>
        <v>0</v>
      </c>
      <c r="H184" s="22">
        <f>H186</f>
        <v>0</v>
      </c>
      <c r="I184" s="22">
        <f>I185+I186</f>
        <v>0</v>
      </c>
      <c r="J184" s="22">
        <f>J185+J186</f>
        <v>0</v>
      </c>
      <c r="K184" s="22">
        <f>K185+K186</f>
        <v>0</v>
      </c>
      <c r="L184" s="22">
        <f>L185+L186</f>
        <v>0</v>
      </c>
      <c r="M184" s="22">
        <f>M185+M186</f>
        <v>0</v>
      </c>
      <c r="N184" s="30" t="e">
        <f t="shared" si="57"/>
        <v>#DIV/0!</v>
      </c>
    </row>
    <row r="185" spans="1:14" ht="48.75" customHeight="1" hidden="1">
      <c r="A185" s="14" t="s">
        <v>128</v>
      </c>
      <c r="B185" s="17" t="s">
        <v>134</v>
      </c>
      <c r="C185" s="47"/>
      <c r="D185" s="47"/>
      <c r="E185" s="47"/>
      <c r="F185" s="28">
        <f t="shared" si="53"/>
        <v>0</v>
      </c>
      <c r="G185" s="45"/>
      <c r="H185" s="45"/>
      <c r="I185" s="45">
        <v>0</v>
      </c>
      <c r="J185" s="28">
        <f t="shared" si="60"/>
        <v>0</v>
      </c>
      <c r="K185" s="45"/>
      <c r="L185" s="45"/>
      <c r="M185" s="45">
        <v>0</v>
      </c>
      <c r="N185" s="48" t="e">
        <f t="shared" si="57"/>
        <v>#DIV/0!</v>
      </c>
    </row>
    <row r="186" spans="1:14" ht="61.5" customHeight="1" hidden="1">
      <c r="A186" s="14" t="s">
        <v>128</v>
      </c>
      <c r="B186" s="17" t="s">
        <v>103</v>
      </c>
      <c r="C186" s="15"/>
      <c r="D186" s="15"/>
      <c r="E186" s="15"/>
      <c r="F186" s="28">
        <f t="shared" si="53"/>
        <v>0</v>
      </c>
      <c r="G186" s="25"/>
      <c r="H186" s="25"/>
      <c r="I186" s="25">
        <v>0</v>
      </c>
      <c r="J186" s="24">
        <f t="shared" si="60"/>
        <v>0</v>
      </c>
      <c r="K186" s="25"/>
      <c r="L186" s="25"/>
      <c r="M186" s="25">
        <v>0</v>
      </c>
      <c r="N186" s="27" t="e">
        <f t="shared" si="57"/>
        <v>#DIV/0!</v>
      </c>
    </row>
    <row r="187" spans="1:14" ht="47.25" customHeight="1">
      <c r="A187" s="18" t="s">
        <v>213</v>
      </c>
      <c r="B187" s="19" t="s">
        <v>46</v>
      </c>
      <c r="C187" s="20">
        <f>F187</f>
        <v>7849.5</v>
      </c>
      <c r="D187" s="20">
        <f>J187</f>
        <v>7847.9</v>
      </c>
      <c r="E187" s="20">
        <f>D187/C187*100</f>
        <v>99.97961653608509</v>
      </c>
      <c r="F187" s="22">
        <f t="shared" si="53"/>
        <v>7849.5</v>
      </c>
      <c r="G187" s="22">
        <f>G188</f>
        <v>0</v>
      </c>
      <c r="H187" s="22">
        <f aca="true" t="shared" si="62" ref="H187:M187">H188</f>
        <v>0</v>
      </c>
      <c r="I187" s="22">
        <f t="shared" si="62"/>
        <v>7849.5</v>
      </c>
      <c r="J187" s="22">
        <f t="shared" si="60"/>
        <v>7847.9</v>
      </c>
      <c r="K187" s="22">
        <f t="shared" si="62"/>
        <v>0</v>
      </c>
      <c r="L187" s="22">
        <f t="shared" si="62"/>
        <v>0</v>
      </c>
      <c r="M187" s="22">
        <f t="shared" si="62"/>
        <v>7847.9</v>
      </c>
      <c r="N187" s="30">
        <f t="shared" si="57"/>
        <v>99.97961653608509</v>
      </c>
    </row>
    <row r="188" spans="1:14" ht="33.75" customHeight="1">
      <c r="A188" s="14" t="s">
        <v>214</v>
      </c>
      <c r="B188" s="17" t="s">
        <v>74</v>
      </c>
      <c r="C188" s="15"/>
      <c r="D188" s="15"/>
      <c r="E188" s="15"/>
      <c r="F188" s="24">
        <f t="shared" si="53"/>
        <v>7849.5</v>
      </c>
      <c r="G188" s="25"/>
      <c r="H188" s="25"/>
      <c r="I188" s="25">
        <v>7849.5</v>
      </c>
      <c r="J188" s="24">
        <f t="shared" si="60"/>
        <v>7847.9</v>
      </c>
      <c r="K188" s="25"/>
      <c r="L188" s="25"/>
      <c r="M188" s="25">
        <v>7847.9</v>
      </c>
      <c r="N188" s="27">
        <f t="shared" si="57"/>
        <v>99.97961653608509</v>
      </c>
    </row>
    <row r="189" spans="1:14" ht="33" customHeight="1">
      <c r="A189" s="38">
        <v>18</v>
      </c>
      <c r="B189" s="85" t="s">
        <v>104</v>
      </c>
      <c r="C189" s="31">
        <f>F189</f>
        <v>58875.5</v>
      </c>
      <c r="D189" s="31">
        <f>J189</f>
        <v>56105.399999999994</v>
      </c>
      <c r="E189" s="31">
        <f>D189/C189*100</f>
        <v>95.29498687909232</v>
      </c>
      <c r="F189" s="105">
        <f t="shared" si="53"/>
        <v>58875.5</v>
      </c>
      <c r="G189" s="102">
        <f>G190+G192+G193+G197</f>
        <v>2396</v>
      </c>
      <c r="H189" s="102">
        <f aca="true" t="shared" si="63" ref="H189:M189">H190+H192+H193+H197</f>
        <v>594.1</v>
      </c>
      <c r="I189" s="102">
        <f t="shared" si="63"/>
        <v>55885.4</v>
      </c>
      <c r="J189" s="105">
        <f t="shared" si="63"/>
        <v>56105.399999999994</v>
      </c>
      <c r="K189" s="32">
        <f t="shared" si="63"/>
        <v>2396</v>
      </c>
      <c r="L189" s="32">
        <f t="shared" si="63"/>
        <v>594.1</v>
      </c>
      <c r="M189" s="32">
        <f t="shared" si="63"/>
        <v>53115.299999999996</v>
      </c>
      <c r="N189" s="33">
        <f t="shared" si="57"/>
        <v>95.29498687909232</v>
      </c>
    </row>
    <row r="190" spans="1:14" ht="31.5" customHeight="1">
      <c r="A190" s="18" t="s">
        <v>215</v>
      </c>
      <c r="B190" s="10" t="s">
        <v>312</v>
      </c>
      <c r="C190" s="20"/>
      <c r="D190" s="20"/>
      <c r="E190" s="20"/>
      <c r="F190" s="22">
        <f t="shared" si="53"/>
        <v>27.6</v>
      </c>
      <c r="G190" s="22"/>
      <c r="H190" s="22"/>
      <c r="I190" s="22">
        <f>I191</f>
        <v>27.6</v>
      </c>
      <c r="J190" s="22">
        <f aca="true" t="shared" si="64" ref="J190:J198">K190+L190+M190</f>
        <v>27.6</v>
      </c>
      <c r="K190" s="22"/>
      <c r="L190" s="22"/>
      <c r="M190" s="22">
        <f>M191</f>
        <v>27.6</v>
      </c>
      <c r="N190" s="30">
        <f t="shared" si="57"/>
        <v>100</v>
      </c>
    </row>
    <row r="191" spans="1:14" ht="64.5" customHeight="1">
      <c r="A191" s="14" t="s">
        <v>216</v>
      </c>
      <c r="B191" s="17" t="s">
        <v>313</v>
      </c>
      <c r="C191" s="15"/>
      <c r="D191" s="15"/>
      <c r="E191" s="15"/>
      <c r="F191" s="24">
        <f t="shared" si="53"/>
        <v>27.6</v>
      </c>
      <c r="G191" s="25"/>
      <c r="H191" s="25"/>
      <c r="I191" s="25">
        <v>27.6</v>
      </c>
      <c r="J191" s="24">
        <f t="shared" si="64"/>
        <v>27.6</v>
      </c>
      <c r="K191" s="25"/>
      <c r="L191" s="25"/>
      <c r="M191" s="25">
        <v>27.6</v>
      </c>
      <c r="N191" s="27">
        <f t="shared" si="57"/>
        <v>100</v>
      </c>
    </row>
    <row r="192" spans="1:14" ht="31.5" customHeight="1">
      <c r="A192" s="18" t="s">
        <v>268</v>
      </c>
      <c r="B192" s="19" t="s">
        <v>142</v>
      </c>
      <c r="C192" s="20">
        <f>F192</f>
        <v>2396</v>
      </c>
      <c r="D192" s="20">
        <f>J192</f>
        <v>2676</v>
      </c>
      <c r="E192" s="20">
        <f>D192/C192*100</f>
        <v>111.68614357262103</v>
      </c>
      <c r="F192" s="22">
        <f aca="true" t="shared" si="65" ref="F192:K192">SUM(F194:F195)</f>
        <v>2396</v>
      </c>
      <c r="G192" s="22">
        <f t="shared" si="65"/>
        <v>2396</v>
      </c>
      <c r="H192" s="22">
        <f>SUM(H194:H196)</f>
        <v>280</v>
      </c>
      <c r="I192" s="22">
        <f>SUM(I194:I196)</f>
        <v>0</v>
      </c>
      <c r="J192" s="22">
        <f>K192+L192+M192</f>
        <v>2676</v>
      </c>
      <c r="K192" s="22">
        <f t="shared" si="65"/>
        <v>2396</v>
      </c>
      <c r="L192" s="22">
        <f>SUM(L194:L196)</f>
        <v>280</v>
      </c>
      <c r="M192" s="22">
        <f>SUM(M194:M196)</f>
        <v>0</v>
      </c>
      <c r="N192" s="30">
        <f t="shared" si="57"/>
        <v>111.68614357262103</v>
      </c>
    </row>
    <row r="193" spans="1:14" ht="15.75" customHeight="1" hidden="1">
      <c r="A193" s="1" t="s">
        <v>56</v>
      </c>
      <c r="B193" s="2" t="s">
        <v>47</v>
      </c>
      <c r="C193" s="4">
        <f>F193</f>
        <v>0</v>
      </c>
      <c r="D193" s="4">
        <f>J193</f>
        <v>0</v>
      </c>
      <c r="E193" s="4" t="e">
        <f>D193/C193*100</f>
        <v>#DIV/0!</v>
      </c>
      <c r="F193" s="28">
        <f t="shared" si="53"/>
        <v>0</v>
      </c>
      <c r="G193" s="29"/>
      <c r="H193" s="29"/>
      <c r="I193" s="29"/>
      <c r="J193" s="28">
        <f t="shared" si="64"/>
        <v>0</v>
      </c>
      <c r="K193" s="29"/>
      <c r="L193" s="29"/>
      <c r="M193" s="29"/>
      <c r="N193" s="26" t="e">
        <f t="shared" si="57"/>
        <v>#DIV/0!</v>
      </c>
    </row>
    <row r="194" spans="1:14" ht="78" customHeight="1">
      <c r="A194" s="14" t="s">
        <v>269</v>
      </c>
      <c r="B194" s="17" t="s">
        <v>105</v>
      </c>
      <c r="C194" s="15"/>
      <c r="D194" s="15"/>
      <c r="E194" s="15"/>
      <c r="F194" s="24">
        <f t="shared" si="53"/>
        <v>14.1</v>
      </c>
      <c r="G194" s="25">
        <v>14.1</v>
      </c>
      <c r="H194" s="25"/>
      <c r="I194" s="25"/>
      <c r="J194" s="24">
        <f t="shared" si="64"/>
        <v>14.1</v>
      </c>
      <c r="K194" s="25">
        <v>14.1</v>
      </c>
      <c r="L194" s="25"/>
      <c r="M194" s="25"/>
      <c r="N194" s="27">
        <f t="shared" si="57"/>
        <v>100</v>
      </c>
    </row>
    <row r="195" spans="1:14" ht="78" customHeight="1">
      <c r="A195" s="14" t="s">
        <v>270</v>
      </c>
      <c r="B195" s="17" t="s">
        <v>106</v>
      </c>
      <c r="C195" s="15"/>
      <c r="D195" s="15"/>
      <c r="E195" s="15"/>
      <c r="F195" s="24">
        <f t="shared" si="53"/>
        <v>2381.9</v>
      </c>
      <c r="G195" s="25">
        <v>2381.9</v>
      </c>
      <c r="H195" s="25"/>
      <c r="I195" s="25"/>
      <c r="J195" s="24">
        <f t="shared" si="64"/>
        <v>2381.9</v>
      </c>
      <c r="K195" s="25">
        <v>2381.9</v>
      </c>
      <c r="L195" s="25"/>
      <c r="M195" s="25"/>
      <c r="N195" s="27">
        <f t="shared" si="57"/>
        <v>100</v>
      </c>
    </row>
    <row r="196" spans="1:14" ht="44.25" customHeight="1">
      <c r="A196" s="14" t="s">
        <v>345</v>
      </c>
      <c r="B196" s="80" t="s">
        <v>160</v>
      </c>
      <c r="C196" s="15"/>
      <c r="D196" s="15"/>
      <c r="E196" s="15"/>
      <c r="F196" s="24">
        <f t="shared" si="53"/>
        <v>280</v>
      </c>
      <c r="G196" s="25"/>
      <c r="H196" s="25">
        <v>280</v>
      </c>
      <c r="I196" s="25"/>
      <c r="J196" s="24">
        <f t="shared" si="64"/>
        <v>280</v>
      </c>
      <c r="K196" s="25"/>
      <c r="L196" s="25">
        <v>280</v>
      </c>
      <c r="M196" s="25"/>
      <c r="N196" s="27"/>
    </row>
    <row r="197" spans="1:14" ht="57" customHeight="1">
      <c r="A197" s="18" t="s">
        <v>271</v>
      </c>
      <c r="B197" s="19" t="s">
        <v>48</v>
      </c>
      <c r="C197" s="20">
        <f>F197</f>
        <v>56171.9</v>
      </c>
      <c r="D197" s="20">
        <f>J197</f>
        <v>53401.799999999996</v>
      </c>
      <c r="E197" s="20">
        <f>D197/C197*100</f>
        <v>95.06853070663445</v>
      </c>
      <c r="F197" s="22">
        <f t="shared" si="53"/>
        <v>56171.9</v>
      </c>
      <c r="G197" s="22">
        <f>G198</f>
        <v>0</v>
      </c>
      <c r="H197" s="22">
        <f aca="true" t="shared" si="66" ref="H197:M197">H198</f>
        <v>314.1</v>
      </c>
      <c r="I197" s="22">
        <f t="shared" si="66"/>
        <v>55857.8</v>
      </c>
      <c r="J197" s="22">
        <f t="shared" si="66"/>
        <v>53401.799999999996</v>
      </c>
      <c r="K197" s="22">
        <f t="shared" si="66"/>
        <v>0</v>
      </c>
      <c r="L197" s="22">
        <f t="shared" si="66"/>
        <v>314.1</v>
      </c>
      <c r="M197" s="22">
        <f t="shared" si="66"/>
        <v>53087.7</v>
      </c>
      <c r="N197" s="30">
        <f aca="true" t="shared" si="67" ref="N197:N205">J197/F197*100</f>
        <v>95.06853070663445</v>
      </c>
    </row>
    <row r="198" spans="1:14" ht="33" customHeight="1">
      <c r="A198" s="14" t="s">
        <v>272</v>
      </c>
      <c r="B198" s="17" t="s">
        <v>74</v>
      </c>
      <c r="C198" s="16"/>
      <c r="D198" s="16"/>
      <c r="E198" s="16"/>
      <c r="F198" s="24">
        <f t="shared" si="53"/>
        <v>56171.9</v>
      </c>
      <c r="G198" s="25"/>
      <c r="H198" s="25">
        <v>314.1</v>
      </c>
      <c r="I198" s="25">
        <v>55857.8</v>
      </c>
      <c r="J198" s="24">
        <f t="shared" si="64"/>
        <v>53401.799999999996</v>
      </c>
      <c r="K198" s="25"/>
      <c r="L198" s="25">
        <v>314.1</v>
      </c>
      <c r="M198" s="25">
        <v>53087.7</v>
      </c>
      <c r="N198" s="27">
        <f t="shared" si="67"/>
        <v>95.06853070663445</v>
      </c>
    </row>
    <row r="199" spans="1:14" ht="31.5" customHeight="1">
      <c r="A199" s="68">
        <v>19</v>
      </c>
      <c r="B199" s="87" t="s">
        <v>237</v>
      </c>
      <c r="C199" s="71"/>
      <c r="D199" s="71"/>
      <c r="E199" s="71"/>
      <c r="F199" s="93">
        <f>F200</f>
        <v>543.8</v>
      </c>
      <c r="G199" s="93">
        <f aca="true" t="shared" si="68" ref="G199:M199">G200</f>
        <v>0</v>
      </c>
      <c r="H199" s="93">
        <f t="shared" si="68"/>
        <v>0</v>
      </c>
      <c r="I199" s="93">
        <f t="shared" si="68"/>
        <v>543.8</v>
      </c>
      <c r="J199" s="93">
        <f t="shared" si="68"/>
        <v>539.2</v>
      </c>
      <c r="K199" s="93">
        <f t="shared" si="68"/>
        <v>0</v>
      </c>
      <c r="L199" s="93">
        <f t="shared" si="68"/>
        <v>0</v>
      </c>
      <c r="M199" s="93">
        <f t="shared" si="68"/>
        <v>539.2</v>
      </c>
      <c r="N199" s="33">
        <f t="shared" si="67"/>
        <v>99.15410077234279</v>
      </c>
    </row>
    <row r="200" spans="1:14" ht="31.5" customHeight="1">
      <c r="A200" s="18" t="s">
        <v>217</v>
      </c>
      <c r="B200" s="65" t="s">
        <v>170</v>
      </c>
      <c r="C200" s="104"/>
      <c r="D200" s="104"/>
      <c r="E200" s="104"/>
      <c r="F200" s="103">
        <f>F201</f>
        <v>543.8</v>
      </c>
      <c r="G200" s="103">
        <f aca="true" t="shared" si="69" ref="G200:M200">G201</f>
        <v>0</v>
      </c>
      <c r="H200" s="103">
        <f t="shared" si="69"/>
        <v>0</v>
      </c>
      <c r="I200" s="103">
        <f t="shared" si="69"/>
        <v>543.8</v>
      </c>
      <c r="J200" s="103">
        <f t="shared" si="69"/>
        <v>539.2</v>
      </c>
      <c r="K200" s="103">
        <f t="shared" si="69"/>
        <v>0</v>
      </c>
      <c r="L200" s="103">
        <f t="shared" si="69"/>
        <v>0</v>
      </c>
      <c r="M200" s="103">
        <f t="shared" si="69"/>
        <v>539.2</v>
      </c>
      <c r="N200" s="40">
        <f t="shared" si="67"/>
        <v>99.15410077234279</v>
      </c>
    </row>
    <row r="201" spans="1:14" ht="32.25" customHeight="1">
      <c r="A201" s="14" t="s">
        <v>218</v>
      </c>
      <c r="B201" s="64" t="s">
        <v>291</v>
      </c>
      <c r="C201" s="69"/>
      <c r="D201" s="69"/>
      <c r="E201" s="69"/>
      <c r="F201" s="77">
        <f>G201+H201+I201</f>
        <v>543.8</v>
      </c>
      <c r="G201" s="70"/>
      <c r="H201" s="70">
        <v>0</v>
      </c>
      <c r="I201" s="70">
        <v>543.8</v>
      </c>
      <c r="J201" s="103">
        <f>SUM(K201:M201)</f>
        <v>539.2</v>
      </c>
      <c r="K201" s="70"/>
      <c r="L201" s="70">
        <v>0</v>
      </c>
      <c r="M201" s="70">
        <v>539.2</v>
      </c>
      <c r="N201" s="27">
        <f t="shared" si="67"/>
        <v>99.15410077234279</v>
      </c>
    </row>
    <row r="202" spans="1:14" ht="32.25" customHeight="1" hidden="1">
      <c r="A202" s="68">
        <v>20</v>
      </c>
      <c r="B202" s="88" t="s">
        <v>171</v>
      </c>
      <c r="C202" s="72"/>
      <c r="D202" s="72"/>
      <c r="E202" s="72"/>
      <c r="F202" s="97">
        <f>F203</f>
        <v>0</v>
      </c>
      <c r="G202" s="97">
        <f aca="true" t="shared" si="70" ref="G202:M202">G203</f>
        <v>0</v>
      </c>
      <c r="H202" s="97">
        <f t="shared" si="70"/>
        <v>0</v>
      </c>
      <c r="I202" s="97">
        <f t="shared" si="70"/>
        <v>0</v>
      </c>
      <c r="J202" s="97">
        <f t="shared" si="70"/>
        <v>0</v>
      </c>
      <c r="K202" s="97">
        <f t="shared" si="70"/>
        <v>0</v>
      </c>
      <c r="L202" s="97">
        <f t="shared" si="70"/>
        <v>0</v>
      </c>
      <c r="M202" s="97">
        <f t="shared" si="70"/>
        <v>0</v>
      </c>
      <c r="N202" s="98" t="e">
        <f t="shared" si="67"/>
        <v>#DIV/0!</v>
      </c>
    </row>
    <row r="203" spans="1:14" ht="32.25" customHeight="1" hidden="1">
      <c r="A203" s="18" t="s">
        <v>273</v>
      </c>
      <c r="B203" s="73" t="s">
        <v>172</v>
      </c>
      <c r="C203" s="74"/>
      <c r="D203" s="74"/>
      <c r="E203" s="74"/>
      <c r="F203" s="75">
        <f>F204</f>
        <v>0</v>
      </c>
      <c r="G203" s="75">
        <f aca="true" t="shared" si="71" ref="G203:M203">G204</f>
        <v>0</v>
      </c>
      <c r="H203" s="75">
        <f t="shared" si="71"/>
        <v>0</v>
      </c>
      <c r="I203" s="75">
        <f t="shared" si="71"/>
        <v>0</v>
      </c>
      <c r="J203" s="75">
        <f t="shared" si="71"/>
        <v>0</v>
      </c>
      <c r="K203" s="75">
        <f t="shared" si="71"/>
        <v>0</v>
      </c>
      <c r="L203" s="75">
        <f t="shared" si="71"/>
        <v>0</v>
      </c>
      <c r="M203" s="75">
        <f t="shared" si="71"/>
        <v>0</v>
      </c>
      <c r="N203" s="76" t="e">
        <f t="shared" si="67"/>
        <v>#DIV/0!</v>
      </c>
    </row>
    <row r="204" spans="1:14" ht="105.75" customHeight="1" hidden="1">
      <c r="A204" s="14" t="s">
        <v>274</v>
      </c>
      <c r="B204" s="64" t="s">
        <v>173</v>
      </c>
      <c r="C204" s="69"/>
      <c r="D204" s="69"/>
      <c r="E204" s="69"/>
      <c r="F204" s="77">
        <f>G204+H204+I204</f>
        <v>0</v>
      </c>
      <c r="G204" s="70">
        <v>0</v>
      </c>
      <c r="H204" s="70">
        <v>0</v>
      </c>
      <c r="I204" s="70">
        <v>0</v>
      </c>
      <c r="J204" s="77">
        <f>K204+L204+M204</f>
        <v>0</v>
      </c>
      <c r="K204" s="70">
        <v>0</v>
      </c>
      <c r="L204" s="70">
        <v>0</v>
      </c>
      <c r="M204" s="70">
        <v>0</v>
      </c>
      <c r="N204" s="27" t="e">
        <f t="shared" si="67"/>
        <v>#DIV/0!</v>
      </c>
    </row>
    <row r="205" spans="1:14" ht="18" customHeight="1" thickBot="1">
      <c r="A205" s="11"/>
      <c r="B205" s="3" t="s">
        <v>17</v>
      </c>
      <c r="C205" s="9">
        <f>C14+C60+C71+C88+C96+C101+C125+C138+C151+C160+C169+C177+C189</f>
        <v>1805428.3000000003</v>
      </c>
      <c r="D205" s="9">
        <f>D14+D60+D71+D88+D96+D101+D125+D138+D151+D160+D169+D177+D189</f>
        <v>1777599.5</v>
      </c>
      <c r="E205" s="9">
        <f>D205/C205*100</f>
        <v>98.45860397779296</v>
      </c>
      <c r="F205" s="99">
        <f>F14+F60+F71+F88+F96+F101+F125+F138+F151+F160+F169+F177+F189+F199+F202+F49+F46+F34+F26+F53</f>
        <v>2103762.3000000003</v>
      </c>
      <c r="G205" s="50">
        <f aca="true" t="shared" si="72" ref="G205:M205">G14+G60+G71+G88+G96+G101+G125+G138+G151+G160+G169+G177+G189+G199+G202+G49+G46+G34+G26+G53</f>
        <v>276973.7</v>
      </c>
      <c r="H205" s="50">
        <f t="shared" si="72"/>
        <v>1378389.0000000002</v>
      </c>
      <c r="I205" s="50">
        <f t="shared" si="72"/>
        <v>448399.60000000003</v>
      </c>
      <c r="J205" s="50">
        <f t="shared" si="72"/>
        <v>2002668.4000000001</v>
      </c>
      <c r="K205" s="50">
        <f t="shared" si="72"/>
        <v>276130.5</v>
      </c>
      <c r="L205" s="50">
        <f t="shared" si="72"/>
        <v>1300735.4000000001</v>
      </c>
      <c r="M205" s="50">
        <f t="shared" si="72"/>
        <v>425802.5</v>
      </c>
      <c r="N205" s="41">
        <f t="shared" si="67"/>
        <v>95.19461395424759</v>
      </c>
    </row>
    <row r="206" spans="3:13" ht="15"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</row>
    <row r="207" spans="2:11" ht="30.75" customHeight="1">
      <c r="B207" t="s">
        <v>231</v>
      </c>
      <c r="E207" s="7" t="s">
        <v>58</v>
      </c>
      <c r="F207" s="7"/>
      <c r="G207" t="s">
        <v>58</v>
      </c>
      <c r="J207" s="5"/>
      <c r="K207" s="5"/>
    </row>
  </sheetData>
  <sheetProtection/>
  <mergeCells count="27">
    <mergeCell ref="M60:M61"/>
    <mergeCell ref="G10:I10"/>
    <mergeCell ref="G11:G13"/>
    <mergeCell ref="K10:M10"/>
    <mergeCell ref="K11:K13"/>
    <mergeCell ref="M11:M13"/>
    <mergeCell ref="H11:H13"/>
    <mergeCell ref="I11:I13"/>
    <mergeCell ref="A60:A61"/>
    <mergeCell ref="B60:B61"/>
    <mergeCell ref="H60:H61"/>
    <mergeCell ref="L11:L13"/>
    <mergeCell ref="E5:G5"/>
    <mergeCell ref="B6:K6"/>
    <mergeCell ref="I60:I61"/>
    <mergeCell ref="L60:L61"/>
    <mergeCell ref="B7:N7"/>
    <mergeCell ref="B8:N8"/>
    <mergeCell ref="N10:N13"/>
    <mergeCell ref="F11:F13"/>
    <mergeCell ref="A10:A13"/>
    <mergeCell ref="B10:B13"/>
    <mergeCell ref="C10:D10"/>
    <mergeCell ref="E10:E13"/>
    <mergeCell ref="C11:C13"/>
    <mergeCell ref="D11:D13"/>
    <mergeCell ref="J11:J13"/>
  </mergeCells>
  <printOptions/>
  <pageMargins left="0.8267716535433072" right="0.2362204724409449" top="0.3937007874015748" bottom="0.3937007874015748" header="0.31496062992125984" footer="0.31496062992125984"/>
  <pageSetup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Иванова Марина Ивановна</dc:creator>
  <cp:keywords/>
  <dc:description/>
  <cp:lastModifiedBy>Чеб. р-н Ельцова И.В.</cp:lastModifiedBy>
  <cp:lastPrinted>2021-10-22T12:43:21Z</cp:lastPrinted>
  <dcterms:created xsi:type="dcterms:W3CDTF">2015-10-21T07:03:46Z</dcterms:created>
  <dcterms:modified xsi:type="dcterms:W3CDTF">2022-01-25T15:00:36Z</dcterms:modified>
  <cp:category/>
  <cp:version/>
  <cp:contentType/>
  <cp:contentStatus/>
</cp:coreProperties>
</file>