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1.2022" sheetId="1" r:id="rId1"/>
  </sheets>
  <definedNames>
    <definedName name="_xlnm.Print_Titles" localSheetId="0">'01.01.2022'!$3:$3</definedName>
    <definedName name="_xlnm.Print_Area" localSheetId="0">'01.01.2022'!$A$1:$F$245</definedName>
  </definedNames>
  <calcPr fullCalcOnLoad="1"/>
</workbook>
</file>

<file path=xl/sharedStrings.xml><?xml version="1.0" encoding="utf-8"?>
<sst xmlns="http://schemas.openxmlformats.org/spreadsheetml/2006/main" count="249" uniqueCount="241">
  <si>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</si>
  <si>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</si>
  <si>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</si>
  <si>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</si>
  <si>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</si>
  <si>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</si>
  <si>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</si>
  <si>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</si>
  <si>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</si>
  <si>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</si>
  <si>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</si>
  <si>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</si>
  <si>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</si>
  <si>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</si>
  <si>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</si>
  <si>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</si>
  <si>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</si>
  <si>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</si>
  <si>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</si>
  <si>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</si>
  <si>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</si>
  <si>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</si>
  <si>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</si>
  <si>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</si>
  <si>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</si>
  <si>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</si>
  <si>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</si>
  <si>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</si>
  <si>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</si>
  <si>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</si>
  <si>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</si>
  <si>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</si>
  <si>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</si>
  <si>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</si>
  <si>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</si>
  <si>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</si>
  <si>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</si>
  <si>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</si>
  <si>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</si>
  <si>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</si>
  <si>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</si>
  <si>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</si>
  <si>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</si>
  <si>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</si>
  <si>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</si>
  <si>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</si>
  <si>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</si>
  <si>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</si>
  <si>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</si>
  <si>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</si>
  <si>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</si>
  <si>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</si>
  <si>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</si>
  <si>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</si>
  <si>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</si>
  <si>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</si>
  <si>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</si>
  <si>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</si>
  <si>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</si>
  <si>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</si>
  <si>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</si>
  <si>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</si>
  <si>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</si>
  <si>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</si>
  <si>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</si>
  <si>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</si>
  <si>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</si>
  <si>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</si>
  <si>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</si>
  <si>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</si>
  <si>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</si>
  <si>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</si>
  <si>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</si>
  <si>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</si>
  <si>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</si>
  <si>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</si>
  <si>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</si>
  <si>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</si>
  <si>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</si>
  <si>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</si>
  <si>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</si>
  <si>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</si>
  <si>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</si>
  <si>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</si>
  <si>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</si>
  <si>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</si>
  <si>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</si>
  <si>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</si>
  <si>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</si>
  <si>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</si>
  <si>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</si>
  <si>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</si>
  <si>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</si>
  <si>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</si>
  <si>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</si>
  <si>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</si>
  <si>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</si>
  <si>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</si>
  <si>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</si>
  <si>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</si>
  <si>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</si>
  <si>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</si>
  <si>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</si>
  <si>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</si>
  <si>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</si>
  <si>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</si>
  <si>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</si>
  <si>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</si>
  <si>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</si>
  <si>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</si>
  <si>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</si>
  <si>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</si>
  <si>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</si>
  <si>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</si>
  <si>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</si>
  <si>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</si>
  <si>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</si>
  <si>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</si>
  <si>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</si>
  <si>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</si>
  <si>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</si>
  <si>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</si>
  <si>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</si>
  <si>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</si>
  <si>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</si>
  <si>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</si>
  <si>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</si>
  <si>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</si>
  <si>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</si>
  <si>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</si>
  <si>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</si>
  <si>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</si>
  <si>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</si>
  <si>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</si>
  <si>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</si>
  <si>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</si>
  <si>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</si>
  <si>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</si>
  <si>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</si>
  <si>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</si>
  <si>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</si>
  <si>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</si>
  <si>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</si>
  <si>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</si>
  <si>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</si>
  <si>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</si>
  <si>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</si>
  <si>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</si>
  <si>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</si>
  <si>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</si>
  <si>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</si>
  <si>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</si>
  <si>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</si>
  <si>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</si>
  <si>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</si>
  <si>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</si>
  <si>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</si>
  <si>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</si>
  <si>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</si>
  <si>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</si>
  <si>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</si>
  <si>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</si>
  <si>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</si>
  <si>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</si>
  <si>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</si>
  <si>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</si>
  <si>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</si>
  <si>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</si>
  <si>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</si>
  <si>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</si>
  <si>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</si>
  <si>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</si>
  <si>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</si>
  <si>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</si>
  <si>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</si>
  <si>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</si>
  <si>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</si>
  <si>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</si>
  <si>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</si>
  <si>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</si>
  <si>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</si>
  <si>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</si>
  <si>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</si>
  <si>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</si>
  <si>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</si>
  <si>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</si>
  <si>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</si>
  <si>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</si>
  <si>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</si>
  <si>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</si>
  <si>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</si>
  <si>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</si>
  <si>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</si>
  <si>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</si>
  <si>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</si>
  <si>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</si>
  <si>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</si>
  <si>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</si>
  <si>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</si>
  <si>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</si>
  <si>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</si>
  <si>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</si>
  <si>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</si>
  <si>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</si>
  <si>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</si>
  <si>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</si>
  <si>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</si>
  <si>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</si>
  <si>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</si>
  <si>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</si>
  <si>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</si>
  <si>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</si>
  <si>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</si>
  <si>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</si>
  <si>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</si>
  <si>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</si>
  <si>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</si>
  <si>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</si>
  <si>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</si>
  <si>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</si>
  <si>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</si>
  <si>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</si>
  <si>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</si>
  <si>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</si>
  <si>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</si>
  <si>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</si>
  <si>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</si>
  <si>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</si>
  <si>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</si>
  <si>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</si>
  <si>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</si>
  <si>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</si>
  <si>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>Врио начальника финансового отдела                                                                                                                                                                                            З.М.Айнетдинова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</si>
  <si>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</si>
  <si>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</si>
  <si>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</si>
  <si>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</si>
  <si>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 xml:space="preserve"> ИСПОЛНЕНИЕ   КОНСОЛИДИРОВАННОГО БЮДЖЕТА  НА 01 ЯНВАРЯ 2022 г.</t>
  </si>
  <si>
    <t>Исполнено на 01.01.2022г.</t>
  </si>
  <si>
    <t>Исполнено на 01.01.2021г.</t>
  </si>
  <si>
    <t xml:space="preserve">  -финансовое обеспечение повышения оплаты труда отдельным категориям работников бюджетной сферы за счет дотации на поддержку мер по обеспечению сбалансированности бюджетов субъектов Российской Федерации из федерального бюджета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</si>
</sst>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4" fontId="8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104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">
      <selection activeCell="H215" sqref="H215"/>
    </sheetView>
  </sheetViews>
  <sheetFormatPr defaultColWidth="9.00390625" defaultRowHeight="12.75"/>
  <cols>
    <col min="1" max="1" width="79.625" style="90" customWidth="1"/>
    <col min="2" max="2" width="17.875" style="91" customWidth="1"/>
    <col min="3" max="3" width="18.625" style="93" customWidth="1"/>
    <col min="4" max="4" width="18.00390625" style="94" customWidth="1"/>
    <col min="5" max="5" width="11.00390625" style="92" customWidth="1"/>
    <col min="6" max="6" width="15.00390625" style="92" customWidth="1"/>
    <col min="7" max="7" width="7.00390625" style="64" bestFit="1" customWidth="1"/>
    <col min="8" max="8" width="12.625" style="64" bestFit="1" customWidth="1"/>
    <col min="9" max="9" width="10.00390625" style="64" bestFit="1" customWidth="1"/>
    <col min="10" max="10" width="17.125" style="64" customWidth="1"/>
    <col min="11" max="16384" width="9.125" style="64" customWidth="1"/>
  </cols>
  <sheetData>
    <row r="1" spans="1:6" ht="15">
      <c r="A1" s="105" t="s">
        <v>237</v>
      </c>
      <c r="B1" s="105"/>
      <c r="C1" s="105"/>
      <c r="D1" s="105"/>
      <c r="E1" s="105"/>
      <c r="F1" s="105"/>
    </row>
    <row r="2" spans="1:6" ht="12" customHeight="1">
      <c r="A2" s="65"/>
      <c r="B2" s="66"/>
      <c r="C2" s="67"/>
      <c r="D2" s="68"/>
      <c r="E2" s="106" t="s">
        <v>90</v>
      </c>
      <c r="F2" s="106"/>
    </row>
    <row r="3" spans="1:6" ht="30" customHeight="1">
      <c r="A3" s="1" t="s">
        <v>0</v>
      </c>
      <c r="B3" s="2" t="s">
        <v>222</v>
      </c>
      <c r="C3" s="2" t="s">
        <v>238</v>
      </c>
      <c r="D3" s="2" t="s">
        <v>239</v>
      </c>
      <c r="E3" s="2" t="s">
        <v>14</v>
      </c>
      <c r="F3" s="2" t="s">
        <v>221</v>
      </c>
    </row>
    <row r="4" spans="1:6" s="69" customFormat="1" ht="18.75" customHeight="1">
      <c r="A4" s="3" t="s">
        <v>12</v>
      </c>
      <c r="B4" s="4">
        <f>B5+B33</f>
        <v>135945301.73</v>
      </c>
      <c r="C4" s="4">
        <f>C5+C33</f>
        <v>153572849.66000003</v>
      </c>
      <c r="D4" s="4">
        <f>D5+D33</f>
        <v>123911758.97000001</v>
      </c>
      <c r="E4" s="4">
        <f aca="true" t="shared" si="0" ref="E4:E67">C4/B4*100</f>
        <v>112.96664739838526</v>
      </c>
      <c r="F4" s="4">
        <f>C4/D4*100</f>
        <v>123.93726869552484</v>
      </c>
    </row>
    <row r="5" spans="1:6" s="70" customFormat="1" ht="12.75" customHeight="1">
      <c r="A5" s="5" t="s">
        <v>8</v>
      </c>
      <c r="B5" s="6">
        <f>B6+B9+B14+B19+B23+B25</f>
        <v>120647119</v>
      </c>
      <c r="C5" s="6">
        <f>C6+C9+C14+C19+C23+C25</f>
        <v>134922463.61</v>
      </c>
      <c r="D5" s="6">
        <f>D6+D9+D14+D19+D23+D25</f>
        <v>112257695.46000001</v>
      </c>
      <c r="E5" s="6">
        <f t="shared" si="0"/>
        <v>111.83231288763722</v>
      </c>
      <c r="F5" s="6">
        <f aca="true" t="shared" si="1" ref="F5:F68">C5/D5*100</f>
        <v>120.18994604969062</v>
      </c>
    </row>
    <row r="6" spans="1:6" s="70" customFormat="1" ht="16.5" customHeight="1">
      <c r="A6" s="5" t="s">
        <v>13</v>
      </c>
      <c r="B6" s="6">
        <f>B7</f>
        <v>71582400</v>
      </c>
      <c r="C6" s="19">
        <f>C7</f>
        <v>84165309.92</v>
      </c>
      <c r="D6" s="6">
        <f>D7</f>
        <v>69813894.96</v>
      </c>
      <c r="E6" s="6">
        <f t="shared" si="0"/>
        <v>117.57821743892353</v>
      </c>
      <c r="F6" s="6">
        <f t="shared" si="1"/>
        <v>120.55667423830553</v>
      </c>
    </row>
    <row r="7" spans="1:7" s="72" customFormat="1" ht="15" customHeight="1">
      <c r="A7" s="7" t="s">
        <v>1</v>
      </c>
      <c r="B7" s="8">
        <v>71582400</v>
      </c>
      <c r="C7" s="104">
        <v>84165309.92</v>
      </c>
      <c r="D7" s="8">
        <v>69813894.96</v>
      </c>
      <c r="E7" s="6">
        <f t="shared" si="0"/>
        <v>117.57821743892353</v>
      </c>
      <c r="F7" s="6">
        <f t="shared" si="1"/>
        <v>120.55667423830553</v>
      </c>
      <c r="G7" s="71"/>
    </row>
    <row r="8" spans="1:7" s="72" customFormat="1" ht="15" customHeight="1">
      <c r="A8" s="7" t="s">
        <v>69</v>
      </c>
      <c r="B8" s="8">
        <f>B7*50.68/65.68</f>
        <v>55234409.74421436</v>
      </c>
      <c r="C8" s="8">
        <f>C7*50.68/65.68</f>
        <v>64943634.39015834</v>
      </c>
      <c r="D8" s="8">
        <f>D7*50.215/65.215</f>
        <v>53756110.3337637</v>
      </c>
      <c r="E8" s="6">
        <f t="shared" si="0"/>
        <v>117.57821743892353</v>
      </c>
      <c r="F8" s="6">
        <f t="shared" si="1"/>
        <v>120.8116323650148</v>
      </c>
      <c r="G8" s="71"/>
    </row>
    <row r="9" spans="1:7" s="70" customFormat="1" ht="29.25" customHeight="1">
      <c r="A9" s="9" t="s">
        <v>70</v>
      </c>
      <c r="B9" s="6">
        <f>B10+B11+B12+B13</f>
        <v>8409340</v>
      </c>
      <c r="C9" s="6">
        <f>C10+C11+C12+C13</f>
        <v>7764144.23</v>
      </c>
      <c r="D9" s="6">
        <f>D10+D11+D12+D13</f>
        <v>6774393.869999999</v>
      </c>
      <c r="E9" s="6">
        <f t="shared" si="0"/>
        <v>92.32762892212708</v>
      </c>
      <c r="F9" s="6">
        <f t="shared" si="1"/>
        <v>114.61016851091361</v>
      </c>
      <c r="G9" s="73"/>
    </row>
    <row r="10" spans="1:7" s="72" customFormat="1" ht="43.5" customHeight="1">
      <c r="A10" s="10" t="s">
        <v>71</v>
      </c>
      <c r="B10" s="11">
        <v>3811380</v>
      </c>
      <c r="C10" s="96">
        <v>3584391.64</v>
      </c>
      <c r="D10" s="8">
        <v>3124606.3</v>
      </c>
      <c r="E10" s="6">
        <f t="shared" si="0"/>
        <v>94.04445738813763</v>
      </c>
      <c r="F10" s="6">
        <f t="shared" si="1"/>
        <v>114.71498473263657</v>
      </c>
      <c r="G10" s="71"/>
    </row>
    <row r="11" spans="1:7" s="72" customFormat="1" ht="60.75" customHeight="1">
      <c r="A11" s="10" t="s">
        <v>72</v>
      </c>
      <c r="B11" s="11">
        <v>24310</v>
      </c>
      <c r="C11" s="96">
        <v>25208.06</v>
      </c>
      <c r="D11" s="8">
        <v>22349.43</v>
      </c>
      <c r="E11" s="6">
        <f t="shared" si="0"/>
        <v>103.69419991772932</v>
      </c>
      <c r="F11" s="6">
        <f t="shared" si="1"/>
        <v>112.79061703139632</v>
      </c>
      <c r="G11" s="71"/>
    </row>
    <row r="12" spans="1:7" s="72" customFormat="1" ht="42" customHeight="1">
      <c r="A12" s="10" t="s">
        <v>73</v>
      </c>
      <c r="B12" s="13">
        <v>5074760</v>
      </c>
      <c r="C12" s="96">
        <v>4765775.3</v>
      </c>
      <c r="D12" s="8">
        <v>4203473.14</v>
      </c>
      <c r="E12" s="6">
        <f t="shared" si="0"/>
        <v>93.91134359063285</v>
      </c>
      <c r="F12" s="6">
        <f t="shared" si="1"/>
        <v>113.37708464576986</v>
      </c>
      <c r="G12" s="71"/>
    </row>
    <row r="13" spans="1:7" s="72" customFormat="1" ht="43.5" customHeight="1">
      <c r="A13" s="10" t="s">
        <v>74</v>
      </c>
      <c r="B13" s="14">
        <v>-501110</v>
      </c>
      <c r="C13" s="96">
        <v>-611230.77</v>
      </c>
      <c r="D13" s="8">
        <v>-576035</v>
      </c>
      <c r="E13" s="6">
        <f t="shared" si="0"/>
        <v>121.975368681527</v>
      </c>
      <c r="F13" s="6">
        <f t="shared" si="1"/>
        <v>106.11000546841771</v>
      </c>
      <c r="G13" s="71"/>
    </row>
    <row r="14" spans="1:6" s="70" customFormat="1" ht="17.25" customHeight="1">
      <c r="A14" s="5" t="s">
        <v>2</v>
      </c>
      <c r="B14" s="6">
        <f>B16+B17+B18+B15</f>
        <v>22085080</v>
      </c>
      <c r="C14" s="6">
        <f>C16+C17+C18+C15</f>
        <v>24138182.65</v>
      </c>
      <c r="D14" s="6">
        <f>D16+D17+D18+D15</f>
        <v>16772008.879999999</v>
      </c>
      <c r="E14" s="6">
        <f t="shared" si="0"/>
        <v>109.29633331642901</v>
      </c>
      <c r="F14" s="6">
        <f t="shared" si="1"/>
        <v>143.91944830642137</v>
      </c>
    </row>
    <row r="15" spans="1:6" s="72" customFormat="1" ht="14.25" customHeight="1">
      <c r="A15" s="10" t="s">
        <v>208</v>
      </c>
      <c r="B15" s="8">
        <v>14290000</v>
      </c>
      <c r="C15" s="8">
        <v>15164174.57</v>
      </c>
      <c r="D15" s="8">
        <v>2391026.05</v>
      </c>
      <c r="E15" s="6">
        <f t="shared" si="0"/>
        <v>106.11738677396781</v>
      </c>
      <c r="F15" s="6">
        <f t="shared" si="1"/>
        <v>634.2120183090435</v>
      </c>
    </row>
    <row r="16" spans="1:6" s="72" customFormat="1" ht="15.75" customHeight="1">
      <c r="A16" s="10" t="s">
        <v>6</v>
      </c>
      <c r="B16" s="16">
        <v>1670900</v>
      </c>
      <c r="C16" s="17">
        <v>1711116.75</v>
      </c>
      <c r="D16" s="16">
        <v>8592251.24</v>
      </c>
      <c r="E16" s="6">
        <f t="shared" si="0"/>
        <v>102.40689149560119</v>
      </c>
      <c r="F16" s="6">
        <f t="shared" si="1"/>
        <v>19.91464986538266</v>
      </c>
    </row>
    <row r="17" spans="1:6" s="72" customFormat="1" ht="15.75" customHeight="1">
      <c r="A17" s="10" t="s">
        <v>3</v>
      </c>
      <c r="B17" s="16">
        <v>4309180</v>
      </c>
      <c r="C17" s="15">
        <v>4341473.77</v>
      </c>
      <c r="D17" s="16">
        <v>5677284.74</v>
      </c>
      <c r="E17" s="6">
        <f t="shared" si="0"/>
        <v>100.74941798671672</v>
      </c>
      <c r="F17" s="6">
        <f t="shared" si="1"/>
        <v>76.47095343680084</v>
      </c>
    </row>
    <row r="18" spans="1:6" s="72" customFormat="1" ht="12.75" customHeight="1">
      <c r="A18" s="10" t="s">
        <v>52</v>
      </c>
      <c r="B18" s="16">
        <v>1815000</v>
      </c>
      <c r="C18" s="15">
        <v>2921417.56</v>
      </c>
      <c r="D18" s="16">
        <v>111446.85</v>
      </c>
      <c r="E18" s="6">
        <f t="shared" si="0"/>
        <v>160.95964517906336</v>
      </c>
      <c r="F18" s="6">
        <f t="shared" si="1"/>
        <v>2621.354986704425</v>
      </c>
    </row>
    <row r="19" spans="1:6" s="70" customFormat="1" ht="15">
      <c r="A19" s="18" t="s">
        <v>10</v>
      </c>
      <c r="B19" s="19">
        <f>B21+B20+B22</f>
        <v>16488349</v>
      </c>
      <c r="C19" s="19">
        <f>C21+C20+C22</f>
        <v>16169010.57</v>
      </c>
      <c r="D19" s="19">
        <f>D21+D20+D22</f>
        <v>15884914.26</v>
      </c>
      <c r="E19" s="6">
        <f t="shared" si="0"/>
        <v>98.06324799408358</v>
      </c>
      <c r="F19" s="6">
        <f t="shared" si="1"/>
        <v>101.7884661216925</v>
      </c>
    </row>
    <row r="20" spans="1:6" s="72" customFormat="1" ht="15.75" customHeight="1">
      <c r="A20" s="10" t="s">
        <v>21</v>
      </c>
      <c r="B20" s="16">
        <v>6061349</v>
      </c>
      <c r="C20" s="15">
        <v>7131615.1</v>
      </c>
      <c r="D20" s="16">
        <v>5680608.1</v>
      </c>
      <c r="E20" s="6">
        <f t="shared" si="0"/>
        <v>117.65722613893375</v>
      </c>
      <c r="F20" s="6">
        <f t="shared" si="1"/>
        <v>125.54316323986512</v>
      </c>
    </row>
    <row r="21" spans="1:6" s="72" customFormat="1" ht="15.75" customHeight="1">
      <c r="A21" s="20" t="s">
        <v>75</v>
      </c>
      <c r="B21" s="21">
        <v>2375000</v>
      </c>
      <c r="C21" s="17">
        <v>2425533.9</v>
      </c>
      <c r="D21" s="21">
        <v>2276227.4</v>
      </c>
      <c r="E21" s="6">
        <f t="shared" si="0"/>
        <v>102.12774315789473</v>
      </c>
      <c r="F21" s="6">
        <f t="shared" si="1"/>
        <v>106.5593841810357</v>
      </c>
    </row>
    <row r="22" spans="1:6" s="72" customFormat="1" ht="12.75" customHeight="1">
      <c r="A22" s="10" t="s">
        <v>11</v>
      </c>
      <c r="B22" s="16">
        <v>8052000</v>
      </c>
      <c r="C22" s="17">
        <v>6611861.57</v>
      </c>
      <c r="D22" s="16">
        <v>7928078.76</v>
      </c>
      <c r="E22" s="6">
        <f t="shared" si="0"/>
        <v>82.11452521112767</v>
      </c>
      <c r="F22" s="6">
        <f t="shared" si="1"/>
        <v>83.39803084902755</v>
      </c>
    </row>
    <row r="23" spans="1:6" s="70" customFormat="1" ht="29.25">
      <c r="A23" s="18" t="s">
        <v>7</v>
      </c>
      <c r="B23" s="22">
        <f>B24</f>
        <v>465200</v>
      </c>
      <c r="C23" s="22">
        <f>C24</f>
        <v>1080778.15</v>
      </c>
      <c r="D23" s="22">
        <f>D24</f>
        <v>24.56</v>
      </c>
      <c r="E23" s="6">
        <f t="shared" si="0"/>
        <v>232.32548366294066</v>
      </c>
      <c r="F23" s="6">
        <f t="shared" si="1"/>
        <v>4400562.5</v>
      </c>
    </row>
    <row r="24" spans="1:6" s="72" customFormat="1" ht="15">
      <c r="A24" s="10" t="s">
        <v>4</v>
      </c>
      <c r="B24" s="16">
        <v>465200</v>
      </c>
      <c r="C24" s="15">
        <v>1080778.15</v>
      </c>
      <c r="D24" s="16">
        <v>24.56</v>
      </c>
      <c r="E24" s="6">
        <f t="shared" si="0"/>
        <v>232.32548366294066</v>
      </c>
      <c r="F24" s="6">
        <f t="shared" si="1"/>
        <v>4400562.5</v>
      </c>
    </row>
    <row r="25" spans="1:6" s="70" customFormat="1" ht="15" customHeight="1">
      <c r="A25" s="18" t="s">
        <v>15</v>
      </c>
      <c r="B25" s="6">
        <f>B26+B27+B29+B32+B28+B30+B31</f>
        <v>1616750</v>
      </c>
      <c r="C25" s="6">
        <f>C26+C27+C29+C32+C28+C30+C31</f>
        <v>1605038.09</v>
      </c>
      <c r="D25" s="6">
        <f>D26+D27+D29+D32+D28+D30+D31</f>
        <v>3012458.9299999997</v>
      </c>
      <c r="E25" s="6">
        <f t="shared" si="0"/>
        <v>99.27558929952065</v>
      </c>
      <c r="F25" s="6">
        <f t="shared" si="1"/>
        <v>53.279999073713526</v>
      </c>
    </row>
    <row r="26" spans="1:6" s="72" customFormat="1" ht="30">
      <c r="A26" s="10" t="s">
        <v>53</v>
      </c>
      <c r="B26" s="16">
        <v>1595000</v>
      </c>
      <c r="C26" s="15">
        <v>1582488.09</v>
      </c>
      <c r="D26" s="16">
        <v>2068711.63</v>
      </c>
      <c r="E26" s="6">
        <f t="shared" si="0"/>
        <v>99.21555423197492</v>
      </c>
      <c r="F26" s="6">
        <f t="shared" si="1"/>
        <v>76.49631137811123</v>
      </c>
    </row>
    <row r="27" spans="1:7" s="72" customFormat="1" ht="43.5" customHeight="1">
      <c r="A27" s="10" t="s">
        <v>93</v>
      </c>
      <c r="B27" s="16">
        <v>0</v>
      </c>
      <c r="C27" s="16">
        <v>0</v>
      </c>
      <c r="D27" s="16">
        <v>21750</v>
      </c>
      <c r="E27" s="6" t="e">
        <f t="shared" si="0"/>
        <v>#DIV/0!</v>
      </c>
      <c r="F27" s="6">
        <f t="shared" si="1"/>
        <v>0</v>
      </c>
      <c r="G27" s="70"/>
    </row>
    <row r="28" spans="1:6" s="72" customFormat="1" ht="43.5" customHeight="1">
      <c r="A28" s="10" t="s">
        <v>150</v>
      </c>
      <c r="B28" s="16">
        <v>6750</v>
      </c>
      <c r="C28" s="16">
        <v>7550</v>
      </c>
      <c r="D28" s="16">
        <v>7510</v>
      </c>
      <c r="E28" s="6">
        <f t="shared" si="0"/>
        <v>111.85185185185185</v>
      </c>
      <c r="F28" s="6">
        <f t="shared" si="1"/>
        <v>100.53262316910785</v>
      </c>
    </row>
    <row r="29" spans="1:7" s="72" customFormat="1" ht="28.5" customHeight="1">
      <c r="A29" s="10" t="s">
        <v>177</v>
      </c>
      <c r="B29" s="16">
        <v>0</v>
      </c>
      <c r="C29" s="16">
        <v>0</v>
      </c>
      <c r="D29" s="16">
        <v>627297.3</v>
      </c>
      <c r="E29" s="6" t="e">
        <f t="shared" si="0"/>
        <v>#DIV/0!</v>
      </c>
      <c r="F29" s="6">
        <f t="shared" si="1"/>
        <v>0</v>
      </c>
      <c r="G29" s="70"/>
    </row>
    <row r="30" spans="1:7" s="72" customFormat="1" ht="27.75" customHeight="1">
      <c r="A30" s="10" t="s">
        <v>178</v>
      </c>
      <c r="B30" s="16">
        <v>0</v>
      </c>
      <c r="C30" s="16">
        <v>0</v>
      </c>
      <c r="D30" s="16">
        <v>72390</v>
      </c>
      <c r="E30" s="6" t="e">
        <f t="shared" si="0"/>
        <v>#DIV/0!</v>
      </c>
      <c r="F30" s="6">
        <f t="shared" si="1"/>
        <v>0</v>
      </c>
      <c r="G30" s="70"/>
    </row>
    <row r="31" spans="1:7" s="72" customFormat="1" ht="58.5" customHeight="1">
      <c r="A31" s="58" t="s">
        <v>179</v>
      </c>
      <c r="B31" s="16">
        <v>0</v>
      </c>
      <c r="C31" s="16">
        <v>0</v>
      </c>
      <c r="D31" s="16">
        <v>214800</v>
      </c>
      <c r="E31" s="6" t="e">
        <f t="shared" si="0"/>
        <v>#DIV/0!</v>
      </c>
      <c r="F31" s="6">
        <f t="shared" si="1"/>
        <v>0</v>
      </c>
      <c r="G31" s="70"/>
    </row>
    <row r="32" spans="1:6" s="72" customFormat="1" ht="30">
      <c r="A32" s="10" t="s">
        <v>66</v>
      </c>
      <c r="B32" s="16">
        <v>15000</v>
      </c>
      <c r="C32" s="16">
        <v>15000</v>
      </c>
      <c r="D32" s="16">
        <v>0</v>
      </c>
      <c r="E32" s="6">
        <f t="shared" si="0"/>
        <v>100</v>
      </c>
      <c r="F32" s="6" t="e">
        <f t="shared" si="1"/>
        <v>#DIV/0!</v>
      </c>
    </row>
    <row r="33" spans="1:6" s="70" customFormat="1" ht="16.5" customHeight="1">
      <c r="A33" s="18" t="s">
        <v>9</v>
      </c>
      <c r="B33" s="6">
        <f>B34+B45+B52+B57+B66+B67</f>
        <v>15298182.73</v>
      </c>
      <c r="C33" s="6">
        <f>C34+C45+C52+C57+C66+C67</f>
        <v>18650386.05</v>
      </c>
      <c r="D33" s="6">
        <f>D34+D45+D52+D57+D66+D67</f>
        <v>11654063.51</v>
      </c>
      <c r="E33" s="6">
        <f t="shared" si="0"/>
        <v>121.91242828748719</v>
      </c>
      <c r="F33" s="6">
        <f t="shared" si="1"/>
        <v>160.03333115523753</v>
      </c>
    </row>
    <row r="34" spans="1:6" s="70" customFormat="1" ht="28.5" customHeight="1">
      <c r="A34" s="18" t="s">
        <v>129</v>
      </c>
      <c r="B34" s="22">
        <f>B35+B36+B37+B38+B39+B40+B42+B41+B43+B44</f>
        <v>4837687</v>
      </c>
      <c r="C34" s="22">
        <f>C35+C36+C37+C38+C39+C40+C42+C41+C43+C44</f>
        <v>5053707.88</v>
      </c>
      <c r="D34" s="22">
        <f>D35+D36+D37+D38+D39+D42+D40+D41+D43</f>
        <v>4181779.01</v>
      </c>
      <c r="E34" s="6">
        <f t="shared" si="0"/>
        <v>104.46537529195254</v>
      </c>
      <c r="F34" s="6">
        <f t="shared" si="1"/>
        <v>120.85066829009693</v>
      </c>
    </row>
    <row r="35" spans="1:7" s="72" customFormat="1" ht="44.25" customHeight="1" hidden="1">
      <c r="A35" s="23" t="s">
        <v>128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0"/>
    </row>
    <row r="36" spans="1:7" s="72" customFormat="1" ht="78.75" customHeight="1">
      <c r="A36" s="23" t="s">
        <v>120</v>
      </c>
      <c r="B36" s="11">
        <v>3950000</v>
      </c>
      <c r="C36" s="12">
        <v>4213448.35</v>
      </c>
      <c r="D36" s="16">
        <v>3185314.98</v>
      </c>
      <c r="E36" s="6">
        <f t="shared" si="0"/>
        <v>106.66957848101264</v>
      </c>
      <c r="F36" s="6">
        <f t="shared" si="1"/>
        <v>132.27729051774966</v>
      </c>
      <c r="G36" s="70"/>
    </row>
    <row r="37" spans="1:6" s="72" customFormat="1" ht="60.75" customHeight="1">
      <c r="A37" s="23" t="s">
        <v>64</v>
      </c>
      <c r="B37" s="11">
        <v>46628</v>
      </c>
      <c r="C37" s="12">
        <v>46628.05</v>
      </c>
      <c r="D37" s="16">
        <v>36172</v>
      </c>
      <c r="E37" s="6">
        <f t="shared" si="0"/>
        <v>100.00010723170627</v>
      </c>
      <c r="F37" s="6">
        <f t="shared" si="1"/>
        <v>128.906474621254</v>
      </c>
    </row>
    <row r="38" spans="1:7" s="72" customFormat="1" ht="60.75" customHeight="1">
      <c r="A38" s="23" t="s">
        <v>79</v>
      </c>
      <c r="B38" s="11">
        <v>487319</v>
      </c>
      <c r="C38" s="12">
        <v>381223.15</v>
      </c>
      <c r="D38" s="16">
        <v>621065.21</v>
      </c>
      <c r="E38" s="6">
        <f t="shared" si="0"/>
        <v>78.2286654121838</v>
      </c>
      <c r="F38" s="6">
        <f t="shared" si="1"/>
        <v>61.38214536280338</v>
      </c>
      <c r="G38" s="70"/>
    </row>
    <row r="39" spans="1:7" s="72" customFormat="1" ht="48" customHeight="1">
      <c r="A39" s="23" t="s">
        <v>54</v>
      </c>
      <c r="B39" s="13">
        <v>72000</v>
      </c>
      <c r="C39" s="12">
        <v>91560.57</v>
      </c>
      <c r="D39" s="16">
        <v>100265.86</v>
      </c>
      <c r="E39" s="6">
        <f t="shared" si="0"/>
        <v>127.16745833333334</v>
      </c>
      <c r="F39" s="6">
        <f t="shared" si="1"/>
        <v>91.3177925168148</v>
      </c>
      <c r="G39" s="70"/>
    </row>
    <row r="40" spans="1:6" s="72" customFormat="1" ht="45">
      <c r="A40" s="23" t="s">
        <v>137</v>
      </c>
      <c r="B40" s="15">
        <v>0</v>
      </c>
      <c r="C40" s="57">
        <v>0</v>
      </c>
      <c r="D40" s="16">
        <v>30362.85</v>
      </c>
      <c r="E40" s="6" t="e">
        <f t="shared" si="0"/>
        <v>#DIV/0!</v>
      </c>
      <c r="F40" s="6">
        <f t="shared" si="1"/>
        <v>0</v>
      </c>
    </row>
    <row r="41" spans="1:6" s="72" customFormat="1" ht="30">
      <c r="A41" s="23" t="s">
        <v>173</v>
      </c>
      <c r="B41" s="15">
        <v>0</v>
      </c>
      <c r="C41" s="57">
        <v>0</v>
      </c>
      <c r="D41" s="16">
        <v>4393.19</v>
      </c>
      <c r="E41" s="6" t="e">
        <f t="shared" si="0"/>
        <v>#DIV/0!</v>
      </c>
      <c r="F41" s="6">
        <f t="shared" si="1"/>
        <v>0</v>
      </c>
    </row>
    <row r="42" spans="1:7" s="72" customFormat="1" ht="29.25" customHeight="1">
      <c r="A42" s="23" t="s">
        <v>89</v>
      </c>
      <c r="B42" s="15">
        <v>232540</v>
      </c>
      <c r="C42" s="13">
        <v>246369.6</v>
      </c>
      <c r="D42" s="16">
        <v>179324.32</v>
      </c>
      <c r="E42" s="6">
        <f t="shared" si="0"/>
        <v>105.94719188096671</v>
      </c>
      <c r="F42" s="6">
        <f t="shared" si="1"/>
        <v>137.3877229814673</v>
      </c>
      <c r="G42" s="70"/>
    </row>
    <row r="43" spans="1:7" s="72" customFormat="1" ht="59.25" customHeight="1">
      <c r="A43" s="23" t="s">
        <v>197</v>
      </c>
      <c r="B43" s="15">
        <v>2500</v>
      </c>
      <c r="C43" s="15">
        <v>2500</v>
      </c>
      <c r="D43" s="16">
        <v>24880.6</v>
      </c>
      <c r="E43" s="6">
        <f t="shared" si="0"/>
        <v>100</v>
      </c>
      <c r="F43" s="6">
        <f t="shared" si="1"/>
        <v>10.047989196402018</v>
      </c>
      <c r="G43" s="70"/>
    </row>
    <row r="44" spans="1:7" s="72" customFormat="1" ht="59.25" customHeight="1">
      <c r="A44" s="23" t="s">
        <v>223</v>
      </c>
      <c r="B44" s="15">
        <v>46700</v>
      </c>
      <c r="C44" s="15">
        <v>71978.16</v>
      </c>
      <c r="D44" s="16">
        <v>0</v>
      </c>
      <c r="E44" s="6">
        <f t="shared" si="0"/>
        <v>154.12882226980727</v>
      </c>
      <c r="F44" s="6" t="e">
        <f t="shared" si="1"/>
        <v>#DIV/0!</v>
      </c>
      <c r="G44" s="70"/>
    </row>
    <row r="45" spans="1:6" s="70" customFormat="1" ht="15.75" customHeight="1">
      <c r="A45" s="18" t="s">
        <v>5</v>
      </c>
      <c r="B45" s="22">
        <f>B46+B47+B48+B49+B50+B51</f>
        <v>174000</v>
      </c>
      <c r="C45" s="22">
        <f>C46+C47+C48+C49+C50+C51</f>
        <v>170576.23</v>
      </c>
      <c r="D45" s="22">
        <f>D46+D47+D48+D49+D50+D51</f>
        <v>82276.57</v>
      </c>
      <c r="E45" s="6">
        <f t="shared" si="0"/>
        <v>98.03231609195403</v>
      </c>
      <c r="F45" s="6">
        <f t="shared" si="1"/>
        <v>207.3205409510873</v>
      </c>
    </row>
    <row r="46" spans="1:7" s="72" customFormat="1" ht="30" customHeight="1">
      <c r="A46" s="10" t="s">
        <v>130</v>
      </c>
      <c r="B46" s="16">
        <v>93000</v>
      </c>
      <c r="C46" s="16">
        <v>91234.88</v>
      </c>
      <c r="D46" s="16">
        <v>11641.31</v>
      </c>
      <c r="E46" s="6">
        <f t="shared" si="0"/>
        <v>98.10202150537634</v>
      </c>
      <c r="F46" s="6">
        <f t="shared" si="1"/>
        <v>783.7166092132244</v>
      </c>
      <c r="G46" s="70"/>
    </row>
    <row r="47" spans="1:6" s="72" customFormat="1" ht="27" customHeight="1" hidden="1">
      <c r="A47" s="10" t="s">
        <v>131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2" customFormat="1" ht="15">
      <c r="A48" s="10" t="s">
        <v>132</v>
      </c>
      <c r="B48" s="16">
        <v>78500</v>
      </c>
      <c r="C48" s="16">
        <v>77598.5</v>
      </c>
      <c r="D48" s="16">
        <v>64548.93</v>
      </c>
      <c r="E48" s="6">
        <f t="shared" si="0"/>
        <v>98.8515923566879</v>
      </c>
      <c r="F48" s="6">
        <f t="shared" si="1"/>
        <v>120.21655510013875</v>
      </c>
    </row>
    <row r="49" spans="1:6" s="72" customFormat="1" ht="17.25" customHeight="1" hidden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2" customFormat="1" ht="17.25" customHeight="1">
      <c r="A50" s="24" t="s">
        <v>154</v>
      </c>
      <c r="B50" s="16">
        <v>2500</v>
      </c>
      <c r="C50" s="16">
        <v>1742.85</v>
      </c>
      <c r="D50" s="16">
        <v>6086.33</v>
      </c>
      <c r="E50" s="6">
        <f t="shared" si="0"/>
        <v>69.714</v>
      </c>
      <c r="F50" s="6">
        <f t="shared" si="1"/>
        <v>28.635483123655796</v>
      </c>
      <c r="G50" s="74"/>
    </row>
    <row r="51" spans="1:7" s="72" customFormat="1" ht="17.25" customHeight="1" hidden="1">
      <c r="A51" s="24" t="s">
        <v>155</v>
      </c>
      <c r="B51" s="16">
        <v>0</v>
      </c>
      <c r="C51" s="16">
        <v>0</v>
      </c>
      <c r="D51" s="16">
        <v>0</v>
      </c>
      <c r="E51" s="6" t="e">
        <f t="shared" si="0"/>
        <v>#DIV/0!</v>
      </c>
      <c r="F51" s="6" t="e">
        <f t="shared" si="1"/>
        <v>#DIV/0!</v>
      </c>
      <c r="G51" s="74"/>
    </row>
    <row r="52" spans="1:6" s="70" customFormat="1" ht="28.5" customHeight="1">
      <c r="A52" s="18" t="s">
        <v>133</v>
      </c>
      <c r="B52" s="6">
        <f>B53+B54+B55+B56</f>
        <v>3085600</v>
      </c>
      <c r="C52" s="6">
        <f>C53+C54+C55+C56</f>
        <v>3424577.1700000004</v>
      </c>
      <c r="D52" s="6">
        <f>D53+D54+D55+D56</f>
        <v>3104971.04</v>
      </c>
      <c r="E52" s="6">
        <f t="shared" si="0"/>
        <v>110.98577813067152</v>
      </c>
      <c r="F52" s="6">
        <f t="shared" si="1"/>
        <v>110.29336911303366</v>
      </c>
    </row>
    <row r="53" spans="1:6" s="72" customFormat="1" ht="29.25" customHeight="1">
      <c r="A53" s="10" t="s">
        <v>82</v>
      </c>
      <c r="B53" s="11">
        <v>167900</v>
      </c>
      <c r="C53" s="12">
        <v>229285.71</v>
      </c>
      <c r="D53" s="63">
        <v>135319.67</v>
      </c>
      <c r="E53" s="6">
        <f t="shared" si="0"/>
        <v>136.56087552114354</v>
      </c>
      <c r="F53" s="6">
        <f t="shared" si="1"/>
        <v>169.44004519076935</v>
      </c>
    </row>
    <row r="54" spans="1:6" s="72" customFormat="1" ht="30.75" customHeight="1">
      <c r="A54" s="10" t="s">
        <v>83</v>
      </c>
      <c r="B54" s="11">
        <v>169190</v>
      </c>
      <c r="C54" s="12">
        <v>311755.2</v>
      </c>
      <c r="D54" s="63">
        <v>221151.37</v>
      </c>
      <c r="E54" s="6">
        <f t="shared" si="0"/>
        <v>184.26337253974822</v>
      </c>
      <c r="F54" s="6">
        <f t="shared" si="1"/>
        <v>140.96914705977179</v>
      </c>
    </row>
    <row r="55" spans="1:7" s="72" customFormat="1" ht="16.5" customHeight="1">
      <c r="A55" s="10" t="s">
        <v>56</v>
      </c>
      <c r="B55" s="8">
        <v>2685800</v>
      </c>
      <c r="C55" s="8">
        <v>2820819.18</v>
      </c>
      <c r="D55" s="63">
        <v>2748500</v>
      </c>
      <c r="E55" s="6">
        <f t="shared" si="0"/>
        <v>105.02714945267704</v>
      </c>
      <c r="F55" s="6">
        <f t="shared" si="1"/>
        <v>102.63122357649628</v>
      </c>
      <c r="G55" s="75"/>
    </row>
    <row r="56" spans="1:6" s="72" customFormat="1" ht="15">
      <c r="A56" s="10" t="s">
        <v>100</v>
      </c>
      <c r="B56" s="8">
        <v>62710</v>
      </c>
      <c r="C56" s="12">
        <v>62717.08</v>
      </c>
      <c r="D56" s="95">
        <v>0</v>
      </c>
      <c r="E56" s="6">
        <f t="shared" si="0"/>
        <v>100.01129006538032</v>
      </c>
      <c r="F56" s="6" t="e">
        <f t="shared" si="1"/>
        <v>#DIV/0!</v>
      </c>
    </row>
    <row r="57" spans="1:6" s="70" customFormat="1" ht="31.5" customHeight="1">
      <c r="A57" s="18" t="s">
        <v>134</v>
      </c>
      <c r="B57" s="22">
        <f>B59+B60+B64+B63+B62+B65+B61</f>
        <v>5187060</v>
      </c>
      <c r="C57" s="22">
        <f>C59+C60+C64+C63+C62+C65+C61</f>
        <v>5425125.85</v>
      </c>
      <c r="D57" s="22">
        <f>D59+D60+D64+D63+D61+D62+D65</f>
        <v>2475196.76</v>
      </c>
      <c r="E57" s="6">
        <f t="shared" si="0"/>
        <v>104.58961049226343</v>
      </c>
      <c r="F57" s="6">
        <f t="shared" si="1"/>
        <v>219.1795794852285</v>
      </c>
    </row>
    <row r="58" spans="1:6" s="72" customFormat="1" ht="60" hidden="1">
      <c r="A58" s="23" t="s">
        <v>116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6" s="72" customFormat="1" ht="75">
      <c r="A59" s="25" t="s">
        <v>135</v>
      </c>
      <c r="B59" s="15">
        <v>550500</v>
      </c>
      <c r="C59" s="11">
        <v>591000</v>
      </c>
      <c r="D59" s="16">
        <v>0</v>
      </c>
      <c r="E59" s="6">
        <f t="shared" si="0"/>
        <v>107.35694822888284</v>
      </c>
      <c r="F59" s="6" t="e">
        <f t="shared" si="1"/>
        <v>#DIV/0!</v>
      </c>
    </row>
    <row r="60" spans="1:6" s="72" customFormat="1" ht="60" hidden="1">
      <c r="A60" s="25" t="s">
        <v>136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6" s="72" customFormat="1" ht="75" hidden="1">
      <c r="A61" s="25" t="s">
        <v>156</v>
      </c>
      <c r="B61" s="14">
        <v>0</v>
      </c>
      <c r="C61" s="11">
        <v>0</v>
      </c>
      <c r="D61" s="16">
        <v>0</v>
      </c>
      <c r="E61" s="6" t="e">
        <f t="shared" si="0"/>
        <v>#DIV/0!</v>
      </c>
      <c r="F61" s="6" t="e">
        <f t="shared" si="1"/>
        <v>#DIV/0!</v>
      </c>
    </row>
    <row r="62" spans="1:6" s="72" customFormat="1" ht="60">
      <c r="A62" s="25" t="s">
        <v>160</v>
      </c>
      <c r="B62" s="14">
        <v>938700</v>
      </c>
      <c r="C62" s="11">
        <v>931700</v>
      </c>
      <c r="D62" s="16">
        <v>0</v>
      </c>
      <c r="E62" s="6">
        <f t="shared" si="0"/>
        <v>99.25428784489188</v>
      </c>
      <c r="F62" s="6" t="e">
        <f t="shared" si="1"/>
        <v>#DIV/0!</v>
      </c>
    </row>
    <row r="63" spans="1:6" s="72" customFormat="1" ht="59.25" customHeight="1">
      <c r="A63" s="25" t="s">
        <v>153</v>
      </c>
      <c r="B63" s="14">
        <v>85600</v>
      </c>
      <c r="C63" s="11">
        <v>115675.6</v>
      </c>
      <c r="D63" s="16">
        <v>142642</v>
      </c>
      <c r="E63" s="6">
        <f t="shared" si="0"/>
        <v>135.13504672897196</v>
      </c>
      <c r="F63" s="6">
        <f t="shared" si="1"/>
        <v>81.09504914401089</v>
      </c>
    </row>
    <row r="64" spans="1:6" s="72" customFormat="1" ht="48.75" customHeight="1">
      <c r="A64" s="24" t="s">
        <v>121</v>
      </c>
      <c r="B64" s="14">
        <v>3612260</v>
      </c>
      <c r="C64" s="11">
        <v>3786750.25</v>
      </c>
      <c r="D64" s="16">
        <v>2330733.21</v>
      </c>
      <c r="E64" s="6">
        <f t="shared" si="0"/>
        <v>104.83050084988346</v>
      </c>
      <c r="F64" s="6">
        <f t="shared" si="1"/>
        <v>162.47034339893412</v>
      </c>
    </row>
    <row r="65" spans="1:6" s="72" customFormat="1" ht="45">
      <c r="A65" s="24" t="s">
        <v>161</v>
      </c>
      <c r="B65" s="14">
        <v>0</v>
      </c>
      <c r="C65" s="26">
        <v>0</v>
      </c>
      <c r="D65" s="16">
        <v>1821.55</v>
      </c>
      <c r="E65" s="6" t="e">
        <f t="shared" si="0"/>
        <v>#DIV/0!</v>
      </c>
      <c r="F65" s="6">
        <f t="shared" si="1"/>
        <v>0</v>
      </c>
    </row>
    <row r="66" spans="1:6" s="70" customFormat="1" ht="15" customHeight="1">
      <c r="A66" s="18" t="s">
        <v>122</v>
      </c>
      <c r="B66" s="22">
        <v>921800</v>
      </c>
      <c r="C66" s="22">
        <v>1103297.24</v>
      </c>
      <c r="D66" s="22">
        <v>1560089.55</v>
      </c>
      <c r="E66" s="6">
        <f t="shared" si="0"/>
        <v>119.68943805597743</v>
      </c>
      <c r="F66" s="6">
        <f t="shared" si="1"/>
        <v>70.72012244425328</v>
      </c>
    </row>
    <row r="67" spans="1:6" s="70" customFormat="1" ht="15" customHeight="1">
      <c r="A67" s="27" t="s">
        <v>138</v>
      </c>
      <c r="B67" s="22">
        <f>B68+B69+B70+B71+B72</f>
        <v>1092035.73</v>
      </c>
      <c r="C67" s="22">
        <f>C68+C69+C70+C71+C72</f>
        <v>3473101.68</v>
      </c>
      <c r="D67" s="22">
        <f>D68+D69+D70+D71</f>
        <v>249750.58000000002</v>
      </c>
      <c r="E67" s="6">
        <f t="shared" si="0"/>
        <v>318.0391982229373</v>
      </c>
      <c r="F67" s="6">
        <f t="shared" si="1"/>
        <v>1390.6280738166854</v>
      </c>
    </row>
    <row r="68" spans="1:6" s="72" customFormat="1" ht="15" hidden="1">
      <c r="A68" s="28" t="s">
        <v>141</v>
      </c>
      <c r="B68" s="16">
        <v>0</v>
      </c>
      <c r="C68" s="16">
        <v>0</v>
      </c>
      <c r="D68" s="16">
        <v>0</v>
      </c>
      <c r="E68" s="6" t="e">
        <f>C68/B68*100</f>
        <v>#DIV/0!</v>
      </c>
      <c r="F68" s="6" t="e">
        <f t="shared" si="1"/>
        <v>#DIV/0!</v>
      </c>
    </row>
    <row r="69" spans="1:6" s="70" customFormat="1" ht="15" customHeight="1">
      <c r="A69" s="29" t="s">
        <v>139</v>
      </c>
      <c r="B69" s="16">
        <v>0</v>
      </c>
      <c r="C69" s="16">
        <v>-2004.67</v>
      </c>
      <c r="D69" s="16">
        <v>2004.67</v>
      </c>
      <c r="E69" s="6" t="e">
        <f>C69/B69*100</f>
        <v>#DIV/0!</v>
      </c>
      <c r="F69" s="6">
        <f>C69/D69*100</f>
        <v>-100</v>
      </c>
    </row>
    <row r="70" spans="1:6" s="70" customFormat="1" ht="16.5" customHeight="1">
      <c r="A70" s="29" t="s">
        <v>142</v>
      </c>
      <c r="B70" s="16">
        <v>173510</v>
      </c>
      <c r="C70" s="16">
        <v>173519.72</v>
      </c>
      <c r="D70" s="16">
        <v>145797.85</v>
      </c>
      <c r="E70" s="6">
        <f>C70/B70*100</f>
        <v>100.00560198259467</v>
      </c>
      <c r="F70" s="6">
        <f>C70/D70*100</f>
        <v>119.01390864131398</v>
      </c>
    </row>
    <row r="71" spans="1:6" s="70" customFormat="1" ht="18" customHeight="1">
      <c r="A71" s="30" t="s">
        <v>140</v>
      </c>
      <c r="B71" s="16">
        <v>84700</v>
      </c>
      <c r="C71" s="16">
        <v>84763.53</v>
      </c>
      <c r="D71" s="16">
        <v>101948.06</v>
      </c>
      <c r="E71" s="6">
        <f>C71/B71*100</f>
        <v>100.07500590318772</v>
      </c>
      <c r="F71" s="6">
        <f>C71/D71*100</f>
        <v>83.14383814660133</v>
      </c>
    </row>
    <row r="72" spans="1:6" s="70" customFormat="1" ht="18" customHeight="1">
      <c r="A72" s="30" t="s">
        <v>224</v>
      </c>
      <c r="B72" s="16">
        <v>833825.73</v>
      </c>
      <c r="C72" s="16">
        <v>3216823.1</v>
      </c>
      <c r="D72" s="16">
        <v>0</v>
      </c>
      <c r="E72" s="6">
        <f>C72/B72*100</f>
        <v>385.7908174649396</v>
      </c>
      <c r="F72" s="6" t="e">
        <f>C72/D72*100</f>
        <v>#DIV/0!</v>
      </c>
    </row>
    <row r="73" spans="1:6" s="69" customFormat="1" ht="16.5" customHeight="1">
      <c r="A73" s="31" t="s">
        <v>18</v>
      </c>
      <c r="B73" s="4">
        <f>B4</f>
        <v>135945301.73</v>
      </c>
      <c r="C73" s="4">
        <f>C4</f>
        <v>153572849.66000003</v>
      </c>
      <c r="D73" s="4">
        <f>D4</f>
        <v>123911758.97000001</v>
      </c>
      <c r="E73" s="4">
        <f aca="true" t="shared" si="2" ref="E73:E140">C73/B73*100</f>
        <v>112.96664739838526</v>
      </c>
      <c r="F73" s="4">
        <f aca="true" t="shared" si="3" ref="F73:F165">C73/D73*100</f>
        <v>123.93726869552484</v>
      </c>
    </row>
    <row r="74" spans="1:10" s="69" customFormat="1" ht="15" customHeight="1">
      <c r="A74" s="32" t="s">
        <v>17</v>
      </c>
      <c r="B74" s="4">
        <f>B75+B198+B201+B205</f>
        <v>551900048.0199999</v>
      </c>
      <c r="C74" s="4">
        <f>C75+C198+C205+C200+C201</f>
        <v>553057305.7099999</v>
      </c>
      <c r="D74" s="4">
        <f>D75+D198+D205+D200+D201</f>
        <v>461743717.78</v>
      </c>
      <c r="E74" s="4">
        <f t="shared" si="2"/>
        <v>100.20968610061765</v>
      </c>
      <c r="F74" s="4">
        <f t="shared" si="3"/>
        <v>119.77581598056668</v>
      </c>
      <c r="J74" s="100"/>
    </row>
    <row r="75" spans="1:10" s="70" customFormat="1" ht="16.5" customHeight="1">
      <c r="A75" s="18" t="s">
        <v>50</v>
      </c>
      <c r="B75" s="6">
        <f>B76+B80+B155+B188</f>
        <v>561765208.5699999</v>
      </c>
      <c r="C75" s="6">
        <f>C76+C80+C155+C188</f>
        <v>555976003.77</v>
      </c>
      <c r="D75" s="6">
        <f>D76+D80+D155+D188</f>
        <v>488383877.69</v>
      </c>
      <c r="E75" s="6">
        <f t="shared" si="2"/>
        <v>98.96946184781777</v>
      </c>
      <c r="F75" s="6">
        <f t="shared" si="3"/>
        <v>113.83995851781657</v>
      </c>
      <c r="J75" s="100"/>
    </row>
    <row r="76" spans="1:6" s="70" customFormat="1" ht="30.75" customHeight="1">
      <c r="A76" s="18" t="s">
        <v>57</v>
      </c>
      <c r="B76" s="6">
        <f>B77+B78+B79</f>
        <v>33623600</v>
      </c>
      <c r="C76" s="6">
        <f>C77+C78+C79</f>
        <v>33623600</v>
      </c>
      <c r="D76" s="6">
        <f>D77+D78+D79</f>
        <v>26651600</v>
      </c>
      <c r="E76" s="6">
        <f t="shared" si="2"/>
        <v>100</v>
      </c>
      <c r="F76" s="6">
        <f t="shared" si="3"/>
        <v>126.15978027585587</v>
      </c>
    </row>
    <row r="77" spans="1:6" s="72" customFormat="1" ht="29.25" customHeight="1">
      <c r="A77" s="40" t="s">
        <v>225</v>
      </c>
      <c r="B77" s="16">
        <v>33623600</v>
      </c>
      <c r="C77" s="16">
        <v>33623600</v>
      </c>
      <c r="D77" s="16">
        <v>25101700</v>
      </c>
      <c r="E77" s="6">
        <f t="shared" si="2"/>
        <v>100</v>
      </c>
      <c r="F77" s="6">
        <f t="shared" si="3"/>
        <v>133.94949346060227</v>
      </c>
    </row>
    <row r="78" spans="1:6" s="72" customFormat="1" ht="17.25" customHeight="1">
      <c r="A78" s="10" t="s">
        <v>58</v>
      </c>
      <c r="B78" s="16">
        <v>0</v>
      </c>
      <c r="C78" s="16">
        <v>0</v>
      </c>
      <c r="D78" s="16">
        <v>1549900</v>
      </c>
      <c r="E78" s="6" t="e">
        <f t="shared" si="2"/>
        <v>#DIV/0!</v>
      </c>
      <c r="F78" s="6">
        <f t="shared" si="3"/>
        <v>0</v>
      </c>
    </row>
    <row r="79" spans="1:6" s="72" customFormat="1" ht="17.25" customHeight="1" hidden="1">
      <c r="A79" s="10" t="s">
        <v>143</v>
      </c>
      <c r="B79" s="16"/>
      <c r="C79" s="16"/>
      <c r="D79" s="16"/>
      <c r="E79" s="6" t="e">
        <f t="shared" si="2"/>
        <v>#DIV/0!</v>
      </c>
      <c r="F79" s="6" t="e">
        <f t="shared" si="3"/>
        <v>#DIV/0!</v>
      </c>
    </row>
    <row r="80" spans="1:6" s="70" customFormat="1" ht="15">
      <c r="A80" s="9" t="s">
        <v>16</v>
      </c>
      <c r="B80" s="22">
        <f>B86+B88+B89+B90+B92+B91+B94+B96+B106+B111+B112</f>
        <v>183065289.32999998</v>
      </c>
      <c r="C80" s="22">
        <f>SUM(C81:C96)+C112+C111+C106</f>
        <v>178202438.83999997</v>
      </c>
      <c r="D80" s="22">
        <f>SUM(D81:D96)+D112+D111+D106</f>
        <v>164719239.19</v>
      </c>
      <c r="E80" s="6">
        <f t="shared" si="2"/>
        <v>97.34365236151673</v>
      </c>
      <c r="F80" s="6">
        <f t="shared" si="3"/>
        <v>108.185564549899</v>
      </c>
    </row>
    <row r="81" spans="1:6" s="72" customFormat="1" ht="30" hidden="1">
      <c r="A81" s="23" t="s">
        <v>94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2"/>
        <v>#DIV/0!</v>
      </c>
      <c r="F81" s="6" t="e">
        <f t="shared" si="3"/>
        <v>#DIV/0!</v>
      </c>
    </row>
    <row r="82" spans="1:6" s="76" customFormat="1" ht="15" hidden="1">
      <c r="A82" s="33" t="s">
        <v>123</v>
      </c>
      <c r="B82" s="34"/>
      <c r="C82" s="34"/>
      <c r="D82" s="16"/>
      <c r="E82" s="6" t="e">
        <f t="shared" si="2"/>
        <v>#DIV/0!</v>
      </c>
      <c r="F82" s="6" t="e">
        <f t="shared" si="3"/>
        <v>#DIV/0!</v>
      </c>
    </row>
    <row r="83" spans="1:6" s="76" customFormat="1" ht="15" hidden="1">
      <c r="A83" s="33" t="s">
        <v>111</v>
      </c>
      <c r="B83" s="16">
        <v>0</v>
      </c>
      <c r="C83" s="16">
        <v>0</v>
      </c>
      <c r="D83" s="16">
        <v>0</v>
      </c>
      <c r="E83" s="6" t="e">
        <f t="shared" si="2"/>
        <v>#DIV/0!</v>
      </c>
      <c r="F83" s="6" t="e">
        <f t="shared" si="3"/>
        <v>#DIV/0!</v>
      </c>
    </row>
    <row r="84" spans="1:6" s="76" customFormat="1" ht="30" hidden="1">
      <c r="A84" s="33" t="s">
        <v>112</v>
      </c>
      <c r="B84" s="16">
        <v>0</v>
      </c>
      <c r="C84" s="16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6" s="76" customFormat="1" ht="30" hidden="1">
      <c r="A85" s="33" t="s">
        <v>114</v>
      </c>
      <c r="B85" s="16">
        <v>0</v>
      </c>
      <c r="C85" s="16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6" s="77" customFormat="1" ht="45">
      <c r="A86" s="23" t="s">
        <v>151</v>
      </c>
      <c r="B86" s="16">
        <v>450000</v>
      </c>
      <c r="C86" s="16">
        <v>450000</v>
      </c>
      <c r="D86" s="16">
        <v>1975263.36</v>
      </c>
      <c r="E86" s="6">
        <f t="shared" si="2"/>
        <v>100</v>
      </c>
      <c r="F86" s="6">
        <f t="shared" si="3"/>
        <v>22.781772249347043</v>
      </c>
    </row>
    <row r="87" spans="1:6" s="77" customFormat="1" ht="30" hidden="1">
      <c r="A87" s="23" t="s">
        <v>157</v>
      </c>
      <c r="B87" s="16"/>
      <c r="C87" s="16"/>
      <c r="D87" s="16"/>
      <c r="E87" s="6" t="e">
        <f t="shared" si="2"/>
        <v>#DIV/0!</v>
      </c>
      <c r="F87" s="6" t="e">
        <f t="shared" si="3"/>
        <v>#DIV/0!</v>
      </c>
    </row>
    <row r="88" spans="1:6" s="77" customFormat="1" ht="30.75" customHeight="1">
      <c r="A88" s="23" t="s">
        <v>152</v>
      </c>
      <c r="B88" s="16">
        <v>7203141.59</v>
      </c>
      <c r="C88" s="16">
        <v>7203141.59</v>
      </c>
      <c r="D88" s="16">
        <v>4037335.53</v>
      </c>
      <c r="E88" s="6">
        <f t="shared" si="2"/>
        <v>100</v>
      </c>
      <c r="F88" s="6">
        <f t="shared" si="3"/>
        <v>178.41325142475836</v>
      </c>
    </row>
    <row r="89" spans="1:6" s="77" customFormat="1" ht="30.75" customHeight="1">
      <c r="A89" s="23" t="s">
        <v>163</v>
      </c>
      <c r="B89" s="16">
        <v>5404580.34</v>
      </c>
      <c r="C89" s="16">
        <v>5404580.34</v>
      </c>
      <c r="D89" s="16">
        <v>5621634.83</v>
      </c>
      <c r="E89" s="6">
        <f t="shared" si="2"/>
        <v>100</v>
      </c>
      <c r="F89" s="6">
        <f t="shared" si="3"/>
        <v>96.13894362469645</v>
      </c>
    </row>
    <row r="90" spans="1:6" s="77" customFormat="1" ht="30">
      <c r="A90" s="23" t="s">
        <v>201</v>
      </c>
      <c r="B90" s="16">
        <v>2266962.93</v>
      </c>
      <c r="C90" s="16">
        <v>2266962.93</v>
      </c>
      <c r="D90" s="16">
        <v>6614636.22</v>
      </c>
      <c r="E90" s="6">
        <f t="shared" si="2"/>
        <v>100</v>
      </c>
      <c r="F90" s="6">
        <f t="shared" si="3"/>
        <v>34.271921457231706</v>
      </c>
    </row>
    <row r="91" spans="1:6" s="77" customFormat="1" ht="45">
      <c r="A91" s="23" t="s">
        <v>162</v>
      </c>
      <c r="B91" s="16">
        <v>0</v>
      </c>
      <c r="C91" s="16">
        <v>0</v>
      </c>
      <c r="D91" s="16">
        <v>3700000</v>
      </c>
      <c r="E91" s="6" t="e">
        <f t="shared" si="2"/>
        <v>#DIV/0!</v>
      </c>
      <c r="F91" s="6">
        <f t="shared" si="3"/>
        <v>0</v>
      </c>
    </row>
    <row r="92" spans="1:6" s="77" customFormat="1" ht="46.5" customHeight="1">
      <c r="A92" s="23" t="s">
        <v>215</v>
      </c>
      <c r="B92" s="16">
        <v>8951895.41</v>
      </c>
      <c r="C92" s="16">
        <v>8732756.37</v>
      </c>
      <c r="D92" s="16">
        <v>4639827.91</v>
      </c>
      <c r="E92" s="6">
        <f t="shared" si="2"/>
        <v>97.55203752989333</v>
      </c>
      <c r="F92" s="6">
        <f t="shared" si="3"/>
        <v>188.2129367595446</v>
      </c>
    </row>
    <row r="93" spans="1:6" s="77" customFormat="1" ht="30" customHeight="1" hidden="1">
      <c r="A93" s="23" t="s">
        <v>164</v>
      </c>
      <c r="B93" s="16"/>
      <c r="C93" s="16"/>
      <c r="D93" s="16"/>
      <c r="E93" s="6" t="e">
        <f t="shared" si="2"/>
        <v>#DIV/0!</v>
      </c>
      <c r="F93" s="6" t="e">
        <f t="shared" si="3"/>
        <v>#DIV/0!</v>
      </c>
    </row>
    <row r="94" spans="1:8" s="72" customFormat="1" ht="45">
      <c r="A94" s="23" t="s">
        <v>95</v>
      </c>
      <c r="B94" s="16">
        <v>0</v>
      </c>
      <c r="C94" s="16">
        <v>0</v>
      </c>
      <c r="D94" s="16">
        <v>3565517.37</v>
      </c>
      <c r="E94" s="6" t="e">
        <f t="shared" si="2"/>
        <v>#DIV/0!</v>
      </c>
      <c r="F94" s="6">
        <f t="shared" si="3"/>
        <v>0</v>
      </c>
      <c r="G94" s="78"/>
      <c r="H94" s="78"/>
    </row>
    <row r="95" spans="1:6" s="72" customFormat="1" ht="30" hidden="1">
      <c r="A95" s="35" t="s">
        <v>118</v>
      </c>
      <c r="B95" s="16">
        <v>0</v>
      </c>
      <c r="C95" s="16">
        <v>0</v>
      </c>
      <c r="D95" s="16">
        <v>0</v>
      </c>
      <c r="E95" s="6" t="e">
        <f t="shared" si="2"/>
        <v>#DIV/0!</v>
      </c>
      <c r="F95" s="6" t="e">
        <f t="shared" si="3"/>
        <v>#DIV/0!</v>
      </c>
    </row>
    <row r="96" spans="1:6" s="72" customFormat="1" ht="64.5" customHeight="1">
      <c r="A96" s="36" t="s">
        <v>101</v>
      </c>
      <c r="B96" s="16">
        <f>B99+B100+B101+B102+B103</f>
        <v>21512363</v>
      </c>
      <c r="C96" s="16">
        <f>C99+C100+C101+C102+C103</f>
        <v>21512363</v>
      </c>
      <c r="D96" s="16">
        <f>D97+D98+D99+D100+D101</f>
        <v>14894649.51</v>
      </c>
      <c r="E96" s="6">
        <f t="shared" si="2"/>
        <v>100</v>
      </c>
      <c r="F96" s="6">
        <f t="shared" si="3"/>
        <v>144.4301390613924</v>
      </c>
    </row>
    <row r="97" spans="1:6" s="77" customFormat="1" ht="45" hidden="1">
      <c r="A97" s="55" t="s">
        <v>209</v>
      </c>
      <c r="B97" s="34"/>
      <c r="C97" s="34"/>
      <c r="D97" s="34"/>
      <c r="E97" s="6" t="e">
        <f t="shared" si="2"/>
        <v>#DIV/0!</v>
      </c>
      <c r="F97" s="6" t="e">
        <f t="shared" si="3"/>
        <v>#DIV/0!</v>
      </c>
    </row>
    <row r="98" spans="1:6" s="77" customFormat="1" ht="30" hidden="1">
      <c r="A98" s="55" t="s">
        <v>210</v>
      </c>
      <c r="B98" s="34"/>
      <c r="C98" s="34"/>
      <c r="D98" s="34"/>
      <c r="E98" s="6" t="e">
        <f t="shared" si="2"/>
        <v>#DIV/0!</v>
      </c>
      <c r="F98" s="6" t="e">
        <f t="shared" si="3"/>
        <v>#DIV/0!</v>
      </c>
    </row>
    <row r="99" spans="1:6" s="77" customFormat="1" ht="45">
      <c r="A99" s="55" t="s">
        <v>180</v>
      </c>
      <c r="B99" s="34">
        <v>14284800</v>
      </c>
      <c r="C99" s="34">
        <v>14284800</v>
      </c>
      <c r="D99" s="34">
        <v>10347449.51</v>
      </c>
      <c r="E99" s="6">
        <f t="shared" si="2"/>
        <v>100</v>
      </c>
      <c r="F99" s="6">
        <f t="shared" si="3"/>
        <v>138.05141050647177</v>
      </c>
    </row>
    <row r="100" spans="1:6" s="77" customFormat="1" ht="30.75" customHeight="1">
      <c r="A100" s="55" t="s">
        <v>181</v>
      </c>
      <c r="B100" s="34">
        <v>6476163</v>
      </c>
      <c r="C100" s="34">
        <v>6476163</v>
      </c>
      <c r="D100" s="34">
        <v>3949700</v>
      </c>
      <c r="E100" s="6">
        <f t="shared" si="2"/>
        <v>100</v>
      </c>
      <c r="F100" s="6">
        <f t="shared" si="3"/>
        <v>163.96594678076818</v>
      </c>
    </row>
    <row r="101" spans="1:6" s="77" customFormat="1" ht="30.75" customHeight="1">
      <c r="A101" s="55" t="s">
        <v>182</v>
      </c>
      <c r="B101" s="34">
        <v>751400</v>
      </c>
      <c r="C101" s="34">
        <v>751400</v>
      </c>
      <c r="D101" s="34">
        <v>597500</v>
      </c>
      <c r="E101" s="6">
        <f t="shared" si="2"/>
        <v>100</v>
      </c>
      <c r="F101" s="6">
        <f t="shared" si="3"/>
        <v>125.75732217573221</v>
      </c>
    </row>
    <row r="102" spans="1:6" s="77" customFormat="1" ht="30" hidden="1">
      <c r="A102" s="55" t="s">
        <v>183</v>
      </c>
      <c r="B102" s="34"/>
      <c r="C102" s="34">
        <v>0</v>
      </c>
      <c r="D102" s="34">
        <v>0</v>
      </c>
      <c r="E102" s="6" t="e">
        <f t="shared" si="2"/>
        <v>#DIV/0!</v>
      </c>
      <c r="F102" s="6" t="e">
        <f t="shared" si="3"/>
        <v>#DIV/0!</v>
      </c>
    </row>
    <row r="103" spans="1:6" s="77" customFormat="1" ht="30" hidden="1">
      <c r="A103" s="55" t="s">
        <v>184</v>
      </c>
      <c r="B103" s="34"/>
      <c r="C103" s="34">
        <v>0</v>
      </c>
      <c r="D103" s="34">
        <v>0</v>
      </c>
      <c r="E103" s="6" t="e">
        <f t="shared" si="2"/>
        <v>#DIV/0!</v>
      </c>
      <c r="F103" s="6" t="e">
        <f t="shared" si="3"/>
        <v>#DIV/0!</v>
      </c>
    </row>
    <row r="104" spans="1:6" s="72" customFormat="1" ht="90" hidden="1">
      <c r="A104" s="37" t="s">
        <v>102</v>
      </c>
      <c r="B104" s="16">
        <v>0</v>
      </c>
      <c r="C104" s="16">
        <v>0</v>
      </c>
      <c r="D104" s="16">
        <v>0</v>
      </c>
      <c r="E104" s="6" t="e">
        <f t="shared" si="2"/>
        <v>#DIV/0!</v>
      </c>
      <c r="F104" s="6" t="e">
        <f t="shared" si="3"/>
        <v>#DIV/0!</v>
      </c>
    </row>
    <row r="105" spans="1:6" s="72" customFormat="1" ht="30" hidden="1">
      <c r="A105" s="23" t="s">
        <v>97</v>
      </c>
      <c r="B105" s="16">
        <v>0</v>
      </c>
      <c r="C105" s="16">
        <v>0</v>
      </c>
      <c r="D105" s="16">
        <v>0</v>
      </c>
      <c r="E105" s="6" t="e">
        <f t="shared" si="2"/>
        <v>#DIV/0!</v>
      </c>
      <c r="F105" s="6" t="e">
        <f t="shared" si="3"/>
        <v>#DIV/0!</v>
      </c>
    </row>
    <row r="106" spans="1:6" s="72" customFormat="1" ht="15">
      <c r="A106" s="23" t="s">
        <v>96</v>
      </c>
      <c r="B106" s="16">
        <f>B107+B108+B109+B110</f>
        <v>375000</v>
      </c>
      <c r="C106" s="16">
        <f>C107+C108+C109+C110</f>
        <v>375000</v>
      </c>
      <c r="D106" s="16">
        <f>D107+D108+D109+D110</f>
        <v>42713</v>
      </c>
      <c r="E106" s="6">
        <f t="shared" si="2"/>
        <v>100</v>
      </c>
      <c r="F106" s="6">
        <f t="shared" si="3"/>
        <v>877.9528480790392</v>
      </c>
    </row>
    <row r="107" spans="1:6" s="79" customFormat="1" ht="15" hidden="1">
      <c r="A107" s="38" t="s">
        <v>113</v>
      </c>
      <c r="B107" s="34"/>
      <c r="C107" s="34"/>
      <c r="D107" s="34"/>
      <c r="E107" s="6" t="e">
        <f t="shared" si="2"/>
        <v>#DIV/0!</v>
      </c>
      <c r="F107" s="6" t="e">
        <f t="shared" si="3"/>
        <v>#DIV/0!</v>
      </c>
    </row>
    <row r="108" spans="1:6" s="79" customFormat="1" ht="15.75" customHeight="1">
      <c r="A108" s="33" t="s">
        <v>228</v>
      </c>
      <c r="B108" s="34">
        <v>75000</v>
      </c>
      <c r="C108" s="34">
        <v>75000</v>
      </c>
      <c r="D108" s="34">
        <v>0</v>
      </c>
      <c r="E108" s="6">
        <f t="shared" si="2"/>
        <v>100</v>
      </c>
      <c r="F108" s="6" t="e">
        <f t="shared" si="3"/>
        <v>#DIV/0!</v>
      </c>
    </row>
    <row r="109" spans="1:6" s="79" customFormat="1" ht="15">
      <c r="A109" s="39" t="s">
        <v>229</v>
      </c>
      <c r="B109" s="34">
        <v>300000</v>
      </c>
      <c r="C109" s="34">
        <v>300000</v>
      </c>
      <c r="D109" s="34">
        <v>0</v>
      </c>
      <c r="E109" s="6">
        <f t="shared" si="2"/>
        <v>100</v>
      </c>
      <c r="F109" s="6" t="e">
        <f t="shared" si="3"/>
        <v>#DIV/0!</v>
      </c>
    </row>
    <row r="110" spans="1:6" s="79" customFormat="1" ht="44.25" customHeight="1">
      <c r="A110" s="39" t="s">
        <v>185</v>
      </c>
      <c r="B110" s="34">
        <v>0</v>
      </c>
      <c r="C110" s="34">
        <v>0</v>
      </c>
      <c r="D110" s="34">
        <v>42713</v>
      </c>
      <c r="E110" s="6" t="e">
        <f t="shared" si="2"/>
        <v>#DIV/0!</v>
      </c>
      <c r="F110" s="6">
        <f t="shared" si="3"/>
        <v>0</v>
      </c>
    </row>
    <row r="111" spans="1:6" s="80" customFormat="1" ht="45">
      <c r="A111" s="40" t="s">
        <v>202</v>
      </c>
      <c r="B111" s="16">
        <v>0</v>
      </c>
      <c r="C111" s="16">
        <v>0</v>
      </c>
      <c r="D111" s="16">
        <v>2939600</v>
      </c>
      <c r="E111" s="6" t="e">
        <f t="shared" si="2"/>
        <v>#DIV/0!</v>
      </c>
      <c r="F111" s="6">
        <f t="shared" si="3"/>
        <v>0</v>
      </c>
    </row>
    <row r="112" spans="1:6" s="72" customFormat="1" ht="14.25" customHeight="1">
      <c r="A112" s="23" t="s">
        <v>51</v>
      </c>
      <c r="B112" s="16">
        <f>SUM(B114:B154)</f>
        <v>136901346.06</v>
      </c>
      <c r="C112" s="16">
        <f>SUM(C114:C154)</f>
        <v>132257634.60999998</v>
      </c>
      <c r="D112" s="16">
        <f>SUM(D114:D154)</f>
        <v>116688061.46</v>
      </c>
      <c r="E112" s="6">
        <f t="shared" si="2"/>
        <v>96.60798700403953</v>
      </c>
      <c r="F112" s="6">
        <f t="shared" si="3"/>
        <v>113.34290154039208</v>
      </c>
    </row>
    <row r="113" spans="1:6" s="72" customFormat="1" ht="15" customHeight="1">
      <c r="A113" s="23" t="s">
        <v>22</v>
      </c>
      <c r="B113" s="16"/>
      <c r="C113" s="16"/>
      <c r="D113" s="16"/>
      <c r="E113" s="6" t="e">
        <f t="shared" si="2"/>
        <v>#DIV/0!</v>
      </c>
      <c r="F113" s="6" t="e">
        <f t="shared" si="3"/>
        <v>#DIV/0!</v>
      </c>
    </row>
    <row r="114" spans="1:6" s="72" customFormat="1" ht="15">
      <c r="A114" s="33" t="s">
        <v>226</v>
      </c>
      <c r="B114" s="34">
        <v>173000</v>
      </c>
      <c r="C114" s="34">
        <v>173000</v>
      </c>
      <c r="D114" s="34">
        <v>4400000</v>
      </c>
      <c r="E114" s="6">
        <f t="shared" si="2"/>
        <v>100</v>
      </c>
      <c r="F114" s="6">
        <f t="shared" si="3"/>
        <v>3.931818181818182</v>
      </c>
    </row>
    <row r="115" spans="1:6" s="72" customFormat="1" ht="30">
      <c r="A115" s="33" t="s">
        <v>174</v>
      </c>
      <c r="B115" s="34">
        <v>10316249.02</v>
      </c>
      <c r="C115" s="34">
        <v>10316249.02</v>
      </c>
      <c r="D115" s="34">
        <v>20152098.21</v>
      </c>
      <c r="E115" s="6">
        <f t="shared" si="2"/>
        <v>100</v>
      </c>
      <c r="F115" s="6">
        <f t="shared" si="3"/>
        <v>51.19193501588239</v>
      </c>
    </row>
    <row r="116" spans="1:6" s="77" customFormat="1" ht="30">
      <c r="A116" s="33" t="s">
        <v>198</v>
      </c>
      <c r="B116" s="34">
        <v>10876900</v>
      </c>
      <c r="C116" s="34">
        <v>10876900</v>
      </c>
      <c r="D116" s="34">
        <v>10841800</v>
      </c>
      <c r="E116" s="6">
        <f t="shared" si="2"/>
        <v>100</v>
      </c>
      <c r="F116" s="6">
        <f t="shared" si="3"/>
        <v>100.32374697928388</v>
      </c>
    </row>
    <row r="117" spans="1:6" s="77" customFormat="1" ht="30">
      <c r="A117" s="33" t="s">
        <v>227</v>
      </c>
      <c r="B117" s="34">
        <v>191000</v>
      </c>
      <c r="C117" s="34">
        <v>191000</v>
      </c>
      <c r="D117" s="34">
        <v>0</v>
      </c>
      <c r="E117" s="6">
        <f t="shared" si="2"/>
        <v>100</v>
      </c>
      <c r="F117" s="6" t="e">
        <f t="shared" si="3"/>
        <v>#DIV/0!</v>
      </c>
    </row>
    <row r="118" spans="1:6" s="77" customFormat="1" ht="30">
      <c r="A118" s="33" t="s">
        <v>214</v>
      </c>
      <c r="B118" s="34">
        <v>1765880</v>
      </c>
      <c r="C118" s="34">
        <v>1765880</v>
      </c>
      <c r="D118" s="34">
        <v>2148199.2</v>
      </c>
      <c r="E118" s="6">
        <f t="shared" si="2"/>
        <v>100</v>
      </c>
      <c r="F118" s="6">
        <f t="shared" si="3"/>
        <v>82.20280502850945</v>
      </c>
    </row>
    <row r="119" spans="1:6" s="77" customFormat="1" ht="30">
      <c r="A119" s="33" t="s">
        <v>199</v>
      </c>
      <c r="B119" s="34">
        <v>2691100</v>
      </c>
      <c r="C119" s="34">
        <v>2691100</v>
      </c>
      <c r="D119" s="34">
        <v>2708300</v>
      </c>
      <c r="E119" s="6">
        <f t="shared" si="2"/>
        <v>100</v>
      </c>
      <c r="F119" s="6">
        <f t="shared" si="3"/>
        <v>99.36491526049551</v>
      </c>
    </row>
    <row r="120" spans="1:6" s="77" customFormat="1" ht="15">
      <c r="A120" s="33" t="s">
        <v>186</v>
      </c>
      <c r="B120" s="34">
        <v>0</v>
      </c>
      <c r="C120" s="34">
        <v>0</v>
      </c>
      <c r="D120" s="34">
        <v>235495.62</v>
      </c>
      <c r="E120" s="6" t="e">
        <f t="shared" si="2"/>
        <v>#DIV/0!</v>
      </c>
      <c r="F120" s="6">
        <f t="shared" si="3"/>
        <v>0</v>
      </c>
    </row>
    <row r="121" spans="1:6" s="77" customFormat="1" ht="30">
      <c r="A121" s="33" t="s">
        <v>216</v>
      </c>
      <c r="B121" s="34">
        <v>0</v>
      </c>
      <c r="C121" s="34">
        <v>0</v>
      </c>
      <c r="D121" s="34">
        <v>10681000</v>
      </c>
      <c r="E121" s="6" t="e">
        <f t="shared" si="2"/>
        <v>#DIV/0!</v>
      </c>
      <c r="F121" s="6">
        <f t="shared" si="3"/>
        <v>0</v>
      </c>
    </row>
    <row r="122" spans="1:6" s="77" customFormat="1" ht="30">
      <c r="A122" s="33" t="s">
        <v>187</v>
      </c>
      <c r="B122" s="34">
        <v>1926600</v>
      </c>
      <c r="C122" s="34">
        <v>1926600</v>
      </c>
      <c r="D122" s="34">
        <v>5685785.72</v>
      </c>
      <c r="E122" s="6">
        <f t="shared" si="2"/>
        <v>100</v>
      </c>
      <c r="F122" s="6">
        <f t="shared" si="3"/>
        <v>33.884498904401205</v>
      </c>
    </row>
    <row r="123" spans="1:6" s="77" customFormat="1" ht="15" hidden="1">
      <c r="A123" s="33" t="s">
        <v>188</v>
      </c>
      <c r="B123" s="34">
        <v>0</v>
      </c>
      <c r="C123" s="34">
        <v>0</v>
      </c>
      <c r="D123" s="34">
        <v>0</v>
      </c>
      <c r="E123" s="6" t="e">
        <f t="shared" si="2"/>
        <v>#DIV/0!</v>
      </c>
      <c r="F123" s="6" t="e">
        <f t="shared" si="3"/>
        <v>#DIV/0!</v>
      </c>
    </row>
    <row r="124" spans="1:6" s="77" customFormat="1" ht="30" hidden="1">
      <c r="A124" s="33" t="s">
        <v>213</v>
      </c>
      <c r="B124" s="34"/>
      <c r="C124" s="34"/>
      <c r="D124" s="34"/>
      <c r="E124" s="6" t="e">
        <f t="shared" si="2"/>
        <v>#DIV/0!</v>
      </c>
      <c r="F124" s="6" t="e">
        <f t="shared" si="3"/>
        <v>#DIV/0!</v>
      </c>
    </row>
    <row r="125" spans="1:6" s="77" customFormat="1" ht="15" hidden="1">
      <c r="A125" s="33" t="s">
        <v>115</v>
      </c>
      <c r="B125" s="34"/>
      <c r="C125" s="34"/>
      <c r="D125" s="34"/>
      <c r="E125" s="6" t="e">
        <f t="shared" si="2"/>
        <v>#DIV/0!</v>
      </c>
      <c r="F125" s="6" t="e">
        <f t="shared" si="3"/>
        <v>#DIV/0!</v>
      </c>
    </row>
    <row r="126" spans="1:6" s="77" customFormat="1" ht="30" hidden="1">
      <c r="A126" s="33" t="s">
        <v>127</v>
      </c>
      <c r="B126" s="34"/>
      <c r="C126" s="34"/>
      <c r="D126" s="34"/>
      <c r="E126" s="6" t="e">
        <f t="shared" si="2"/>
        <v>#DIV/0!</v>
      </c>
      <c r="F126" s="6" t="e">
        <f t="shared" si="3"/>
        <v>#DIV/0!</v>
      </c>
    </row>
    <row r="127" spans="1:6" s="77" customFormat="1" ht="60">
      <c r="A127" s="33" t="s">
        <v>203</v>
      </c>
      <c r="B127" s="34">
        <v>12912940</v>
      </c>
      <c r="C127" s="34">
        <v>8957637</v>
      </c>
      <c r="D127" s="34">
        <v>995181</v>
      </c>
      <c r="E127" s="6">
        <f t="shared" si="2"/>
        <v>69.36946195057051</v>
      </c>
      <c r="F127" s="6">
        <f t="shared" si="3"/>
        <v>900.1012881073896</v>
      </c>
    </row>
    <row r="128" spans="1:6" s="77" customFormat="1" ht="29.25" customHeight="1">
      <c r="A128" s="33" t="s">
        <v>119</v>
      </c>
      <c r="B128" s="34">
        <v>8604190</v>
      </c>
      <c r="C128" s="34">
        <v>8589754</v>
      </c>
      <c r="D128" s="34">
        <v>6902519</v>
      </c>
      <c r="E128" s="6">
        <f t="shared" si="2"/>
        <v>99.8322212782377</v>
      </c>
      <c r="F128" s="6">
        <f t="shared" si="3"/>
        <v>124.44375741667643</v>
      </c>
    </row>
    <row r="129" spans="1:6" s="77" customFormat="1" ht="29.25" customHeight="1">
      <c r="A129" s="33" t="s">
        <v>235</v>
      </c>
      <c r="B129" s="34">
        <v>1045580</v>
      </c>
      <c r="C129" s="34">
        <v>1045380</v>
      </c>
      <c r="D129" s="34">
        <v>0</v>
      </c>
      <c r="E129" s="6">
        <f t="shared" si="2"/>
        <v>99.98087186059412</v>
      </c>
      <c r="F129" s="6" t="e">
        <f t="shared" si="3"/>
        <v>#DIV/0!</v>
      </c>
    </row>
    <row r="130" spans="1:6" s="77" customFormat="1" ht="30" hidden="1">
      <c r="A130" s="33" t="s">
        <v>145</v>
      </c>
      <c r="B130" s="34"/>
      <c r="C130" s="34"/>
      <c r="D130" s="34"/>
      <c r="E130" s="6" t="e">
        <f t="shared" si="2"/>
        <v>#DIV/0!</v>
      </c>
      <c r="F130" s="6" t="e">
        <f t="shared" si="3"/>
        <v>#DIV/0!</v>
      </c>
    </row>
    <row r="131" spans="1:6" s="77" customFormat="1" ht="30" hidden="1">
      <c r="A131" s="33" t="s">
        <v>159</v>
      </c>
      <c r="B131" s="34"/>
      <c r="C131" s="34"/>
      <c r="D131" s="34"/>
      <c r="E131" s="6" t="e">
        <f t="shared" si="2"/>
        <v>#DIV/0!</v>
      </c>
      <c r="F131" s="6" t="e">
        <f t="shared" si="3"/>
        <v>#DIV/0!</v>
      </c>
    </row>
    <row r="132" spans="1:6" s="77" customFormat="1" ht="30" hidden="1">
      <c r="A132" s="33" t="s">
        <v>144</v>
      </c>
      <c r="B132" s="34"/>
      <c r="C132" s="34"/>
      <c r="D132" s="34"/>
      <c r="E132" s="6" t="e">
        <f t="shared" si="2"/>
        <v>#DIV/0!</v>
      </c>
      <c r="F132" s="6" t="e">
        <f t="shared" si="3"/>
        <v>#DIV/0!</v>
      </c>
    </row>
    <row r="133" spans="1:6" s="77" customFormat="1" ht="15" hidden="1">
      <c r="A133" s="59" t="s">
        <v>124</v>
      </c>
      <c r="B133" s="34"/>
      <c r="C133" s="34"/>
      <c r="D133" s="34">
        <v>0</v>
      </c>
      <c r="E133" s="6" t="e">
        <f t="shared" si="2"/>
        <v>#DIV/0!</v>
      </c>
      <c r="F133" s="6" t="e">
        <f t="shared" si="3"/>
        <v>#DIV/0!</v>
      </c>
    </row>
    <row r="134" spans="1:6" s="77" customFormat="1" ht="45" hidden="1">
      <c r="A134" s="59" t="s">
        <v>126</v>
      </c>
      <c r="B134" s="34"/>
      <c r="C134" s="34"/>
      <c r="D134" s="34"/>
      <c r="E134" s="6" t="e">
        <f t="shared" si="2"/>
        <v>#DIV/0!</v>
      </c>
      <c r="F134" s="6" t="e">
        <f t="shared" si="3"/>
        <v>#DIV/0!</v>
      </c>
    </row>
    <row r="135" spans="1:6" s="77" customFormat="1" ht="30">
      <c r="A135" s="59" t="s">
        <v>236</v>
      </c>
      <c r="B135" s="34">
        <v>8119618.04</v>
      </c>
      <c r="C135" s="34">
        <v>8119618.04</v>
      </c>
      <c r="D135" s="34">
        <v>0</v>
      </c>
      <c r="E135" s="6">
        <f t="shared" si="2"/>
        <v>100</v>
      </c>
      <c r="F135" s="6" t="e">
        <f t="shared" si="3"/>
        <v>#DIV/0!</v>
      </c>
    </row>
    <row r="136" spans="1:6" s="77" customFormat="1" ht="30" hidden="1">
      <c r="A136" s="59" t="s">
        <v>172</v>
      </c>
      <c r="B136" s="34"/>
      <c r="C136" s="34"/>
      <c r="D136" s="34"/>
      <c r="E136" s="6" t="e">
        <f t="shared" si="2"/>
        <v>#DIV/0!</v>
      </c>
      <c r="F136" s="6" t="e">
        <f t="shared" si="3"/>
        <v>#DIV/0!</v>
      </c>
    </row>
    <row r="137" spans="1:6" s="77" customFormat="1" ht="45" customHeight="1">
      <c r="A137" s="59" t="s">
        <v>200</v>
      </c>
      <c r="B137" s="34">
        <v>5243320</v>
      </c>
      <c r="C137" s="34">
        <v>4571041.55</v>
      </c>
      <c r="D137" s="34">
        <v>9882107.49</v>
      </c>
      <c r="E137" s="6">
        <f t="shared" si="2"/>
        <v>87.17838220821922</v>
      </c>
      <c r="F137" s="6">
        <f t="shared" si="3"/>
        <v>46.255735981677724</v>
      </c>
    </row>
    <row r="138" spans="1:6" s="77" customFormat="1" ht="45" customHeight="1">
      <c r="A138" s="59" t="s">
        <v>230</v>
      </c>
      <c r="B138" s="34">
        <v>32003100</v>
      </c>
      <c r="C138" s="34">
        <v>32003100</v>
      </c>
      <c r="D138" s="34">
        <v>0</v>
      </c>
      <c r="E138" s="6">
        <f t="shared" si="2"/>
        <v>100</v>
      </c>
      <c r="F138" s="6" t="e">
        <f t="shared" si="3"/>
        <v>#DIV/0!</v>
      </c>
    </row>
    <row r="139" spans="1:6" s="77" customFormat="1" ht="45" customHeight="1">
      <c r="A139" s="59" t="s">
        <v>231</v>
      </c>
      <c r="B139" s="34">
        <v>828700</v>
      </c>
      <c r="C139" s="34">
        <v>827206</v>
      </c>
      <c r="D139" s="34">
        <v>0</v>
      </c>
      <c r="E139" s="6">
        <f t="shared" si="2"/>
        <v>99.81971763002294</v>
      </c>
      <c r="F139" s="6" t="e">
        <f t="shared" si="3"/>
        <v>#DIV/0!</v>
      </c>
    </row>
    <row r="140" spans="1:6" s="77" customFormat="1" ht="30" hidden="1">
      <c r="A140" s="59" t="s">
        <v>146</v>
      </c>
      <c r="B140" s="34">
        <v>0</v>
      </c>
      <c r="C140" s="34">
        <v>0</v>
      </c>
      <c r="D140" s="34"/>
      <c r="E140" s="6" t="e">
        <f t="shared" si="2"/>
        <v>#DIV/0!</v>
      </c>
      <c r="F140" s="6" t="e">
        <f t="shared" si="3"/>
        <v>#DIV/0!</v>
      </c>
    </row>
    <row r="141" spans="1:6" s="72" customFormat="1" ht="30">
      <c r="A141" s="59" t="s">
        <v>170</v>
      </c>
      <c r="B141" s="34">
        <v>0</v>
      </c>
      <c r="C141" s="34">
        <v>0</v>
      </c>
      <c r="D141" s="34">
        <v>1329211.5</v>
      </c>
      <c r="E141" s="6" t="e">
        <f aca="true" t="shared" si="4" ref="E141:E204">C141/B141*100</f>
        <v>#DIV/0!</v>
      </c>
      <c r="F141" s="6">
        <f t="shared" si="3"/>
        <v>0</v>
      </c>
    </row>
    <row r="142" spans="1:6" s="72" customFormat="1" ht="45" hidden="1">
      <c r="A142" s="59" t="s">
        <v>166</v>
      </c>
      <c r="B142" s="16"/>
      <c r="C142" s="16"/>
      <c r="D142" s="16"/>
      <c r="E142" s="6" t="e">
        <f t="shared" si="4"/>
        <v>#DIV/0!</v>
      </c>
      <c r="F142" s="6" t="e">
        <f t="shared" si="3"/>
        <v>#DIV/0!</v>
      </c>
    </row>
    <row r="143" spans="1:6" s="72" customFormat="1" ht="45" hidden="1">
      <c r="A143" s="59" t="s">
        <v>165</v>
      </c>
      <c r="B143" s="16"/>
      <c r="C143" s="16"/>
      <c r="D143" s="34"/>
      <c r="E143" s="6" t="e">
        <f t="shared" si="4"/>
        <v>#DIV/0!</v>
      </c>
      <c r="F143" s="6" t="e">
        <f t="shared" si="3"/>
        <v>#DIV/0!</v>
      </c>
    </row>
    <row r="144" spans="1:6" s="72" customFormat="1" ht="48.75" customHeight="1">
      <c r="A144" s="59" t="s">
        <v>204</v>
      </c>
      <c r="B144" s="34">
        <v>0</v>
      </c>
      <c r="C144" s="34">
        <v>0</v>
      </c>
      <c r="D144" s="34">
        <v>2786014.15</v>
      </c>
      <c r="E144" s="6" t="e">
        <f t="shared" si="4"/>
        <v>#DIV/0!</v>
      </c>
      <c r="F144" s="6">
        <f t="shared" si="3"/>
        <v>0</v>
      </c>
    </row>
    <row r="145" spans="1:6" s="72" customFormat="1" ht="30" hidden="1">
      <c r="A145" s="59" t="s">
        <v>175</v>
      </c>
      <c r="B145" s="34"/>
      <c r="C145" s="34"/>
      <c r="D145" s="34"/>
      <c r="E145" s="6" t="e">
        <f t="shared" si="4"/>
        <v>#DIV/0!</v>
      </c>
      <c r="F145" s="6" t="e">
        <f t="shared" si="3"/>
        <v>#DIV/0!</v>
      </c>
    </row>
    <row r="146" spans="1:6" s="72" customFormat="1" ht="45" hidden="1">
      <c r="A146" s="59" t="s">
        <v>176</v>
      </c>
      <c r="B146" s="34"/>
      <c r="C146" s="34"/>
      <c r="D146" s="34"/>
      <c r="E146" s="6" t="e">
        <f t="shared" si="4"/>
        <v>#DIV/0!</v>
      </c>
      <c r="F146" s="6" t="e">
        <f t="shared" si="3"/>
        <v>#DIV/0!</v>
      </c>
    </row>
    <row r="147" spans="1:6" s="72" customFormat="1" ht="75">
      <c r="A147" s="101" t="s">
        <v>233</v>
      </c>
      <c r="B147" s="34">
        <v>9696600</v>
      </c>
      <c r="C147" s="34">
        <v>9696600</v>
      </c>
      <c r="D147" s="34">
        <v>0</v>
      </c>
      <c r="E147" s="6">
        <f t="shared" si="4"/>
        <v>100</v>
      </c>
      <c r="F147" s="6" t="e">
        <f t="shared" si="3"/>
        <v>#DIV/0!</v>
      </c>
    </row>
    <row r="148" spans="1:6" s="72" customFormat="1" ht="32.25" customHeight="1">
      <c r="A148" s="59" t="s">
        <v>205</v>
      </c>
      <c r="B148" s="34">
        <v>22625200</v>
      </c>
      <c r="C148" s="34">
        <v>22625200</v>
      </c>
      <c r="D148" s="34">
        <v>18862400</v>
      </c>
      <c r="E148" s="6">
        <f t="shared" si="4"/>
        <v>100</v>
      </c>
      <c r="F148" s="6">
        <f t="shared" si="3"/>
        <v>119.94868097378912</v>
      </c>
    </row>
    <row r="149" spans="1:6" s="72" customFormat="1" ht="45" hidden="1">
      <c r="A149" s="59" t="s">
        <v>206</v>
      </c>
      <c r="B149" s="34"/>
      <c r="C149" s="34"/>
      <c r="D149" s="34"/>
      <c r="E149" s="6" t="e">
        <f t="shared" si="4"/>
        <v>#DIV/0!</v>
      </c>
      <c r="F149" s="6" t="e">
        <f t="shared" si="3"/>
        <v>#DIV/0!</v>
      </c>
    </row>
    <row r="150" spans="1:6" s="77" customFormat="1" ht="48.75" customHeight="1">
      <c r="A150" s="59" t="s">
        <v>189</v>
      </c>
      <c r="B150" s="34">
        <v>0</v>
      </c>
      <c r="C150" s="34">
        <v>0</v>
      </c>
      <c r="D150" s="34">
        <v>13160000</v>
      </c>
      <c r="E150" s="6" t="e">
        <f t="shared" si="4"/>
        <v>#DIV/0!</v>
      </c>
      <c r="F150" s="6">
        <f t="shared" si="3"/>
        <v>0</v>
      </c>
    </row>
    <row r="151" spans="1:6" s="77" customFormat="1" ht="30">
      <c r="A151" s="59" t="s">
        <v>211</v>
      </c>
      <c r="B151" s="34">
        <v>0</v>
      </c>
      <c r="C151" s="34">
        <v>0</v>
      </c>
      <c r="D151" s="34">
        <v>3843149.57</v>
      </c>
      <c r="E151" s="6" t="e">
        <f t="shared" si="4"/>
        <v>#DIV/0!</v>
      </c>
      <c r="F151" s="6">
        <f t="shared" si="3"/>
        <v>0</v>
      </c>
    </row>
    <row r="152" spans="1:6" s="77" customFormat="1" ht="75">
      <c r="A152" s="101" t="s">
        <v>217</v>
      </c>
      <c r="B152" s="34">
        <v>3607600</v>
      </c>
      <c r="C152" s="34">
        <v>3607600</v>
      </c>
      <c r="D152" s="34">
        <v>1512500</v>
      </c>
      <c r="E152" s="6">
        <f t="shared" si="4"/>
        <v>100</v>
      </c>
      <c r="F152" s="6">
        <f t="shared" si="3"/>
        <v>238.51900826446283</v>
      </c>
    </row>
    <row r="153" spans="1:6" s="77" customFormat="1" ht="60">
      <c r="A153" s="101" t="s">
        <v>234</v>
      </c>
      <c r="B153" s="34">
        <v>2646369</v>
      </c>
      <c r="C153" s="34">
        <v>2646369</v>
      </c>
      <c r="D153" s="34">
        <v>0</v>
      </c>
      <c r="E153" s="6">
        <f t="shared" si="4"/>
        <v>100</v>
      </c>
      <c r="F153" s="6" t="e">
        <f t="shared" si="3"/>
        <v>#DIV/0!</v>
      </c>
    </row>
    <row r="154" spans="1:6" s="77" customFormat="1" ht="90">
      <c r="A154" s="101" t="s">
        <v>218</v>
      </c>
      <c r="B154" s="34">
        <v>1627400</v>
      </c>
      <c r="C154" s="34">
        <v>1627400</v>
      </c>
      <c r="D154" s="34">
        <v>562300</v>
      </c>
      <c r="E154" s="6">
        <f t="shared" si="4"/>
        <v>100</v>
      </c>
      <c r="F154" s="6">
        <f t="shared" si="3"/>
        <v>289.4184598968522</v>
      </c>
    </row>
    <row r="155" spans="1:6" s="70" customFormat="1" ht="18" customHeight="1">
      <c r="A155" s="9" t="s">
        <v>19</v>
      </c>
      <c r="B155" s="22">
        <f>B158+B160+B164+B165+B183+B184+B185+B187</f>
        <v>324822365.24</v>
      </c>
      <c r="C155" s="22">
        <f>C158+C160+C164+C165+C183+C184+C185+C187</f>
        <v>324312226.04999995</v>
      </c>
      <c r="D155" s="22">
        <f>D158+D160+D165+D183+D185+D184+D164+D187</f>
        <v>277504748.5</v>
      </c>
      <c r="E155" s="6">
        <f t="shared" si="4"/>
        <v>99.84294825584958</v>
      </c>
      <c r="F155" s="6">
        <f t="shared" si="3"/>
        <v>116.86727084960131</v>
      </c>
    </row>
    <row r="156" spans="1:6" s="72" customFormat="1" ht="25.5" customHeight="1" hidden="1">
      <c r="A156" s="23" t="s">
        <v>85</v>
      </c>
      <c r="B156" s="16"/>
      <c r="C156" s="16"/>
      <c r="D156" s="16"/>
      <c r="E156" s="6" t="e">
        <f t="shared" si="4"/>
        <v>#DIV/0!</v>
      </c>
      <c r="F156" s="6" t="e">
        <f t="shared" si="3"/>
        <v>#DIV/0!</v>
      </c>
    </row>
    <row r="157" spans="1:6" s="72" customFormat="1" ht="30" hidden="1">
      <c r="A157" s="23" t="s">
        <v>88</v>
      </c>
      <c r="B157" s="16"/>
      <c r="C157" s="16"/>
      <c r="D157" s="16"/>
      <c r="E157" s="6" t="e">
        <f t="shared" si="4"/>
        <v>#DIV/0!</v>
      </c>
      <c r="F157" s="6" t="e">
        <f t="shared" si="3"/>
        <v>#DIV/0!</v>
      </c>
    </row>
    <row r="158" spans="1:6" s="72" customFormat="1" ht="29.25" customHeight="1">
      <c r="A158" s="10" t="s">
        <v>59</v>
      </c>
      <c r="B158" s="16">
        <v>1208900</v>
      </c>
      <c r="C158" s="16">
        <v>1208900</v>
      </c>
      <c r="D158" s="16">
        <v>1444200</v>
      </c>
      <c r="E158" s="6">
        <f t="shared" si="4"/>
        <v>100</v>
      </c>
      <c r="F158" s="6">
        <f t="shared" si="3"/>
        <v>83.70724276416009</v>
      </c>
    </row>
    <row r="159" spans="1:6" s="72" customFormat="1" ht="45" hidden="1">
      <c r="A159" s="10" t="s">
        <v>67</v>
      </c>
      <c r="B159" s="16"/>
      <c r="C159" s="16"/>
      <c r="D159" s="16"/>
      <c r="E159" s="6" t="e">
        <f t="shared" si="4"/>
        <v>#DIV/0!</v>
      </c>
      <c r="F159" s="6" t="e">
        <f t="shared" si="3"/>
        <v>#DIV/0!</v>
      </c>
    </row>
    <row r="160" spans="1:6" s="72" customFormat="1" ht="28.5" customHeight="1">
      <c r="A160" s="10" t="s">
        <v>60</v>
      </c>
      <c r="B160" s="16">
        <v>1451500</v>
      </c>
      <c r="C160" s="16">
        <v>1451500</v>
      </c>
      <c r="D160" s="16">
        <v>1388600</v>
      </c>
      <c r="E160" s="6">
        <f t="shared" si="4"/>
        <v>100</v>
      </c>
      <c r="F160" s="6">
        <f t="shared" si="3"/>
        <v>104.52974218637476</v>
      </c>
    </row>
    <row r="161" spans="1:6" s="72" customFormat="1" ht="30" hidden="1">
      <c r="A161" s="10" t="s">
        <v>62</v>
      </c>
      <c r="B161" s="16"/>
      <c r="C161" s="16"/>
      <c r="D161" s="16"/>
      <c r="E161" s="6" t="e">
        <f t="shared" si="4"/>
        <v>#DIV/0!</v>
      </c>
      <c r="F161" s="6" t="e">
        <f t="shared" si="3"/>
        <v>#DIV/0!</v>
      </c>
    </row>
    <row r="162" spans="1:6" s="72" customFormat="1" ht="30" hidden="1">
      <c r="A162" s="10" t="s">
        <v>88</v>
      </c>
      <c r="B162" s="16"/>
      <c r="C162" s="16"/>
      <c r="D162" s="16"/>
      <c r="E162" s="6" t="e">
        <f t="shared" si="4"/>
        <v>#DIV/0!</v>
      </c>
      <c r="F162" s="6" t="e">
        <f t="shared" si="3"/>
        <v>#DIV/0!</v>
      </c>
    </row>
    <row r="163" spans="1:6" s="72" customFormat="1" ht="15" hidden="1">
      <c r="A163" s="10" t="s">
        <v>45</v>
      </c>
      <c r="B163" s="16"/>
      <c r="C163" s="16"/>
      <c r="D163" s="16"/>
      <c r="E163" s="6" t="e">
        <f t="shared" si="4"/>
        <v>#DIV/0!</v>
      </c>
      <c r="F163" s="6" t="e">
        <f t="shared" si="3"/>
        <v>#DIV/0!</v>
      </c>
    </row>
    <row r="164" spans="1:6" s="72" customFormat="1" ht="44.25" customHeight="1">
      <c r="A164" s="10" t="s">
        <v>67</v>
      </c>
      <c r="B164" s="16">
        <v>3100</v>
      </c>
      <c r="C164" s="16">
        <v>3100</v>
      </c>
      <c r="D164" s="16">
        <v>4900</v>
      </c>
      <c r="E164" s="6">
        <f t="shared" si="4"/>
        <v>100</v>
      </c>
      <c r="F164" s="6">
        <f t="shared" si="3"/>
        <v>63.26530612244898</v>
      </c>
    </row>
    <row r="165" spans="1:6" s="72" customFormat="1" ht="29.25" customHeight="1">
      <c r="A165" s="10" t="s">
        <v>63</v>
      </c>
      <c r="B165" s="16">
        <f>SUM(B168:B182)</f>
        <v>319251351.6</v>
      </c>
      <c r="C165" s="16">
        <f>SUM(C168:C182)</f>
        <v>319060179.03</v>
      </c>
      <c r="D165" s="16">
        <f>SUM(D167:D182)</f>
        <v>271344359.25</v>
      </c>
      <c r="E165" s="6">
        <f t="shared" si="4"/>
        <v>99.94011847748116</v>
      </c>
      <c r="F165" s="6">
        <f t="shared" si="3"/>
        <v>117.58496838183305</v>
      </c>
    </row>
    <row r="166" spans="1:6" s="72" customFormat="1" ht="15" customHeight="1">
      <c r="A166" s="10" t="s">
        <v>22</v>
      </c>
      <c r="B166" s="16"/>
      <c r="C166" s="16"/>
      <c r="D166" s="16"/>
      <c r="E166" s="6"/>
      <c r="F166" s="6"/>
    </row>
    <row r="167" spans="1:6" s="77" customFormat="1" ht="45" hidden="1">
      <c r="A167" s="60" t="s">
        <v>158</v>
      </c>
      <c r="B167" s="34">
        <v>0</v>
      </c>
      <c r="C167" s="34">
        <v>0</v>
      </c>
      <c r="D167" s="34">
        <v>0</v>
      </c>
      <c r="E167" s="6" t="e">
        <f t="shared" si="4"/>
        <v>#DIV/0!</v>
      </c>
      <c r="F167" s="6" t="e">
        <f aca="true" t="shared" si="5" ref="F167:F208">C167/D167*100</f>
        <v>#DIV/0!</v>
      </c>
    </row>
    <row r="168" spans="1:6" s="77" customFormat="1" ht="30">
      <c r="A168" s="61" t="s">
        <v>117</v>
      </c>
      <c r="B168" s="34">
        <v>1300</v>
      </c>
      <c r="C168" s="34">
        <v>1300</v>
      </c>
      <c r="D168" s="34">
        <v>1900</v>
      </c>
      <c r="E168" s="6">
        <f t="shared" si="4"/>
        <v>100</v>
      </c>
      <c r="F168" s="6">
        <f t="shared" si="5"/>
        <v>68.42105263157895</v>
      </c>
    </row>
    <row r="169" spans="1:6" s="77" customFormat="1" ht="28.5" customHeight="1">
      <c r="A169" s="60" t="s">
        <v>147</v>
      </c>
      <c r="B169" s="34">
        <v>100</v>
      </c>
      <c r="C169" s="34">
        <v>100</v>
      </c>
      <c r="D169" s="34">
        <v>500</v>
      </c>
      <c r="E169" s="6">
        <f t="shared" si="4"/>
        <v>100</v>
      </c>
      <c r="F169" s="6">
        <f t="shared" si="5"/>
        <v>20</v>
      </c>
    </row>
    <row r="170" spans="1:6" s="77" customFormat="1" ht="60" hidden="1">
      <c r="A170" s="60" t="s">
        <v>148</v>
      </c>
      <c r="B170" s="34"/>
      <c r="C170" s="34"/>
      <c r="D170" s="34"/>
      <c r="E170" s="6" t="e">
        <f t="shared" si="4"/>
        <v>#DIV/0!</v>
      </c>
      <c r="F170" s="6" t="e">
        <f t="shared" si="5"/>
        <v>#DIV/0!</v>
      </c>
    </row>
    <row r="171" spans="1:6" s="77" customFormat="1" ht="60" customHeight="1" hidden="1">
      <c r="A171" s="60" t="s">
        <v>149</v>
      </c>
      <c r="B171" s="34"/>
      <c r="C171" s="34"/>
      <c r="D171" s="34"/>
      <c r="E171" s="6" t="e">
        <f t="shared" si="4"/>
        <v>#DIV/0!</v>
      </c>
      <c r="F171" s="6" t="e">
        <f t="shared" si="5"/>
        <v>#DIV/0!</v>
      </c>
    </row>
    <row r="172" spans="1:6" s="77" customFormat="1" ht="15.75" customHeight="1">
      <c r="A172" s="60" t="s">
        <v>103</v>
      </c>
      <c r="B172" s="34">
        <v>59400</v>
      </c>
      <c r="C172" s="34">
        <v>59400</v>
      </c>
      <c r="D172" s="34">
        <v>57600</v>
      </c>
      <c r="E172" s="6">
        <f t="shared" si="4"/>
        <v>100</v>
      </c>
      <c r="F172" s="6">
        <f t="shared" si="5"/>
        <v>103.125</v>
      </c>
    </row>
    <row r="173" spans="1:6" s="77" customFormat="1" ht="28.5" customHeight="1">
      <c r="A173" s="60" t="s">
        <v>104</v>
      </c>
      <c r="B173" s="34">
        <v>663500</v>
      </c>
      <c r="C173" s="34">
        <v>660435.66</v>
      </c>
      <c r="D173" s="34">
        <v>640888.47</v>
      </c>
      <c r="E173" s="6">
        <f t="shared" si="4"/>
        <v>99.53815523737755</v>
      </c>
      <c r="F173" s="6">
        <f t="shared" si="5"/>
        <v>103.05001430280063</v>
      </c>
    </row>
    <row r="174" spans="1:6" s="77" customFormat="1" ht="15.75" customHeight="1">
      <c r="A174" s="60" t="s">
        <v>105</v>
      </c>
      <c r="B174" s="34">
        <v>981550.6</v>
      </c>
      <c r="C174" s="34">
        <v>969734.07</v>
      </c>
      <c r="D174" s="34">
        <v>594835.95</v>
      </c>
      <c r="E174" s="6">
        <f t="shared" si="4"/>
        <v>98.7961364396293</v>
      </c>
      <c r="F174" s="6">
        <f t="shared" si="5"/>
        <v>163.02546441586122</v>
      </c>
    </row>
    <row r="175" spans="1:6" s="77" customFormat="1" ht="44.25" customHeight="1">
      <c r="A175" s="60" t="s">
        <v>106</v>
      </c>
      <c r="B175" s="34">
        <v>47084300</v>
      </c>
      <c r="C175" s="34">
        <v>47084300</v>
      </c>
      <c r="D175" s="34">
        <v>40459655.78</v>
      </c>
      <c r="E175" s="6">
        <f t="shared" si="4"/>
        <v>100</v>
      </c>
      <c r="F175" s="6">
        <f t="shared" si="5"/>
        <v>116.37345669973467</v>
      </c>
    </row>
    <row r="176" spans="1:6" s="77" customFormat="1" ht="45.75" customHeight="1">
      <c r="A176" s="60" t="s">
        <v>110</v>
      </c>
      <c r="B176" s="34">
        <v>209985000</v>
      </c>
      <c r="C176" s="34">
        <v>209985000</v>
      </c>
      <c r="D176" s="34">
        <v>199878963.49</v>
      </c>
      <c r="E176" s="6">
        <f t="shared" si="4"/>
        <v>100</v>
      </c>
      <c r="F176" s="6">
        <f t="shared" si="5"/>
        <v>105.05607810524072</v>
      </c>
    </row>
    <row r="177" spans="1:6" s="77" customFormat="1" ht="45">
      <c r="A177" s="60" t="s">
        <v>125</v>
      </c>
      <c r="B177" s="34">
        <v>0</v>
      </c>
      <c r="C177" s="34">
        <v>0</v>
      </c>
      <c r="D177" s="34">
        <v>300000</v>
      </c>
      <c r="E177" s="6" t="e">
        <f t="shared" si="4"/>
        <v>#DIV/0!</v>
      </c>
      <c r="F177" s="6">
        <f t="shared" si="5"/>
        <v>0</v>
      </c>
    </row>
    <row r="178" spans="1:6" s="77" customFormat="1" ht="60.75" customHeight="1">
      <c r="A178" s="60" t="s">
        <v>190</v>
      </c>
      <c r="B178" s="34">
        <v>110700</v>
      </c>
      <c r="C178" s="34">
        <v>110674.8</v>
      </c>
      <c r="D178" s="34">
        <v>900</v>
      </c>
      <c r="E178" s="6">
        <f t="shared" si="4"/>
        <v>99.97723577235773</v>
      </c>
      <c r="F178" s="6">
        <f t="shared" si="5"/>
        <v>12297.2</v>
      </c>
    </row>
    <row r="179" spans="1:6" s="77" customFormat="1" ht="45">
      <c r="A179" s="60" t="s">
        <v>107</v>
      </c>
      <c r="B179" s="34">
        <v>41284100</v>
      </c>
      <c r="C179" s="34">
        <v>41284100</v>
      </c>
      <c r="D179" s="34">
        <v>23020600</v>
      </c>
      <c r="E179" s="6">
        <f t="shared" si="4"/>
        <v>100</v>
      </c>
      <c r="F179" s="6">
        <f t="shared" si="5"/>
        <v>179.33546475765186</v>
      </c>
    </row>
    <row r="180" spans="1:6" s="77" customFormat="1" ht="60">
      <c r="A180" s="60" t="s">
        <v>240</v>
      </c>
      <c r="B180" s="34">
        <v>12223000</v>
      </c>
      <c r="C180" s="34">
        <v>12223000</v>
      </c>
      <c r="D180" s="34">
        <v>0</v>
      </c>
      <c r="E180" s="6">
        <f t="shared" si="4"/>
        <v>100</v>
      </c>
      <c r="F180" s="6" t="e">
        <f t="shared" si="5"/>
        <v>#DIV/0!</v>
      </c>
    </row>
    <row r="181" spans="1:6" s="77" customFormat="1" ht="45" customHeight="1">
      <c r="A181" s="60" t="s">
        <v>108</v>
      </c>
      <c r="B181" s="34">
        <v>914101</v>
      </c>
      <c r="C181" s="34">
        <v>898228</v>
      </c>
      <c r="D181" s="34">
        <v>816071</v>
      </c>
      <c r="E181" s="6">
        <f t="shared" si="4"/>
        <v>98.26353980577639</v>
      </c>
      <c r="F181" s="6">
        <f t="shared" si="5"/>
        <v>110.0673838428274</v>
      </c>
    </row>
    <row r="182" spans="1:6" s="77" customFormat="1" ht="43.5" customHeight="1">
      <c r="A182" s="60" t="s">
        <v>109</v>
      </c>
      <c r="B182" s="34">
        <v>5944300</v>
      </c>
      <c r="C182" s="34">
        <v>5783906.5</v>
      </c>
      <c r="D182" s="34">
        <v>5572444.56</v>
      </c>
      <c r="E182" s="6">
        <f t="shared" si="4"/>
        <v>97.30172602324916</v>
      </c>
      <c r="F182" s="6">
        <f t="shared" si="5"/>
        <v>103.79477871377871</v>
      </c>
    </row>
    <row r="183" spans="1:6" s="72" customFormat="1" ht="58.5" customHeight="1">
      <c r="A183" s="10" t="s">
        <v>192</v>
      </c>
      <c r="B183" s="16">
        <v>353400</v>
      </c>
      <c r="C183" s="16">
        <v>122404.14</v>
      </c>
      <c r="D183" s="16">
        <v>103000</v>
      </c>
      <c r="E183" s="6">
        <f t="shared" si="4"/>
        <v>34.636146010186756</v>
      </c>
      <c r="F183" s="6">
        <f t="shared" si="5"/>
        <v>118.83897087378641</v>
      </c>
    </row>
    <row r="184" spans="1:6" s="72" customFormat="1" ht="30.75" customHeight="1">
      <c r="A184" s="41" t="s">
        <v>61</v>
      </c>
      <c r="B184" s="16">
        <v>129637.64</v>
      </c>
      <c r="C184" s="16">
        <v>129557.64</v>
      </c>
      <c r="D184" s="16">
        <v>177419.25</v>
      </c>
      <c r="E184" s="6">
        <f t="shared" si="4"/>
        <v>99.93828952764028</v>
      </c>
      <c r="F184" s="6">
        <f t="shared" si="5"/>
        <v>73.02344024112378</v>
      </c>
    </row>
    <row r="185" spans="1:6" s="72" customFormat="1" ht="46.5" customHeight="1">
      <c r="A185" s="42" t="s">
        <v>169</v>
      </c>
      <c r="B185" s="16">
        <v>2078076</v>
      </c>
      <c r="C185" s="16">
        <v>2078076</v>
      </c>
      <c r="D185" s="16">
        <v>3042270</v>
      </c>
      <c r="E185" s="6">
        <f t="shared" si="4"/>
        <v>100</v>
      </c>
      <c r="F185" s="6">
        <f t="shared" si="5"/>
        <v>68.30675778283978</v>
      </c>
    </row>
    <row r="186" spans="1:6" s="72" customFormat="1" ht="30" hidden="1">
      <c r="A186" s="10" t="s">
        <v>47</v>
      </c>
      <c r="B186" s="43"/>
      <c r="C186" s="16"/>
      <c r="D186" s="16"/>
      <c r="E186" s="6" t="e">
        <f t="shared" si="4"/>
        <v>#DIV/0!</v>
      </c>
      <c r="F186" s="6" t="e">
        <f t="shared" si="5"/>
        <v>#DIV/0!</v>
      </c>
    </row>
    <row r="187" spans="1:6" s="72" customFormat="1" ht="30">
      <c r="A187" s="10" t="s">
        <v>191</v>
      </c>
      <c r="B187" s="16">
        <v>346400</v>
      </c>
      <c r="C187" s="16">
        <v>258509.24</v>
      </c>
      <c r="D187" s="16">
        <v>0</v>
      </c>
      <c r="E187" s="6">
        <f t="shared" si="4"/>
        <v>74.62737875288683</v>
      </c>
      <c r="F187" s="6" t="e">
        <f t="shared" si="5"/>
        <v>#DIV/0!</v>
      </c>
    </row>
    <row r="188" spans="1:6" s="70" customFormat="1" ht="17.25" customHeight="1">
      <c r="A188" s="18" t="s">
        <v>20</v>
      </c>
      <c r="B188" s="22">
        <f>B189+B190+B192+B197+B193+B194+B195+B196</f>
        <v>20253954</v>
      </c>
      <c r="C188" s="22">
        <f>C189+C190+C192+C197+C193+C194+C195+C196</f>
        <v>19837738.88</v>
      </c>
      <c r="D188" s="22">
        <f>D189+D190+D192+D197+D193+D194+D195+D196</f>
        <v>19508290</v>
      </c>
      <c r="E188" s="6">
        <f t="shared" si="4"/>
        <v>97.94501794563175</v>
      </c>
      <c r="F188" s="6">
        <f t="shared" si="5"/>
        <v>101.68876349490397</v>
      </c>
    </row>
    <row r="189" spans="1:6" s="72" customFormat="1" ht="45" hidden="1">
      <c r="A189" s="10" t="s">
        <v>219</v>
      </c>
      <c r="B189" s="16"/>
      <c r="C189" s="16"/>
      <c r="D189" s="16"/>
      <c r="E189" s="6" t="e">
        <f t="shared" si="4"/>
        <v>#DIV/0!</v>
      </c>
      <c r="F189" s="6" t="e">
        <f t="shared" si="5"/>
        <v>#DIV/0!</v>
      </c>
    </row>
    <row r="190" spans="1:6" s="72" customFormat="1" ht="60" hidden="1">
      <c r="A190" s="10" t="s">
        <v>84</v>
      </c>
      <c r="B190" s="16"/>
      <c r="C190" s="16"/>
      <c r="D190" s="16"/>
      <c r="E190" s="6" t="e">
        <f t="shared" si="4"/>
        <v>#DIV/0!</v>
      </c>
      <c r="F190" s="6" t="e">
        <f t="shared" si="5"/>
        <v>#DIV/0!</v>
      </c>
    </row>
    <row r="191" spans="1:6" s="72" customFormat="1" ht="45" hidden="1">
      <c r="A191" s="10" t="s">
        <v>78</v>
      </c>
      <c r="B191" s="16"/>
      <c r="C191" s="16"/>
      <c r="D191" s="16"/>
      <c r="E191" s="6" t="e">
        <f t="shared" si="4"/>
        <v>#DIV/0!</v>
      </c>
      <c r="F191" s="6" t="e">
        <f t="shared" si="5"/>
        <v>#DIV/0!</v>
      </c>
    </row>
    <row r="192" spans="1:6" s="72" customFormat="1" ht="45" hidden="1">
      <c r="A192" s="10" t="s">
        <v>76</v>
      </c>
      <c r="B192" s="16"/>
      <c r="C192" s="16"/>
      <c r="D192" s="16"/>
      <c r="E192" s="6" t="e">
        <f t="shared" si="4"/>
        <v>#DIV/0!</v>
      </c>
      <c r="F192" s="6" t="e">
        <f t="shared" si="5"/>
        <v>#DIV/0!</v>
      </c>
    </row>
    <row r="193" spans="1:6" s="72" customFormat="1" ht="60" hidden="1">
      <c r="A193" s="10" t="s">
        <v>84</v>
      </c>
      <c r="B193" s="16"/>
      <c r="C193" s="16"/>
      <c r="D193" s="16"/>
      <c r="E193" s="6" t="e">
        <f t="shared" si="4"/>
        <v>#DIV/0!</v>
      </c>
      <c r="F193" s="6" t="e">
        <f t="shared" si="5"/>
        <v>#DIV/0!</v>
      </c>
    </row>
    <row r="194" spans="1:6" s="72" customFormat="1" ht="45" hidden="1">
      <c r="A194" s="10" t="s">
        <v>86</v>
      </c>
      <c r="B194" s="16"/>
      <c r="C194" s="16"/>
      <c r="D194" s="16"/>
      <c r="E194" s="6" t="e">
        <f t="shared" si="4"/>
        <v>#DIV/0!</v>
      </c>
      <c r="F194" s="6" t="e">
        <f t="shared" si="5"/>
        <v>#DIV/0!</v>
      </c>
    </row>
    <row r="195" spans="1:6" s="72" customFormat="1" ht="30">
      <c r="A195" s="10" t="s">
        <v>220</v>
      </c>
      <c r="B195" s="16">
        <v>0</v>
      </c>
      <c r="C195" s="16">
        <v>0</v>
      </c>
      <c r="D195" s="16">
        <v>119890</v>
      </c>
      <c r="E195" s="6" t="e">
        <f t="shared" si="4"/>
        <v>#DIV/0!</v>
      </c>
      <c r="F195" s="6">
        <f t="shared" si="5"/>
        <v>0</v>
      </c>
    </row>
    <row r="196" spans="1:6" s="72" customFormat="1" ht="45">
      <c r="A196" s="10" t="s">
        <v>212</v>
      </c>
      <c r="B196" s="16">
        <v>15784900</v>
      </c>
      <c r="C196" s="16">
        <v>15369481.28</v>
      </c>
      <c r="D196" s="16">
        <v>5186100</v>
      </c>
      <c r="E196" s="6">
        <f t="shared" si="4"/>
        <v>97.36825244379122</v>
      </c>
      <c r="F196" s="6">
        <f t="shared" si="5"/>
        <v>296.3591384662849</v>
      </c>
    </row>
    <row r="197" spans="1:6" s="72" customFormat="1" ht="30">
      <c r="A197" s="23" t="s">
        <v>207</v>
      </c>
      <c r="B197" s="16">
        <v>4469054</v>
      </c>
      <c r="C197" s="16">
        <v>4468257.6</v>
      </c>
      <c r="D197" s="16">
        <v>14202300</v>
      </c>
      <c r="E197" s="6">
        <f t="shared" si="4"/>
        <v>99.9821796738191</v>
      </c>
      <c r="F197" s="6">
        <f t="shared" si="5"/>
        <v>31.461506939016914</v>
      </c>
    </row>
    <row r="198" spans="1:6" s="70" customFormat="1" ht="15" customHeight="1">
      <c r="A198" s="18" t="s">
        <v>167</v>
      </c>
      <c r="B198" s="22">
        <f>B199</f>
        <v>1850584.4</v>
      </c>
      <c r="C198" s="22">
        <f>C199</f>
        <v>8797046.89</v>
      </c>
      <c r="D198" s="22">
        <f>D199</f>
        <v>3079192.92</v>
      </c>
      <c r="E198" s="6">
        <f t="shared" si="4"/>
        <v>475.3658838797086</v>
      </c>
      <c r="F198" s="6">
        <f t="shared" si="5"/>
        <v>285.69326828667823</v>
      </c>
    </row>
    <row r="199" spans="1:6" s="72" customFormat="1" ht="15" customHeight="1">
      <c r="A199" s="10" t="s">
        <v>48</v>
      </c>
      <c r="B199" s="16">
        <v>1850584.4</v>
      </c>
      <c r="C199" s="16">
        <v>8797046.89</v>
      </c>
      <c r="D199" s="16">
        <v>3079192.92</v>
      </c>
      <c r="E199" s="6">
        <f t="shared" si="4"/>
        <v>475.3658838797086</v>
      </c>
      <c r="F199" s="6">
        <f t="shared" si="5"/>
        <v>285.69326828667823</v>
      </c>
    </row>
    <row r="200" spans="1:6" s="70" customFormat="1" ht="72" hidden="1">
      <c r="A200" s="18" t="s">
        <v>77</v>
      </c>
      <c r="B200" s="22">
        <v>0</v>
      </c>
      <c r="C200" s="22">
        <v>0</v>
      </c>
      <c r="D200" s="22">
        <v>0</v>
      </c>
      <c r="E200" s="6" t="e">
        <f t="shared" si="4"/>
        <v>#DIV/0!</v>
      </c>
      <c r="F200" s="6" t="e">
        <f t="shared" si="5"/>
        <v>#DIV/0!</v>
      </c>
    </row>
    <row r="201" spans="1:6" s="70" customFormat="1" ht="42.75">
      <c r="A201" s="44" t="s">
        <v>193</v>
      </c>
      <c r="B201" s="62">
        <f>B203+B204</f>
        <v>0</v>
      </c>
      <c r="C201" s="22">
        <f>C203+C204</f>
        <v>0</v>
      </c>
      <c r="D201" s="22">
        <f>D203+D204+D202</f>
        <v>697526.9</v>
      </c>
      <c r="E201" s="6" t="e">
        <f t="shared" si="4"/>
        <v>#DIV/0!</v>
      </c>
      <c r="F201" s="6">
        <f t="shared" si="5"/>
        <v>0</v>
      </c>
    </row>
    <row r="202" spans="1:6" s="72" customFormat="1" ht="30">
      <c r="A202" s="58" t="s">
        <v>80</v>
      </c>
      <c r="B202" s="63">
        <v>0</v>
      </c>
      <c r="C202" s="16">
        <v>0</v>
      </c>
      <c r="D202" s="16">
        <v>697526.9</v>
      </c>
      <c r="E202" s="6" t="e">
        <f t="shared" si="4"/>
        <v>#DIV/0!</v>
      </c>
      <c r="F202" s="6">
        <f t="shared" si="5"/>
        <v>0</v>
      </c>
    </row>
    <row r="203" spans="1:6" s="72" customFormat="1" ht="30" hidden="1">
      <c r="A203" s="10" t="s">
        <v>196</v>
      </c>
      <c r="B203" s="16"/>
      <c r="C203" s="16"/>
      <c r="D203" s="16"/>
      <c r="E203" s="6" t="e">
        <f t="shared" si="4"/>
        <v>#DIV/0!</v>
      </c>
      <c r="F203" s="6" t="e">
        <f t="shared" si="5"/>
        <v>#DIV/0!</v>
      </c>
    </row>
    <row r="204" spans="1:6" s="72" customFormat="1" ht="45" hidden="1">
      <c r="A204" s="10" t="s">
        <v>168</v>
      </c>
      <c r="B204" s="16">
        <v>0</v>
      </c>
      <c r="C204" s="16">
        <v>0</v>
      </c>
      <c r="D204" s="16">
        <v>0</v>
      </c>
      <c r="E204" s="6" t="e">
        <f t="shared" si="4"/>
        <v>#DIV/0!</v>
      </c>
      <c r="F204" s="6" t="e">
        <f t="shared" si="5"/>
        <v>#DIV/0!</v>
      </c>
    </row>
    <row r="205" spans="1:6" s="70" customFormat="1" ht="27.75" customHeight="1">
      <c r="A205" s="18" t="s">
        <v>194</v>
      </c>
      <c r="B205" s="22">
        <f>B206+B207+B208</f>
        <v>-11715744.95</v>
      </c>
      <c r="C205" s="22">
        <f>C206+C207+C208</f>
        <v>-11715744.95</v>
      </c>
      <c r="D205" s="22">
        <f>D206+D207+D208</f>
        <v>-30416879.73</v>
      </c>
      <c r="E205" s="6">
        <f>C205/B205*100</f>
        <v>100</v>
      </c>
      <c r="F205" s="6">
        <f t="shared" si="5"/>
        <v>38.517247837373745</v>
      </c>
    </row>
    <row r="206" spans="1:6" s="70" customFormat="1" ht="30" hidden="1">
      <c r="A206" s="10" t="s">
        <v>80</v>
      </c>
      <c r="B206" s="16">
        <v>0</v>
      </c>
      <c r="C206" s="16">
        <v>0</v>
      </c>
      <c r="D206" s="16">
        <v>0</v>
      </c>
      <c r="E206" s="6" t="e">
        <f>C206/B206*100</f>
        <v>#DIV/0!</v>
      </c>
      <c r="F206" s="6" t="e">
        <f t="shared" si="5"/>
        <v>#DIV/0!</v>
      </c>
    </row>
    <row r="207" spans="1:6" s="70" customFormat="1" ht="30" hidden="1">
      <c r="A207" s="10" t="s">
        <v>81</v>
      </c>
      <c r="B207" s="16">
        <v>0</v>
      </c>
      <c r="C207" s="16">
        <v>0</v>
      </c>
      <c r="D207" s="16">
        <v>0</v>
      </c>
      <c r="E207" s="6" t="e">
        <f>C207/B207*100</f>
        <v>#DIV/0!</v>
      </c>
      <c r="F207" s="6" t="e">
        <f t="shared" si="5"/>
        <v>#DIV/0!</v>
      </c>
    </row>
    <row r="208" spans="1:6" s="70" customFormat="1" ht="27.75" customHeight="1">
      <c r="A208" s="10" t="s">
        <v>195</v>
      </c>
      <c r="B208" s="16">
        <v>-11715744.95</v>
      </c>
      <c r="C208" s="16">
        <v>-11715744.95</v>
      </c>
      <c r="D208" s="16">
        <v>-30416879.73</v>
      </c>
      <c r="E208" s="6">
        <f>C208/B208*100</f>
        <v>100</v>
      </c>
      <c r="F208" s="6">
        <f t="shared" si="5"/>
        <v>38.517247837373745</v>
      </c>
    </row>
    <row r="209" spans="1:6" s="69" customFormat="1" ht="16.5" customHeight="1">
      <c r="A209" s="3" t="s">
        <v>92</v>
      </c>
      <c r="B209" s="45">
        <f>B73+B74</f>
        <v>687845349.7499999</v>
      </c>
      <c r="C209" s="45">
        <f>C73+C74</f>
        <v>706630155.3699999</v>
      </c>
      <c r="D209" s="4">
        <f>D73+D74</f>
        <v>585655476.75</v>
      </c>
      <c r="E209" s="4">
        <f>C209/B209*100</f>
        <v>102.73096352644203</v>
      </c>
      <c r="F209" s="4">
        <f>C209/D209*100</f>
        <v>120.65628742880186</v>
      </c>
    </row>
    <row r="210" spans="1:6" s="81" customFormat="1" ht="15" customHeight="1">
      <c r="A210" s="23" t="s">
        <v>23</v>
      </c>
      <c r="B210" s="8"/>
      <c r="C210" s="8"/>
      <c r="D210" s="8"/>
      <c r="E210" s="6"/>
      <c r="F210" s="6"/>
    </row>
    <row r="211" spans="1:8" s="82" customFormat="1" ht="14.25">
      <c r="A211" s="9" t="s">
        <v>24</v>
      </c>
      <c r="B211" s="103">
        <v>70085898.71</v>
      </c>
      <c r="C211" s="97">
        <v>65924584.53</v>
      </c>
      <c r="D211" s="6">
        <v>66689102.12</v>
      </c>
      <c r="E211" s="6">
        <f aca="true" t="shared" si="6" ref="E211:E242">C211/B211*100</f>
        <v>94.06255144530772</v>
      </c>
      <c r="F211" s="6">
        <f aca="true" t="shared" si="7" ref="F211:F240">C211/D211*100</f>
        <v>98.85360941188812</v>
      </c>
      <c r="H211" s="83"/>
    </row>
    <row r="212" spans="1:6" s="81" customFormat="1" ht="15">
      <c r="A212" s="23" t="s">
        <v>25</v>
      </c>
      <c r="B212" s="47">
        <v>53041259.43</v>
      </c>
      <c r="C212" s="48">
        <v>52571748.51</v>
      </c>
      <c r="D212" s="8">
        <v>50432781.92</v>
      </c>
      <c r="E212" s="6">
        <f t="shared" si="6"/>
        <v>99.114819434822</v>
      </c>
      <c r="F212" s="6">
        <f t="shared" si="7"/>
        <v>104.24122269002129</v>
      </c>
    </row>
    <row r="213" spans="1:6" s="81" customFormat="1" ht="15">
      <c r="A213" s="23" t="s">
        <v>26</v>
      </c>
      <c r="B213" s="49">
        <v>2562794.65</v>
      </c>
      <c r="C213" s="48">
        <v>2321839.44</v>
      </c>
      <c r="D213" s="8">
        <v>1928785.98</v>
      </c>
      <c r="E213" s="6">
        <f t="shared" si="6"/>
        <v>90.59795095170813</v>
      </c>
      <c r="F213" s="6">
        <f t="shared" si="7"/>
        <v>120.3782827164681</v>
      </c>
    </row>
    <row r="214" spans="1:6" s="81" customFormat="1" ht="15">
      <c r="A214" s="23" t="s">
        <v>27</v>
      </c>
      <c r="B214" s="49">
        <f>B211-B212-B213</f>
        <v>14481844.629999993</v>
      </c>
      <c r="C214" s="8">
        <f>C211-C212-C213</f>
        <v>11030996.580000004</v>
      </c>
      <c r="D214" s="8">
        <f>D211-D212-D213</f>
        <v>14327534.219999995</v>
      </c>
      <c r="E214" s="6">
        <f t="shared" si="6"/>
        <v>76.17121203709537</v>
      </c>
      <c r="F214" s="6">
        <f t="shared" si="7"/>
        <v>76.99159122999468</v>
      </c>
    </row>
    <row r="215" spans="1:6" s="82" customFormat="1" ht="13.5" customHeight="1">
      <c r="A215" s="9" t="s">
        <v>28</v>
      </c>
      <c r="B215" s="46">
        <v>1451500</v>
      </c>
      <c r="C215" s="97">
        <v>1451500</v>
      </c>
      <c r="D215" s="6">
        <v>1388600</v>
      </c>
      <c r="E215" s="6">
        <f t="shared" si="6"/>
        <v>100</v>
      </c>
      <c r="F215" s="6">
        <f t="shared" si="7"/>
        <v>104.52974218637476</v>
      </c>
    </row>
    <row r="216" spans="1:6" s="82" customFormat="1" ht="16.5" customHeight="1">
      <c r="A216" s="9" t="s">
        <v>29</v>
      </c>
      <c r="B216" s="46">
        <v>4817472.8</v>
      </c>
      <c r="C216" s="97">
        <v>4659693.69</v>
      </c>
      <c r="D216" s="6">
        <v>5425302.88</v>
      </c>
      <c r="E216" s="6">
        <f t="shared" si="6"/>
        <v>96.72485727371415</v>
      </c>
      <c r="F216" s="6">
        <f t="shared" si="7"/>
        <v>85.88817607174774</v>
      </c>
    </row>
    <row r="217" spans="1:6" s="82" customFormat="1" ht="13.5" customHeight="1">
      <c r="A217" s="9" t="s">
        <v>30</v>
      </c>
      <c r="B217" s="50">
        <f>SUM(B218:B222)</f>
        <v>64048765.63</v>
      </c>
      <c r="C217" s="102">
        <f>SUM(C218:C222)</f>
        <v>62233528.18</v>
      </c>
      <c r="D217" s="50">
        <f>SUM(D218:D222)</f>
        <v>48329983.779999994</v>
      </c>
      <c r="E217" s="6">
        <f t="shared" si="6"/>
        <v>97.16585100096017</v>
      </c>
      <c r="F217" s="6">
        <f t="shared" si="7"/>
        <v>128.76794758154583</v>
      </c>
    </row>
    <row r="218" spans="1:6" s="82" customFormat="1" ht="13.5" customHeight="1">
      <c r="A218" s="23" t="s">
        <v>171</v>
      </c>
      <c r="B218" s="8">
        <v>166573.67</v>
      </c>
      <c r="C218" s="63">
        <v>159144.01</v>
      </c>
      <c r="D218" s="8">
        <v>48977.9</v>
      </c>
      <c r="E218" s="6">
        <f t="shared" si="6"/>
        <v>95.53971525031537</v>
      </c>
      <c r="F218" s="6">
        <f t="shared" si="7"/>
        <v>324.93024404884653</v>
      </c>
    </row>
    <row r="219" spans="1:6" s="81" customFormat="1" ht="15">
      <c r="A219" s="23" t="s">
        <v>31</v>
      </c>
      <c r="B219" s="56">
        <v>1017504.6</v>
      </c>
      <c r="C219" s="98">
        <v>730274.2</v>
      </c>
      <c r="D219" s="8">
        <v>3195721.5</v>
      </c>
      <c r="E219" s="6">
        <f t="shared" si="6"/>
        <v>71.77109567858464</v>
      </c>
      <c r="F219" s="6">
        <f t="shared" si="7"/>
        <v>22.851622082837945</v>
      </c>
    </row>
    <row r="220" spans="1:6" s="81" customFormat="1" ht="13.5" customHeight="1">
      <c r="A220" s="23" t="s">
        <v>32</v>
      </c>
      <c r="B220" s="51">
        <v>50675304.7</v>
      </c>
      <c r="C220" s="48">
        <v>49695908.13</v>
      </c>
      <c r="D220" s="8">
        <v>41998323.23</v>
      </c>
      <c r="E220" s="6">
        <f t="shared" si="6"/>
        <v>98.06730995344168</v>
      </c>
      <c r="F220" s="6">
        <f t="shared" si="7"/>
        <v>118.32831481829615</v>
      </c>
    </row>
    <row r="221" spans="1:6" s="81" customFormat="1" ht="15">
      <c r="A221" s="23" t="s">
        <v>65</v>
      </c>
      <c r="B221" s="49">
        <v>449757.44</v>
      </c>
      <c r="C221" s="8">
        <v>449611.44</v>
      </c>
      <c r="D221" s="8">
        <v>218400</v>
      </c>
      <c r="E221" s="6">
        <f t="shared" si="6"/>
        <v>99.96753805784736</v>
      </c>
      <c r="F221" s="6">
        <f t="shared" si="7"/>
        <v>205.86604395604397</v>
      </c>
    </row>
    <row r="222" spans="1:6" s="81" customFormat="1" ht="14.25" customHeight="1">
      <c r="A222" s="23" t="s">
        <v>33</v>
      </c>
      <c r="B222" s="51">
        <v>11739625.22</v>
      </c>
      <c r="C222" s="48">
        <v>11198590.4</v>
      </c>
      <c r="D222" s="8">
        <v>2868561.15</v>
      </c>
      <c r="E222" s="6">
        <f t="shared" si="6"/>
        <v>95.39137911252674</v>
      </c>
      <c r="F222" s="6">
        <f t="shared" si="7"/>
        <v>390.3905064042299</v>
      </c>
    </row>
    <row r="223" spans="1:6" s="82" customFormat="1" ht="15" customHeight="1">
      <c r="A223" s="9" t="s">
        <v>34</v>
      </c>
      <c r="B223" s="50">
        <f>B224+B225+B226+B227</f>
        <v>59442907.13</v>
      </c>
      <c r="C223" s="50">
        <f>C224+C225+C226+C227</f>
        <v>42905905.220000006</v>
      </c>
      <c r="D223" s="6">
        <f>D224+D225+D226+D227</f>
        <v>56043621.089999996</v>
      </c>
      <c r="E223" s="6">
        <f t="shared" si="6"/>
        <v>72.18002498795352</v>
      </c>
      <c r="F223" s="6">
        <f t="shared" si="7"/>
        <v>76.55805314773961</v>
      </c>
    </row>
    <row r="224" spans="1:6" s="81" customFormat="1" ht="15">
      <c r="A224" s="23" t="s">
        <v>35</v>
      </c>
      <c r="B224" s="51">
        <v>154443.84</v>
      </c>
      <c r="C224" s="48">
        <v>154443.84</v>
      </c>
      <c r="D224" s="8">
        <v>81403.95</v>
      </c>
      <c r="E224" s="6">
        <f t="shared" si="6"/>
        <v>100</v>
      </c>
      <c r="F224" s="6">
        <f t="shared" si="7"/>
        <v>189.7252406056463</v>
      </c>
    </row>
    <row r="225" spans="1:6" s="81" customFormat="1" ht="15">
      <c r="A225" s="23" t="s">
        <v>36</v>
      </c>
      <c r="B225" s="51">
        <v>7290068.07</v>
      </c>
      <c r="C225" s="48">
        <v>4563386.51</v>
      </c>
      <c r="D225" s="8">
        <v>7647355.56</v>
      </c>
      <c r="E225" s="6">
        <f t="shared" si="6"/>
        <v>62.59731001386931</v>
      </c>
      <c r="F225" s="6">
        <f t="shared" si="7"/>
        <v>59.67273882058127</v>
      </c>
    </row>
    <row r="226" spans="1:6" s="81" customFormat="1" ht="17.25" customHeight="1">
      <c r="A226" s="23" t="s">
        <v>37</v>
      </c>
      <c r="B226" s="51">
        <v>49192492.71</v>
      </c>
      <c r="C226" s="48">
        <v>35584828.81</v>
      </c>
      <c r="D226" s="8">
        <v>46042846.43</v>
      </c>
      <c r="E226" s="6">
        <f t="shared" si="6"/>
        <v>72.33792566638164</v>
      </c>
      <c r="F226" s="6">
        <f t="shared" si="7"/>
        <v>77.28633559634598</v>
      </c>
    </row>
    <row r="227" spans="1:6" s="81" customFormat="1" ht="15.75" customHeight="1">
      <c r="A227" s="23" t="s">
        <v>87</v>
      </c>
      <c r="B227" s="51">
        <v>2805902.51</v>
      </c>
      <c r="C227" s="48">
        <v>2603246.06</v>
      </c>
      <c r="D227" s="8">
        <v>2272015.15</v>
      </c>
      <c r="E227" s="6">
        <f t="shared" si="6"/>
        <v>92.77749496720756</v>
      </c>
      <c r="F227" s="6">
        <f t="shared" si="7"/>
        <v>114.57872805117519</v>
      </c>
    </row>
    <row r="228" spans="1:6" s="82" customFormat="1" ht="14.25">
      <c r="A228" s="9" t="s">
        <v>98</v>
      </c>
      <c r="B228" s="50">
        <v>2360000</v>
      </c>
      <c r="C228" s="6">
        <v>50000</v>
      </c>
      <c r="D228" s="6">
        <v>30000</v>
      </c>
      <c r="E228" s="6">
        <f t="shared" si="6"/>
        <v>2.11864406779661</v>
      </c>
      <c r="F228" s="6">
        <f t="shared" si="7"/>
        <v>166.66666666666669</v>
      </c>
    </row>
    <row r="229" spans="1:6" s="82" customFormat="1" ht="13.5" customHeight="1">
      <c r="A229" s="9" t="s">
        <v>38</v>
      </c>
      <c r="B229" s="46">
        <v>421162697.01</v>
      </c>
      <c r="C229" s="97">
        <v>414648192.39</v>
      </c>
      <c r="D229" s="6">
        <v>341869658.25</v>
      </c>
      <c r="E229" s="6">
        <f t="shared" si="6"/>
        <v>98.4532094921395</v>
      </c>
      <c r="F229" s="6">
        <f t="shared" si="7"/>
        <v>121.2883864899116</v>
      </c>
    </row>
    <row r="230" spans="1:6" s="81" customFormat="1" ht="15">
      <c r="A230" s="23" t="s">
        <v>49</v>
      </c>
      <c r="B230" s="49">
        <v>410013725.41</v>
      </c>
      <c r="C230" s="8">
        <v>405486733.68</v>
      </c>
      <c r="D230" s="8">
        <v>334455159.37</v>
      </c>
      <c r="E230" s="6">
        <f t="shared" si="6"/>
        <v>98.89589263738105</v>
      </c>
      <c r="F230" s="6">
        <f t="shared" si="7"/>
        <v>121.23799628141462</v>
      </c>
    </row>
    <row r="231" spans="1:6" s="81" customFormat="1" ht="14.25" customHeight="1">
      <c r="A231" s="23" t="s">
        <v>25</v>
      </c>
      <c r="B231" s="47">
        <v>5183878.29</v>
      </c>
      <c r="C231" s="48">
        <v>5157035.02</v>
      </c>
      <c r="D231" s="8">
        <v>4693446.44</v>
      </c>
      <c r="E231" s="6">
        <f t="shared" si="6"/>
        <v>99.48217785028281</v>
      </c>
      <c r="F231" s="6">
        <f t="shared" si="7"/>
        <v>109.87735954647432</v>
      </c>
    </row>
    <row r="232" spans="1:6" s="82" customFormat="1" ht="15.75" customHeight="1">
      <c r="A232" s="9" t="s">
        <v>46</v>
      </c>
      <c r="B232" s="46">
        <v>56831993.78</v>
      </c>
      <c r="C232" s="97">
        <v>52049873.76</v>
      </c>
      <c r="D232" s="6">
        <v>59233262.32</v>
      </c>
      <c r="E232" s="6">
        <f t="shared" si="6"/>
        <v>91.58551424658464</v>
      </c>
      <c r="F232" s="6">
        <f t="shared" si="7"/>
        <v>87.87271158358175</v>
      </c>
    </row>
    <row r="233" spans="1:6" s="81" customFormat="1" ht="15.75" customHeight="1">
      <c r="A233" s="23" t="s">
        <v>49</v>
      </c>
      <c r="B233" s="49">
        <v>34239246.34</v>
      </c>
      <c r="C233" s="8">
        <v>33729212.02</v>
      </c>
      <c r="D233" s="8">
        <v>29548650.38</v>
      </c>
      <c r="E233" s="6">
        <f t="shared" si="6"/>
        <v>98.51038099689667</v>
      </c>
      <c r="F233" s="6">
        <f t="shared" si="7"/>
        <v>114.1480628936935</v>
      </c>
    </row>
    <row r="234" spans="1:6" s="81" customFormat="1" ht="15" hidden="1">
      <c r="A234" s="23" t="s">
        <v>27</v>
      </c>
      <c r="B234" s="52">
        <v>0</v>
      </c>
      <c r="C234" s="8">
        <v>0</v>
      </c>
      <c r="D234" s="8"/>
      <c r="E234" s="6" t="e">
        <f t="shared" si="6"/>
        <v>#DIV/0!</v>
      </c>
      <c r="F234" s="6" t="e">
        <f t="shared" si="7"/>
        <v>#DIV/0!</v>
      </c>
    </row>
    <row r="235" spans="1:6" s="82" customFormat="1" ht="12.75" customHeight="1">
      <c r="A235" s="9" t="s">
        <v>39</v>
      </c>
      <c r="B235" s="50">
        <f>B236+B237+B238+B239</f>
        <v>20001784.16</v>
      </c>
      <c r="C235" s="6">
        <f>C236+C237+C238+C239</f>
        <v>19494744.299999997</v>
      </c>
      <c r="D235" s="6">
        <f>D236+D237+D238+D239</f>
        <v>21761202.27</v>
      </c>
      <c r="E235" s="6">
        <f t="shared" si="6"/>
        <v>97.46502683988565</v>
      </c>
      <c r="F235" s="6">
        <f t="shared" si="7"/>
        <v>89.58486786768881</v>
      </c>
    </row>
    <row r="236" spans="1:6" s="81" customFormat="1" ht="15" customHeight="1">
      <c r="A236" s="23" t="s">
        <v>40</v>
      </c>
      <c r="B236" s="51">
        <v>92400</v>
      </c>
      <c r="C236" s="48">
        <v>72618.9</v>
      </c>
      <c r="D236" s="8">
        <v>114541.44</v>
      </c>
      <c r="E236" s="6">
        <f t="shared" si="6"/>
        <v>78.59188311688311</v>
      </c>
      <c r="F236" s="6">
        <f t="shared" si="7"/>
        <v>63.39967438858809</v>
      </c>
    </row>
    <row r="237" spans="1:6" s="81" customFormat="1" ht="16.5" customHeight="1">
      <c r="A237" s="23" t="s">
        <v>41</v>
      </c>
      <c r="B237" s="51">
        <v>9157749.12</v>
      </c>
      <c r="C237" s="48">
        <v>8981482.62</v>
      </c>
      <c r="D237" s="8">
        <v>13397646.58</v>
      </c>
      <c r="E237" s="6">
        <f t="shared" si="6"/>
        <v>98.0752202567436</v>
      </c>
      <c r="F237" s="6">
        <f t="shared" si="7"/>
        <v>67.03776343382242</v>
      </c>
    </row>
    <row r="238" spans="1:6" s="81" customFormat="1" ht="15" customHeight="1">
      <c r="A238" s="23" t="s">
        <v>42</v>
      </c>
      <c r="B238" s="51">
        <v>10454255.23</v>
      </c>
      <c r="C238" s="48">
        <v>10192437.78</v>
      </c>
      <c r="D238" s="8">
        <v>8009889.25</v>
      </c>
      <c r="E238" s="6">
        <f t="shared" si="6"/>
        <v>97.4955896499573</v>
      </c>
      <c r="F238" s="6">
        <f t="shared" si="7"/>
        <v>127.24817362487254</v>
      </c>
    </row>
    <row r="239" spans="1:6" s="81" customFormat="1" ht="15" customHeight="1">
      <c r="A239" s="23" t="s">
        <v>68</v>
      </c>
      <c r="B239" s="51">
        <v>297379.81</v>
      </c>
      <c r="C239" s="48">
        <v>248205</v>
      </c>
      <c r="D239" s="8">
        <v>239125</v>
      </c>
      <c r="E239" s="6">
        <f t="shared" si="6"/>
        <v>83.46397154534465</v>
      </c>
      <c r="F239" s="6">
        <f t="shared" si="7"/>
        <v>103.79717720857293</v>
      </c>
    </row>
    <row r="240" spans="1:6" s="82" customFormat="1" ht="14.25">
      <c r="A240" s="9" t="s">
        <v>43</v>
      </c>
      <c r="B240" s="46">
        <v>401575</v>
      </c>
      <c r="C240" s="97">
        <v>376862.99</v>
      </c>
      <c r="D240" s="6">
        <v>3550901.56</v>
      </c>
      <c r="E240" s="6">
        <f t="shared" si="6"/>
        <v>93.84622797733923</v>
      </c>
      <c r="F240" s="6">
        <f t="shared" si="7"/>
        <v>10.613163548245478</v>
      </c>
    </row>
    <row r="241" spans="1:6" s="72" customFormat="1" ht="15" hidden="1">
      <c r="A241" s="53" t="s">
        <v>99</v>
      </c>
      <c r="B241" s="8">
        <v>0</v>
      </c>
      <c r="C241" s="8">
        <v>0</v>
      </c>
      <c r="D241" s="8"/>
      <c r="E241" s="6" t="e">
        <f t="shared" si="6"/>
        <v>#DIV/0!</v>
      </c>
      <c r="F241" s="54" t="e">
        <f>C241/D241*100</f>
        <v>#DIV/0!</v>
      </c>
    </row>
    <row r="242" spans="1:6" s="84" customFormat="1" ht="15" customHeight="1">
      <c r="A242" s="3" t="s">
        <v>91</v>
      </c>
      <c r="B242" s="4">
        <f>B241+B240+B235+B232+B229+B228+B223+B217+B216+B215+B211</f>
        <v>700604594.22</v>
      </c>
      <c r="C242" s="4">
        <f>C241+C240+C235+C232+C229+C228+C223+C217+C216+C215+C211</f>
        <v>663794885.0600001</v>
      </c>
      <c r="D242" s="4">
        <f>D211+D215+D216+D217+D223+D229+D232+D235+D240+D228</f>
        <v>604321634.27</v>
      </c>
      <c r="E242" s="4">
        <f t="shared" si="6"/>
        <v>94.74600802454327</v>
      </c>
      <c r="F242" s="4">
        <f>C242/D242*100</f>
        <v>109.84132412566063</v>
      </c>
    </row>
    <row r="243" spans="1:6" ht="15">
      <c r="A243" s="53" t="s">
        <v>44</v>
      </c>
      <c r="B243" s="16">
        <f>B209-B242</f>
        <v>-12759244.470000148</v>
      </c>
      <c r="C243" s="16">
        <f>C209-C242</f>
        <v>42835270.30999982</v>
      </c>
      <c r="D243" s="16">
        <f>D209-D242</f>
        <v>-18666157.51999998</v>
      </c>
      <c r="E243" s="8"/>
      <c r="F243" s="8"/>
    </row>
    <row r="244" spans="1:6" ht="15">
      <c r="A244" s="85"/>
      <c r="B244" s="86"/>
      <c r="C244" s="87"/>
      <c r="D244" s="88"/>
      <c r="E244" s="89"/>
      <c r="F244" s="89"/>
    </row>
    <row r="245" spans="1:6" ht="15" customHeight="1">
      <c r="A245" s="108" t="s">
        <v>232</v>
      </c>
      <c r="B245" s="108"/>
      <c r="C245" s="108"/>
      <c r="D245" s="108"/>
      <c r="E245" s="108"/>
      <c r="F245" s="108"/>
    </row>
    <row r="246" spans="3:5" ht="14.25">
      <c r="C246" s="99"/>
      <c r="D246" s="107"/>
      <c r="E246" s="107"/>
    </row>
  </sheetData>
  <sheetProtection/>
  <mergeCells count="4">
    <mergeCell ref="A1:F1"/>
    <mergeCell ref="E2:F2"/>
    <mergeCell ref="D246:E246"/>
    <mergeCell ref="A245:F245"/>
  </mergeCells>
  <printOptions/>
  <pageMargins left="0.7480314960629921" right="0.2362204724409449" top="0.2755905511811024" bottom="0.4330708661417323" header="0.5118110236220472" footer="0.31496062992125984"/>
  <pageSetup fitToHeight="3" horizontalDpi="600" verticalDpi="600" orientation="portrait" paperSize="9" scale="56" r:id="rId1"/>
  <rowBreaks count="3" manualBreakCount="3">
    <brk id="52" max="5" man="1"/>
    <brk id="117" max="5" man="1"/>
    <brk id="1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Адм.Комсомольского района ЧР Розова Н.Н.</cp:lastModifiedBy>
  <cp:lastPrinted>2022-01-13T12:48:33Z</cp:lastPrinted>
  <dcterms:created xsi:type="dcterms:W3CDTF">2006-03-13T07:15:44Z</dcterms:created>
  <dcterms:modified xsi:type="dcterms:W3CDTF">2022-01-24T13:31:00Z</dcterms:modified>
  <cp:category/>
  <cp:version/>
  <cp:contentType/>
  <cp:contentStatus/>
</cp:coreProperties>
</file>