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52" activeTab="0"/>
  </bookViews>
  <sheets>
    <sheet name="виды спорта" sheetId="1" r:id="rId1"/>
  </sheets>
  <definedNames>
    <definedName name="_xlnm.Print_Area" localSheetId="0">'виды спорта'!$A$1:$AI$386</definedName>
  </definedNames>
  <calcPr fullCalcOnLoad="1"/>
</workbook>
</file>

<file path=xl/sharedStrings.xml><?xml version="1.0" encoding="utf-8"?>
<sst xmlns="http://schemas.openxmlformats.org/spreadsheetml/2006/main" count="1844" uniqueCount="451">
  <si>
    <t>всего чел.</t>
  </si>
  <si>
    <t>кол-во чел.</t>
  </si>
  <si>
    <t>кол-во дней</t>
  </si>
  <si>
    <t xml:space="preserve">Всего </t>
  </si>
  <si>
    <t>ГСМ</t>
  </si>
  <si>
    <t>по назначению</t>
  </si>
  <si>
    <t>Вид спорта</t>
  </si>
  <si>
    <t>Проезд</t>
  </si>
  <si>
    <t>Размещение</t>
  </si>
  <si>
    <t>Питание</t>
  </si>
  <si>
    <t>Суточные</t>
  </si>
  <si>
    <t>Чемпионат России</t>
  </si>
  <si>
    <t>Плавание</t>
  </si>
  <si>
    <t>Стрельба из лука</t>
  </si>
  <si>
    <t>Тяжелая атлетика</t>
  </si>
  <si>
    <t>Услуги канатной дороги</t>
  </si>
  <si>
    <t>Хранение оружия</t>
  </si>
  <si>
    <t>Услуги комнаты хр.и обработки лыж</t>
  </si>
  <si>
    <t>Медико-восстан.ср-ва</t>
  </si>
  <si>
    <t>Услуги автотранспорта</t>
  </si>
  <si>
    <t>Футбол</t>
  </si>
  <si>
    <t>Легкая атлетика</t>
  </si>
  <si>
    <t>Самбо</t>
  </si>
  <si>
    <t>Триатлон</t>
  </si>
  <si>
    <t xml:space="preserve">Спортивная гимнастика </t>
  </si>
  <si>
    <t>Услуги спорт-ий/прочие расходы</t>
  </si>
  <si>
    <t>Чемпионат ПФО</t>
  </si>
  <si>
    <t>Спортивная борьба (вольная борьба)</t>
  </si>
  <si>
    <t>Чемпионат России среди женщин</t>
  </si>
  <si>
    <t>Кубок России среди женщин</t>
  </si>
  <si>
    <t>Чемпионат России среди мужчин</t>
  </si>
  <si>
    <t>Спартакиада учащихся (финал)</t>
  </si>
  <si>
    <t>г. Чебоксары</t>
  </si>
  <si>
    <t>Спорт лиц с ПОДА, спорт слепых, спорт глухих</t>
  </si>
  <si>
    <t>Чемпионат и первенства России среди юношей и девушек U18, юниоров и юниорок U20, U23 по кроссу</t>
  </si>
  <si>
    <t>Чемпионат России по марафону</t>
  </si>
  <si>
    <t>Чемпионат России и первенства России среди юношей и девушек U18, юниоров и юниорок U20, U23 по горному бегу вверх-вниз</t>
  </si>
  <si>
    <t>Кубок России по полумарафону</t>
  </si>
  <si>
    <t>Первенство России среди юниоров и юниорок U20</t>
  </si>
  <si>
    <t>Первенство России среди юношей и девушек U18</t>
  </si>
  <si>
    <t>Кубок России по ходьбе</t>
  </si>
  <si>
    <t>Чемпионат и первенство России среди юниоров и юниорок U23 по полумарафону</t>
  </si>
  <si>
    <t>ТМ к чемпионату и первенству России по кроссу</t>
  </si>
  <si>
    <t>Первенство России до 18 лет (девушки)</t>
  </si>
  <si>
    <t>Первенство России до 21 года (юниорки)</t>
  </si>
  <si>
    <t>Первенство России до 16 лет (девушки)</t>
  </si>
  <si>
    <t>Первенство России до 18 лет (юноши)</t>
  </si>
  <si>
    <t>Первенство России до 16 лет (юноши)</t>
  </si>
  <si>
    <t>2 этап X летней Спартакиады учащихся России</t>
  </si>
  <si>
    <t>Первенство России среди юношей и девушек</t>
  </si>
  <si>
    <t>Первенство России среди юниоров и юниорок</t>
  </si>
  <si>
    <t>Кубок России</t>
  </si>
  <si>
    <t>Чемпионат и первенство ПФО</t>
  </si>
  <si>
    <t>Чемпионат России (женщины)</t>
  </si>
  <si>
    <t>Чемпионат России (мужчины)</t>
  </si>
  <si>
    <t xml:space="preserve">Первенство ПФО/ командное ПФО (юниорки, девушки) </t>
  </si>
  <si>
    <t xml:space="preserve">Первенство ПФО/ командное ПФО (юниоры, юноши) </t>
  </si>
  <si>
    <t xml:space="preserve">Первенство России/личное (юниорки, девушки) </t>
  </si>
  <si>
    <t>Первенство России/личное (юниоры, юноши)</t>
  </si>
  <si>
    <t xml:space="preserve">Первенство России/ командное  (юниорки, девушки) </t>
  </si>
  <si>
    <t xml:space="preserve">Первенство России/ командное (юниоры, юноши) </t>
  </si>
  <si>
    <t xml:space="preserve">Кубок России </t>
  </si>
  <si>
    <t>Тренировочные мероприятия к Спартакиаде учащихся</t>
  </si>
  <si>
    <t>Тренировочные мероприятия к чемпионату России</t>
  </si>
  <si>
    <t>Тренировочные мероприятия к первенству России (до 23 лет)</t>
  </si>
  <si>
    <t>Чемпионат и первенство России среди юношей и девушек U18, юниоров и юниорок U20, U23 по кроссу</t>
  </si>
  <si>
    <t>Тренировочные мероприятия</t>
  </si>
  <si>
    <t>Спорт лиц с ПОДА, спорт глухих, спорт слепых</t>
  </si>
  <si>
    <t>Фристайл</t>
  </si>
  <si>
    <t>Первенство России среди юниоров и юнирок в помещении</t>
  </si>
  <si>
    <t>Первенство среди юниоров и юниорок</t>
  </si>
  <si>
    <t>ноябрь</t>
  </si>
  <si>
    <t>апрель</t>
  </si>
  <si>
    <t>Чемпионат России по спорту лиц с ПОДА (бадминтон)</t>
  </si>
  <si>
    <t>Кубок России по спорту лиц с ПОДА (пауэрлифтинг)</t>
  </si>
  <si>
    <t>Чемпионат России и ПР по спорту лиц с ПОДА (легкая атлетика)</t>
  </si>
  <si>
    <t>2 этап Кубка России по спорту лиц с ПОДА (бадминтон)</t>
  </si>
  <si>
    <t>Финал Кубка России по спорту лиц с ПОДА (бадминтон)</t>
  </si>
  <si>
    <t>Кубок России по спорту лиц с ПОДА (легкая атлетика)</t>
  </si>
  <si>
    <t>Первенство России по спорту слепых (легкая атлетика)</t>
  </si>
  <si>
    <t>Чемпионат и первенство России по многоборью среди юниоров и юниорок, юношей и девушек</t>
  </si>
  <si>
    <t>Тренировочные мероприятия к первенству России среди юниоров</t>
  </si>
  <si>
    <t>Тренировочные мероприятия к первенству России среди юниоров и юниорок</t>
  </si>
  <si>
    <t>Наименование спортивного соревнования, тренировочного мероприятия</t>
  </si>
  <si>
    <t>Данные о спортивном мероприятии</t>
  </si>
  <si>
    <t>№ спорт-мероприятия в Едином календарном плане Минспорта России, Календарном плане Минспорта Чувашии</t>
  </si>
  <si>
    <t>сроки проведения</t>
  </si>
  <si>
    <t>место проведения</t>
  </si>
  <si>
    <t>Кол-во участников спортивного мероприятия</t>
  </si>
  <si>
    <t>кол-во спортсменов</t>
  </si>
  <si>
    <t>кол-во тренеров</t>
  </si>
  <si>
    <t>Данные по расходам на проезд, руб.</t>
  </si>
  <si>
    <t>стоимость проезда на 1 человека</t>
  </si>
  <si>
    <t>всего расходы на проезд</t>
  </si>
  <si>
    <t>Данные по расходам на проживание, руб.</t>
  </si>
  <si>
    <t>кол-во чел. (спортсмены +  тренеры)</t>
  </si>
  <si>
    <t>кол-во дней проживания</t>
  </si>
  <si>
    <t>стоимость    1 дня проживания</t>
  </si>
  <si>
    <t>всего расходы на проживание</t>
  </si>
  <si>
    <t>кол-во спорт-сменов</t>
  </si>
  <si>
    <t>стоимость 1 дня питания спорт-сменов</t>
  </si>
  <si>
    <t>стоимость 1 дня питания тренеров</t>
  </si>
  <si>
    <t>Сумма расходов на питание спортсменов</t>
  </si>
  <si>
    <t>Сумма расходов на питание тренеров</t>
  </si>
  <si>
    <t>Общая сумма расходов на питание участников мероприятия</t>
  </si>
  <si>
    <t>Данные по расходам по оплате суточных</t>
  </si>
  <si>
    <t>стоимость    1 дня  суточные</t>
  </si>
  <si>
    <t>всего по суточным</t>
  </si>
  <si>
    <t>Услуги спорт. Сооружения</t>
  </si>
  <si>
    <t>Ответственный за финансирование (наименование подведомственного учреждения Минспорта Чувашии)</t>
  </si>
  <si>
    <t>Итого</t>
  </si>
  <si>
    <t>Данные по расходам на питание, руб.</t>
  </si>
  <si>
    <t>б/н</t>
  </si>
  <si>
    <t>АУ "ЦСП им. А. Игнатьева"</t>
  </si>
  <si>
    <t>Предусмотрены дополнительные средства бюджета/не предусмотрены</t>
  </si>
  <si>
    <t>Предусмотрены дополнительные средства бюджета/внебюджета</t>
  </si>
  <si>
    <t>Чемпионат России по спорту лиц с ПОДА (пауэрлифтинг)</t>
  </si>
  <si>
    <t>Тренировочные мероприятия по спорту лиц с ПОДА (легкая атлетика)</t>
  </si>
  <si>
    <t>1 этап Кубка России по спорту лиц с ПОДА (бадминтон)</t>
  </si>
  <si>
    <t>Чемпионат России по спорту глухих (легкая атлетика)</t>
  </si>
  <si>
    <t>Первенство России по спорту глухих (настольный теннис)</t>
  </si>
  <si>
    <t>Чемпионат России по спорту глухих (настольный теннис)</t>
  </si>
  <si>
    <t>Кубок России по спорту глухих (настольный теннис)</t>
  </si>
  <si>
    <t>Чемпионат России по спорту слепых (легкая атлетика)</t>
  </si>
  <si>
    <t>Чемпионат России по спорту слепых (настольный теннис)</t>
  </si>
  <si>
    <t>январь</t>
  </si>
  <si>
    <t>февраль</t>
  </si>
  <si>
    <t>май</t>
  </si>
  <si>
    <t>июль</t>
  </si>
  <si>
    <t>сентябрь</t>
  </si>
  <si>
    <t>октябрь</t>
  </si>
  <si>
    <t>Этап Кубка России</t>
  </si>
  <si>
    <t>Кубок России Финал</t>
  </si>
  <si>
    <t>Финал X летней Спартакиады учащихся России</t>
  </si>
  <si>
    <t>г. Орел</t>
  </si>
  <si>
    <t>Спартакиада учащихся России (финал)</t>
  </si>
  <si>
    <t>г. Белгород</t>
  </si>
  <si>
    <t>г. Уфа</t>
  </si>
  <si>
    <t>г. Хабаровск</t>
  </si>
  <si>
    <t>Первенство России среди юниоров и юниорок до 23 лет</t>
  </si>
  <si>
    <t>г. Сыктывкар</t>
  </si>
  <si>
    <t>Тренировочные мероприятия к первенству России (до 20 лет)</t>
  </si>
  <si>
    <t>Первенство России среди юниоров и юниорок до 20 лет</t>
  </si>
  <si>
    <t>г. Ханты-Мансийск</t>
  </si>
  <si>
    <t>финал Спартакиада учащихся России</t>
  </si>
  <si>
    <t>Первенство России среди юниоров, юношей и девушек</t>
  </si>
  <si>
    <t xml:space="preserve">Первенство России по футболу среди команд спортивных школ до 17 лет </t>
  </si>
  <si>
    <t xml:space="preserve">Первенство России по футболу среди команд спортивных школ до 16 лет </t>
  </si>
  <si>
    <t>Чемпионат ПФО (мужчины, женщины)</t>
  </si>
  <si>
    <t>Тренировочные мероприятия по легкой атлетике</t>
  </si>
  <si>
    <t>июнь</t>
  </si>
  <si>
    <t>июнь, июль</t>
  </si>
  <si>
    <t>январь, февраль</t>
  </si>
  <si>
    <t>ТМ к финалу Летней Спартакиады учащихся России</t>
  </si>
  <si>
    <t>сентябрь, октябрь</t>
  </si>
  <si>
    <t xml:space="preserve">Тренировочные мероприятия </t>
  </si>
  <si>
    <t>РСО-Алания</t>
  </si>
  <si>
    <t>Межд.турнир серии гран-при И.Ярыгин</t>
  </si>
  <si>
    <t>Красноярск</t>
  </si>
  <si>
    <t>Моск.обл.</t>
  </si>
  <si>
    <t>ВС до 17 лет девушки и до 20 года юниорки (перех.Россия)</t>
  </si>
  <si>
    <t>Москва</t>
  </si>
  <si>
    <t>Первенство России до 21 года (юниоры)</t>
  </si>
  <si>
    <t>ВС до 17 лет юноши (перех.Россия)</t>
  </si>
  <si>
    <t>ВС до 20 года юниоры (перех.Россия)</t>
  </si>
  <si>
    <t>Абсолютный чемпионат России среди мужчин</t>
  </si>
  <si>
    <t>Первенство ПФО среди юношей и девушек до 16 лет</t>
  </si>
  <si>
    <t>Первенство ПФО среди юношей и девушек до 18 лет</t>
  </si>
  <si>
    <t>Первенство ПФО среди юниоров и юниорок до 21 лет</t>
  </si>
  <si>
    <t>Чемпионат ПФО среди мужчин и женщин</t>
  </si>
  <si>
    <t>Всероссийские соревнования по фристайлу(ски-кросс)</t>
  </si>
  <si>
    <t>Чусовой</t>
  </si>
  <si>
    <t>Первенство России среди юниоров (ски-кросс)</t>
  </si>
  <si>
    <t>Первество России среди юношей (ски-кросс)</t>
  </si>
  <si>
    <t>Всероссийские соревнования (ски-кросс)</t>
  </si>
  <si>
    <t>05-10.03.2022</t>
  </si>
  <si>
    <t>Первенство России (ски-кросс, биг-эйр, слоуп-стайл)</t>
  </si>
  <si>
    <t>29.03-05.04.2022</t>
  </si>
  <si>
    <t>ГЛК "Красное озеро" Лен. Область</t>
  </si>
  <si>
    <t>Кубок России 2 этап (слоуп-стайл, биг - эйр)</t>
  </si>
  <si>
    <t>20-27.01.2022</t>
  </si>
  <si>
    <t>Финал Кубок России (слоуп-стайл, биг - эйр)</t>
  </si>
  <si>
    <t>13-20.03.2022</t>
  </si>
  <si>
    <t>Чемпионат России (слоуп-стайл, биг - эйр)</t>
  </si>
  <si>
    <t>01-08.04.2022</t>
  </si>
  <si>
    <t>Первенсто России среди юношей (слоуп-стайл, биг - эйр)</t>
  </si>
  <si>
    <t>20-28.02.2022</t>
  </si>
  <si>
    <t>10-24.07.2022</t>
  </si>
  <si>
    <t>Новосибирск</t>
  </si>
  <si>
    <t xml:space="preserve">Кубок России 1 этап (слоуп-стайл, биг-эйр) </t>
  </si>
  <si>
    <t>19-25.12.2022</t>
  </si>
  <si>
    <t>Выделено в 2022 году по иным целевым субсидиям</t>
  </si>
  <si>
    <t>Необходимо дополнительно в 2022 году</t>
  </si>
  <si>
    <t xml:space="preserve">Чемпонат России по спортивному туризму на пешеходных дистанциях </t>
  </si>
  <si>
    <t>22-28.08.2022</t>
  </si>
  <si>
    <t>Иркутская область, Слюдянка</t>
  </si>
  <si>
    <t xml:space="preserve">Кубок России (финал) по спортивному туризму на пешеходных дистанциях </t>
  </si>
  <si>
    <t>06-10.07.2022</t>
  </si>
  <si>
    <t>Московская область, Воскресенский район, пос. им. Цурюпы</t>
  </si>
  <si>
    <t>Спортивный туризм</t>
  </si>
  <si>
    <t>маршрут следования</t>
  </si>
  <si>
    <t>Март-апрель 2022 г.</t>
  </si>
  <si>
    <t>Чемпионат и первенство России по спортивной аэробике</t>
  </si>
  <si>
    <t xml:space="preserve">Калининградская область,  г. Калининград </t>
  </si>
  <si>
    <t>(ж/д проезд г.Чебоксары-г.Москва-г.Чебоксары, авиаперелет г.Москва-г.Калининград-г.Москва)</t>
  </si>
  <si>
    <t>Ноябрь 2022 г.</t>
  </si>
  <si>
    <t>Кубок России по спортивной аэробике</t>
  </si>
  <si>
    <t xml:space="preserve">г. Москва </t>
  </si>
  <si>
    <t>(ж/д проезд г.Чебоксары-г.Москва-г.Чебоксары)</t>
  </si>
  <si>
    <t>Спортивная аэробика</t>
  </si>
  <si>
    <t>кол-во чел. (спортсмены)</t>
  </si>
  <si>
    <t>кол-во чел. (тренеры)</t>
  </si>
  <si>
    <t>всего расходы на проживание (спортсмены)</t>
  </si>
  <si>
    <t>всего расходы на проживание (тренеры)</t>
  </si>
  <si>
    <t>Общая сумма расходов на проживание участников мероприятия</t>
  </si>
  <si>
    <t xml:space="preserve">стоимость    1 дня  суточные </t>
  </si>
  <si>
    <t>Сумма расходов на суточные спортсменов</t>
  </si>
  <si>
    <t>Сумма расходов на суточные тренеров</t>
  </si>
  <si>
    <t>Чемпионат и первенство Приволжского федерального округа по конкуру среди (детей, юношей, юниоров, взрослые, молодые лошади)</t>
  </si>
  <si>
    <t>01.06,01.07.2022</t>
  </si>
  <si>
    <t>Саратов</t>
  </si>
  <si>
    <t xml:space="preserve">Чемпионат России по преодолению препятствий гр.А, В,С  среди взрослых </t>
  </si>
  <si>
    <t xml:space="preserve">Москва </t>
  </si>
  <si>
    <t>Казань</t>
  </si>
  <si>
    <t xml:space="preserve">Чемпионат России по конкуру гр.А, В,С  среди взрослых </t>
  </si>
  <si>
    <t>Московская область КСК "Ивановское"</t>
  </si>
  <si>
    <t>Конный спорт</t>
  </si>
  <si>
    <t>Велосипедный спорт</t>
  </si>
  <si>
    <t>Услуги спорт. сооружения</t>
  </si>
  <si>
    <t>март</t>
  </si>
  <si>
    <t>август</t>
  </si>
  <si>
    <t>Кубок России 1 этап гонка с выб, ВС - кросс-кантри, отбор на Спарктакиаду</t>
  </si>
  <si>
    <t>Кубок России 1 этап, ВС-гонка в гору, отбор на Спарктакиаду</t>
  </si>
  <si>
    <t xml:space="preserve">Кубок России 2 этап - гонка с выб., ВС - кросс-кантри, отбор на Спарктакиаду </t>
  </si>
  <si>
    <t xml:space="preserve"> Всероссийские соревнования - кросс-кантри, отбор на Спарктакиаду</t>
  </si>
  <si>
    <t>Спартакиада учащихся России</t>
  </si>
  <si>
    <t>Спартакиада учащихся (2 этап)</t>
  </si>
  <si>
    <t>Тренировочные мероприятия по спорту слепых (легкая атлетика)</t>
  </si>
  <si>
    <t>Первенство ПФО среди кадетов</t>
  </si>
  <si>
    <t>Первенство России (отбор на первенство мира)</t>
  </si>
  <si>
    <t>Первенство России по самбо (юноши, девушки 12-14 лет)</t>
  </si>
  <si>
    <t>Первенство России  (отбор на Кубок Европы 2022 года)</t>
  </si>
  <si>
    <t>Чемпионат и первенства ПФО</t>
  </si>
  <si>
    <t>Настольный теннис</t>
  </si>
  <si>
    <t>Оренбург</t>
  </si>
  <si>
    <t>10-15.01.2022</t>
  </si>
  <si>
    <t>Первенство ПФО среди юниоров</t>
  </si>
  <si>
    <t>25-30.01.2022</t>
  </si>
  <si>
    <t>Первенство ПФО среди кадетов (2 этап Спартакиады)</t>
  </si>
  <si>
    <t>15-20.02.2022</t>
  </si>
  <si>
    <t>Кстово</t>
  </si>
  <si>
    <t xml:space="preserve">Первенство ПФО среди миникадетов </t>
  </si>
  <si>
    <t>02-06.03.2022</t>
  </si>
  <si>
    <t>12-17.04.2022</t>
  </si>
  <si>
    <t>Первенство России юниоры</t>
  </si>
  <si>
    <t>22-27.03.2022</t>
  </si>
  <si>
    <t>Салават</t>
  </si>
  <si>
    <t>Первенство России кадеты</t>
  </si>
  <si>
    <t>03-08.05.2022</t>
  </si>
  <si>
    <t>Первенство России миникадеты</t>
  </si>
  <si>
    <t>18-22.05.2022</t>
  </si>
  <si>
    <t>Спартакиадв учащихся</t>
  </si>
  <si>
    <t>09-14.08.2022</t>
  </si>
  <si>
    <t>Первенство России молодежь</t>
  </si>
  <si>
    <t>13-18.12.2022</t>
  </si>
  <si>
    <t>Чемпионат России (блочный лук)</t>
  </si>
  <si>
    <t>Чемпионат России (классический лук)</t>
  </si>
  <si>
    <t>Итого:</t>
  </si>
  <si>
    <t>Приоритетные виды спорта</t>
  </si>
  <si>
    <t>Базовые виды спорта</t>
  </si>
  <si>
    <t>легкая атлетика</t>
  </si>
  <si>
    <t>спортивная борьба</t>
  </si>
  <si>
    <t>спортивная гимнастика</t>
  </si>
  <si>
    <t>стрельба из лука</t>
  </si>
  <si>
    <t>триатлон</t>
  </si>
  <si>
    <t>тяжелая атлетика</t>
  </si>
  <si>
    <t>футбол</t>
  </si>
  <si>
    <t>биатлон</t>
  </si>
  <si>
    <t>фристалйл</t>
  </si>
  <si>
    <t>Спорт лиц с ПОДА, спорт глухих</t>
  </si>
  <si>
    <t>Биатлон</t>
  </si>
  <si>
    <t>Всероссийские соревнования - кросс-кантри, отбор на Спарктакиаду</t>
  </si>
  <si>
    <t>22 марта-2 апреля</t>
  </si>
  <si>
    <t>Республика Крым</t>
  </si>
  <si>
    <t>Чемпионат России (кросс-кантри)</t>
  </si>
  <si>
    <t>5 апреля-20 апреля</t>
  </si>
  <si>
    <t>Тренировочные мероприятия с участием на чемпионате России  (групповая горная гонка шоссе)</t>
  </si>
  <si>
    <t>Тренировочные мероприятия с участием в чемпионате России (индивидуальная гонка в гору шоссе)</t>
  </si>
  <si>
    <t>Тренировочные мероприятия с участием на чемпионате России  (индивидуальная гонка, групповая гонка шоссе)</t>
  </si>
  <si>
    <t>Саранск</t>
  </si>
  <si>
    <t>1 -20 июня</t>
  </si>
  <si>
    <t>27-29 июня</t>
  </si>
  <si>
    <t>г. Кыштым</t>
  </si>
  <si>
    <t>3-6 июня</t>
  </si>
  <si>
    <t>г. Санкт-Петербург</t>
  </si>
  <si>
    <t>30 мая-2 июня</t>
  </si>
  <si>
    <t>Чемпионат и первенство России (гонка с выбыванием)</t>
  </si>
  <si>
    <t>23-26 июня</t>
  </si>
  <si>
    <t>Тренировочные мероприятия к первенству России, 2 этапау Кубка России (кросс-кантри)</t>
  </si>
  <si>
    <t>30 июня-03 июля</t>
  </si>
  <si>
    <t>Первенство России, 2 этап (финал) Кубка России (кросс-кантри)</t>
  </si>
  <si>
    <t>04-07 июля</t>
  </si>
  <si>
    <t>Тренировочные мероприятия к чемпионату и первенству России (гонка с выбыванием)</t>
  </si>
  <si>
    <t>Тренировочные мероприятия к Первенству России (кросс-кантри)</t>
  </si>
  <si>
    <t>08-09 июля</t>
  </si>
  <si>
    <t>Первенство России (кросс-кантри)</t>
  </si>
  <si>
    <t>10-12 июля</t>
  </si>
  <si>
    <t>10-15 июля</t>
  </si>
  <si>
    <t xml:space="preserve">Чемпионат и первентсво России (эстафета) </t>
  </si>
  <si>
    <t>21-23 июля</t>
  </si>
  <si>
    <t>г. Ижевск</t>
  </si>
  <si>
    <t>Чемпионат и первенство России (многодневная гонка)</t>
  </si>
  <si>
    <t>25-30 июля</t>
  </si>
  <si>
    <t>г. Ульяновск</t>
  </si>
  <si>
    <t>Первенство России среди юниоров (шоссе-многодневная гонка)</t>
  </si>
  <si>
    <t>г. Тольятти</t>
  </si>
  <si>
    <t>Первенство России среди юношей (шоссе многодневная гонка)</t>
  </si>
  <si>
    <t>9-15 сентября</t>
  </si>
  <si>
    <t>пос. Псебай</t>
  </si>
  <si>
    <t>Тренировочные мероприятия  по подготовке к чемпионату России (кросс-кантри-короткий круг)</t>
  </si>
  <si>
    <t>Чемпионат России (кросс-кантри-короткий круг)</t>
  </si>
  <si>
    <t>16-19 сентября</t>
  </si>
  <si>
    <t>Чемпионат и первенство России (гонка в гору)</t>
  </si>
  <si>
    <t>20-22 сентября</t>
  </si>
  <si>
    <t>24-26 сентября</t>
  </si>
  <si>
    <t>Архипо-Осиповка</t>
  </si>
  <si>
    <t>Финал Кубка России (гонка в гору)</t>
  </si>
  <si>
    <t>Чемпионат России (марафон)</t>
  </si>
  <si>
    <t>Тренировочные мероприятия  по подготовке к чемпионату России (марафон)</t>
  </si>
  <si>
    <t>27-30 сентября</t>
  </si>
  <si>
    <t>01-03 октября</t>
  </si>
  <si>
    <t>Первенство России (велокросс)</t>
  </si>
  <si>
    <t>12-13 октября</t>
  </si>
  <si>
    <t>Тренировочные мероприятия по подготовке к первенству России по велокроссу</t>
  </si>
  <si>
    <t>14-17 октября</t>
  </si>
  <si>
    <t>февраль-март</t>
  </si>
  <si>
    <t>Тренировочные мероприятия по подготовке к чемпионату России (кросс-кантри)</t>
  </si>
  <si>
    <t>11-14 февраля</t>
  </si>
  <si>
    <t>Всероссийские соревнования</t>
  </si>
  <si>
    <t>Всеросс-й турнир, юноши 2000-2001 гг.р. памяти С. Ахмерова</t>
  </si>
  <si>
    <t>Всероссийские соревнования по самбо «Памяти В.И. Швая»</t>
  </si>
  <si>
    <t>Чемпионат России по спорту слепых (дзюдо)</t>
  </si>
  <si>
    <t>Чемпионат и первенство России по спорту слепых (шашки)</t>
  </si>
  <si>
    <t>Чемпионат и первенство России по спорту слепых (шахматы)</t>
  </si>
  <si>
    <t>14-17 января 2022</t>
  </si>
  <si>
    <t>Верхошижимие Кировская обл</t>
  </si>
  <si>
    <t>Чемпионат и первенство России (триатлон- зимний)</t>
  </si>
  <si>
    <t>Первенство России (триатлон-зимний)</t>
  </si>
  <si>
    <t>18-21 февраля 2022</t>
  </si>
  <si>
    <t>Березднеки Пермсикий край</t>
  </si>
  <si>
    <t>ВС отборочные соревновани к Первенству Мира, ЮОИ</t>
  </si>
  <si>
    <t>29апреля -01 мая</t>
  </si>
  <si>
    <t>Курчатов, Курская обл</t>
  </si>
  <si>
    <t>Чемпионат и первенство России (дуатло-спринт)</t>
  </si>
  <si>
    <t>6-09 мая 2022</t>
  </si>
  <si>
    <t>Казань, Татарстан</t>
  </si>
  <si>
    <t>Первенство России (триатлон-кросс)</t>
  </si>
  <si>
    <t>2-4 июля 2022</t>
  </si>
  <si>
    <t>Первенство России (триатлон-спринт)</t>
  </si>
  <si>
    <t>5-9  июля 2022</t>
  </si>
  <si>
    <t>Чемпионат и первенство России (Акватлон)</t>
  </si>
  <si>
    <t>26-28 августа 2022</t>
  </si>
  <si>
    <t>24-26 сентября 2022</t>
  </si>
  <si>
    <t>Верхошижимие Киров</t>
  </si>
  <si>
    <t>1-3 октября 2022</t>
  </si>
  <si>
    <t>Зеленодольск</t>
  </si>
  <si>
    <t>Чемпионат и первенство России  (триатлон-спринт)</t>
  </si>
  <si>
    <t>Чемпионат и первенство России (дуатлон-кросс)</t>
  </si>
  <si>
    <t>Первенство России (дуатлон-кросс)</t>
  </si>
  <si>
    <t>Пауэрлифтинг</t>
  </si>
  <si>
    <t>Чемпионат и первенство России (троеборье)</t>
  </si>
  <si>
    <t>26.01-07.02</t>
  </si>
  <si>
    <t>г. Екатеринбург</t>
  </si>
  <si>
    <t>Чемпионат и Первенство России (жим)</t>
  </si>
  <si>
    <t>10-18.02</t>
  </si>
  <si>
    <t>Чемпионат и Первенство России (троеборье классическое)</t>
  </si>
  <si>
    <t>25.02-07.03</t>
  </si>
  <si>
    <t>Тула</t>
  </si>
  <si>
    <t>Мас-рестлинг</t>
  </si>
  <si>
    <t>Чемпионат России по мас-рестлингу среди мужчин и женщин</t>
  </si>
  <si>
    <t xml:space="preserve">апрель </t>
  </si>
  <si>
    <t>Всероссийские соревнования -отбор на Первенство мира (юниоры, юниорки 19-21 лет)</t>
  </si>
  <si>
    <t>25-31 января</t>
  </si>
  <si>
    <t>г. Рыбинск</t>
  </si>
  <si>
    <t>Кубок России (7 этап)</t>
  </si>
  <si>
    <t>Первенство России (юниоры, юниорки 19-21 лет)</t>
  </si>
  <si>
    <t>01-07 февраля</t>
  </si>
  <si>
    <t>Первенство Приволжского федерального округа (юноши, девушки 15-18 лет)</t>
  </si>
  <si>
    <t>г. Саранск</t>
  </si>
  <si>
    <t>Чемпионат России, Кубок России (8 этап) (суперспринт)</t>
  </si>
  <si>
    <t>08-14 февраля</t>
  </si>
  <si>
    <t>пос. Уват</t>
  </si>
  <si>
    <t>12-18 февраля</t>
  </si>
  <si>
    <t>Чемпионат России (мужчины, женщины)</t>
  </si>
  <si>
    <t>15-22 февраля</t>
  </si>
  <si>
    <t>г. Тюмень</t>
  </si>
  <si>
    <t>Финал Спартакиады учащихся России (2005-2006 г.р.)</t>
  </si>
  <si>
    <t>25 февраля-03 марта</t>
  </si>
  <si>
    <t>Первенство России (юноши, девушки 2003-2004 г.р.)</t>
  </si>
  <si>
    <t>01-07 марта</t>
  </si>
  <si>
    <t>06-12 марта</t>
  </si>
  <si>
    <t>Чемпионат России, Кубок России (9 этап)</t>
  </si>
  <si>
    <t>10-17 марта</t>
  </si>
  <si>
    <t>г.Тюмень</t>
  </si>
  <si>
    <t>13-20 марта</t>
  </si>
  <si>
    <t>г.Ханты-Мансийск</t>
  </si>
  <si>
    <t>Первенство России (юноши, девушки 2003-2004 г.р)</t>
  </si>
  <si>
    <t>14-20 марта</t>
  </si>
  <si>
    <t>г. Чайковский</t>
  </si>
  <si>
    <t>Первенство России (юноши, девушки 2005-2006 г.р)</t>
  </si>
  <si>
    <t>15-21 марта</t>
  </si>
  <si>
    <t>28 марта-04 апреля</t>
  </si>
  <si>
    <t>Тренировочные мероприятия по биатлону по подготовке к чемпионату и первенству России (лыжероллеры)</t>
  </si>
  <si>
    <t>июль-август</t>
  </si>
  <si>
    <t>г. Белорецк</t>
  </si>
  <si>
    <t>Чемпионат и первенство России (мужчины, женщины) (лыжероллеры)</t>
  </si>
  <si>
    <t>Чемпионат России (мужчины, женщины) (лыжероллеры)</t>
  </si>
  <si>
    <t>21-27 сентября</t>
  </si>
  <si>
    <t>Тренировочные мероприятия по биатлону по подготовке к всероссийским соревнованиям</t>
  </si>
  <si>
    <t>Кубок России (1 этап) сезон 2022-2023 г.</t>
  </si>
  <si>
    <t>Кубок России (2 этап) сезон 2022-2023 г.</t>
  </si>
  <si>
    <t>ноябрь-декабрь</t>
  </si>
  <si>
    <t>Кубок России (3 этап) сезон 2022-2023 г.</t>
  </si>
  <si>
    <t>декабрь</t>
  </si>
  <si>
    <t xml:space="preserve">Чемпионат России, Кубок России (4-5 этап) </t>
  </si>
  <si>
    <t>Тренировочные мероприятия сборной команды</t>
  </si>
  <si>
    <t xml:space="preserve">Тренировочные мероприятия сборной команды </t>
  </si>
  <si>
    <t>Хоккей (приоритет.)</t>
  </si>
  <si>
    <t>Проведение спортивных мероприятий (питание судей)</t>
  </si>
  <si>
    <t>Спартакиада учащихся России (иные виды спорта)</t>
  </si>
  <si>
    <t>4-8 июля 2022</t>
  </si>
  <si>
    <t>Спортивная борьба (базовый) (100 %)</t>
  </si>
  <si>
    <t>Плавание (базовый) (100 %)</t>
  </si>
  <si>
    <t>Спортивная гимнастика (базовый) (100 %)</t>
  </si>
  <si>
    <t>Стрельба из лука (базовый) (100 %)</t>
  </si>
  <si>
    <t>Тяжелая атлетика (базовый) (100 %)</t>
  </si>
  <si>
    <t>Спорт лиц с ПОДА (базовый) , спорт глухих (базовый), спорт слепых (базовый) (100 %)</t>
  </si>
  <si>
    <t>Легкая атлетика (базовый) (100 %)</t>
  </si>
  <si>
    <t>Самбо (базовый) (100 %)</t>
  </si>
  <si>
    <t>Триатлон (базовый) (100 %)</t>
  </si>
  <si>
    <t>Футбол (базовый) (100 %)</t>
  </si>
  <si>
    <t>Фристайл (базовый) (100 %)</t>
  </si>
  <si>
    <t>Велосипедный спорт (базовый) (100 %)</t>
  </si>
  <si>
    <t>Настольный тенис (базовый) (100 %)</t>
  </si>
  <si>
    <t>Биатлон (базовый) (100 %)</t>
  </si>
  <si>
    <t>Конный спорт (приоритет.) 50 %</t>
  </si>
  <si>
    <t>Спортивный туризм (приоритет.) 50 %</t>
  </si>
  <si>
    <t>Мас-рестлинг (приоритет.) 50 %</t>
  </si>
  <si>
    <t>Пауэрлифтинг (приоритет.) 75 %</t>
  </si>
  <si>
    <t>Спортивная аэробика (приоритет.) 50 %</t>
  </si>
  <si>
    <t>Смета по распределению бюджетных средств на командирование спортсменов Чувашской Республики по базовым и приоритетным видам спорта на территории Чувашской Республики в 2022 году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</si>
</sst>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800]dddd\,\ mmmm\ dd\,\ yyyy"/>
    <numFmt numFmtId="202" formatCode="#,##0.00\ &quot;₽&quot;"/>
    <numFmt numFmtId="203" formatCode="#,##0.000"/>
    <numFmt numFmtId="20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EEB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56">
      <alignment/>
      <protection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7" fillId="0" borderId="0" xfId="54">
      <alignment/>
      <protection/>
    </xf>
    <xf numFmtId="0" fontId="7" fillId="0" borderId="0" xfId="57">
      <alignment/>
      <protection/>
    </xf>
    <xf numFmtId="0" fontId="7" fillId="0" borderId="0" xfId="56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24" borderId="0" xfId="57" applyFill="1">
      <alignment/>
      <protection/>
    </xf>
    <xf numFmtId="0" fontId="0" fillId="24" borderId="0" xfId="0" applyFill="1" applyAlignment="1">
      <alignment/>
    </xf>
    <xf numFmtId="0" fontId="21" fillId="25" borderId="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 wrapText="1"/>
    </xf>
    <xf numFmtId="0" fontId="23" fillId="0" borderId="0" xfId="57" applyFont="1">
      <alignment/>
      <protection/>
    </xf>
    <xf numFmtId="0" fontId="23" fillId="0" borderId="0" xfId="54" applyFont="1">
      <alignment/>
      <protection/>
    </xf>
    <xf numFmtId="0" fontId="23" fillId="0" borderId="0" xfId="56" applyFont="1">
      <alignment/>
      <protection/>
    </xf>
    <xf numFmtId="0" fontId="23" fillId="24" borderId="0" xfId="56" applyFont="1" applyFill="1">
      <alignment/>
      <protection/>
    </xf>
    <xf numFmtId="0" fontId="23" fillId="24" borderId="0" xfId="57" applyFont="1" applyFill="1">
      <alignment/>
      <protection/>
    </xf>
    <xf numFmtId="0" fontId="23" fillId="0" borderId="0" xfId="56" applyFont="1" applyAlignment="1">
      <alignment horizontal="center"/>
      <protection/>
    </xf>
    <xf numFmtId="0" fontId="23" fillId="27" borderId="1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56" applyFill="1">
      <alignment/>
      <protection/>
    </xf>
    <xf numFmtId="0" fontId="22" fillId="0" borderId="0" xfId="56" applyFont="1" applyBorder="1" applyAlignment="1">
      <alignment horizontal="center"/>
      <protection/>
    </xf>
    <xf numFmtId="0" fontId="22" fillId="24" borderId="0" xfId="56" applyFont="1" applyFill="1" applyBorder="1" applyAlignment="1">
      <alignment horizontal="center"/>
      <protection/>
    </xf>
    <xf numFmtId="0" fontId="26" fillId="0" borderId="10" xfId="54" applyFont="1" applyBorder="1">
      <alignment/>
      <protection/>
    </xf>
    <xf numFmtId="0" fontId="26" fillId="0" borderId="10" xfId="56" applyFont="1" applyBorder="1">
      <alignment/>
      <protection/>
    </xf>
    <xf numFmtId="0" fontId="25" fillId="24" borderId="10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27" fillId="0" borderId="10" xfId="56" applyFont="1" applyBorder="1">
      <alignment/>
      <protection/>
    </xf>
    <xf numFmtId="0" fontId="27" fillId="0" borderId="10" xfId="56" applyFont="1" applyBorder="1" applyAlignment="1">
      <alignment horizontal="center"/>
      <protection/>
    </xf>
    <xf numFmtId="4" fontId="28" fillId="0" borderId="10" xfId="56" applyNumberFormat="1" applyFont="1" applyBorder="1">
      <alignment/>
      <protection/>
    </xf>
    <xf numFmtId="0" fontId="26" fillId="0" borderId="0" xfId="56" applyFont="1">
      <alignment/>
      <protection/>
    </xf>
    <xf numFmtId="0" fontId="27" fillId="0" borderId="11" xfId="56" applyFont="1" applyBorder="1">
      <alignment/>
      <protection/>
    </xf>
    <xf numFmtId="4" fontId="28" fillId="0" borderId="12" xfId="56" applyNumberFormat="1" applyFont="1" applyBorder="1">
      <alignment/>
      <protection/>
    </xf>
    <xf numFmtId="0" fontId="27" fillId="0" borderId="13" xfId="56" applyFont="1" applyBorder="1">
      <alignment/>
      <protection/>
    </xf>
    <xf numFmtId="0" fontId="27" fillId="0" borderId="13" xfId="56" applyFont="1" applyBorder="1" applyAlignment="1">
      <alignment horizontal="center"/>
      <protection/>
    </xf>
    <xf numFmtId="4" fontId="27" fillId="0" borderId="12" xfId="56" applyNumberFormat="1" applyFont="1" applyBorder="1">
      <alignment/>
      <protection/>
    </xf>
    <xf numFmtId="0" fontId="27" fillId="0" borderId="14" xfId="56" applyFont="1" applyBorder="1">
      <alignment/>
      <protection/>
    </xf>
    <xf numFmtId="4" fontId="28" fillId="0" borderId="15" xfId="56" applyNumberFormat="1" applyFont="1" applyBorder="1">
      <alignment/>
      <protection/>
    </xf>
    <xf numFmtId="0" fontId="27" fillId="0" borderId="16" xfId="56" applyFont="1" applyBorder="1">
      <alignment/>
      <protection/>
    </xf>
    <xf numFmtId="0" fontId="27" fillId="0" borderId="16" xfId="56" applyFont="1" applyBorder="1" applyAlignment="1">
      <alignment horizontal="center"/>
      <protection/>
    </xf>
    <xf numFmtId="4" fontId="27" fillId="0" borderId="15" xfId="56" applyNumberFormat="1" applyFont="1" applyBorder="1">
      <alignment/>
      <protection/>
    </xf>
    <xf numFmtId="0" fontId="28" fillId="0" borderId="10" xfId="56" applyFont="1" applyBorder="1">
      <alignment/>
      <protection/>
    </xf>
    <xf numFmtId="0" fontId="27" fillId="0" borderId="0" xfId="56" applyFont="1">
      <alignment/>
      <protection/>
    </xf>
    <xf numFmtId="0" fontId="27" fillId="0" borderId="0" xfId="56" applyFont="1" applyAlignment="1">
      <alignment horizontal="center"/>
      <protection/>
    </xf>
    <xf numFmtId="4" fontId="28" fillId="0" borderId="0" xfId="56" applyNumberFormat="1" applyFont="1">
      <alignment/>
      <protection/>
    </xf>
    <xf numFmtId="0" fontId="27" fillId="0" borderId="17" xfId="56" applyFont="1" applyBorder="1">
      <alignment/>
      <protection/>
    </xf>
    <xf numFmtId="0" fontId="27" fillId="0" borderId="17" xfId="56" applyFont="1" applyBorder="1" applyAlignment="1">
      <alignment horizontal="center"/>
      <protection/>
    </xf>
    <xf numFmtId="4" fontId="28" fillId="0" borderId="18" xfId="56" applyNumberFormat="1" applyFont="1" applyBorder="1">
      <alignment/>
      <protection/>
    </xf>
    <xf numFmtId="4" fontId="27" fillId="0" borderId="0" xfId="56" applyNumberFormat="1" applyFont="1" applyBorder="1">
      <alignment/>
      <protection/>
    </xf>
    <xf numFmtId="0" fontId="27" fillId="0" borderId="19" xfId="56" applyFont="1" applyBorder="1">
      <alignment/>
      <protection/>
    </xf>
    <xf numFmtId="0" fontId="27" fillId="0" borderId="20" xfId="56" applyFont="1" applyBorder="1">
      <alignment/>
      <protection/>
    </xf>
    <xf numFmtId="0" fontId="27" fillId="0" borderId="20" xfId="56" applyFont="1" applyBorder="1" applyAlignment="1">
      <alignment horizontal="center"/>
      <protection/>
    </xf>
    <xf numFmtId="4" fontId="28" fillId="0" borderId="0" xfId="56" applyNumberFormat="1" applyFont="1" applyBorder="1">
      <alignment/>
      <protection/>
    </xf>
    <xf numFmtId="0" fontId="26" fillId="0" borderId="0" xfId="56" applyFont="1" applyAlignment="1">
      <alignment horizontal="center"/>
      <protection/>
    </xf>
    <xf numFmtId="0" fontId="28" fillId="0" borderId="21" xfId="56" applyFont="1" applyBorder="1">
      <alignment/>
      <protection/>
    </xf>
    <xf numFmtId="4" fontId="27" fillId="28" borderId="22" xfId="56" applyNumberFormat="1" applyFont="1" applyFill="1" applyBorder="1">
      <alignment/>
      <protection/>
    </xf>
    <xf numFmtId="4" fontId="27" fillId="28" borderId="15" xfId="56" applyNumberFormat="1" applyFont="1" applyFill="1" applyBorder="1">
      <alignment/>
      <protection/>
    </xf>
    <xf numFmtId="0" fontId="27" fillId="0" borderId="0" xfId="56" applyFont="1" applyBorder="1">
      <alignment/>
      <protection/>
    </xf>
    <xf numFmtId="0" fontId="27" fillId="0" borderId="16" xfId="56" applyFont="1" applyFill="1" applyBorder="1">
      <alignment/>
      <protection/>
    </xf>
    <xf numFmtId="0" fontId="26" fillId="29" borderId="10" xfId="0" applyFont="1" applyFill="1" applyBorder="1" applyAlignment="1">
      <alignment horizontal="left"/>
    </xf>
    <xf numFmtId="0" fontId="7" fillId="29" borderId="0" xfId="56" applyFill="1">
      <alignment/>
      <protection/>
    </xf>
    <xf numFmtId="0" fontId="26" fillId="29" borderId="10" xfId="54" applyFont="1" applyFill="1" applyBorder="1">
      <alignment/>
      <protection/>
    </xf>
    <xf numFmtId="0" fontId="26" fillId="29" borderId="10" xfId="56" applyFont="1" applyFill="1" applyBorder="1" applyAlignment="1">
      <alignment horizontal="left"/>
      <protection/>
    </xf>
    <xf numFmtId="0" fontId="26" fillId="29" borderId="10" xfId="0" applyFont="1" applyFill="1" applyBorder="1" applyAlignment="1">
      <alignment horizontal="left" vertical="center" wrapText="1"/>
    </xf>
    <xf numFmtId="0" fontId="26" fillId="29" borderId="10" xfId="0" applyFont="1" applyFill="1" applyBorder="1" applyAlignment="1">
      <alignment horizontal="left" wrapText="1"/>
    </xf>
    <xf numFmtId="0" fontId="29" fillId="24" borderId="10" xfId="54" applyFont="1" applyFill="1" applyBorder="1" applyAlignment="1">
      <alignment horizontal="center"/>
      <protection/>
    </xf>
    <xf numFmtId="0" fontId="7" fillId="30" borderId="0" xfId="56" applyFill="1">
      <alignment/>
      <protection/>
    </xf>
    <xf numFmtId="0" fontId="37" fillId="31" borderId="0" xfId="0" applyFont="1" applyFill="1" applyAlignment="1">
      <alignment horizontal="left"/>
    </xf>
    <xf numFmtId="0" fontId="31" fillId="0" borderId="0" xfId="56" applyFont="1">
      <alignment/>
      <protection/>
    </xf>
    <xf numFmtId="0" fontId="30" fillId="0" borderId="0" xfId="54" applyFont="1" applyAlignment="1">
      <alignment/>
      <protection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Alignment="1">
      <alignment/>
    </xf>
    <xf numFmtId="0" fontId="37" fillId="24" borderId="0" xfId="0" applyFont="1" applyFill="1" applyAlignment="1">
      <alignment horizontal="left"/>
    </xf>
    <xf numFmtId="0" fontId="31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24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left" wrapText="1"/>
    </xf>
    <xf numFmtId="0" fontId="31" fillId="10" borderId="10" xfId="0" applyFont="1" applyFill="1" applyBorder="1" applyAlignment="1">
      <alignment/>
    </xf>
    <xf numFmtId="0" fontId="31" fillId="10" borderId="10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 wrapText="1"/>
    </xf>
    <xf numFmtId="0" fontId="31" fillId="0" borderId="10" xfId="0" applyFont="1" applyFill="1" applyBorder="1" applyAlignment="1">
      <alignment wrapText="1"/>
    </xf>
    <xf numFmtId="14" fontId="31" fillId="0" borderId="10" xfId="0" applyNumberFormat="1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25" borderId="23" xfId="0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1" fillId="10" borderId="23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0" xfId="0" applyFont="1" applyAlignment="1">
      <alignment horizontal="left"/>
    </xf>
    <xf numFmtId="0" fontId="31" fillId="0" borderId="10" xfId="0" applyFont="1" applyBorder="1" applyAlignment="1">
      <alignment wrapText="1"/>
    </xf>
    <xf numFmtId="0" fontId="31" fillId="0" borderId="23" xfId="0" applyFont="1" applyFill="1" applyBorder="1" applyAlignment="1">
      <alignment horizontal="center" wrapText="1"/>
    </xf>
    <xf numFmtId="0" fontId="31" fillId="0" borderId="24" xfId="0" applyFont="1" applyFill="1" applyBorder="1" applyAlignment="1">
      <alignment horizontal="center" wrapText="1"/>
    </xf>
    <xf numFmtId="0" fontId="31" fillId="0" borderId="25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1" fillId="25" borderId="10" xfId="0" applyFont="1" applyFill="1" applyBorder="1" applyAlignment="1">
      <alignment horizontal="center" wrapText="1"/>
    </xf>
    <xf numFmtId="0" fontId="30" fillId="25" borderId="23" xfId="0" applyFont="1" applyFill="1" applyBorder="1" applyAlignment="1">
      <alignment horizontal="center"/>
    </xf>
    <xf numFmtId="0" fontId="31" fillId="0" borderId="0" xfId="0" applyFont="1" applyFill="1" applyAlignment="1">
      <alignment wrapText="1"/>
    </xf>
    <xf numFmtId="0" fontId="31" fillId="0" borderId="10" xfId="53" applyFont="1" applyFill="1" applyBorder="1">
      <alignment/>
      <protection/>
    </xf>
    <xf numFmtId="0" fontId="31" fillId="25" borderId="23" xfId="0" applyFont="1" applyFill="1" applyBorder="1" applyAlignment="1">
      <alignment horizontal="center" wrapText="1"/>
    </xf>
    <xf numFmtId="0" fontId="31" fillId="0" borderId="10" xfId="53" applyFont="1" applyFill="1" applyBorder="1" applyAlignment="1">
      <alignment horizontal="left" vertical="center"/>
      <protection/>
    </xf>
    <xf numFmtId="0" fontId="38" fillId="0" borderId="10" xfId="0" applyFont="1" applyBorder="1" applyAlignment="1">
      <alignment wrapText="1"/>
    </xf>
    <xf numFmtId="0" fontId="30" fillId="10" borderId="2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wrapText="1"/>
    </xf>
    <xf numFmtId="0" fontId="31" fillId="0" borderId="26" xfId="0" applyFont="1" applyFill="1" applyBorder="1" applyAlignment="1">
      <alignment horizontal="center"/>
    </xf>
    <xf numFmtId="0" fontId="31" fillId="0" borderId="26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1" fontId="31" fillId="0" borderId="26" xfId="0" applyNumberFormat="1" applyFont="1" applyFill="1" applyBorder="1" applyAlignment="1">
      <alignment horizontal="center"/>
    </xf>
    <xf numFmtId="0" fontId="31" fillId="32" borderId="27" xfId="0" applyFont="1" applyFill="1" applyBorder="1" applyAlignment="1">
      <alignment horizontal="center"/>
    </xf>
    <xf numFmtId="0" fontId="31" fillId="32" borderId="26" xfId="0" applyFont="1" applyFill="1" applyBorder="1" applyAlignment="1">
      <alignment horizontal="center"/>
    </xf>
    <xf numFmtId="0" fontId="31" fillId="0" borderId="26" xfId="0" applyNumberFormat="1" applyFont="1" applyFill="1" applyBorder="1" applyAlignment="1">
      <alignment horizontal="center"/>
    </xf>
    <xf numFmtId="3" fontId="31" fillId="33" borderId="26" xfId="0" applyNumberFormat="1" applyFont="1" applyFill="1" applyBorder="1" applyAlignment="1">
      <alignment horizontal="center" wrapText="1"/>
    </xf>
    <xf numFmtId="3" fontId="31" fillId="32" borderId="26" xfId="0" applyNumberFormat="1" applyFont="1" applyFill="1" applyBorder="1" applyAlignment="1">
      <alignment horizontal="center"/>
    </xf>
    <xf numFmtId="1" fontId="31" fillId="32" borderId="26" xfId="0" applyNumberFormat="1" applyFont="1" applyFill="1" applyBorder="1" applyAlignment="1">
      <alignment horizontal="center"/>
    </xf>
    <xf numFmtId="1" fontId="30" fillId="32" borderId="26" xfId="0" applyNumberFormat="1" applyFont="1" applyFill="1" applyBorder="1" applyAlignment="1">
      <alignment horizontal="center"/>
    </xf>
    <xf numFmtId="0" fontId="31" fillId="0" borderId="26" xfId="0" applyFont="1" applyBorder="1" applyAlignment="1">
      <alignment/>
    </xf>
    <xf numFmtId="2" fontId="31" fillId="10" borderId="10" xfId="0" applyNumberFormat="1" applyFont="1" applyFill="1" applyBorder="1" applyAlignment="1">
      <alignment horizontal="center"/>
    </xf>
    <xf numFmtId="1" fontId="31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1" fillId="0" borderId="0" xfId="0" applyNumberFormat="1" applyFont="1" applyAlignment="1">
      <alignment/>
    </xf>
    <xf numFmtId="0" fontId="37" fillId="31" borderId="0" xfId="0" applyFont="1" applyFill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24" borderId="0" xfId="0" applyNumberFormat="1" applyFont="1" applyFill="1" applyBorder="1" applyAlignment="1" applyProtection="1">
      <alignment/>
      <protection/>
    </xf>
    <xf numFmtId="0" fontId="31" fillId="0" borderId="10" xfId="0" applyFont="1" applyBorder="1" applyAlignment="1">
      <alignment horizontal="left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" fontId="30" fillId="10" borderId="23" xfId="0" applyNumberFormat="1" applyFont="1" applyFill="1" applyBorder="1" applyAlignment="1">
      <alignment horizontal="center"/>
    </xf>
    <xf numFmtId="0" fontId="37" fillId="31" borderId="0" xfId="57" applyFont="1" applyFill="1" applyAlignment="1">
      <alignment horizontal="left"/>
      <protection/>
    </xf>
    <xf numFmtId="0" fontId="37" fillId="24" borderId="0" xfId="57" applyFont="1" applyFill="1" applyAlignment="1">
      <alignment horizontal="left"/>
      <protection/>
    </xf>
    <xf numFmtId="0" fontId="31" fillId="24" borderId="0" xfId="57" applyFont="1" applyFill="1">
      <alignment/>
      <protection/>
    </xf>
    <xf numFmtId="0" fontId="31" fillId="24" borderId="0" xfId="56" applyFont="1" applyFill="1">
      <alignment/>
      <protection/>
    </xf>
    <xf numFmtId="0" fontId="33" fillId="0" borderId="0" xfId="57" applyFont="1" applyAlignment="1">
      <alignment horizontal="center"/>
      <protection/>
    </xf>
    <xf numFmtId="0" fontId="31" fillId="0" borderId="0" xfId="57" applyFont="1">
      <alignment/>
      <protection/>
    </xf>
    <xf numFmtId="0" fontId="31" fillId="0" borderId="0" xfId="57" applyFont="1" applyFill="1">
      <alignment/>
      <protection/>
    </xf>
    <xf numFmtId="0" fontId="31" fillId="0" borderId="10" xfId="57" applyFont="1" applyBorder="1" applyAlignment="1">
      <alignment horizontal="center"/>
      <protection/>
    </xf>
    <xf numFmtId="0" fontId="31" fillId="24" borderId="10" xfId="57" applyFont="1" applyFill="1" applyBorder="1" applyAlignment="1">
      <alignment horizontal="center"/>
      <protection/>
    </xf>
    <xf numFmtId="0" fontId="31" fillId="25" borderId="10" xfId="57" applyFont="1" applyFill="1" applyBorder="1" applyAlignment="1">
      <alignment horizontal="center"/>
      <protection/>
    </xf>
    <xf numFmtId="0" fontId="30" fillId="25" borderId="23" xfId="57" applyFont="1" applyFill="1" applyBorder="1" applyAlignment="1">
      <alignment horizontal="center"/>
      <protection/>
    </xf>
    <xf numFmtId="0" fontId="31" fillId="10" borderId="10" xfId="57" applyFont="1" applyFill="1" applyBorder="1">
      <alignment/>
      <protection/>
    </xf>
    <xf numFmtId="0" fontId="31" fillId="10" borderId="10" xfId="57" applyFont="1" applyFill="1" applyBorder="1" applyAlignment="1">
      <alignment horizontal="center"/>
      <protection/>
    </xf>
    <xf numFmtId="0" fontId="31" fillId="10" borderId="23" xfId="57" applyFont="1" applyFill="1" applyBorder="1" applyAlignment="1">
      <alignment horizontal="center"/>
      <protection/>
    </xf>
    <xf numFmtId="0" fontId="31" fillId="24" borderId="0" xfId="57" applyFont="1" applyFill="1" applyBorder="1">
      <alignment/>
      <protection/>
    </xf>
    <xf numFmtId="0" fontId="31" fillId="24" borderId="0" xfId="57" applyFont="1" applyFill="1" applyBorder="1" applyAlignment="1">
      <alignment horizontal="center"/>
      <protection/>
    </xf>
    <xf numFmtId="16" fontId="31" fillId="0" borderId="10" xfId="57" applyNumberFormat="1" applyFont="1" applyBorder="1" applyAlignment="1">
      <alignment horizontal="center"/>
      <protection/>
    </xf>
    <xf numFmtId="0" fontId="31" fillId="0" borderId="10" xfId="56" applyFont="1" applyBorder="1">
      <alignment/>
      <protection/>
    </xf>
    <xf numFmtId="0" fontId="34" fillId="24" borderId="0" xfId="0" applyFont="1" applyFill="1" applyAlignment="1">
      <alignment horizontal="left"/>
    </xf>
    <xf numFmtId="17" fontId="31" fillId="0" borderId="10" xfId="0" applyNumberFormat="1" applyFont="1" applyBorder="1" applyAlignment="1">
      <alignment horizontal="center" wrapText="1"/>
    </xf>
    <xf numFmtId="0" fontId="31" fillId="0" borderId="0" xfId="56" applyFont="1" applyAlignment="1">
      <alignment horizontal="center"/>
      <protection/>
    </xf>
    <xf numFmtId="0" fontId="31" fillId="0" borderId="10" xfId="56" applyFont="1" applyBorder="1" applyAlignment="1">
      <alignment wrapText="1"/>
      <protection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0" fontId="31" fillId="0" borderId="10" xfId="56" applyFont="1" applyBorder="1" applyAlignment="1">
      <alignment horizontal="center" wrapText="1" shrinkToFit="1"/>
      <protection/>
    </xf>
    <xf numFmtId="0" fontId="30" fillId="0" borderId="0" xfId="0" applyFont="1" applyAlignment="1">
      <alignment/>
    </xf>
    <xf numFmtId="14" fontId="3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24" borderId="23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top" wrapText="1"/>
    </xf>
    <xf numFmtId="14" fontId="31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31" fillId="27" borderId="10" xfId="0" applyFont="1" applyFill="1" applyBorder="1" applyAlignment="1">
      <alignment/>
    </xf>
    <xf numFmtId="0" fontId="31" fillId="27" borderId="10" xfId="0" applyFont="1" applyFill="1" applyBorder="1" applyAlignment="1">
      <alignment horizontal="center"/>
    </xf>
    <xf numFmtId="0" fontId="31" fillId="27" borderId="23" xfId="0" applyFont="1" applyFill="1" applyBorder="1" applyAlignment="1">
      <alignment horizontal="center"/>
    </xf>
    <xf numFmtId="0" fontId="31" fillId="24" borderId="0" xfId="56" applyFont="1" applyFill="1" applyBorder="1">
      <alignment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0" fillId="28" borderId="10" xfId="0" applyFont="1" applyFill="1" applyBorder="1" applyAlignment="1">
      <alignment horizontal="center" vertical="center" wrapText="1"/>
    </xf>
    <xf numFmtId="0" fontId="30" fillId="28" borderId="23" xfId="0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3" fontId="31" fillId="35" borderId="10" xfId="0" applyNumberFormat="1" applyFont="1" applyFill="1" applyBorder="1" applyAlignment="1">
      <alignment horizontal="center" wrapText="1"/>
    </xf>
    <xf numFmtId="1" fontId="31" fillId="25" borderId="10" xfId="0" applyNumberFormat="1" applyFont="1" applyFill="1" applyBorder="1" applyAlignment="1">
      <alignment horizontal="center"/>
    </xf>
    <xf numFmtId="1" fontId="30" fillId="25" borderId="10" xfId="0" applyNumberFormat="1" applyFont="1" applyFill="1" applyBorder="1" applyAlignment="1">
      <alignment horizontal="center"/>
    </xf>
    <xf numFmtId="0" fontId="31" fillId="31" borderId="0" xfId="0" applyFont="1" applyFill="1" applyAlignment="1">
      <alignment/>
    </xf>
    <xf numFmtId="0" fontId="31" fillId="31" borderId="0" xfId="0" applyFont="1" applyFill="1" applyAlignment="1">
      <alignment horizontal="center"/>
    </xf>
    <xf numFmtId="0" fontId="30" fillId="31" borderId="0" xfId="0" applyFont="1" applyFill="1" applyAlignment="1">
      <alignment/>
    </xf>
    <xf numFmtId="0" fontId="31" fillId="0" borderId="30" xfId="0" applyFont="1" applyBorder="1" applyAlignment="1">
      <alignment horizontal="center"/>
    </xf>
    <xf numFmtId="0" fontId="31" fillId="10" borderId="25" xfId="0" applyFont="1" applyFill="1" applyBorder="1" applyAlignment="1">
      <alignment/>
    </xf>
    <xf numFmtId="0" fontId="31" fillId="10" borderId="25" xfId="0" applyFont="1" applyFill="1" applyBorder="1" applyAlignment="1">
      <alignment horizontal="center"/>
    </xf>
    <xf numFmtId="0" fontId="37" fillId="36" borderId="0" xfId="0" applyFont="1" applyFill="1" applyAlignment="1">
      <alignment horizontal="left"/>
    </xf>
    <xf numFmtId="0" fontId="37" fillId="37" borderId="0" xfId="0" applyFont="1" applyFill="1" applyAlignment="1">
      <alignment horizontal="left"/>
    </xf>
    <xf numFmtId="0" fontId="38" fillId="24" borderId="0" xfId="0" applyFont="1" applyFill="1" applyAlignment="1">
      <alignment/>
    </xf>
    <xf numFmtId="0" fontId="38" fillId="24" borderId="0" xfId="0" applyFont="1" applyFill="1" applyAlignment="1">
      <alignment horizontal="center"/>
    </xf>
    <xf numFmtId="0" fontId="39" fillId="24" borderId="0" xfId="0" applyFont="1" applyFill="1" applyAlignment="1">
      <alignment/>
    </xf>
    <xf numFmtId="0" fontId="38" fillId="0" borderId="31" xfId="0" applyFont="1" applyBorder="1" applyAlignment="1">
      <alignment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38" borderId="32" xfId="0" applyFont="1" applyFill="1" applyBorder="1" applyAlignment="1">
      <alignment horizontal="center"/>
    </xf>
    <xf numFmtId="0" fontId="38" fillId="38" borderId="31" xfId="0" applyFont="1" applyFill="1" applyBorder="1" applyAlignment="1">
      <alignment horizontal="center"/>
    </xf>
    <xf numFmtId="0" fontId="38" fillId="38" borderId="31" xfId="0" applyFont="1" applyFill="1" applyBorder="1" applyAlignment="1">
      <alignment horizontal="center" vertical="top" wrapText="1"/>
    </xf>
    <xf numFmtId="0" fontId="38" fillId="39" borderId="31" xfId="0" applyFont="1" applyFill="1" applyBorder="1" applyAlignment="1">
      <alignment/>
    </xf>
    <xf numFmtId="0" fontId="38" fillId="39" borderId="31" xfId="0" applyFont="1" applyFill="1" applyBorder="1" applyAlignment="1">
      <alignment horizontal="center"/>
    </xf>
    <xf numFmtId="0" fontId="38" fillId="39" borderId="32" xfId="0" applyFont="1" applyFill="1" applyBorder="1" applyAlignment="1">
      <alignment horizontal="center"/>
    </xf>
    <xf numFmtId="0" fontId="38" fillId="37" borderId="31" xfId="0" applyFont="1" applyFill="1" applyBorder="1" applyAlignment="1">
      <alignment horizontal="center"/>
    </xf>
    <xf numFmtId="0" fontId="31" fillId="24" borderId="25" xfId="0" applyFont="1" applyFill="1" applyBorder="1" applyAlignment="1">
      <alignment horizontal="left" vertical="center" wrapText="1"/>
    </xf>
    <xf numFmtId="0" fontId="31" fillId="24" borderId="25" xfId="0" applyFont="1" applyFill="1" applyBorder="1" applyAlignment="1">
      <alignment horizontal="center" vertical="center" wrapText="1"/>
    </xf>
    <xf numFmtId="16" fontId="31" fillId="0" borderId="10" xfId="0" applyNumberFormat="1" applyFont="1" applyBorder="1" applyAlignment="1">
      <alignment horizontal="center"/>
    </xf>
    <xf numFmtId="0" fontId="31" fillId="30" borderId="25" xfId="0" applyFont="1" applyFill="1" applyBorder="1" applyAlignment="1">
      <alignment horizontal="left" vertical="center" wrapText="1"/>
    </xf>
    <xf numFmtId="0" fontId="31" fillId="30" borderId="10" xfId="0" applyFont="1" applyFill="1" applyBorder="1" applyAlignment="1">
      <alignment horizontal="center" vertical="center"/>
    </xf>
    <xf numFmtId="0" fontId="31" fillId="30" borderId="25" xfId="0" applyFont="1" applyFill="1" applyBorder="1" applyAlignment="1">
      <alignment horizontal="center" vertical="center" wrapText="1"/>
    </xf>
    <xf numFmtId="0" fontId="31" fillId="30" borderId="23" xfId="0" applyFont="1" applyFill="1" applyBorder="1" applyAlignment="1">
      <alignment horizontal="center"/>
    </xf>
    <xf numFmtId="0" fontId="31" fillId="30" borderId="10" xfId="0" applyFont="1" applyFill="1" applyBorder="1" applyAlignment="1">
      <alignment horizontal="center"/>
    </xf>
    <xf numFmtId="0" fontId="30" fillId="30" borderId="10" xfId="0" applyFont="1" applyFill="1" applyBorder="1" applyAlignment="1">
      <alignment horizontal="center"/>
    </xf>
    <xf numFmtId="0" fontId="31" fillId="30" borderId="10" xfId="0" applyFont="1" applyFill="1" applyBorder="1" applyAlignment="1">
      <alignment/>
    </xf>
    <xf numFmtId="0" fontId="31" fillId="24" borderId="0" xfId="54" applyFont="1" applyFill="1">
      <alignment/>
      <protection/>
    </xf>
    <xf numFmtId="0" fontId="23" fillId="24" borderId="0" xfId="54" applyFont="1" applyFill="1">
      <alignment/>
      <protection/>
    </xf>
    <xf numFmtId="0" fontId="37" fillId="31" borderId="0" xfId="56" applyFont="1" applyFill="1">
      <alignment/>
      <protection/>
    </xf>
    <xf numFmtId="0" fontId="30" fillId="10" borderId="10" xfId="0" applyFont="1" applyFill="1" applyBorder="1" applyAlignment="1">
      <alignment/>
    </xf>
    <xf numFmtId="0" fontId="29" fillId="0" borderId="10" xfId="56" applyFont="1" applyBorder="1" applyAlignment="1">
      <alignment horizontal="center"/>
      <protection/>
    </xf>
    <xf numFmtId="0" fontId="29" fillId="26" borderId="10" xfId="56" applyFont="1" applyFill="1" applyBorder="1" applyAlignment="1">
      <alignment horizontal="center"/>
      <protection/>
    </xf>
    <xf numFmtId="0" fontId="26" fillId="24" borderId="10" xfId="56" applyFont="1" applyFill="1" applyBorder="1" applyAlignment="1">
      <alignment horizontal="left"/>
      <protection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/>
    </xf>
    <xf numFmtId="0" fontId="26" fillId="24" borderId="10" xfId="54" applyFont="1" applyFill="1" applyBorder="1">
      <alignment/>
      <protection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10" xfId="56" applyFont="1" applyBorder="1" applyAlignment="1">
      <alignment horizontal="center" vertical="top" wrapText="1"/>
      <protection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55" applyFont="1" applyBorder="1" applyAlignment="1">
      <alignment horizontal="center" vertical="top" wrapText="1"/>
      <protection/>
    </xf>
    <xf numFmtId="4" fontId="26" fillId="0" borderId="0" xfId="54" applyNumberFormat="1" applyFont="1">
      <alignment/>
      <protection/>
    </xf>
    <xf numFmtId="0" fontId="26" fillId="0" borderId="10" xfId="54" applyFont="1" applyBorder="1" applyAlignment="1">
      <alignment wrapText="1"/>
      <protection/>
    </xf>
    <xf numFmtId="0" fontId="26" fillId="24" borderId="10" xfId="56" applyFont="1" applyFill="1" applyBorder="1" applyAlignment="1">
      <alignment horizontal="center"/>
      <protection/>
    </xf>
    <xf numFmtId="0" fontId="26" fillId="24" borderId="10" xfId="0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1" fontId="26" fillId="24" borderId="10" xfId="56" applyNumberFormat="1" applyFont="1" applyFill="1" applyBorder="1" applyAlignment="1">
      <alignment horizontal="center"/>
      <protection/>
    </xf>
    <xf numFmtId="4" fontId="26" fillId="24" borderId="10" xfId="56" applyNumberFormat="1" applyFont="1" applyFill="1" applyBorder="1" applyAlignment="1">
      <alignment horizontal="center"/>
      <protection/>
    </xf>
    <xf numFmtId="0" fontId="26" fillId="24" borderId="10" xfId="54" applyFont="1" applyFill="1" applyBorder="1" applyAlignment="1">
      <alignment horizontal="center"/>
      <protection/>
    </xf>
    <xf numFmtId="4" fontId="26" fillId="24" borderId="10" xfId="54" applyNumberFormat="1" applyFont="1" applyFill="1" applyBorder="1">
      <alignment/>
      <protection/>
    </xf>
    <xf numFmtId="1" fontId="26" fillId="24" borderId="10" xfId="54" applyNumberFormat="1" applyFont="1" applyFill="1" applyBorder="1" applyAlignment="1">
      <alignment horizontal="center"/>
      <protection/>
    </xf>
    <xf numFmtId="0" fontId="38" fillId="0" borderId="31" xfId="0" applyFont="1" applyBorder="1" applyAlignment="1">
      <alignment wrapText="1"/>
    </xf>
    <xf numFmtId="0" fontId="30" fillId="28" borderId="33" xfId="0" applyFont="1" applyFill="1" applyBorder="1" applyAlignment="1">
      <alignment horizontal="center" vertical="center"/>
    </xf>
    <xf numFmtId="0" fontId="30" fillId="28" borderId="34" xfId="0" applyFont="1" applyFill="1" applyBorder="1" applyAlignment="1">
      <alignment horizontal="center" vertical="center"/>
    </xf>
    <xf numFmtId="0" fontId="30" fillId="28" borderId="23" xfId="0" applyFont="1" applyFill="1" applyBorder="1" applyAlignment="1">
      <alignment horizontal="center" vertical="center" wrapText="1"/>
    </xf>
    <xf numFmtId="0" fontId="30" fillId="28" borderId="30" xfId="0" applyFont="1" applyFill="1" applyBorder="1" applyAlignment="1">
      <alignment horizontal="center" vertical="center" wrapText="1"/>
    </xf>
    <xf numFmtId="0" fontId="30" fillId="28" borderId="35" xfId="0" applyFont="1" applyFill="1" applyBorder="1" applyAlignment="1">
      <alignment horizontal="center" vertical="center" wrapText="1"/>
    </xf>
    <xf numFmtId="0" fontId="30" fillId="28" borderId="33" xfId="56" applyFont="1" applyFill="1" applyBorder="1" applyAlignment="1">
      <alignment horizontal="center" vertical="center" wrapText="1"/>
      <protection/>
    </xf>
    <xf numFmtId="0" fontId="30" fillId="28" borderId="34" xfId="56" applyFont="1" applyFill="1" applyBorder="1" applyAlignment="1">
      <alignment horizontal="center" vertical="center" wrapText="1"/>
      <protection/>
    </xf>
    <xf numFmtId="0" fontId="31" fillId="28" borderId="10" xfId="0" applyFont="1" applyFill="1" applyBorder="1" applyAlignment="1">
      <alignment horizontal="center" vertical="center" wrapText="1"/>
    </xf>
    <xf numFmtId="0" fontId="30" fillId="28" borderId="33" xfId="0" applyFont="1" applyFill="1" applyBorder="1" applyAlignment="1">
      <alignment horizontal="center" vertical="center" wrapText="1"/>
    </xf>
    <xf numFmtId="0" fontId="30" fillId="28" borderId="25" xfId="0" applyFont="1" applyFill="1" applyBorder="1" applyAlignment="1">
      <alignment horizontal="center" vertical="center" wrapText="1"/>
    </xf>
    <xf numFmtId="0" fontId="30" fillId="28" borderId="34" xfId="0" applyFont="1" applyFill="1" applyBorder="1" applyAlignment="1">
      <alignment horizontal="center" vertical="center" wrapText="1"/>
    </xf>
    <xf numFmtId="0" fontId="23" fillId="28" borderId="36" xfId="0" applyFont="1" applyFill="1" applyBorder="1" applyAlignment="1">
      <alignment horizontal="center" vertical="center" wrapText="1"/>
    </xf>
    <xf numFmtId="0" fontId="22" fillId="28" borderId="33" xfId="0" applyFont="1" applyFill="1" applyBorder="1" applyAlignment="1">
      <alignment horizontal="center" vertical="center"/>
    </xf>
    <xf numFmtId="0" fontId="22" fillId="28" borderId="34" xfId="0" applyFont="1" applyFill="1" applyBorder="1" applyAlignment="1">
      <alignment horizontal="center" vertical="center"/>
    </xf>
    <xf numFmtId="0" fontId="22" fillId="28" borderId="33" xfId="56" applyFont="1" applyFill="1" applyBorder="1" applyAlignment="1">
      <alignment horizontal="center" vertical="center" wrapText="1"/>
      <protection/>
    </xf>
    <xf numFmtId="0" fontId="22" fillId="28" borderId="34" xfId="56" applyFont="1" applyFill="1" applyBorder="1" applyAlignment="1">
      <alignment horizontal="center" vertical="center" wrapText="1"/>
      <protection/>
    </xf>
    <xf numFmtId="0" fontId="22" fillId="28" borderId="33" xfId="0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center" vertical="center" wrapText="1"/>
    </xf>
    <xf numFmtId="0" fontId="31" fillId="28" borderId="37" xfId="0" applyFont="1" applyFill="1" applyBorder="1" applyAlignment="1">
      <alignment horizontal="center" vertical="center" wrapText="1"/>
    </xf>
    <xf numFmtId="0" fontId="31" fillId="28" borderId="36" xfId="0" applyFont="1" applyFill="1" applyBorder="1" applyAlignment="1">
      <alignment horizontal="center" vertical="center" wrapText="1"/>
    </xf>
    <xf numFmtId="0" fontId="31" fillId="28" borderId="24" xfId="0" applyFont="1" applyFill="1" applyBorder="1" applyAlignment="1">
      <alignment horizontal="center" vertical="center" wrapText="1"/>
    </xf>
    <xf numFmtId="0" fontId="30" fillId="28" borderId="38" xfId="0" applyFont="1" applyFill="1" applyBorder="1" applyAlignment="1">
      <alignment horizontal="center" vertical="center" wrapText="1"/>
    </xf>
    <xf numFmtId="0" fontId="30" fillId="0" borderId="0" xfId="56" applyFont="1" applyBorder="1" applyAlignment="1">
      <alignment horizontal="center"/>
      <protection/>
    </xf>
    <xf numFmtId="0" fontId="30" fillId="28" borderId="25" xfId="0" applyFont="1" applyFill="1" applyBorder="1" applyAlignment="1">
      <alignment horizontal="center" vertical="center"/>
    </xf>
    <xf numFmtId="0" fontId="30" fillId="0" borderId="0" xfId="54" applyFont="1" applyAlignment="1">
      <alignment horizontal="center"/>
      <protection/>
    </xf>
    <xf numFmtId="0" fontId="39" fillId="40" borderId="39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/>
    </xf>
    <xf numFmtId="0" fontId="39" fillId="40" borderId="41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8" fillId="40" borderId="41" xfId="0" applyFont="1" applyFill="1" applyBorder="1" applyAlignment="1">
      <alignment horizontal="center" vertical="center" wrapText="1"/>
    </xf>
    <xf numFmtId="0" fontId="39" fillId="40" borderId="45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/>
    </xf>
    <xf numFmtId="0" fontId="39" fillId="40" borderId="32" xfId="0" applyFont="1" applyFill="1" applyBorder="1" applyAlignment="1">
      <alignment horizontal="center" vertical="center" wrapText="1"/>
    </xf>
    <xf numFmtId="0" fontId="31" fillId="0" borderId="47" xfId="0" applyFont="1" applyBorder="1" applyAlignment="1">
      <alignment/>
    </xf>
    <xf numFmtId="0" fontId="31" fillId="0" borderId="48" xfId="0" applyFont="1" applyBorder="1" applyAlignment="1">
      <alignment/>
    </xf>
    <xf numFmtId="0" fontId="30" fillId="0" borderId="3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26" borderId="49" xfId="0" applyFont="1" applyFill="1" applyBorder="1" applyAlignment="1">
      <alignment horizontal="center" vertical="center" wrapText="1"/>
    </xf>
    <xf numFmtId="0" fontId="30" fillId="26" borderId="50" xfId="0" applyFont="1" applyFill="1" applyBorder="1" applyAlignment="1">
      <alignment horizontal="center" vertical="center" wrapText="1"/>
    </xf>
    <xf numFmtId="0" fontId="31" fillId="0" borderId="23" xfId="56" applyFont="1" applyBorder="1" applyAlignment="1">
      <alignment horizontal="center"/>
      <protection/>
    </xf>
    <xf numFmtId="0" fontId="31" fillId="0" borderId="35" xfId="56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аскетбол 2014" xfId="54"/>
    <cellStyle name="Обычный_Биатлон, фристайл 2 вариант" xfId="55"/>
    <cellStyle name="Обычный_Велоспорт 2014 смета" xfId="56"/>
    <cellStyle name="Обычный_Игровые виды 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K439"/>
  <sheetViews>
    <sheetView tabSelected="1" view="pageBreakPreview" zoomScale="70" zoomScaleNormal="70" zoomScaleSheetLayoutView="70" zoomScalePageLayoutView="50" workbookViewId="0" topLeftCell="A1">
      <selection activeCell="B7" sqref="B7:B8"/>
    </sheetView>
  </sheetViews>
  <sheetFormatPr defaultColWidth="9.140625" defaultRowHeight="12.75"/>
  <cols>
    <col min="1" max="1" width="60.8515625" style="1" customWidth="1"/>
    <col min="2" max="2" width="19.57421875" style="1" customWidth="1"/>
    <col min="3" max="3" width="22.8515625" style="1" customWidth="1"/>
    <col min="4" max="4" width="27.421875" style="9" customWidth="1"/>
    <col min="5" max="5" width="15.00390625" style="1" customWidth="1"/>
    <col min="6" max="6" width="11.28125" style="1" customWidth="1"/>
    <col min="7" max="7" width="12.8515625" style="1" customWidth="1"/>
    <col min="8" max="8" width="14.421875" style="1" customWidth="1"/>
    <col min="9" max="9" width="16.7109375" style="1" customWidth="1"/>
    <col min="10" max="10" width="10.7109375" style="1" bestFit="1" customWidth="1"/>
    <col min="11" max="12" width="9.421875" style="1" bestFit="1" customWidth="1"/>
    <col min="13" max="13" width="12.28125" style="1" bestFit="1" customWidth="1"/>
    <col min="14" max="14" width="10.7109375" style="1" bestFit="1" customWidth="1"/>
    <col min="15" max="15" width="24.7109375" style="1" customWidth="1"/>
    <col min="16" max="16" width="10.7109375" style="1" bestFit="1" customWidth="1"/>
    <col min="17" max="17" width="21.7109375" style="1" customWidth="1"/>
    <col min="18" max="18" width="29.00390625" style="1" customWidth="1"/>
    <col min="19" max="19" width="47.57421875" style="1" customWidth="1"/>
    <col min="20" max="20" width="9.8515625" style="1" bestFit="1" customWidth="1"/>
    <col min="21" max="21" width="16.00390625" style="1" customWidth="1"/>
    <col min="22" max="22" width="10.7109375" style="1" bestFit="1" customWidth="1"/>
    <col min="23" max="23" width="9.421875" style="1" bestFit="1" customWidth="1"/>
    <col min="24" max="25" width="10.7109375" style="1" bestFit="1" customWidth="1"/>
    <col min="26" max="26" width="20.28125" style="1" customWidth="1"/>
    <col min="27" max="27" width="22.7109375" style="1" customWidth="1"/>
    <col min="28" max="28" width="25.28125" style="1" customWidth="1"/>
    <col min="29" max="29" width="21.421875" style="1" customWidth="1"/>
    <col min="30" max="31" width="9.28125" style="1" bestFit="1" customWidth="1"/>
    <col min="32" max="32" width="9.140625" style="1" customWidth="1"/>
    <col min="33" max="33" width="10.7109375" style="1" bestFit="1" customWidth="1"/>
    <col min="34" max="16384" width="9.140625" style="1" customWidth="1"/>
  </cols>
  <sheetData>
    <row r="1" spans="1:31" ht="51" customHeight="1">
      <c r="A1" s="296" t="s">
        <v>450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82"/>
      <c r="AD1" s="82"/>
      <c r="AE1" s="82"/>
    </row>
    <row r="2" spans="1:31" ht="15.7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83"/>
      <c r="AD2" s="83"/>
      <c r="AE2" s="82"/>
    </row>
    <row r="3" spans="1:35" s="13" customFormat="1" ht="15">
      <c r="A3" s="84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4"/>
      <c r="AC3" s="85"/>
      <c r="AD3" s="86"/>
      <c r="AE3" s="86"/>
      <c r="AF3" s="22"/>
      <c r="AG3" s="22"/>
      <c r="AH3" s="22"/>
      <c r="AI3" s="22"/>
    </row>
    <row r="4" spans="1:35" s="33" customFormat="1" ht="15.75">
      <c r="A4" s="81" t="s">
        <v>27</v>
      </c>
      <c r="B4" s="87"/>
      <c r="C4" s="86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5"/>
      <c r="AD4" s="84"/>
      <c r="AE4" s="84"/>
      <c r="AF4" s="21"/>
      <c r="AG4" s="21"/>
      <c r="AH4" s="21"/>
      <c r="AI4" s="21"/>
    </row>
    <row r="5" spans="1:35" s="4" customFormat="1" ht="15">
      <c r="A5" s="89"/>
      <c r="B5" s="89"/>
      <c r="C5" s="89"/>
      <c r="D5" s="90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91"/>
      <c r="AD5" s="91"/>
      <c r="AE5" s="91"/>
      <c r="AF5" s="23"/>
      <c r="AG5" s="23"/>
      <c r="AH5" s="23"/>
      <c r="AI5" s="23"/>
    </row>
    <row r="6" spans="1:35" s="4" customFormat="1" ht="39" customHeight="1">
      <c r="A6" s="291" t="s">
        <v>83</v>
      </c>
      <c r="B6" s="274" t="s">
        <v>84</v>
      </c>
      <c r="C6" s="275"/>
      <c r="D6" s="276"/>
      <c r="E6" s="274" t="s">
        <v>88</v>
      </c>
      <c r="F6" s="275"/>
      <c r="G6" s="276"/>
      <c r="H6" s="274" t="s">
        <v>91</v>
      </c>
      <c r="I6" s="276"/>
      <c r="J6" s="274" t="s">
        <v>94</v>
      </c>
      <c r="K6" s="275"/>
      <c r="L6" s="275"/>
      <c r="M6" s="276"/>
      <c r="N6" s="291" t="s">
        <v>111</v>
      </c>
      <c r="O6" s="291"/>
      <c r="P6" s="291"/>
      <c r="Q6" s="291"/>
      <c r="R6" s="291"/>
      <c r="S6" s="291"/>
      <c r="T6" s="291"/>
      <c r="U6" s="291"/>
      <c r="V6" s="291" t="s">
        <v>105</v>
      </c>
      <c r="W6" s="291"/>
      <c r="X6" s="291"/>
      <c r="Y6" s="291"/>
      <c r="Z6" s="291" t="s">
        <v>108</v>
      </c>
      <c r="AA6" s="274" t="s">
        <v>3</v>
      </c>
      <c r="AB6" s="291" t="s">
        <v>109</v>
      </c>
      <c r="AC6" s="292" t="s">
        <v>114</v>
      </c>
      <c r="AD6" s="91"/>
      <c r="AE6" s="91"/>
      <c r="AF6" s="23"/>
      <c r="AG6" s="23"/>
      <c r="AH6" s="23"/>
      <c r="AI6" s="23"/>
    </row>
    <row r="7" spans="1:35" s="4" customFormat="1" ht="27" customHeight="1">
      <c r="A7" s="291"/>
      <c r="B7" s="280" t="s">
        <v>85</v>
      </c>
      <c r="C7" s="280" t="s">
        <v>86</v>
      </c>
      <c r="D7" s="280" t="s">
        <v>87</v>
      </c>
      <c r="E7" s="280" t="s">
        <v>89</v>
      </c>
      <c r="F7" s="280" t="s">
        <v>90</v>
      </c>
      <c r="G7" s="280" t="s">
        <v>0</v>
      </c>
      <c r="H7" s="280" t="s">
        <v>92</v>
      </c>
      <c r="I7" s="280" t="s">
        <v>93</v>
      </c>
      <c r="J7" s="280" t="s">
        <v>95</v>
      </c>
      <c r="K7" s="280" t="s">
        <v>96</v>
      </c>
      <c r="L7" s="280" t="s">
        <v>97</v>
      </c>
      <c r="M7" s="280" t="s">
        <v>98</v>
      </c>
      <c r="N7" s="280" t="s">
        <v>99</v>
      </c>
      <c r="O7" s="280" t="s">
        <v>90</v>
      </c>
      <c r="P7" s="280" t="s">
        <v>2</v>
      </c>
      <c r="Q7" s="280" t="s">
        <v>100</v>
      </c>
      <c r="R7" s="280" t="s">
        <v>101</v>
      </c>
      <c r="S7" s="280" t="s">
        <v>102</v>
      </c>
      <c r="T7" s="280" t="s">
        <v>103</v>
      </c>
      <c r="U7" s="280" t="s">
        <v>104</v>
      </c>
      <c r="V7" s="280" t="s">
        <v>1</v>
      </c>
      <c r="W7" s="280" t="s">
        <v>2</v>
      </c>
      <c r="X7" s="280" t="s">
        <v>106</v>
      </c>
      <c r="Y7" s="280" t="s">
        <v>107</v>
      </c>
      <c r="Z7" s="291"/>
      <c r="AA7" s="274"/>
      <c r="AB7" s="291"/>
      <c r="AC7" s="293"/>
      <c r="AD7" s="91"/>
      <c r="AE7" s="91"/>
      <c r="AF7" s="23"/>
      <c r="AG7" s="23"/>
      <c r="AH7" s="23"/>
      <c r="AI7" s="23"/>
    </row>
    <row r="8" spans="1:35" s="4" customFormat="1" ht="115.5" customHeight="1">
      <c r="A8" s="29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90"/>
      <c r="R8" s="281"/>
      <c r="S8" s="281"/>
      <c r="T8" s="281"/>
      <c r="U8" s="290"/>
      <c r="V8" s="281"/>
      <c r="W8" s="290"/>
      <c r="X8" s="290"/>
      <c r="Y8" s="290"/>
      <c r="Z8" s="291"/>
      <c r="AA8" s="274"/>
      <c r="AB8" s="291"/>
      <c r="AC8" s="294"/>
      <c r="AD8" s="91"/>
      <c r="AE8" s="91"/>
      <c r="AF8" s="23"/>
      <c r="AG8" s="23"/>
      <c r="AH8" s="23"/>
      <c r="AI8" s="23"/>
    </row>
    <row r="9" spans="1:35" s="4" customFormat="1" ht="15">
      <c r="A9" s="92" t="s">
        <v>28</v>
      </c>
      <c r="B9" s="93" t="s">
        <v>112</v>
      </c>
      <c r="C9" s="94" t="s">
        <v>72</v>
      </c>
      <c r="D9" s="94" t="s">
        <v>5</v>
      </c>
      <c r="E9" s="94">
        <v>8</v>
      </c>
      <c r="F9" s="94">
        <v>2</v>
      </c>
      <c r="G9" s="94">
        <f>E9+F9</f>
        <v>10</v>
      </c>
      <c r="H9" s="94">
        <v>1000</v>
      </c>
      <c r="I9" s="95">
        <f>H9*G9</f>
        <v>10000</v>
      </c>
      <c r="J9" s="94">
        <f>G9</f>
        <v>10</v>
      </c>
      <c r="K9" s="94">
        <v>3</v>
      </c>
      <c r="L9" s="94">
        <v>550</v>
      </c>
      <c r="M9" s="95">
        <f>L9*K9*J9</f>
        <v>16500</v>
      </c>
      <c r="N9" s="94">
        <f>E9</f>
        <v>8</v>
      </c>
      <c r="O9" s="94">
        <f>F9</f>
        <v>2</v>
      </c>
      <c r="P9" s="94">
        <v>4</v>
      </c>
      <c r="Q9" s="94">
        <v>409</v>
      </c>
      <c r="R9" s="94">
        <v>204.5</v>
      </c>
      <c r="S9" s="94">
        <f aca="true" t="shared" si="0" ref="S9:S33">N9*P9*Q9</f>
        <v>13088</v>
      </c>
      <c r="T9" s="94">
        <f aca="true" t="shared" si="1" ref="T9:T33">O9*P9*R9</f>
        <v>1636</v>
      </c>
      <c r="U9" s="95">
        <f>S9+T9</f>
        <v>14724</v>
      </c>
      <c r="V9" s="94">
        <f>G9</f>
        <v>10</v>
      </c>
      <c r="W9" s="94">
        <v>2</v>
      </c>
      <c r="X9" s="94">
        <v>100</v>
      </c>
      <c r="Y9" s="95">
        <f>X9*W9*V9</f>
        <v>2000</v>
      </c>
      <c r="Z9" s="95"/>
      <c r="AA9" s="95">
        <f>Y9+U9+M9+I9</f>
        <v>43224</v>
      </c>
      <c r="AB9" s="93" t="s">
        <v>113</v>
      </c>
      <c r="AC9" s="96"/>
      <c r="AD9" s="91"/>
      <c r="AE9" s="91"/>
      <c r="AF9" s="23"/>
      <c r="AG9" s="23"/>
      <c r="AH9" s="23"/>
      <c r="AI9" s="23"/>
    </row>
    <row r="10" spans="1:35" s="4" customFormat="1" ht="15">
      <c r="A10" s="92" t="s">
        <v>157</v>
      </c>
      <c r="B10" s="93" t="s">
        <v>112</v>
      </c>
      <c r="C10" s="94" t="s">
        <v>125</v>
      </c>
      <c r="D10" s="94" t="s">
        <v>158</v>
      </c>
      <c r="E10" s="94">
        <v>5</v>
      </c>
      <c r="F10" s="94">
        <v>2</v>
      </c>
      <c r="G10" s="94">
        <f aca="true" t="shared" si="2" ref="G10:G33">E10+F10</f>
        <v>7</v>
      </c>
      <c r="H10" s="94">
        <v>20000</v>
      </c>
      <c r="I10" s="95">
        <f aca="true" t="shared" si="3" ref="I10:I33">H10*G10</f>
        <v>140000</v>
      </c>
      <c r="J10" s="94">
        <f aca="true" t="shared" si="4" ref="J10:J33">G10</f>
        <v>7</v>
      </c>
      <c r="K10" s="94">
        <v>3</v>
      </c>
      <c r="L10" s="94">
        <v>550</v>
      </c>
      <c r="M10" s="95">
        <f aca="true" t="shared" si="5" ref="M10:M33">L10*K10*J10</f>
        <v>11550</v>
      </c>
      <c r="N10" s="94">
        <f aca="true" t="shared" si="6" ref="N10:N33">E10</f>
        <v>5</v>
      </c>
      <c r="O10" s="94">
        <f aca="true" t="shared" si="7" ref="O10:O33">F10</f>
        <v>2</v>
      </c>
      <c r="P10" s="94">
        <v>4</v>
      </c>
      <c r="Q10" s="94">
        <v>409</v>
      </c>
      <c r="R10" s="94">
        <v>204.5</v>
      </c>
      <c r="S10" s="94">
        <f t="shared" si="0"/>
        <v>8180</v>
      </c>
      <c r="T10" s="94">
        <f t="shared" si="1"/>
        <v>1636</v>
      </c>
      <c r="U10" s="95">
        <f aca="true" t="shared" si="8" ref="U10:U33">S10+T10</f>
        <v>9816</v>
      </c>
      <c r="V10" s="94">
        <v>7</v>
      </c>
      <c r="W10" s="94">
        <v>4</v>
      </c>
      <c r="X10" s="94">
        <v>100</v>
      </c>
      <c r="Y10" s="95">
        <f aca="true" t="shared" si="9" ref="Y10:Y33">X10*W10*V10</f>
        <v>2800</v>
      </c>
      <c r="Z10" s="95"/>
      <c r="AA10" s="95">
        <f aca="true" t="shared" si="10" ref="AA10:AA33">Y10+U10+M10+I10</f>
        <v>164166</v>
      </c>
      <c r="AB10" s="93" t="s">
        <v>113</v>
      </c>
      <c r="AC10" s="96"/>
      <c r="AD10" s="91"/>
      <c r="AE10" s="91"/>
      <c r="AF10" s="23"/>
      <c r="AG10" s="23"/>
      <c r="AH10" s="23"/>
      <c r="AI10" s="23"/>
    </row>
    <row r="11" spans="1:35" s="4" customFormat="1" ht="15">
      <c r="A11" s="92" t="s">
        <v>29</v>
      </c>
      <c r="B11" s="93" t="s">
        <v>112</v>
      </c>
      <c r="C11" s="94" t="s">
        <v>71</v>
      </c>
      <c r="D11" s="94" t="s">
        <v>5</v>
      </c>
      <c r="E11" s="94">
        <v>8</v>
      </c>
      <c r="F11" s="94">
        <v>2</v>
      </c>
      <c r="G11" s="94">
        <f t="shared" si="2"/>
        <v>10</v>
      </c>
      <c r="H11" s="94">
        <v>5000</v>
      </c>
      <c r="I11" s="95">
        <f t="shared" si="3"/>
        <v>50000</v>
      </c>
      <c r="J11" s="94">
        <f t="shared" si="4"/>
        <v>10</v>
      </c>
      <c r="K11" s="94">
        <v>3</v>
      </c>
      <c r="L11" s="94">
        <v>550</v>
      </c>
      <c r="M11" s="95">
        <f t="shared" si="5"/>
        <v>16500</v>
      </c>
      <c r="N11" s="94">
        <f t="shared" si="6"/>
        <v>8</v>
      </c>
      <c r="O11" s="94">
        <f t="shared" si="7"/>
        <v>2</v>
      </c>
      <c r="P11" s="94">
        <v>4</v>
      </c>
      <c r="Q11" s="94">
        <v>409</v>
      </c>
      <c r="R11" s="94">
        <v>204.5</v>
      </c>
      <c r="S11" s="94">
        <f t="shared" si="0"/>
        <v>13088</v>
      </c>
      <c r="T11" s="94">
        <f t="shared" si="1"/>
        <v>1636</v>
      </c>
      <c r="U11" s="95">
        <f t="shared" si="8"/>
        <v>14724</v>
      </c>
      <c r="V11" s="94">
        <f>G11</f>
        <v>10</v>
      </c>
      <c r="W11" s="94">
        <v>2</v>
      </c>
      <c r="X11" s="94">
        <v>100</v>
      </c>
      <c r="Y11" s="95">
        <f t="shared" si="9"/>
        <v>2000</v>
      </c>
      <c r="Z11" s="95"/>
      <c r="AA11" s="95">
        <f t="shared" si="10"/>
        <v>83224</v>
      </c>
      <c r="AB11" s="93" t="s">
        <v>113</v>
      </c>
      <c r="AC11" s="96"/>
      <c r="AD11" s="91"/>
      <c r="AE11" s="91"/>
      <c r="AF11" s="23"/>
      <c r="AG11" s="23"/>
      <c r="AH11" s="23"/>
      <c r="AI11" s="23"/>
    </row>
    <row r="12" spans="1:35" s="4" customFormat="1" ht="15">
      <c r="A12" s="92" t="s">
        <v>43</v>
      </c>
      <c r="B12" s="93" t="s">
        <v>112</v>
      </c>
      <c r="C12" s="94" t="s">
        <v>5</v>
      </c>
      <c r="D12" s="94" t="s">
        <v>5</v>
      </c>
      <c r="E12" s="94">
        <v>15</v>
      </c>
      <c r="F12" s="94">
        <v>3</v>
      </c>
      <c r="G12" s="94">
        <f t="shared" si="2"/>
        <v>18</v>
      </c>
      <c r="H12" s="94">
        <v>5000</v>
      </c>
      <c r="I12" s="95">
        <f t="shared" si="3"/>
        <v>90000</v>
      </c>
      <c r="J12" s="94">
        <f t="shared" si="4"/>
        <v>18</v>
      </c>
      <c r="K12" s="94">
        <v>3</v>
      </c>
      <c r="L12" s="94">
        <v>550</v>
      </c>
      <c r="M12" s="95">
        <f t="shared" si="5"/>
        <v>29700</v>
      </c>
      <c r="N12" s="94">
        <f t="shared" si="6"/>
        <v>15</v>
      </c>
      <c r="O12" s="94">
        <f t="shared" si="7"/>
        <v>3</v>
      </c>
      <c r="P12" s="94">
        <v>4</v>
      </c>
      <c r="Q12" s="94">
        <v>409</v>
      </c>
      <c r="R12" s="94">
        <v>204.5</v>
      </c>
      <c r="S12" s="94">
        <f t="shared" si="0"/>
        <v>24540</v>
      </c>
      <c r="T12" s="94">
        <f t="shared" si="1"/>
        <v>2454</v>
      </c>
      <c r="U12" s="95">
        <f t="shared" si="8"/>
        <v>26994</v>
      </c>
      <c r="V12" s="94">
        <f>G12</f>
        <v>18</v>
      </c>
      <c r="W12" s="94">
        <v>2</v>
      </c>
      <c r="X12" s="94">
        <v>100</v>
      </c>
      <c r="Y12" s="95">
        <f t="shared" si="9"/>
        <v>3600</v>
      </c>
      <c r="Z12" s="95"/>
      <c r="AA12" s="95">
        <f t="shared" si="10"/>
        <v>150294</v>
      </c>
      <c r="AB12" s="93" t="s">
        <v>113</v>
      </c>
      <c r="AC12" s="96"/>
      <c r="AD12" s="91"/>
      <c r="AE12" s="91"/>
      <c r="AF12" s="23"/>
      <c r="AG12" s="23"/>
      <c r="AH12" s="23"/>
      <c r="AI12" s="23"/>
    </row>
    <row r="13" spans="1:35" s="4" customFormat="1" ht="22.5" customHeight="1">
      <c r="A13" s="92" t="s">
        <v>155</v>
      </c>
      <c r="B13" s="93" t="s">
        <v>112</v>
      </c>
      <c r="C13" s="94" t="s">
        <v>5</v>
      </c>
      <c r="D13" s="94" t="s">
        <v>159</v>
      </c>
      <c r="E13" s="94">
        <v>5</v>
      </c>
      <c r="F13" s="94">
        <v>1</v>
      </c>
      <c r="G13" s="94">
        <f t="shared" si="2"/>
        <v>6</v>
      </c>
      <c r="H13" s="94">
        <v>3000</v>
      </c>
      <c r="I13" s="95">
        <f t="shared" si="3"/>
        <v>18000</v>
      </c>
      <c r="J13" s="94">
        <f t="shared" si="4"/>
        <v>6</v>
      </c>
      <c r="K13" s="94">
        <v>17</v>
      </c>
      <c r="L13" s="94">
        <v>550</v>
      </c>
      <c r="M13" s="95">
        <f t="shared" si="5"/>
        <v>56100</v>
      </c>
      <c r="N13" s="94">
        <f t="shared" si="6"/>
        <v>5</v>
      </c>
      <c r="O13" s="94">
        <f t="shared" si="7"/>
        <v>1</v>
      </c>
      <c r="P13" s="94">
        <v>18</v>
      </c>
      <c r="Q13" s="94">
        <v>409</v>
      </c>
      <c r="R13" s="94">
        <v>204.5</v>
      </c>
      <c r="S13" s="94">
        <f t="shared" si="0"/>
        <v>36810</v>
      </c>
      <c r="T13" s="94">
        <f t="shared" si="1"/>
        <v>3681</v>
      </c>
      <c r="U13" s="95">
        <f t="shared" si="8"/>
        <v>40491</v>
      </c>
      <c r="V13" s="94">
        <v>6</v>
      </c>
      <c r="W13" s="94">
        <v>2</v>
      </c>
      <c r="X13" s="94">
        <v>100</v>
      </c>
      <c r="Y13" s="95">
        <f t="shared" si="9"/>
        <v>1200</v>
      </c>
      <c r="Z13" s="95"/>
      <c r="AA13" s="95">
        <f t="shared" si="10"/>
        <v>115791</v>
      </c>
      <c r="AB13" s="93" t="s">
        <v>113</v>
      </c>
      <c r="AC13" s="96"/>
      <c r="AD13" s="91"/>
      <c r="AE13" s="91"/>
      <c r="AF13" s="23"/>
      <c r="AG13" s="23"/>
      <c r="AH13" s="23"/>
      <c r="AI13" s="23"/>
    </row>
    <row r="14" spans="1:35" s="4" customFormat="1" ht="28.5" customHeight="1">
      <c r="A14" s="92" t="s">
        <v>44</v>
      </c>
      <c r="B14" s="93" t="s">
        <v>112</v>
      </c>
      <c r="C14" s="94" t="s">
        <v>5</v>
      </c>
      <c r="D14" s="94" t="s">
        <v>5</v>
      </c>
      <c r="E14" s="94">
        <v>10</v>
      </c>
      <c r="F14" s="94">
        <v>2</v>
      </c>
      <c r="G14" s="94">
        <f t="shared" si="2"/>
        <v>12</v>
      </c>
      <c r="H14" s="94">
        <v>10000</v>
      </c>
      <c r="I14" s="95">
        <f t="shared" si="3"/>
        <v>120000</v>
      </c>
      <c r="J14" s="94">
        <f t="shared" si="4"/>
        <v>12</v>
      </c>
      <c r="K14" s="94">
        <v>4</v>
      </c>
      <c r="L14" s="94">
        <v>550</v>
      </c>
      <c r="M14" s="95">
        <f t="shared" si="5"/>
        <v>26400</v>
      </c>
      <c r="N14" s="94">
        <f t="shared" si="6"/>
        <v>10</v>
      </c>
      <c r="O14" s="94">
        <f t="shared" si="7"/>
        <v>2</v>
      </c>
      <c r="P14" s="94">
        <v>4</v>
      </c>
      <c r="Q14" s="94">
        <v>409</v>
      </c>
      <c r="R14" s="94">
        <v>204.5</v>
      </c>
      <c r="S14" s="94">
        <f t="shared" si="0"/>
        <v>16360</v>
      </c>
      <c r="T14" s="94">
        <f t="shared" si="1"/>
        <v>1636</v>
      </c>
      <c r="U14" s="95">
        <f t="shared" si="8"/>
        <v>17996</v>
      </c>
      <c r="V14" s="94">
        <f>G14</f>
        <v>12</v>
      </c>
      <c r="W14" s="94">
        <v>4</v>
      </c>
      <c r="X14" s="94">
        <v>100</v>
      </c>
      <c r="Y14" s="95">
        <f t="shared" si="9"/>
        <v>4800</v>
      </c>
      <c r="Z14" s="95"/>
      <c r="AA14" s="95">
        <f t="shared" si="10"/>
        <v>169196</v>
      </c>
      <c r="AB14" s="93" t="s">
        <v>113</v>
      </c>
      <c r="AC14" s="96"/>
      <c r="AD14" s="91"/>
      <c r="AE14" s="91"/>
      <c r="AF14" s="23"/>
      <c r="AG14" s="23"/>
      <c r="AH14" s="23"/>
      <c r="AI14" s="23"/>
    </row>
    <row r="15" spans="1:35" s="4" customFormat="1" ht="15">
      <c r="A15" s="92" t="s">
        <v>45</v>
      </c>
      <c r="B15" s="93" t="s">
        <v>112</v>
      </c>
      <c r="C15" s="94" t="s">
        <v>5</v>
      </c>
      <c r="D15" s="94" t="s">
        <v>5</v>
      </c>
      <c r="E15" s="94">
        <v>10</v>
      </c>
      <c r="F15" s="94">
        <v>2</v>
      </c>
      <c r="G15" s="94">
        <f t="shared" si="2"/>
        <v>12</v>
      </c>
      <c r="H15" s="94">
        <v>10000</v>
      </c>
      <c r="I15" s="95">
        <f t="shared" si="3"/>
        <v>120000</v>
      </c>
      <c r="J15" s="94">
        <f t="shared" si="4"/>
        <v>12</v>
      </c>
      <c r="K15" s="94">
        <v>3</v>
      </c>
      <c r="L15" s="94">
        <v>550</v>
      </c>
      <c r="M15" s="95">
        <f t="shared" si="5"/>
        <v>19800</v>
      </c>
      <c r="N15" s="94">
        <f t="shared" si="6"/>
        <v>10</v>
      </c>
      <c r="O15" s="94">
        <f t="shared" si="7"/>
        <v>2</v>
      </c>
      <c r="P15" s="94">
        <v>4</v>
      </c>
      <c r="Q15" s="94">
        <v>409</v>
      </c>
      <c r="R15" s="94">
        <v>204.5</v>
      </c>
      <c r="S15" s="94">
        <f t="shared" si="0"/>
        <v>16360</v>
      </c>
      <c r="T15" s="94">
        <f t="shared" si="1"/>
        <v>1636</v>
      </c>
      <c r="U15" s="95">
        <f t="shared" si="8"/>
        <v>17996</v>
      </c>
      <c r="V15" s="94">
        <f>G15</f>
        <v>12</v>
      </c>
      <c r="W15" s="94">
        <v>4</v>
      </c>
      <c r="X15" s="94">
        <v>100</v>
      </c>
      <c r="Y15" s="95">
        <f t="shared" si="9"/>
        <v>4800</v>
      </c>
      <c r="Z15" s="95"/>
      <c r="AA15" s="95">
        <f t="shared" si="10"/>
        <v>162596</v>
      </c>
      <c r="AB15" s="93" t="s">
        <v>113</v>
      </c>
      <c r="AC15" s="96"/>
      <c r="AD15" s="91"/>
      <c r="AE15" s="91"/>
      <c r="AF15" s="23"/>
      <c r="AG15" s="23"/>
      <c r="AH15" s="23"/>
      <c r="AI15" s="23"/>
    </row>
    <row r="16" spans="1:35" s="4" customFormat="1" ht="15">
      <c r="A16" s="97" t="s">
        <v>155</v>
      </c>
      <c r="B16" s="93" t="s">
        <v>112</v>
      </c>
      <c r="C16" s="94" t="s">
        <v>5</v>
      </c>
      <c r="D16" s="94" t="s">
        <v>5</v>
      </c>
      <c r="E16" s="94"/>
      <c r="F16" s="94">
        <v>2</v>
      </c>
      <c r="G16" s="94">
        <f t="shared" si="2"/>
        <v>2</v>
      </c>
      <c r="H16" s="94">
        <v>6000</v>
      </c>
      <c r="I16" s="95">
        <f t="shared" si="3"/>
        <v>12000</v>
      </c>
      <c r="J16" s="94">
        <f t="shared" si="4"/>
        <v>2</v>
      </c>
      <c r="K16" s="94">
        <v>17</v>
      </c>
      <c r="L16" s="94">
        <v>550</v>
      </c>
      <c r="M16" s="95">
        <f t="shared" si="5"/>
        <v>18700</v>
      </c>
      <c r="N16" s="94">
        <f t="shared" si="6"/>
        <v>0</v>
      </c>
      <c r="O16" s="94">
        <f t="shared" si="7"/>
        <v>2</v>
      </c>
      <c r="P16" s="94">
        <v>18</v>
      </c>
      <c r="Q16" s="94">
        <v>409</v>
      </c>
      <c r="R16" s="94">
        <v>204.5</v>
      </c>
      <c r="S16" s="94">
        <f t="shared" si="0"/>
        <v>0</v>
      </c>
      <c r="T16" s="94">
        <f t="shared" si="1"/>
        <v>7362</v>
      </c>
      <c r="U16" s="95">
        <f t="shared" si="8"/>
        <v>7362</v>
      </c>
      <c r="V16" s="94">
        <v>2</v>
      </c>
      <c r="W16" s="94">
        <v>2</v>
      </c>
      <c r="X16" s="94">
        <v>100</v>
      </c>
      <c r="Y16" s="95">
        <f t="shared" si="9"/>
        <v>400</v>
      </c>
      <c r="Z16" s="95"/>
      <c r="AA16" s="95">
        <f t="shared" si="10"/>
        <v>38462</v>
      </c>
      <c r="AB16" s="93" t="s">
        <v>113</v>
      </c>
      <c r="AC16" s="96"/>
      <c r="AD16" s="91"/>
      <c r="AE16" s="91"/>
      <c r="AF16" s="23"/>
      <c r="AG16" s="23"/>
      <c r="AH16" s="23"/>
      <c r="AI16" s="23"/>
    </row>
    <row r="17" spans="1:35" s="4" customFormat="1" ht="30">
      <c r="A17" s="97" t="s">
        <v>160</v>
      </c>
      <c r="B17" s="93" t="s">
        <v>112</v>
      </c>
      <c r="C17" s="94" t="s">
        <v>5</v>
      </c>
      <c r="D17" s="94" t="s">
        <v>5</v>
      </c>
      <c r="E17" s="94">
        <v>15</v>
      </c>
      <c r="F17" s="94">
        <v>3</v>
      </c>
      <c r="G17" s="94">
        <f t="shared" si="2"/>
        <v>18</v>
      </c>
      <c r="H17" s="94">
        <v>5000</v>
      </c>
      <c r="I17" s="95">
        <f t="shared" si="3"/>
        <v>90000</v>
      </c>
      <c r="J17" s="94">
        <f t="shared" si="4"/>
        <v>18</v>
      </c>
      <c r="K17" s="94">
        <v>3</v>
      </c>
      <c r="L17" s="94">
        <v>550</v>
      </c>
      <c r="M17" s="95">
        <f t="shared" si="5"/>
        <v>29700</v>
      </c>
      <c r="N17" s="94">
        <f t="shared" si="6"/>
        <v>15</v>
      </c>
      <c r="O17" s="94">
        <f t="shared" si="7"/>
        <v>3</v>
      </c>
      <c r="P17" s="94">
        <v>4</v>
      </c>
      <c r="Q17" s="94">
        <v>409</v>
      </c>
      <c r="R17" s="94">
        <v>204.5</v>
      </c>
      <c r="S17" s="94">
        <f t="shared" si="0"/>
        <v>24540</v>
      </c>
      <c r="T17" s="94">
        <f t="shared" si="1"/>
        <v>2454</v>
      </c>
      <c r="U17" s="95">
        <f t="shared" si="8"/>
        <v>26994</v>
      </c>
      <c r="V17" s="94">
        <f>G17</f>
        <v>18</v>
      </c>
      <c r="W17" s="94">
        <v>2</v>
      </c>
      <c r="X17" s="94">
        <v>100</v>
      </c>
      <c r="Y17" s="95">
        <f t="shared" si="9"/>
        <v>3600</v>
      </c>
      <c r="Z17" s="95"/>
      <c r="AA17" s="95">
        <f t="shared" si="10"/>
        <v>150294</v>
      </c>
      <c r="AB17" s="93" t="s">
        <v>113</v>
      </c>
      <c r="AC17" s="96"/>
      <c r="AD17" s="91"/>
      <c r="AE17" s="91"/>
      <c r="AF17" s="23"/>
      <c r="AG17" s="23"/>
      <c r="AH17" s="23"/>
      <c r="AI17" s="23"/>
    </row>
    <row r="18" spans="1:35" s="4" customFormat="1" ht="15">
      <c r="A18" s="97" t="s">
        <v>425</v>
      </c>
      <c r="B18" s="93" t="s">
        <v>112</v>
      </c>
      <c r="C18" s="94" t="s">
        <v>5</v>
      </c>
      <c r="D18" s="94" t="s">
        <v>156</v>
      </c>
      <c r="E18" s="94">
        <v>3</v>
      </c>
      <c r="F18" s="94">
        <v>1</v>
      </c>
      <c r="G18" s="94">
        <f t="shared" si="2"/>
        <v>4</v>
      </c>
      <c r="H18" s="94">
        <v>10000</v>
      </c>
      <c r="I18" s="95">
        <f t="shared" si="3"/>
        <v>40000</v>
      </c>
      <c r="J18" s="94">
        <f t="shared" si="4"/>
        <v>4</v>
      </c>
      <c r="K18" s="94">
        <v>21</v>
      </c>
      <c r="L18" s="94">
        <v>550</v>
      </c>
      <c r="M18" s="95">
        <f t="shared" si="5"/>
        <v>46200</v>
      </c>
      <c r="N18" s="94">
        <f t="shared" si="6"/>
        <v>3</v>
      </c>
      <c r="O18" s="94">
        <f t="shared" si="7"/>
        <v>1</v>
      </c>
      <c r="P18" s="94">
        <v>21</v>
      </c>
      <c r="Q18" s="94">
        <v>409</v>
      </c>
      <c r="R18" s="94">
        <v>204.5</v>
      </c>
      <c r="S18" s="94">
        <f t="shared" si="0"/>
        <v>25767</v>
      </c>
      <c r="T18" s="94">
        <f t="shared" si="1"/>
        <v>4294.5</v>
      </c>
      <c r="U18" s="95">
        <f t="shared" si="8"/>
        <v>30061.5</v>
      </c>
      <c r="V18" s="94">
        <v>4</v>
      </c>
      <c r="W18" s="94">
        <v>2</v>
      </c>
      <c r="X18" s="94">
        <v>100</v>
      </c>
      <c r="Y18" s="95">
        <f t="shared" si="9"/>
        <v>800</v>
      </c>
      <c r="Z18" s="95"/>
      <c r="AA18" s="95">
        <f t="shared" si="10"/>
        <v>117061.5</v>
      </c>
      <c r="AB18" s="93" t="s">
        <v>113</v>
      </c>
      <c r="AC18" s="96"/>
      <c r="AD18" s="91"/>
      <c r="AE18" s="91"/>
      <c r="AF18" s="23"/>
      <c r="AG18" s="23"/>
      <c r="AH18" s="23"/>
      <c r="AI18" s="23"/>
    </row>
    <row r="19" spans="1:35" s="4" customFormat="1" ht="15">
      <c r="A19" s="97" t="s">
        <v>30</v>
      </c>
      <c r="B19" s="93" t="s">
        <v>112</v>
      </c>
      <c r="C19" s="94" t="s">
        <v>5</v>
      </c>
      <c r="D19" s="94" t="s">
        <v>5</v>
      </c>
      <c r="E19" s="94">
        <v>2</v>
      </c>
      <c r="F19" s="94">
        <v>1</v>
      </c>
      <c r="G19" s="94">
        <f t="shared" si="2"/>
        <v>3</v>
      </c>
      <c r="H19" s="94">
        <v>10000</v>
      </c>
      <c r="I19" s="95">
        <f t="shared" si="3"/>
        <v>30000</v>
      </c>
      <c r="J19" s="94">
        <f t="shared" si="4"/>
        <v>3</v>
      </c>
      <c r="K19" s="94">
        <v>4</v>
      </c>
      <c r="L19" s="94">
        <v>550</v>
      </c>
      <c r="M19" s="95">
        <f t="shared" si="5"/>
        <v>6600</v>
      </c>
      <c r="N19" s="94">
        <f t="shared" si="6"/>
        <v>2</v>
      </c>
      <c r="O19" s="94">
        <f t="shared" si="7"/>
        <v>1</v>
      </c>
      <c r="P19" s="94">
        <v>4</v>
      </c>
      <c r="Q19" s="94">
        <v>409</v>
      </c>
      <c r="R19" s="94">
        <v>204.5</v>
      </c>
      <c r="S19" s="94">
        <f t="shared" si="0"/>
        <v>3272</v>
      </c>
      <c r="T19" s="94">
        <f t="shared" si="1"/>
        <v>818</v>
      </c>
      <c r="U19" s="95">
        <f t="shared" si="8"/>
        <v>4090</v>
      </c>
      <c r="V19" s="94">
        <f>G19</f>
        <v>3</v>
      </c>
      <c r="W19" s="94">
        <v>2</v>
      </c>
      <c r="X19" s="94">
        <v>100</v>
      </c>
      <c r="Y19" s="95">
        <f t="shared" si="9"/>
        <v>600</v>
      </c>
      <c r="Z19" s="95"/>
      <c r="AA19" s="95">
        <f t="shared" si="10"/>
        <v>41290</v>
      </c>
      <c r="AB19" s="93" t="s">
        <v>113</v>
      </c>
      <c r="AC19" s="96"/>
      <c r="AD19" s="91"/>
      <c r="AE19" s="91"/>
      <c r="AF19" s="23"/>
      <c r="AG19" s="23"/>
      <c r="AH19" s="23"/>
      <c r="AI19" s="23"/>
    </row>
    <row r="20" spans="1:35" s="4" customFormat="1" ht="15">
      <c r="A20" s="97" t="s">
        <v>425</v>
      </c>
      <c r="B20" s="93" t="s">
        <v>112</v>
      </c>
      <c r="C20" s="94" t="s">
        <v>5</v>
      </c>
      <c r="D20" s="94" t="s">
        <v>161</v>
      </c>
      <c r="E20" s="94">
        <v>5</v>
      </c>
      <c r="F20" s="94">
        <v>1</v>
      </c>
      <c r="G20" s="94">
        <f t="shared" si="2"/>
        <v>6</v>
      </c>
      <c r="H20" s="94">
        <v>3000</v>
      </c>
      <c r="I20" s="95">
        <f t="shared" si="3"/>
        <v>18000</v>
      </c>
      <c r="J20" s="94">
        <f t="shared" si="4"/>
        <v>6</v>
      </c>
      <c r="K20" s="94">
        <v>18</v>
      </c>
      <c r="L20" s="94">
        <v>550</v>
      </c>
      <c r="M20" s="95">
        <f t="shared" si="5"/>
        <v>59400</v>
      </c>
      <c r="N20" s="94">
        <f t="shared" si="6"/>
        <v>5</v>
      </c>
      <c r="O20" s="94">
        <f t="shared" si="7"/>
        <v>1</v>
      </c>
      <c r="P20" s="94">
        <v>18</v>
      </c>
      <c r="Q20" s="94">
        <v>409</v>
      </c>
      <c r="R20" s="94">
        <v>204.5</v>
      </c>
      <c r="S20" s="94">
        <f t="shared" si="0"/>
        <v>36810</v>
      </c>
      <c r="T20" s="94">
        <f t="shared" si="1"/>
        <v>3681</v>
      </c>
      <c r="U20" s="95">
        <f t="shared" si="8"/>
        <v>40491</v>
      </c>
      <c r="V20" s="94">
        <v>6</v>
      </c>
      <c r="W20" s="94">
        <v>2</v>
      </c>
      <c r="X20" s="94">
        <v>100</v>
      </c>
      <c r="Y20" s="95">
        <f t="shared" si="9"/>
        <v>1200</v>
      </c>
      <c r="Z20" s="95"/>
      <c r="AA20" s="95">
        <f t="shared" si="10"/>
        <v>119091</v>
      </c>
      <c r="AB20" s="93" t="s">
        <v>113</v>
      </c>
      <c r="AC20" s="96"/>
      <c r="AD20" s="91"/>
      <c r="AE20" s="91"/>
      <c r="AF20" s="23"/>
      <c r="AG20" s="23"/>
      <c r="AH20" s="23"/>
      <c r="AI20" s="23"/>
    </row>
    <row r="21" spans="1:35" s="4" customFormat="1" ht="15">
      <c r="A21" s="97" t="s">
        <v>46</v>
      </c>
      <c r="B21" s="93" t="s">
        <v>112</v>
      </c>
      <c r="C21" s="94" t="s">
        <v>5</v>
      </c>
      <c r="D21" s="94" t="s">
        <v>5</v>
      </c>
      <c r="E21" s="94">
        <v>8</v>
      </c>
      <c r="F21" s="94">
        <v>2</v>
      </c>
      <c r="G21" s="94">
        <f t="shared" si="2"/>
        <v>10</v>
      </c>
      <c r="H21" s="94">
        <v>10000</v>
      </c>
      <c r="I21" s="95">
        <f t="shared" si="3"/>
        <v>100000</v>
      </c>
      <c r="J21" s="94">
        <f t="shared" si="4"/>
        <v>10</v>
      </c>
      <c r="K21" s="94">
        <v>3</v>
      </c>
      <c r="L21" s="94">
        <v>550</v>
      </c>
      <c r="M21" s="95">
        <f t="shared" si="5"/>
        <v>16500</v>
      </c>
      <c r="N21" s="94">
        <f t="shared" si="6"/>
        <v>8</v>
      </c>
      <c r="O21" s="94">
        <f t="shared" si="7"/>
        <v>2</v>
      </c>
      <c r="P21" s="94">
        <v>4</v>
      </c>
      <c r="Q21" s="94">
        <v>409</v>
      </c>
      <c r="R21" s="94">
        <v>204.5</v>
      </c>
      <c r="S21" s="94">
        <f t="shared" si="0"/>
        <v>13088</v>
      </c>
      <c r="T21" s="94">
        <f t="shared" si="1"/>
        <v>1636</v>
      </c>
      <c r="U21" s="95">
        <f t="shared" si="8"/>
        <v>14724</v>
      </c>
      <c r="V21" s="94">
        <f>G21</f>
        <v>10</v>
      </c>
      <c r="W21" s="94">
        <v>2</v>
      </c>
      <c r="X21" s="94">
        <v>100</v>
      </c>
      <c r="Y21" s="95">
        <f t="shared" si="9"/>
        <v>2000</v>
      </c>
      <c r="Z21" s="95"/>
      <c r="AA21" s="95">
        <f t="shared" si="10"/>
        <v>133224</v>
      </c>
      <c r="AB21" s="93" t="s">
        <v>113</v>
      </c>
      <c r="AC21" s="96"/>
      <c r="AD21" s="91"/>
      <c r="AE21" s="91"/>
      <c r="AF21" s="23"/>
      <c r="AG21" s="23"/>
      <c r="AH21" s="23"/>
      <c r="AI21" s="23"/>
    </row>
    <row r="22" spans="1:35" s="4" customFormat="1" ht="15">
      <c r="A22" s="97" t="s">
        <v>426</v>
      </c>
      <c r="B22" s="93" t="s">
        <v>112</v>
      </c>
      <c r="C22" s="94" t="s">
        <v>5</v>
      </c>
      <c r="D22" s="94" t="s">
        <v>161</v>
      </c>
      <c r="E22" s="94">
        <v>5</v>
      </c>
      <c r="F22" s="94">
        <v>1</v>
      </c>
      <c r="G22" s="94">
        <f t="shared" si="2"/>
        <v>6</v>
      </c>
      <c r="H22" s="94">
        <v>3000</v>
      </c>
      <c r="I22" s="95">
        <f t="shared" si="3"/>
        <v>18000</v>
      </c>
      <c r="J22" s="94">
        <f t="shared" si="4"/>
        <v>6</v>
      </c>
      <c r="K22" s="94">
        <v>18</v>
      </c>
      <c r="L22" s="94">
        <v>550</v>
      </c>
      <c r="M22" s="95">
        <f t="shared" si="5"/>
        <v>59400</v>
      </c>
      <c r="N22" s="94">
        <f t="shared" si="6"/>
        <v>5</v>
      </c>
      <c r="O22" s="94">
        <f t="shared" si="7"/>
        <v>1</v>
      </c>
      <c r="P22" s="94">
        <v>18</v>
      </c>
      <c r="Q22" s="94">
        <v>409</v>
      </c>
      <c r="R22" s="94">
        <v>204.5</v>
      </c>
      <c r="S22" s="94">
        <f t="shared" si="0"/>
        <v>36810</v>
      </c>
      <c r="T22" s="94">
        <f t="shared" si="1"/>
        <v>3681</v>
      </c>
      <c r="U22" s="95">
        <f t="shared" si="8"/>
        <v>40491</v>
      </c>
      <c r="V22" s="94">
        <v>6</v>
      </c>
      <c r="W22" s="94">
        <v>2</v>
      </c>
      <c r="X22" s="94">
        <v>100</v>
      </c>
      <c r="Y22" s="95">
        <f t="shared" si="9"/>
        <v>1200</v>
      </c>
      <c r="Z22" s="95"/>
      <c r="AA22" s="95">
        <f t="shared" si="10"/>
        <v>119091</v>
      </c>
      <c r="AB22" s="93" t="s">
        <v>113</v>
      </c>
      <c r="AC22" s="96"/>
      <c r="AD22" s="91"/>
      <c r="AE22" s="91"/>
      <c r="AF22" s="23"/>
      <c r="AG22" s="23"/>
      <c r="AH22" s="23"/>
      <c r="AI22" s="23"/>
    </row>
    <row r="23" spans="1:35" s="4" customFormat="1" ht="15">
      <c r="A23" s="97" t="s">
        <v>47</v>
      </c>
      <c r="B23" s="93" t="s">
        <v>112</v>
      </c>
      <c r="C23" s="94" t="s">
        <v>5</v>
      </c>
      <c r="D23" s="94" t="s">
        <v>5</v>
      </c>
      <c r="E23" s="94">
        <v>8</v>
      </c>
      <c r="F23" s="94">
        <v>2</v>
      </c>
      <c r="G23" s="94">
        <f t="shared" si="2"/>
        <v>10</v>
      </c>
      <c r="H23" s="94">
        <v>10000</v>
      </c>
      <c r="I23" s="95">
        <f t="shared" si="3"/>
        <v>100000</v>
      </c>
      <c r="J23" s="94">
        <f t="shared" si="4"/>
        <v>10</v>
      </c>
      <c r="K23" s="94">
        <v>3</v>
      </c>
      <c r="L23" s="94">
        <v>550</v>
      </c>
      <c r="M23" s="95">
        <f t="shared" si="5"/>
        <v>16500</v>
      </c>
      <c r="N23" s="94">
        <f t="shared" si="6"/>
        <v>8</v>
      </c>
      <c r="O23" s="94">
        <f t="shared" si="7"/>
        <v>2</v>
      </c>
      <c r="P23" s="94">
        <v>4</v>
      </c>
      <c r="Q23" s="94">
        <v>409</v>
      </c>
      <c r="R23" s="94">
        <v>204.5</v>
      </c>
      <c r="S23" s="94">
        <f t="shared" si="0"/>
        <v>13088</v>
      </c>
      <c r="T23" s="94">
        <f t="shared" si="1"/>
        <v>1636</v>
      </c>
      <c r="U23" s="95">
        <f t="shared" si="8"/>
        <v>14724</v>
      </c>
      <c r="V23" s="94">
        <f>G23</f>
        <v>10</v>
      </c>
      <c r="W23" s="94">
        <v>2</v>
      </c>
      <c r="X23" s="94">
        <v>100</v>
      </c>
      <c r="Y23" s="95">
        <f t="shared" si="9"/>
        <v>2000</v>
      </c>
      <c r="Z23" s="95"/>
      <c r="AA23" s="95">
        <f t="shared" si="10"/>
        <v>133224</v>
      </c>
      <c r="AB23" s="93" t="s">
        <v>113</v>
      </c>
      <c r="AC23" s="96"/>
      <c r="AD23" s="91"/>
      <c r="AE23" s="91"/>
      <c r="AF23" s="23"/>
      <c r="AG23" s="23"/>
      <c r="AH23" s="23"/>
      <c r="AI23" s="23"/>
    </row>
    <row r="24" spans="1:35" s="4" customFormat="1" ht="15">
      <c r="A24" s="97" t="s">
        <v>425</v>
      </c>
      <c r="B24" s="93" t="s">
        <v>112</v>
      </c>
      <c r="C24" s="94" t="s">
        <v>5</v>
      </c>
      <c r="D24" s="94" t="s">
        <v>156</v>
      </c>
      <c r="E24" s="94">
        <v>3</v>
      </c>
      <c r="F24" s="94">
        <v>1</v>
      </c>
      <c r="G24" s="94">
        <f t="shared" si="2"/>
        <v>4</v>
      </c>
      <c r="H24" s="94">
        <v>10000</v>
      </c>
      <c r="I24" s="95">
        <f t="shared" si="3"/>
        <v>40000</v>
      </c>
      <c r="J24" s="94">
        <f t="shared" si="4"/>
        <v>4</v>
      </c>
      <c r="K24" s="94">
        <v>21</v>
      </c>
      <c r="L24" s="94">
        <v>550</v>
      </c>
      <c r="M24" s="95">
        <f t="shared" si="5"/>
        <v>46200</v>
      </c>
      <c r="N24" s="94">
        <f t="shared" si="6"/>
        <v>3</v>
      </c>
      <c r="O24" s="94">
        <f t="shared" si="7"/>
        <v>1</v>
      </c>
      <c r="P24" s="94">
        <v>21</v>
      </c>
      <c r="Q24" s="94">
        <v>409</v>
      </c>
      <c r="R24" s="94">
        <v>204.5</v>
      </c>
      <c r="S24" s="94">
        <f t="shared" si="0"/>
        <v>25767</v>
      </c>
      <c r="T24" s="94">
        <f t="shared" si="1"/>
        <v>4294.5</v>
      </c>
      <c r="U24" s="95">
        <f t="shared" si="8"/>
        <v>30061.5</v>
      </c>
      <c r="V24" s="94">
        <v>4</v>
      </c>
      <c r="W24" s="94">
        <v>2</v>
      </c>
      <c r="X24" s="94">
        <v>100</v>
      </c>
      <c r="Y24" s="95">
        <f t="shared" si="9"/>
        <v>800</v>
      </c>
      <c r="Z24" s="95"/>
      <c r="AA24" s="95">
        <f t="shared" si="10"/>
        <v>117061.5</v>
      </c>
      <c r="AB24" s="93" t="s">
        <v>113</v>
      </c>
      <c r="AC24" s="96"/>
      <c r="AD24" s="91"/>
      <c r="AE24" s="91"/>
      <c r="AF24" s="23"/>
      <c r="AG24" s="23"/>
      <c r="AH24" s="23"/>
      <c r="AI24" s="23"/>
    </row>
    <row r="25" spans="1:35" s="4" customFormat="1" ht="15">
      <c r="A25" s="97" t="s">
        <v>162</v>
      </c>
      <c r="B25" s="93" t="s">
        <v>112</v>
      </c>
      <c r="C25" s="94" t="s">
        <v>5</v>
      </c>
      <c r="D25" s="94" t="s">
        <v>5</v>
      </c>
      <c r="E25" s="94">
        <v>3</v>
      </c>
      <c r="F25" s="94">
        <v>1</v>
      </c>
      <c r="G25" s="94">
        <f t="shared" si="2"/>
        <v>4</v>
      </c>
      <c r="H25" s="94">
        <v>5000</v>
      </c>
      <c r="I25" s="95">
        <f t="shared" si="3"/>
        <v>20000</v>
      </c>
      <c r="J25" s="94">
        <f t="shared" si="4"/>
        <v>4</v>
      </c>
      <c r="K25" s="94">
        <v>3</v>
      </c>
      <c r="L25" s="94">
        <v>550</v>
      </c>
      <c r="M25" s="95">
        <f t="shared" si="5"/>
        <v>6600</v>
      </c>
      <c r="N25" s="94">
        <f t="shared" si="6"/>
        <v>3</v>
      </c>
      <c r="O25" s="94">
        <f t="shared" si="7"/>
        <v>1</v>
      </c>
      <c r="P25" s="94">
        <v>4</v>
      </c>
      <c r="Q25" s="94">
        <v>409</v>
      </c>
      <c r="R25" s="94">
        <v>204.5</v>
      </c>
      <c r="S25" s="94">
        <f t="shared" si="0"/>
        <v>4908</v>
      </c>
      <c r="T25" s="94">
        <f t="shared" si="1"/>
        <v>818</v>
      </c>
      <c r="U25" s="95">
        <f t="shared" si="8"/>
        <v>5726</v>
      </c>
      <c r="V25" s="94">
        <v>4</v>
      </c>
      <c r="W25" s="94">
        <v>2</v>
      </c>
      <c r="X25" s="94">
        <v>100</v>
      </c>
      <c r="Y25" s="95">
        <f t="shared" si="9"/>
        <v>800</v>
      </c>
      <c r="Z25" s="95"/>
      <c r="AA25" s="95">
        <f t="shared" si="10"/>
        <v>33126</v>
      </c>
      <c r="AB25" s="93" t="s">
        <v>113</v>
      </c>
      <c r="AC25" s="96"/>
      <c r="AD25" s="91"/>
      <c r="AE25" s="91"/>
      <c r="AF25" s="23"/>
      <c r="AG25" s="23"/>
      <c r="AH25" s="23"/>
      <c r="AI25" s="23"/>
    </row>
    <row r="26" spans="1:35" s="4" customFormat="1" ht="15">
      <c r="A26" s="97" t="s">
        <v>163</v>
      </c>
      <c r="B26" s="93" t="s">
        <v>112</v>
      </c>
      <c r="C26" s="94" t="s">
        <v>5</v>
      </c>
      <c r="D26" s="94" t="s">
        <v>5</v>
      </c>
      <c r="E26" s="94">
        <v>5</v>
      </c>
      <c r="F26" s="94">
        <v>1</v>
      </c>
      <c r="G26" s="94">
        <f t="shared" si="2"/>
        <v>6</v>
      </c>
      <c r="H26" s="94">
        <v>8000</v>
      </c>
      <c r="I26" s="95">
        <f t="shared" si="3"/>
        <v>48000</v>
      </c>
      <c r="J26" s="94">
        <f t="shared" si="4"/>
        <v>6</v>
      </c>
      <c r="K26" s="94">
        <v>3</v>
      </c>
      <c r="L26" s="94">
        <v>550</v>
      </c>
      <c r="M26" s="95">
        <f t="shared" si="5"/>
        <v>9900</v>
      </c>
      <c r="N26" s="94">
        <f t="shared" si="6"/>
        <v>5</v>
      </c>
      <c r="O26" s="94">
        <f t="shared" si="7"/>
        <v>1</v>
      </c>
      <c r="P26" s="94">
        <v>4</v>
      </c>
      <c r="Q26" s="94">
        <v>409</v>
      </c>
      <c r="R26" s="94">
        <v>204.5</v>
      </c>
      <c r="S26" s="94">
        <f t="shared" si="0"/>
        <v>8180</v>
      </c>
      <c r="T26" s="94">
        <f t="shared" si="1"/>
        <v>818</v>
      </c>
      <c r="U26" s="95">
        <f t="shared" si="8"/>
        <v>8998</v>
      </c>
      <c r="V26" s="94">
        <f aca="true" t="shared" si="11" ref="V26:V33">G26</f>
        <v>6</v>
      </c>
      <c r="W26" s="94">
        <v>2</v>
      </c>
      <c r="X26" s="94">
        <v>100</v>
      </c>
      <c r="Y26" s="95">
        <f t="shared" si="9"/>
        <v>1200</v>
      </c>
      <c r="Z26" s="95"/>
      <c r="AA26" s="95">
        <f t="shared" si="10"/>
        <v>68098</v>
      </c>
      <c r="AB26" s="93" t="s">
        <v>113</v>
      </c>
      <c r="AC26" s="96"/>
      <c r="AD26" s="91"/>
      <c r="AE26" s="91"/>
      <c r="AF26" s="23"/>
      <c r="AG26" s="23"/>
      <c r="AH26" s="23"/>
      <c r="AI26" s="23"/>
    </row>
    <row r="27" spans="1:35" s="4" customFormat="1" ht="15">
      <c r="A27" s="97" t="s">
        <v>164</v>
      </c>
      <c r="B27" s="93" t="s">
        <v>112</v>
      </c>
      <c r="C27" s="94" t="s">
        <v>5</v>
      </c>
      <c r="D27" s="94" t="s">
        <v>5</v>
      </c>
      <c r="E27" s="94">
        <v>5</v>
      </c>
      <c r="F27" s="94">
        <v>1</v>
      </c>
      <c r="G27" s="94">
        <f t="shared" si="2"/>
        <v>6</v>
      </c>
      <c r="H27" s="94">
        <v>5000</v>
      </c>
      <c r="I27" s="95">
        <f t="shared" si="3"/>
        <v>30000</v>
      </c>
      <c r="J27" s="94">
        <f t="shared" si="4"/>
        <v>6</v>
      </c>
      <c r="K27" s="94">
        <v>3</v>
      </c>
      <c r="L27" s="94">
        <v>550</v>
      </c>
      <c r="M27" s="95">
        <f t="shared" si="5"/>
        <v>9900</v>
      </c>
      <c r="N27" s="94">
        <f t="shared" si="6"/>
        <v>5</v>
      </c>
      <c r="O27" s="94">
        <f t="shared" si="7"/>
        <v>1</v>
      </c>
      <c r="P27" s="94">
        <f>G27</f>
        <v>6</v>
      </c>
      <c r="Q27" s="94">
        <v>409</v>
      </c>
      <c r="R27" s="94">
        <v>204.5</v>
      </c>
      <c r="S27" s="94">
        <f t="shared" si="0"/>
        <v>12270</v>
      </c>
      <c r="T27" s="94">
        <f t="shared" si="1"/>
        <v>1227</v>
      </c>
      <c r="U27" s="95">
        <f t="shared" si="8"/>
        <v>13497</v>
      </c>
      <c r="V27" s="94">
        <f t="shared" si="11"/>
        <v>6</v>
      </c>
      <c r="W27" s="94">
        <v>2</v>
      </c>
      <c r="X27" s="94">
        <v>100</v>
      </c>
      <c r="Y27" s="95">
        <f t="shared" si="9"/>
        <v>1200</v>
      </c>
      <c r="Z27" s="95"/>
      <c r="AA27" s="95">
        <f t="shared" si="10"/>
        <v>54597</v>
      </c>
      <c r="AB27" s="93" t="s">
        <v>113</v>
      </c>
      <c r="AC27" s="96"/>
      <c r="AD27" s="91"/>
      <c r="AE27" s="91"/>
      <c r="AF27" s="23"/>
      <c r="AG27" s="23"/>
      <c r="AH27" s="23"/>
      <c r="AI27" s="23"/>
    </row>
    <row r="28" spans="1:35" s="4" customFormat="1" ht="15">
      <c r="A28" s="97" t="s">
        <v>165</v>
      </c>
      <c r="B28" s="93" t="s">
        <v>112</v>
      </c>
      <c r="C28" s="94" t="s">
        <v>5</v>
      </c>
      <c r="D28" s="94" t="s">
        <v>5</v>
      </c>
      <c r="E28" s="94">
        <v>3</v>
      </c>
      <c r="F28" s="94">
        <v>1</v>
      </c>
      <c r="G28" s="94">
        <f t="shared" si="2"/>
        <v>4</v>
      </c>
      <c r="H28" s="94">
        <v>6000</v>
      </c>
      <c r="I28" s="95">
        <f t="shared" si="3"/>
        <v>24000</v>
      </c>
      <c r="J28" s="94">
        <f t="shared" si="4"/>
        <v>4</v>
      </c>
      <c r="K28" s="94">
        <v>2</v>
      </c>
      <c r="L28" s="94">
        <v>550</v>
      </c>
      <c r="M28" s="95">
        <f t="shared" si="5"/>
        <v>4400</v>
      </c>
      <c r="N28" s="94">
        <f t="shared" si="6"/>
        <v>3</v>
      </c>
      <c r="O28" s="94">
        <f t="shared" si="7"/>
        <v>1</v>
      </c>
      <c r="P28" s="94">
        <v>3</v>
      </c>
      <c r="Q28" s="94">
        <v>409</v>
      </c>
      <c r="R28" s="94">
        <v>204.5</v>
      </c>
      <c r="S28" s="94">
        <f t="shared" si="0"/>
        <v>3681</v>
      </c>
      <c r="T28" s="94">
        <f t="shared" si="1"/>
        <v>613.5</v>
      </c>
      <c r="U28" s="95">
        <f t="shared" si="8"/>
        <v>4294.5</v>
      </c>
      <c r="V28" s="94">
        <f t="shared" si="11"/>
        <v>4</v>
      </c>
      <c r="W28" s="94">
        <v>2</v>
      </c>
      <c r="X28" s="94">
        <v>100</v>
      </c>
      <c r="Y28" s="95">
        <f t="shared" si="9"/>
        <v>800</v>
      </c>
      <c r="Z28" s="95"/>
      <c r="AA28" s="95">
        <f t="shared" si="10"/>
        <v>33494.5</v>
      </c>
      <c r="AB28" s="93" t="s">
        <v>113</v>
      </c>
      <c r="AC28" s="96"/>
      <c r="AD28" s="91"/>
      <c r="AE28" s="91"/>
      <c r="AF28" s="23"/>
      <c r="AG28" s="23"/>
      <c r="AH28" s="23"/>
      <c r="AI28" s="23"/>
    </row>
    <row r="29" spans="1:35" s="4" customFormat="1" ht="15">
      <c r="A29" s="97" t="s">
        <v>166</v>
      </c>
      <c r="B29" s="93" t="s">
        <v>112</v>
      </c>
      <c r="C29" s="94" t="s">
        <v>5</v>
      </c>
      <c r="D29" s="94" t="s">
        <v>5</v>
      </c>
      <c r="E29" s="94">
        <v>20</v>
      </c>
      <c r="F29" s="94">
        <v>4</v>
      </c>
      <c r="G29" s="94">
        <f t="shared" si="2"/>
        <v>24</v>
      </c>
      <c r="H29" s="94">
        <v>2000</v>
      </c>
      <c r="I29" s="95">
        <f t="shared" si="3"/>
        <v>48000</v>
      </c>
      <c r="J29" s="94">
        <f t="shared" si="4"/>
        <v>24</v>
      </c>
      <c r="K29" s="94">
        <v>2</v>
      </c>
      <c r="L29" s="94">
        <v>550</v>
      </c>
      <c r="M29" s="95">
        <f t="shared" si="5"/>
        <v>26400</v>
      </c>
      <c r="N29" s="94">
        <f t="shared" si="6"/>
        <v>20</v>
      </c>
      <c r="O29" s="94">
        <f t="shared" si="7"/>
        <v>4</v>
      </c>
      <c r="P29" s="94">
        <v>3</v>
      </c>
      <c r="Q29" s="94">
        <v>409</v>
      </c>
      <c r="R29" s="94">
        <v>204.5</v>
      </c>
      <c r="S29" s="94">
        <f t="shared" si="0"/>
        <v>24540</v>
      </c>
      <c r="T29" s="94">
        <f t="shared" si="1"/>
        <v>2454</v>
      </c>
      <c r="U29" s="95">
        <f t="shared" si="8"/>
        <v>26994</v>
      </c>
      <c r="V29" s="94">
        <f t="shared" si="11"/>
        <v>24</v>
      </c>
      <c r="W29" s="94">
        <v>2</v>
      </c>
      <c r="X29" s="94">
        <v>100</v>
      </c>
      <c r="Y29" s="95">
        <f t="shared" si="9"/>
        <v>4800</v>
      </c>
      <c r="Z29" s="95"/>
      <c r="AA29" s="95">
        <f t="shared" si="10"/>
        <v>106194</v>
      </c>
      <c r="AB29" s="93" t="s">
        <v>113</v>
      </c>
      <c r="AC29" s="96"/>
      <c r="AD29" s="91"/>
      <c r="AE29" s="91"/>
      <c r="AF29" s="23"/>
      <c r="AG29" s="23"/>
      <c r="AH29" s="23"/>
      <c r="AI29" s="23"/>
    </row>
    <row r="30" spans="1:35" s="4" customFormat="1" ht="15">
      <c r="A30" s="97" t="s">
        <v>167</v>
      </c>
      <c r="B30" s="93" t="s">
        <v>112</v>
      </c>
      <c r="C30" s="94" t="s">
        <v>5</v>
      </c>
      <c r="D30" s="94" t="s">
        <v>5</v>
      </c>
      <c r="E30" s="94">
        <v>20</v>
      </c>
      <c r="F30" s="94">
        <v>4</v>
      </c>
      <c r="G30" s="94">
        <f t="shared" si="2"/>
        <v>24</v>
      </c>
      <c r="H30" s="94">
        <v>3000</v>
      </c>
      <c r="I30" s="95">
        <f t="shared" si="3"/>
        <v>72000</v>
      </c>
      <c r="J30" s="94">
        <f t="shared" si="4"/>
        <v>24</v>
      </c>
      <c r="K30" s="94">
        <v>2</v>
      </c>
      <c r="L30" s="94">
        <v>550</v>
      </c>
      <c r="M30" s="95">
        <f t="shared" si="5"/>
        <v>26400</v>
      </c>
      <c r="N30" s="94">
        <f t="shared" si="6"/>
        <v>20</v>
      </c>
      <c r="O30" s="94">
        <f t="shared" si="7"/>
        <v>4</v>
      </c>
      <c r="P30" s="94">
        <v>3</v>
      </c>
      <c r="Q30" s="94">
        <v>409</v>
      </c>
      <c r="R30" s="94">
        <v>204.5</v>
      </c>
      <c r="S30" s="94">
        <f t="shared" si="0"/>
        <v>24540</v>
      </c>
      <c r="T30" s="94">
        <f t="shared" si="1"/>
        <v>2454</v>
      </c>
      <c r="U30" s="95">
        <f t="shared" si="8"/>
        <v>26994</v>
      </c>
      <c r="V30" s="94">
        <f t="shared" si="11"/>
        <v>24</v>
      </c>
      <c r="W30" s="94">
        <v>2</v>
      </c>
      <c r="X30" s="94">
        <v>100</v>
      </c>
      <c r="Y30" s="95">
        <f t="shared" si="9"/>
        <v>4800</v>
      </c>
      <c r="Z30" s="95"/>
      <c r="AA30" s="95">
        <f t="shared" si="10"/>
        <v>130194</v>
      </c>
      <c r="AB30" s="93" t="s">
        <v>113</v>
      </c>
      <c r="AC30" s="96"/>
      <c r="AD30" s="91"/>
      <c r="AE30" s="91"/>
      <c r="AF30" s="23"/>
      <c r="AG30" s="23"/>
      <c r="AH30" s="23"/>
      <c r="AI30" s="23"/>
    </row>
    <row r="31" spans="1:35" s="4" customFormat="1" ht="15">
      <c r="A31" s="97" t="s">
        <v>168</v>
      </c>
      <c r="B31" s="93" t="s">
        <v>112</v>
      </c>
      <c r="C31" s="94" t="s">
        <v>5</v>
      </c>
      <c r="D31" s="94" t="s">
        <v>5</v>
      </c>
      <c r="E31" s="94">
        <v>20</v>
      </c>
      <c r="F31" s="94">
        <v>4</v>
      </c>
      <c r="G31" s="94">
        <f t="shared" si="2"/>
        <v>24</v>
      </c>
      <c r="H31" s="94">
        <v>3000</v>
      </c>
      <c r="I31" s="95">
        <f t="shared" si="3"/>
        <v>72000</v>
      </c>
      <c r="J31" s="94">
        <f t="shared" si="4"/>
        <v>24</v>
      </c>
      <c r="K31" s="94">
        <v>2</v>
      </c>
      <c r="L31" s="94">
        <v>550</v>
      </c>
      <c r="M31" s="95">
        <f t="shared" si="5"/>
        <v>26400</v>
      </c>
      <c r="N31" s="94">
        <f t="shared" si="6"/>
        <v>20</v>
      </c>
      <c r="O31" s="94">
        <f t="shared" si="7"/>
        <v>4</v>
      </c>
      <c r="P31" s="94">
        <v>3</v>
      </c>
      <c r="Q31" s="94">
        <v>409</v>
      </c>
      <c r="R31" s="94">
        <v>204.5</v>
      </c>
      <c r="S31" s="94">
        <f t="shared" si="0"/>
        <v>24540</v>
      </c>
      <c r="T31" s="94">
        <f t="shared" si="1"/>
        <v>2454</v>
      </c>
      <c r="U31" s="95">
        <f t="shared" si="8"/>
        <v>26994</v>
      </c>
      <c r="V31" s="94">
        <f t="shared" si="11"/>
        <v>24</v>
      </c>
      <c r="W31" s="94">
        <v>2</v>
      </c>
      <c r="X31" s="94">
        <v>100</v>
      </c>
      <c r="Y31" s="95">
        <f t="shared" si="9"/>
        <v>4800</v>
      </c>
      <c r="Z31" s="95"/>
      <c r="AA31" s="95">
        <f t="shared" si="10"/>
        <v>130194</v>
      </c>
      <c r="AB31" s="93" t="s">
        <v>113</v>
      </c>
      <c r="AC31" s="96"/>
      <c r="AD31" s="91"/>
      <c r="AE31" s="91"/>
      <c r="AF31" s="23"/>
      <c r="AG31" s="23"/>
      <c r="AH31" s="23"/>
      <c r="AI31" s="23"/>
    </row>
    <row r="32" spans="1:35" s="4" customFormat="1" ht="15">
      <c r="A32" s="97" t="s">
        <v>169</v>
      </c>
      <c r="B32" s="93" t="s">
        <v>112</v>
      </c>
      <c r="C32" s="94" t="s">
        <v>5</v>
      </c>
      <c r="D32" s="94" t="s">
        <v>5</v>
      </c>
      <c r="E32" s="94">
        <v>8</v>
      </c>
      <c r="F32" s="94">
        <v>2</v>
      </c>
      <c r="G32" s="94">
        <f t="shared" si="2"/>
        <v>10</v>
      </c>
      <c r="H32" s="94">
        <v>4000</v>
      </c>
      <c r="I32" s="95">
        <f t="shared" si="3"/>
        <v>40000</v>
      </c>
      <c r="J32" s="94">
        <f t="shared" si="4"/>
        <v>10</v>
      </c>
      <c r="K32" s="94">
        <v>2</v>
      </c>
      <c r="L32" s="94">
        <v>550</v>
      </c>
      <c r="M32" s="95">
        <f t="shared" si="5"/>
        <v>11000</v>
      </c>
      <c r="N32" s="94">
        <f t="shared" si="6"/>
        <v>8</v>
      </c>
      <c r="O32" s="94">
        <f t="shared" si="7"/>
        <v>2</v>
      </c>
      <c r="P32" s="94">
        <v>3</v>
      </c>
      <c r="Q32" s="94">
        <v>409</v>
      </c>
      <c r="R32" s="94">
        <v>204.5</v>
      </c>
      <c r="S32" s="94">
        <f t="shared" si="0"/>
        <v>9816</v>
      </c>
      <c r="T32" s="94">
        <f t="shared" si="1"/>
        <v>1227</v>
      </c>
      <c r="U32" s="95">
        <f t="shared" si="8"/>
        <v>11043</v>
      </c>
      <c r="V32" s="94">
        <f t="shared" si="11"/>
        <v>10</v>
      </c>
      <c r="W32" s="94">
        <v>2</v>
      </c>
      <c r="X32" s="94">
        <v>100</v>
      </c>
      <c r="Y32" s="95">
        <f t="shared" si="9"/>
        <v>2000</v>
      </c>
      <c r="Z32" s="95"/>
      <c r="AA32" s="95">
        <f t="shared" si="10"/>
        <v>64043</v>
      </c>
      <c r="AB32" s="93" t="s">
        <v>113</v>
      </c>
      <c r="AC32" s="96"/>
      <c r="AD32" s="91"/>
      <c r="AE32" s="91"/>
      <c r="AF32" s="23"/>
      <c r="AG32" s="23"/>
      <c r="AH32" s="23"/>
      <c r="AI32" s="23"/>
    </row>
    <row r="33" spans="1:35" s="4" customFormat="1" ht="15">
      <c r="A33" s="97" t="s">
        <v>155</v>
      </c>
      <c r="B33" s="93" t="s">
        <v>112</v>
      </c>
      <c r="C33" s="94" t="s">
        <v>5</v>
      </c>
      <c r="D33" s="94" t="s">
        <v>5</v>
      </c>
      <c r="E33" s="94">
        <v>2</v>
      </c>
      <c r="F33" s="94">
        <v>0</v>
      </c>
      <c r="G33" s="94">
        <f t="shared" si="2"/>
        <v>2</v>
      </c>
      <c r="H33" s="94">
        <v>5000</v>
      </c>
      <c r="I33" s="95">
        <f t="shared" si="3"/>
        <v>10000</v>
      </c>
      <c r="J33" s="94">
        <f t="shared" si="4"/>
        <v>2</v>
      </c>
      <c r="K33" s="94"/>
      <c r="L33" s="94">
        <v>550</v>
      </c>
      <c r="M33" s="95">
        <f t="shared" si="5"/>
        <v>0</v>
      </c>
      <c r="N33" s="94">
        <f t="shared" si="6"/>
        <v>2</v>
      </c>
      <c r="O33" s="94">
        <f t="shared" si="7"/>
        <v>0</v>
      </c>
      <c r="P33" s="94"/>
      <c r="Q33" s="94">
        <v>409</v>
      </c>
      <c r="R33" s="94">
        <v>204.5</v>
      </c>
      <c r="S33" s="94">
        <f t="shared" si="0"/>
        <v>0</v>
      </c>
      <c r="T33" s="94">
        <f t="shared" si="1"/>
        <v>0</v>
      </c>
      <c r="U33" s="95">
        <f t="shared" si="8"/>
        <v>0</v>
      </c>
      <c r="V33" s="94">
        <f t="shared" si="11"/>
        <v>2</v>
      </c>
      <c r="W33" s="94">
        <v>2</v>
      </c>
      <c r="X33" s="94">
        <v>100</v>
      </c>
      <c r="Y33" s="95">
        <f t="shared" si="9"/>
        <v>400</v>
      </c>
      <c r="Z33" s="95"/>
      <c r="AA33" s="95">
        <f t="shared" si="10"/>
        <v>10400</v>
      </c>
      <c r="AB33" s="93" t="s">
        <v>113</v>
      </c>
      <c r="AC33" s="96"/>
      <c r="AD33" s="91"/>
      <c r="AE33" s="91"/>
      <c r="AF33" s="23"/>
      <c r="AG33" s="23"/>
      <c r="AH33" s="23"/>
      <c r="AI33" s="23"/>
    </row>
    <row r="34" spans="1:35" s="4" customFormat="1" ht="15.75">
      <c r="A34" s="98"/>
      <c r="B34" s="98"/>
      <c r="C34" s="99"/>
      <c r="D34" s="99"/>
      <c r="E34" s="99"/>
      <c r="F34" s="99"/>
      <c r="G34" s="99"/>
      <c r="H34" s="99"/>
      <c r="I34" s="100">
        <f>SUM(I9:I33)</f>
        <v>1360000</v>
      </c>
      <c r="J34" s="99"/>
      <c r="K34" s="99"/>
      <c r="L34" s="99"/>
      <c r="M34" s="100">
        <f>SUM(M9:M33)</f>
        <v>596750</v>
      </c>
      <c r="N34" s="99"/>
      <c r="O34" s="99"/>
      <c r="P34" s="99"/>
      <c r="Q34" s="99"/>
      <c r="R34" s="99"/>
      <c r="S34" s="99"/>
      <c r="T34" s="99"/>
      <c r="U34" s="100">
        <f>SUM(U9:U33)</f>
        <v>476280.5</v>
      </c>
      <c r="V34" s="99"/>
      <c r="W34" s="99"/>
      <c r="X34" s="99"/>
      <c r="Y34" s="100">
        <f>SUM(Y9:Y33)</f>
        <v>54600</v>
      </c>
      <c r="Z34" s="100"/>
      <c r="AA34" s="100">
        <f>SUM(AA9:AA33)</f>
        <v>2487630.5</v>
      </c>
      <c r="AB34" s="101"/>
      <c r="AC34" s="95"/>
      <c r="AD34" s="91"/>
      <c r="AE34" s="91"/>
      <c r="AF34" s="23"/>
      <c r="AG34" s="23"/>
      <c r="AH34" s="23"/>
      <c r="AI34" s="23"/>
    </row>
    <row r="35" spans="1:35" ht="15">
      <c r="A35" s="89"/>
      <c r="B35" s="89"/>
      <c r="C35" s="89"/>
      <c r="D35" s="90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02"/>
      <c r="AB35" s="103"/>
      <c r="AC35" s="85"/>
      <c r="AD35" s="89"/>
      <c r="AE35" s="89"/>
      <c r="AF35" s="17"/>
      <c r="AG35" s="17"/>
      <c r="AH35" s="17"/>
      <c r="AI35" s="17"/>
    </row>
    <row r="36" spans="1:35" s="13" customFormat="1" ht="15.75">
      <c r="A36" s="81" t="s">
        <v>12</v>
      </c>
      <c r="B36" s="87"/>
      <c r="C36" s="86"/>
      <c r="D36" s="88"/>
      <c r="E36" s="86"/>
      <c r="F36" s="86"/>
      <c r="G36" s="86"/>
      <c r="H36" s="86"/>
      <c r="I36" s="104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105"/>
      <c r="AC36" s="86"/>
      <c r="AD36" s="86"/>
      <c r="AE36" s="86"/>
      <c r="AF36" s="22"/>
      <c r="AG36" s="22"/>
      <c r="AH36" s="22"/>
      <c r="AI36" s="22"/>
    </row>
    <row r="37" spans="1:35" ht="15">
      <c r="A37" s="89"/>
      <c r="B37" s="89"/>
      <c r="C37" s="89"/>
      <c r="D37" s="90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17"/>
      <c r="AG37" s="17"/>
      <c r="AH37" s="17"/>
      <c r="AI37" s="17"/>
    </row>
    <row r="38" spans="1:35" ht="22.5" customHeight="1">
      <c r="A38" s="291" t="s">
        <v>83</v>
      </c>
      <c r="B38" s="274" t="s">
        <v>84</v>
      </c>
      <c r="C38" s="275"/>
      <c r="D38" s="276"/>
      <c r="E38" s="274" t="s">
        <v>88</v>
      </c>
      <c r="F38" s="275"/>
      <c r="G38" s="276"/>
      <c r="H38" s="274" t="s">
        <v>91</v>
      </c>
      <c r="I38" s="276"/>
      <c r="J38" s="274" t="s">
        <v>94</v>
      </c>
      <c r="K38" s="275"/>
      <c r="L38" s="275"/>
      <c r="M38" s="276"/>
      <c r="N38" s="291" t="s">
        <v>111</v>
      </c>
      <c r="O38" s="291"/>
      <c r="P38" s="291"/>
      <c r="Q38" s="291"/>
      <c r="R38" s="291"/>
      <c r="S38" s="291"/>
      <c r="T38" s="291"/>
      <c r="U38" s="291"/>
      <c r="V38" s="291" t="s">
        <v>105</v>
      </c>
      <c r="W38" s="291"/>
      <c r="X38" s="291"/>
      <c r="Y38" s="291"/>
      <c r="Z38" s="291" t="s">
        <v>108</v>
      </c>
      <c r="AA38" s="274" t="s">
        <v>3</v>
      </c>
      <c r="AB38" s="291" t="s">
        <v>109</v>
      </c>
      <c r="AC38" s="292" t="s">
        <v>114</v>
      </c>
      <c r="AD38" s="89"/>
      <c r="AE38" s="89"/>
      <c r="AF38" s="17"/>
      <c r="AG38" s="17"/>
      <c r="AH38" s="17"/>
      <c r="AI38" s="17"/>
    </row>
    <row r="39" spans="1:35" ht="25.5" customHeight="1">
      <c r="A39" s="291"/>
      <c r="B39" s="280" t="s">
        <v>85</v>
      </c>
      <c r="C39" s="280" t="s">
        <v>86</v>
      </c>
      <c r="D39" s="280" t="s">
        <v>87</v>
      </c>
      <c r="E39" s="280" t="s">
        <v>89</v>
      </c>
      <c r="F39" s="280" t="s">
        <v>90</v>
      </c>
      <c r="G39" s="280" t="s">
        <v>0</v>
      </c>
      <c r="H39" s="280" t="s">
        <v>92</v>
      </c>
      <c r="I39" s="280" t="s">
        <v>93</v>
      </c>
      <c r="J39" s="280" t="s">
        <v>95</v>
      </c>
      <c r="K39" s="280" t="s">
        <v>96</v>
      </c>
      <c r="L39" s="280" t="s">
        <v>97</v>
      </c>
      <c r="M39" s="280" t="s">
        <v>98</v>
      </c>
      <c r="N39" s="280" t="s">
        <v>99</v>
      </c>
      <c r="O39" s="280" t="s">
        <v>90</v>
      </c>
      <c r="P39" s="280" t="s">
        <v>2</v>
      </c>
      <c r="Q39" s="280" t="s">
        <v>100</v>
      </c>
      <c r="R39" s="280" t="s">
        <v>101</v>
      </c>
      <c r="S39" s="280" t="s">
        <v>102</v>
      </c>
      <c r="T39" s="280" t="s">
        <v>103</v>
      </c>
      <c r="U39" s="280" t="s">
        <v>104</v>
      </c>
      <c r="V39" s="280" t="s">
        <v>1</v>
      </c>
      <c r="W39" s="280" t="s">
        <v>2</v>
      </c>
      <c r="X39" s="280" t="s">
        <v>106</v>
      </c>
      <c r="Y39" s="280" t="s">
        <v>107</v>
      </c>
      <c r="Z39" s="291"/>
      <c r="AA39" s="274"/>
      <c r="AB39" s="291"/>
      <c r="AC39" s="293"/>
      <c r="AD39" s="89"/>
      <c r="AE39" s="89"/>
      <c r="AF39" s="17"/>
      <c r="AG39" s="17"/>
      <c r="AH39" s="17"/>
      <c r="AI39" s="17"/>
    </row>
    <row r="40" spans="1:35" ht="52.5" customHeight="1">
      <c r="A40" s="29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90"/>
      <c r="R40" s="281"/>
      <c r="S40" s="281"/>
      <c r="T40" s="281"/>
      <c r="U40" s="290"/>
      <c r="V40" s="281"/>
      <c r="W40" s="290"/>
      <c r="X40" s="290"/>
      <c r="Y40" s="290"/>
      <c r="Z40" s="291"/>
      <c r="AA40" s="274"/>
      <c r="AB40" s="291"/>
      <c r="AC40" s="294"/>
      <c r="AD40" s="89"/>
      <c r="AE40" s="89"/>
      <c r="AF40" s="17"/>
      <c r="AG40" s="17"/>
      <c r="AH40" s="17"/>
      <c r="AI40" s="17"/>
    </row>
    <row r="41" spans="1:35" s="3" customFormat="1" ht="15">
      <c r="A41" s="106" t="s">
        <v>48</v>
      </c>
      <c r="B41" s="93" t="s">
        <v>112</v>
      </c>
      <c r="C41" s="107" t="s">
        <v>5</v>
      </c>
      <c r="D41" s="107" t="s">
        <v>5</v>
      </c>
      <c r="E41" s="108">
        <v>20</v>
      </c>
      <c r="F41" s="109">
        <v>3</v>
      </c>
      <c r="G41" s="110">
        <f>E41+F41</f>
        <v>23</v>
      </c>
      <c r="H41" s="93">
        <v>2700</v>
      </c>
      <c r="I41" s="111">
        <f>G41*H41</f>
        <v>62100</v>
      </c>
      <c r="J41" s="93">
        <f>G41</f>
        <v>23</v>
      </c>
      <c r="K41" s="93"/>
      <c r="L41" s="93"/>
      <c r="M41" s="95">
        <f>J41*K41*L41</f>
        <v>0</v>
      </c>
      <c r="N41" s="93">
        <f>E41</f>
        <v>20</v>
      </c>
      <c r="O41" s="93">
        <f>F41</f>
        <v>3</v>
      </c>
      <c r="P41" s="93"/>
      <c r="Q41" s="93">
        <v>409</v>
      </c>
      <c r="R41" s="93">
        <v>204.5</v>
      </c>
      <c r="S41" s="93">
        <f aca="true" t="shared" si="12" ref="S41:S50">N41*P41*Q41</f>
        <v>0</v>
      </c>
      <c r="T41" s="93">
        <f>O41*P41*R41</f>
        <v>0</v>
      </c>
      <c r="U41" s="95">
        <f>S41+T41</f>
        <v>0</v>
      </c>
      <c r="V41" s="93">
        <f aca="true" t="shared" si="13" ref="V41:V50">G41</f>
        <v>23</v>
      </c>
      <c r="W41" s="93">
        <v>2</v>
      </c>
      <c r="X41" s="93">
        <v>100</v>
      </c>
      <c r="Y41" s="95">
        <f>X41*W41*V41</f>
        <v>4600</v>
      </c>
      <c r="Z41" s="95"/>
      <c r="AA41" s="95">
        <f>SUM(I41+M41+U41+Y41+Z41)</f>
        <v>66700</v>
      </c>
      <c r="AB41" s="93" t="s">
        <v>113</v>
      </c>
      <c r="AC41" s="95"/>
      <c r="AD41" s="103"/>
      <c r="AE41" s="103"/>
      <c r="AF41" s="19"/>
      <c r="AG41" s="19"/>
      <c r="AH41" s="19"/>
      <c r="AI41" s="19"/>
    </row>
    <row r="42" spans="1:35" s="3" customFormat="1" ht="15">
      <c r="A42" s="101" t="s">
        <v>52</v>
      </c>
      <c r="B42" s="93" t="s">
        <v>112</v>
      </c>
      <c r="C42" s="107" t="s">
        <v>5</v>
      </c>
      <c r="D42" s="107" t="s">
        <v>5</v>
      </c>
      <c r="E42" s="108">
        <v>20</v>
      </c>
      <c r="F42" s="109">
        <v>3</v>
      </c>
      <c r="G42" s="110">
        <f>E42+F42</f>
        <v>23</v>
      </c>
      <c r="H42" s="93">
        <v>2860</v>
      </c>
      <c r="I42" s="111">
        <f aca="true" t="shared" si="14" ref="I42:I50">G42*H42</f>
        <v>65780</v>
      </c>
      <c r="J42" s="93">
        <f>G42</f>
        <v>23</v>
      </c>
      <c r="K42" s="93">
        <v>6</v>
      </c>
      <c r="L42" s="93">
        <v>550</v>
      </c>
      <c r="M42" s="95">
        <f aca="true" t="shared" si="15" ref="M42:M50">J42*K42*L42</f>
        <v>75900</v>
      </c>
      <c r="N42" s="93">
        <f>E42</f>
        <v>20</v>
      </c>
      <c r="O42" s="93">
        <f>F42</f>
        <v>3</v>
      </c>
      <c r="P42" s="93">
        <v>6</v>
      </c>
      <c r="Q42" s="93">
        <v>409</v>
      </c>
      <c r="R42" s="93">
        <v>204.5</v>
      </c>
      <c r="S42" s="93">
        <f t="shared" si="12"/>
        <v>49080</v>
      </c>
      <c r="T42" s="93">
        <f>O42*P42*R42</f>
        <v>3681</v>
      </c>
      <c r="U42" s="95">
        <f aca="true" t="shared" si="16" ref="U42:U50">S42+T42</f>
        <v>52761</v>
      </c>
      <c r="V42" s="93">
        <f t="shared" si="13"/>
        <v>23</v>
      </c>
      <c r="W42" s="93">
        <v>1</v>
      </c>
      <c r="X42" s="93">
        <v>100</v>
      </c>
      <c r="Y42" s="95">
        <f aca="true" t="shared" si="17" ref="Y42:Y50">X42*W42*V42</f>
        <v>2300</v>
      </c>
      <c r="Z42" s="95"/>
      <c r="AA42" s="95">
        <f aca="true" t="shared" si="18" ref="AA42:AA50">SUM(I42+M42+U42+Y42+Z42)</f>
        <v>196741</v>
      </c>
      <c r="AB42" s="93" t="s">
        <v>113</v>
      </c>
      <c r="AC42" s="95"/>
      <c r="AD42" s="103"/>
      <c r="AE42" s="103"/>
      <c r="AF42" s="19"/>
      <c r="AG42" s="19"/>
      <c r="AH42" s="19"/>
      <c r="AI42" s="19"/>
    </row>
    <row r="43" spans="1:35" s="3" customFormat="1" ht="15">
      <c r="A43" s="112" t="s">
        <v>11</v>
      </c>
      <c r="B43" s="93" t="s">
        <v>112</v>
      </c>
      <c r="C43" s="107" t="s">
        <v>5</v>
      </c>
      <c r="D43" s="107" t="s">
        <v>5</v>
      </c>
      <c r="E43" s="108">
        <v>1</v>
      </c>
      <c r="F43" s="109">
        <v>1</v>
      </c>
      <c r="G43" s="110">
        <f aca="true" t="shared" si="19" ref="G43:G50">E43+F43</f>
        <v>2</v>
      </c>
      <c r="H43" s="93">
        <v>1000</v>
      </c>
      <c r="I43" s="111">
        <f t="shared" si="14"/>
        <v>2000</v>
      </c>
      <c r="J43" s="93">
        <f aca="true" t="shared" si="20" ref="J43:J50">G43</f>
        <v>2</v>
      </c>
      <c r="K43" s="93">
        <v>6</v>
      </c>
      <c r="L43" s="93">
        <v>550</v>
      </c>
      <c r="M43" s="95">
        <f t="shared" si="15"/>
        <v>6600</v>
      </c>
      <c r="N43" s="93">
        <f aca="true" t="shared" si="21" ref="N43:N50">E43</f>
        <v>1</v>
      </c>
      <c r="O43" s="93">
        <f aca="true" t="shared" si="22" ref="O43:O50">F43</f>
        <v>1</v>
      </c>
      <c r="P43" s="93">
        <v>6</v>
      </c>
      <c r="Q43" s="93">
        <v>409</v>
      </c>
      <c r="R43" s="93">
        <v>204.5</v>
      </c>
      <c r="S43" s="93">
        <f t="shared" si="12"/>
        <v>2454</v>
      </c>
      <c r="T43" s="93">
        <f>O43*P43*R43</f>
        <v>1227</v>
      </c>
      <c r="U43" s="95">
        <f t="shared" si="16"/>
        <v>3681</v>
      </c>
      <c r="V43" s="93">
        <f t="shared" si="13"/>
        <v>2</v>
      </c>
      <c r="W43" s="93">
        <v>2</v>
      </c>
      <c r="X43" s="93">
        <v>100</v>
      </c>
      <c r="Y43" s="95">
        <f t="shared" si="17"/>
        <v>400</v>
      </c>
      <c r="Z43" s="95"/>
      <c r="AA43" s="95">
        <f t="shared" si="18"/>
        <v>12681</v>
      </c>
      <c r="AB43" s="93" t="s">
        <v>113</v>
      </c>
      <c r="AC43" s="95"/>
      <c r="AD43" s="103"/>
      <c r="AE43" s="103"/>
      <c r="AF43" s="19"/>
      <c r="AG43" s="19"/>
      <c r="AH43" s="19"/>
      <c r="AI43" s="19"/>
    </row>
    <row r="44" spans="1:35" s="3" customFormat="1" ht="15">
      <c r="A44" s="101" t="s">
        <v>49</v>
      </c>
      <c r="B44" s="93" t="s">
        <v>112</v>
      </c>
      <c r="C44" s="107" t="s">
        <v>5</v>
      </c>
      <c r="D44" s="107" t="s">
        <v>5</v>
      </c>
      <c r="E44" s="108">
        <v>2</v>
      </c>
      <c r="F44" s="109">
        <v>1</v>
      </c>
      <c r="G44" s="110">
        <f t="shared" si="19"/>
        <v>3</v>
      </c>
      <c r="H44" s="93">
        <v>6000</v>
      </c>
      <c r="I44" s="111">
        <f t="shared" si="14"/>
        <v>18000</v>
      </c>
      <c r="J44" s="93">
        <f t="shared" si="20"/>
        <v>3</v>
      </c>
      <c r="K44" s="93">
        <v>6</v>
      </c>
      <c r="L44" s="93">
        <v>550</v>
      </c>
      <c r="M44" s="95">
        <f t="shared" si="15"/>
        <v>9900</v>
      </c>
      <c r="N44" s="93">
        <f t="shared" si="21"/>
        <v>2</v>
      </c>
      <c r="O44" s="93">
        <f t="shared" si="22"/>
        <v>1</v>
      </c>
      <c r="P44" s="93">
        <v>6</v>
      </c>
      <c r="Q44" s="93">
        <v>409</v>
      </c>
      <c r="R44" s="93">
        <v>204.5</v>
      </c>
      <c r="S44" s="93">
        <f t="shared" si="12"/>
        <v>4908</v>
      </c>
      <c r="T44" s="93">
        <f aca="true" t="shared" si="23" ref="T44:T50">O44*P44*R44</f>
        <v>1227</v>
      </c>
      <c r="U44" s="95">
        <f t="shared" si="16"/>
        <v>6135</v>
      </c>
      <c r="V44" s="93">
        <f t="shared" si="13"/>
        <v>3</v>
      </c>
      <c r="W44" s="93">
        <v>2</v>
      </c>
      <c r="X44" s="93">
        <v>100</v>
      </c>
      <c r="Y44" s="95">
        <f t="shared" si="17"/>
        <v>600</v>
      </c>
      <c r="Z44" s="95"/>
      <c r="AA44" s="95">
        <f t="shared" si="18"/>
        <v>34635</v>
      </c>
      <c r="AB44" s="93" t="s">
        <v>113</v>
      </c>
      <c r="AC44" s="95"/>
      <c r="AD44" s="103"/>
      <c r="AE44" s="103"/>
      <c r="AF44" s="19"/>
      <c r="AG44" s="19"/>
      <c r="AH44" s="19"/>
      <c r="AI44" s="19"/>
    </row>
    <row r="45" spans="1:35" s="3" customFormat="1" ht="15">
      <c r="A45" s="101" t="s">
        <v>50</v>
      </c>
      <c r="B45" s="93" t="s">
        <v>112</v>
      </c>
      <c r="C45" s="107" t="s">
        <v>5</v>
      </c>
      <c r="D45" s="107" t="s">
        <v>5</v>
      </c>
      <c r="E45" s="108">
        <v>2</v>
      </c>
      <c r="F45" s="109">
        <v>1</v>
      </c>
      <c r="G45" s="110">
        <f t="shared" si="19"/>
        <v>3</v>
      </c>
      <c r="H45" s="93">
        <v>6000</v>
      </c>
      <c r="I45" s="111">
        <f t="shared" si="14"/>
        <v>18000</v>
      </c>
      <c r="J45" s="93">
        <f t="shared" si="20"/>
        <v>3</v>
      </c>
      <c r="K45" s="93">
        <v>6</v>
      </c>
      <c r="L45" s="93">
        <v>550</v>
      </c>
      <c r="M45" s="95">
        <f t="shared" si="15"/>
        <v>9900</v>
      </c>
      <c r="N45" s="93">
        <f t="shared" si="21"/>
        <v>2</v>
      </c>
      <c r="O45" s="93">
        <f t="shared" si="22"/>
        <v>1</v>
      </c>
      <c r="P45" s="93">
        <v>6</v>
      </c>
      <c r="Q45" s="93">
        <v>409</v>
      </c>
      <c r="R45" s="93">
        <v>204.5</v>
      </c>
      <c r="S45" s="93">
        <f t="shared" si="12"/>
        <v>4908</v>
      </c>
      <c r="T45" s="93">
        <f t="shared" si="23"/>
        <v>1227</v>
      </c>
      <c r="U45" s="95">
        <f t="shared" si="16"/>
        <v>6135</v>
      </c>
      <c r="V45" s="93">
        <f t="shared" si="13"/>
        <v>3</v>
      </c>
      <c r="W45" s="93">
        <v>2</v>
      </c>
      <c r="X45" s="93">
        <v>100</v>
      </c>
      <c r="Y45" s="95">
        <f t="shared" si="17"/>
        <v>600</v>
      </c>
      <c r="Z45" s="95"/>
      <c r="AA45" s="95">
        <f t="shared" si="18"/>
        <v>34635</v>
      </c>
      <c r="AB45" s="93" t="s">
        <v>113</v>
      </c>
      <c r="AC45" s="95"/>
      <c r="AD45" s="103"/>
      <c r="AE45" s="103"/>
      <c r="AF45" s="19"/>
      <c r="AG45" s="19"/>
      <c r="AH45" s="19"/>
      <c r="AI45" s="19"/>
    </row>
    <row r="46" spans="1:35" s="3" customFormat="1" ht="15">
      <c r="A46" s="101" t="s">
        <v>131</v>
      </c>
      <c r="B46" s="93" t="s">
        <v>112</v>
      </c>
      <c r="C46" s="107" t="s">
        <v>5</v>
      </c>
      <c r="D46" s="107" t="s">
        <v>5</v>
      </c>
      <c r="E46" s="108">
        <v>2</v>
      </c>
      <c r="F46" s="109">
        <v>1</v>
      </c>
      <c r="G46" s="110">
        <f>E46+F46</f>
        <v>3</v>
      </c>
      <c r="H46" s="93">
        <v>2860</v>
      </c>
      <c r="I46" s="111">
        <f t="shared" si="14"/>
        <v>8580</v>
      </c>
      <c r="J46" s="93">
        <f>G46</f>
        <v>3</v>
      </c>
      <c r="K46" s="93">
        <v>4</v>
      </c>
      <c r="L46" s="93">
        <v>550</v>
      </c>
      <c r="M46" s="95">
        <f t="shared" si="15"/>
        <v>6600</v>
      </c>
      <c r="N46" s="93">
        <f>E46</f>
        <v>2</v>
      </c>
      <c r="O46" s="93">
        <f t="shared" si="22"/>
        <v>1</v>
      </c>
      <c r="P46" s="93">
        <v>4</v>
      </c>
      <c r="Q46" s="93">
        <v>409</v>
      </c>
      <c r="R46" s="93">
        <v>204.5</v>
      </c>
      <c r="S46" s="93">
        <f t="shared" si="12"/>
        <v>3272</v>
      </c>
      <c r="T46" s="93">
        <f>O46*P46*R46</f>
        <v>818</v>
      </c>
      <c r="U46" s="95">
        <f t="shared" si="16"/>
        <v>4090</v>
      </c>
      <c r="V46" s="93">
        <f t="shared" si="13"/>
        <v>3</v>
      </c>
      <c r="W46" s="93">
        <v>2</v>
      </c>
      <c r="X46" s="93">
        <v>100</v>
      </c>
      <c r="Y46" s="95">
        <f t="shared" si="17"/>
        <v>600</v>
      </c>
      <c r="Z46" s="95"/>
      <c r="AA46" s="95">
        <f t="shared" si="18"/>
        <v>19870</v>
      </c>
      <c r="AB46" s="93" t="s">
        <v>113</v>
      </c>
      <c r="AC46" s="95"/>
      <c r="AD46" s="103"/>
      <c r="AE46" s="103"/>
      <c r="AF46" s="19"/>
      <c r="AG46" s="19"/>
      <c r="AH46" s="19"/>
      <c r="AI46" s="19"/>
    </row>
    <row r="47" spans="1:35" s="3" customFormat="1" ht="15">
      <c r="A47" s="101" t="s">
        <v>132</v>
      </c>
      <c r="B47" s="93" t="s">
        <v>112</v>
      </c>
      <c r="C47" s="107" t="s">
        <v>5</v>
      </c>
      <c r="D47" s="107" t="s">
        <v>5</v>
      </c>
      <c r="E47" s="108">
        <v>2</v>
      </c>
      <c r="F47" s="109">
        <v>1</v>
      </c>
      <c r="G47" s="110">
        <f t="shared" si="19"/>
        <v>3</v>
      </c>
      <c r="H47" s="93">
        <v>7000</v>
      </c>
      <c r="I47" s="111">
        <f t="shared" si="14"/>
        <v>21000</v>
      </c>
      <c r="J47" s="93">
        <f t="shared" si="20"/>
        <v>3</v>
      </c>
      <c r="K47" s="93">
        <v>4</v>
      </c>
      <c r="L47" s="93">
        <v>550</v>
      </c>
      <c r="M47" s="95">
        <f t="shared" si="15"/>
        <v>6600</v>
      </c>
      <c r="N47" s="93">
        <f t="shared" si="21"/>
        <v>2</v>
      </c>
      <c r="O47" s="93">
        <f t="shared" si="22"/>
        <v>1</v>
      </c>
      <c r="P47" s="93">
        <v>4</v>
      </c>
      <c r="Q47" s="93">
        <v>409</v>
      </c>
      <c r="R47" s="93">
        <v>204.5</v>
      </c>
      <c r="S47" s="93">
        <f t="shared" si="12"/>
        <v>3272</v>
      </c>
      <c r="T47" s="93">
        <f t="shared" si="23"/>
        <v>818</v>
      </c>
      <c r="U47" s="95">
        <f t="shared" si="16"/>
        <v>4090</v>
      </c>
      <c r="V47" s="93">
        <f t="shared" si="13"/>
        <v>3</v>
      </c>
      <c r="W47" s="93">
        <v>2</v>
      </c>
      <c r="X47" s="93">
        <v>100</v>
      </c>
      <c r="Y47" s="95">
        <f t="shared" si="17"/>
        <v>600</v>
      </c>
      <c r="Z47" s="95"/>
      <c r="AA47" s="95">
        <f t="shared" si="18"/>
        <v>32290</v>
      </c>
      <c r="AB47" s="93" t="s">
        <v>113</v>
      </c>
      <c r="AC47" s="95"/>
      <c r="AD47" s="103"/>
      <c r="AE47" s="103"/>
      <c r="AF47" s="19"/>
      <c r="AG47" s="19"/>
      <c r="AH47" s="19"/>
      <c r="AI47" s="19"/>
    </row>
    <row r="48" spans="1:35" s="3" customFormat="1" ht="15">
      <c r="A48" s="101" t="s">
        <v>133</v>
      </c>
      <c r="B48" s="93" t="s">
        <v>112</v>
      </c>
      <c r="C48" s="107" t="s">
        <v>5</v>
      </c>
      <c r="D48" s="107" t="s">
        <v>5</v>
      </c>
      <c r="E48" s="108">
        <v>2</v>
      </c>
      <c r="F48" s="109">
        <v>2</v>
      </c>
      <c r="G48" s="110">
        <f t="shared" si="19"/>
        <v>4</v>
      </c>
      <c r="H48" s="93">
        <v>12000</v>
      </c>
      <c r="I48" s="111">
        <f t="shared" si="14"/>
        <v>48000</v>
      </c>
      <c r="J48" s="93">
        <f t="shared" si="20"/>
        <v>4</v>
      </c>
      <c r="K48" s="93"/>
      <c r="L48" s="93"/>
      <c r="M48" s="95">
        <f t="shared" si="15"/>
        <v>0</v>
      </c>
      <c r="N48" s="93">
        <f t="shared" si="21"/>
        <v>2</v>
      </c>
      <c r="O48" s="93">
        <f t="shared" si="22"/>
        <v>2</v>
      </c>
      <c r="P48" s="93"/>
      <c r="Q48" s="93">
        <v>409</v>
      </c>
      <c r="R48" s="93">
        <v>204.5</v>
      </c>
      <c r="S48" s="93">
        <f t="shared" si="12"/>
        <v>0</v>
      </c>
      <c r="T48" s="93">
        <f t="shared" si="23"/>
        <v>0</v>
      </c>
      <c r="U48" s="95">
        <f t="shared" si="16"/>
        <v>0</v>
      </c>
      <c r="V48" s="93">
        <f t="shared" si="13"/>
        <v>4</v>
      </c>
      <c r="W48" s="93">
        <v>1</v>
      </c>
      <c r="X48" s="93">
        <v>100</v>
      </c>
      <c r="Y48" s="95">
        <f t="shared" si="17"/>
        <v>400</v>
      </c>
      <c r="Z48" s="95"/>
      <c r="AA48" s="95">
        <f t="shared" si="18"/>
        <v>48400</v>
      </c>
      <c r="AB48" s="93" t="s">
        <v>113</v>
      </c>
      <c r="AC48" s="95"/>
      <c r="AD48" s="103"/>
      <c r="AE48" s="103"/>
      <c r="AF48" s="19"/>
      <c r="AG48" s="19"/>
      <c r="AH48" s="19"/>
      <c r="AI48" s="19"/>
    </row>
    <row r="49" spans="1:35" s="3" customFormat="1" ht="15">
      <c r="A49" s="101" t="s">
        <v>52</v>
      </c>
      <c r="B49" s="93" t="s">
        <v>112</v>
      </c>
      <c r="C49" s="107" t="s">
        <v>5</v>
      </c>
      <c r="D49" s="107" t="s">
        <v>5</v>
      </c>
      <c r="E49" s="108">
        <v>20</v>
      </c>
      <c r="F49" s="109">
        <v>3</v>
      </c>
      <c r="G49" s="110">
        <f t="shared" si="19"/>
        <v>23</v>
      </c>
      <c r="H49" s="93">
        <v>2860</v>
      </c>
      <c r="I49" s="111">
        <f t="shared" si="14"/>
        <v>65780</v>
      </c>
      <c r="J49" s="93">
        <f t="shared" si="20"/>
        <v>23</v>
      </c>
      <c r="K49" s="93">
        <v>6</v>
      </c>
      <c r="L49" s="93">
        <v>550</v>
      </c>
      <c r="M49" s="95">
        <f t="shared" si="15"/>
        <v>75900</v>
      </c>
      <c r="N49" s="93">
        <f t="shared" si="21"/>
        <v>20</v>
      </c>
      <c r="O49" s="93">
        <f t="shared" si="22"/>
        <v>3</v>
      </c>
      <c r="P49" s="93">
        <v>6</v>
      </c>
      <c r="Q49" s="93">
        <v>409</v>
      </c>
      <c r="R49" s="93">
        <v>204.5</v>
      </c>
      <c r="S49" s="93">
        <f t="shared" si="12"/>
        <v>49080</v>
      </c>
      <c r="T49" s="93">
        <f t="shared" si="23"/>
        <v>3681</v>
      </c>
      <c r="U49" s="95">
        <f t="shared" si="16"/>
        <v>52761</v>
      </c>
      <c r="V49" s="93">
        <f t="shared" si="13"/>
        <v>23</v>
      </c>
      <c r="W49" s="93">
        <v>1</v>
      </c>
      <c r="X49" s="93">
        <v>100</v>
      </c>
      <c r="Y49" s="95">
        <f t="shared" si="17"/>
        <v>2300</v>
      </c>
      <c r="Z49" s="95"/>
      <c r="AA49" s="95">
        <f t="shared" si="18"/>
        <v>196741</v>
      </c>
      <c r="AB49" s="93" t="s">
        <v>113</v>
      </c>
      <c r="AC49" s="95"/>
      <c r="AD49" s="103"/>
      <c r="AE49" s="103"/>
      <c r="AF49" s="19"/>
      <c r="AG49" s="19"/>
      <c r="AH49" s="19"/>
      <c r="AI49" s="19"/>
    </row>
    <row r="50" spans="1:35" s="3" customFormat="1" ht="15">
      <c r="A50" s="101" t="s">
        <v>11</v>
      </c>
      <c r="B50" s="93" t="s">
        <v>112</v>
      </c>
      <c r="C50" s="107" t="s">
        <v>5</v>
      </c>
      <c r="D50" s="107" t="s">
        <v>5</v>
      </c>
      <c r="E50" s="108">
        <v>1</v>
      </c>
      <c r="F50" s="109">
        <v>1</v>
      </c>
      <c r="G50" s="110">
        <f t="shared" si="19"/>
        <v>2</v>
      </c>
      <c r="H50" s="93">
        <v>7000</v>
      </c>
      <c r="I50" s="111">
        <f t="shared" si="14"/>
        <v>14000</v>
      </c>
      <c r="J50" s="93">
        <f t="shared" si="20"/>
        <v>2</v>
      </c>
      <c r="K50" s="93">
        <v>5</v>
      </c>
      <c r="L50" s="93">
        <v>550</v>
      </c>
      <c r="M50" s="95">
        <f t="shared" si="15"/>
        <v>5500</v>
      </c>
      <c r="N50" s="93">
        <f t="shared" si="21"/>
        <v>1</v>
      </c>
      <c r="O50" s="93">
        <f t="shared" si="22"/>
        <v>1</v>
      </c>
      <c r="P50" s="93">
        <v>5</v>
      </c>
      <c r="Q50" s="93">
        <v>409</v>
      </c>
      <c r="R50" s="93">
        <v>204.5</v>
      </c>
      <c r="S50" s="93">
        <f t="shared" si="12"/>
        <v>2045</v>
      </c>
      <c r="T50" s="93">
        <f t="shared" si="23"/>
        <v>1022.5</v>
      </c>
      <c r="U50" s="95">
        <f t="shared" si="16"/>
        <v>3067.5</v>
      </c>
      <c r="V50" s="93">
        <f t="shared" si="13"/>
        <v>2</v>
      </c>
      <c r="W50" s="93">
        <v>2</v>
      </c>
      <c r="X50" s="93">
        <v>100</v>
      </c>
      <c r="Y50" s="95">
        <f t="shared" si="17"/>
        <v>400</v>
      </c>
      <c r="Z50" s="95"/>
      <c r="AA50" s="95">
        <f t="shared" si="18"/>
        <v>22967.5</v>
      </c>
      <c r="AB50" s="93" t="s">
        <v>113</v>
      </c>
      <c r="AC50" s="95"/>
      <c r="AD50" s="103"/>
      <c r="AE50" s="103"/>
      <c r="AF50" s="19"/>
      <c r="AG50" s="19"/>
      <c r="AH50" s="19"/>
      <c r="AI50" s="19"/>
    </row>
    <row r="51" spans="1:35" s="3" customFormat="1" ht="15.75">
      <c r="A51" s="98"/>
      <c r="B51" s="98"/>
      <c r="C51" s="99"/>
      <c r="D51" s="99"/>
      <c r="E51" s="113"/>
      <c r="F51" s="113"/>
      <c r="G51" s="99"/>
      <c r="H51" s="99"/>
      <c r="I51" s="113">
        <f>SUM(I41:I50)</f>
        <v>323240</v>
      </c>
      <c r="J51" s="99"/>
      <c r="K51" s="99"/>
      <c r="L51" s="99"/>
      <c r="M51" s="99">
        <f>SUM(M41:M50)</f>
        <v>196900</v>
      </c>
      <c r="N51" s="99"/>
      <c r="O51" s="99"/>
      <c r="P51" s="99"/>
      <c r="Q51" s="99"/>
      <c r="R51" s="99"/>
      <c r="S51" s="99"/>
      <c r="T51" s="99"/>
      <c r="U51" s="99">
        <f>SUM(U41:U50)</f>
        <v>132720.5</v>
      </c>
      <c r="V51" s="99"/>
      <c r="W51" s="99"/>
      <c r="X51" s="99"/>
      <c r="Y51" s="99">
        <f>SUM(Y41:Y50)</f>
        <v>12800</v>
      </c>
      <c r="Z51" s="99"/>
      <c r="AA51" s="100">
        <f>SUM(AA41:AA50)</f>
        <v>665660.5</v>
      </c>
      <c r="AB51" s="114"/>
      <c r="AC51" s="95"/>
      <c r="AD51" s="103"/>
      <c r="AE51" s="103"/>
      <c r="AF51" s="19"/>
      <c r="AG51" s="19"/>
      <c r="AH51" s="19"/>
      <c r="AI51" s="19"/>
    </row>
    <row r="52" spans="1:35" s="3" customFormat="1" ht="15">
      <c r="A52" s="89"/>
      <c r="B52" s="89"/>
      <c r="C52" s="89"/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02"/>
      <c r="AB52" s="89"/>
      <c r="AC52" s="103"/>
      <c r="AD52" s="103"/>
      <c r="AE52" s="103"/>
      <c r="AF52" s="19"/>
      <c r="AG52" s="19"/>
      <c r="AH52" s="19"/>
      <c r="AI52" s="19"/>
    </row>
    <row r="53" spans="1:35" s="32" customFormat="1" ht="15.75">
      <c r="A53" s="81" t="s">
        <v>24</v>
      </c>
      <c r="B53" s="87"/>
      <c r="C53" s="86"/>
      <c r="D53" s="88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22"/>
      <c r="AG53" s="22"/>
      <c r="AH53" s="22"/>
      <c r="AI53" s="22"/>
    </row>
    <row r="54" spans="1:35" s="2" customFormat="1" ht="15.75">
      <c r="A54" s="115"/>
      <c r="B54" s="115"/>
      <c r="C54" s="89"/>
      <c r="D54" s="90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17"/>
      <c r="AG54" s="17"/>
      <c r="AH54" s="17"/>
      <c r="AI54" s="17"/>
    </row>
    <row r="55" spans="1:35" s="2" customFormat="1" ht="31.5" customHeight="1">
      <c r="A55" s="291" t="s">
        <v>83</v>
      </c>
      <c r="B55" s="274" t="s">
        <v>84</v>
      </c>
      <c r="C55" s="275"/>
      <c r="D55" s="276"/>
      <c r="E55" s="274" t="s">
        <v>88</v>
      </c>
      <c r="F55" s="275"/>
      <c r="G55" s="276"/>
      <c r="H55" s="274" t="s">
        <v>91</v>
      </c>
      <c r="I55" s="276"/>
      <c r="J55" s="274" t="s">
        <v>94</v>
      </c>
      <c r="K55" s="275"/>
      <c r="L55" s="275"/>
      <c r="M55" s="276"/>
      <c r="N55" s="291" t="s">
        <v>111</v>
      </c>
      <c r="O55" s="291"/>
      <c r="P55" s="291"/>
      <c r="Q55" s="291"/>
      <c r="R55" s="291"/>
      <c r="S55" s="291"/>
      <c r="T55" s="291"/>
      <c r="U55" s="291"/>
      <c r="V55" s="291" t="s">
        <v>105</v>
      </c>
      <c r="W55" s="291"/>
      <c r="X55" s="291"/>
      <c r="Y55" s="291"/>
      <c r="Z55" s="291" t="s">
        <v>108</v>
      </c>
      <c r="AA55" s="274" t="s">
        <v>3</v>
      </c>
      <c r="AB55" s="291" t="s">
        <v>109</v>
      </c>
      <c r="AC55" s="292" t="s">
        <v>114</v>
      </c>
      <c r="AD55" s="89"/>
      <c r="AE55" s="89"/>
      <c r="AF55" s="17"/>
      <c r="AG55" s="17"/>
      <c r="AH55" s="17"/>
      <c r="AI55" s="17"/>
    </row>
    <row r="56" spans="1:35" s="2" customFormat="1" ht="21.75" customHeight="1">
      <c r="A56" s="291"/>
      <c r="B56" s="280" t="s">
        <v>85</v>
      </c>
      <c r="C56" s="280" t="s">
        <v>86</v>
      </c>
      <c r="D56" s="280" t="s">
        <v>87</v>
      </c>
      <c r="E56" s="280" t="s">
        <v>89</v>
      </c>
      <c r="F56" s="280" t="s">
        <v>90</v>
      </c>
      <c r="G56" s="280" t="s">
        <v>0</v>
      </c>
      <c r="H56" s="280" t="s">
        <v>92</v>
      </c>
      <c r="I56" s="280" t="s">
        <v>93</v>
      </c>
      <c r="J56" s="280" t="s">
        <v>95</v>
      </c>
      <c r="K56" s="280" t="s">
        <v>96</v>
      </c>
      <c r="L56" s="280" t="s">
        <v>97</v>
      </c>
      <c r="M56" s="280" t="s">
        <v>98</v>
      </c>
      <c r="N56" s="280" t="s">
        <v>99</v>
      </c>
      <c r="O56" s="280" t="s">
        <v>90</v>
      </c>
      <c r="P56" s="280" t="s">
        <v>2</v>
      </c>
      <c r="Q56" s="280" t="s">
        <v>100</v>
      </c>
      <c r="R56" s="280" t="s">
        <v>101</v>
      </c>
      <c r="S56" s="280" t="s">
        <v>102</v>
      </c>
      <c r="T56" s="280" t="s">
        <v>103</v>
      </c>
      <c r="U56" s="280" t="s">
        <v>104</v>
      </c>
      <c r="V56" s="280" t="s">
        <v>1</v>
      </c>
      <c r="W56" s="280" t="s">
        <v>2</v>
      </c>
      <c r="X56" s="280" t="s">
        <v>106</v>
      </c>
      <c r="Y56" s="280" t="s">
        <v>107</v>
      </c>
      <c r="Z56" s="291"/>
      <c r="AA56" s="274"/>
      <c r="AB56" s="291"/>
      <c r="AC56" s="293"/>
      <c r="AD56" s="89"/>
      <c r="AE56" s="89"/>
      <c r="AF56" s="17"/>
      <c r="AG56" s="17"/>
      <c r="AH56" s="17"/>
      <c r="AI56" s="17"/>
    </row>
    <row r="57" spans="1:35" s="2" customFormat="1" ht="65.25" customHeight="1">
      <c r="A57" s="291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90"/>
      <c r="R57" s="281"/>
      <c r="S57" s="281"/>
      <c r="T57" s="281"/>
      <c r="U57" s="290"/>
      <c r="V57" s="281"/>
      <c r="W57" s="290"/>
      <c r="X57" s="290"/>
      <c r="Y57" s="290"/>
      <c r="Z57" s="291"/>
      <c r="AA57" s="274"/>
      <c r="AB57" s="291"/>
      <c r="AC57" s="294"/>
      <c r="AD57" s="89"/>
      <c r="AE57" s="89"/>
      <c r="AF57" s="17"/>
      <c r="AG57" s="17"/>
      <c r="AH57" s="17"/>
      <c r="AI57" s="17"/>
    </row>
    <row r="58" spans="1:35" s="6" customFormat="1" ht="18.75" customHeight="1">
      <c r="A58" s="116" t="s">
        <v>53</v>
      </c>
      <c r="B58" s="93" t="s">
        <v>112</v>
      </c>
      <c r="C58" s="107" t="s">
        <v>5</v>
      </c>
      <c r="D58" s="107" t="s">
        <v>5</v>
      </c>
      <c r="E58" s="117">
        <v>5</v>
      </c>
      <c r="F58" s="118">
        <v>2</v>
      </c>
      <c r="G58" s="119">
        <f>E58+F58</f>
        <v>7</v>
      </c>
      <c r="H58" s="120">
        <v>3400</v>
      </c>
      <c r="I58" s="111">
        <f>G58*H58</f>
        <v>23800</v>
      </c>
      <c r="J58" s="120">
        <f>G58</f>
        <v>7</v>
      </c>
      <c r="K58" s="120">
        <v>4</v>
      </c>
      <c r="L58" s="120">
        <v>550</v>
      </c>
      <c r="M58" s="95">
        <f>J58*K58*L58</f>
        <v>15400</v>
      </c>
      <c r="N58" s="120">
        <f>E58</f>
        <v>5</v>
      </c>
      <c r="O58" s="120">
        <f>F58</f>
        <v>2</v>
      </c>
      <c r="P58" s="120">
        <v>5</v>
      </c>
      <c r="Q58" s="120">
        <v>409</v>
      </c>
      <c r="R58" s="120">
        <v>204.5</v>
      </c>
      <c r="S58" s="120">
        <f aca="true" t="shared" si="24" ref="S58:S69">N58*P58*Q58</f>
        <v>10225</v>
      </c>
      <c r="T58" s="120">
        <f>O58*P58*R58</f>
        <v>2045</v>
      </c>
      <c r="U58" s="95">
        <f>S58+T58</f>
        <v>12270</v>
      </c>
      <c r="V58" s="120">
        <f>G58</f>
        <v>7</v>
      </c>
      <c r="W58" s="120">
        <v>2</v>
      </c>
      <c r="X58" s="120">
        <v>100</v>
      </c>
      <c r="Y58" s="95">
        <f>V58*W58*X58</f>
        <v>1400</v>
      </c>
      <c r="Z58" s="121"/>
      <c r="AA58" s="122">
        <f>Y58+U58+M58+I58</f>
        <v>52870</v>
      </c>
      <c r="AB58" s="93" t="s">
        <v>113</v>
      </c>
      <c r="AC58" s="96"/>
      <c r="AD58" s="123"/>
      <c r="AE58" s="123"/>
      <c r="AF58" s="24"/>
      <c r="AG58" s="24"/>
      <c r="AH58" s="24"/>
      <c r="AI58" s="24"/>
    </row>
    <row r="59" spans="1:35" s="6" customFormat="1" ht="18.75" customHeight="1">
      <c r="A59" s="116" t="s">
        <v>54</v>
      </c>
      <c r="B59" s="93" t="s">
        <v>112</v>
      </c>
      <c r="C59" s="107" t="s">
        <v>5</v>
      </c>
      <c r="D59" s="107" t="s">
        <v>5</v>
      </c>
      <c r="E59" s="117">
        <v>3</v>
      </c>
      <c r="F59" s="118">
        <v>1</v>
      </c>
      <c r="G59" s="119">
        <f aca="true" t="shared" si="25" ref="G59:G69">E59+F59</f>
        <v>4</v>
      </c>
      <c r="H59" s="120">
        <v>3500</v>
      </c>
      <c r="I59" s="111">
        <f aca="true" t="shared" si="26" ref="I59:I70">G59*H59</f>
        <v>14000</v>
      </c>
      <c r="J59" s="120">
        <f aca="true" t="shared" si="27" ref="J59:J69">G59</f>
        <v>4</v>
      </c>
      <c r="K59" s="120">
        <v>4</v>
      </c>
      <c r="L59" s="120">
        <v>550</v>
      </c>
      <c r="M59" s="95">
        <f aca="true" t="shared" si="28" ref="M59:M70">J59*K59*L59</f>
        <v>8800</v>
      </c>
      <c r="N59" s="120">
        <f aca="true" t="shared" si="29" ref="N59:N69">E59</f>
        <v>3</v>
      </c>
      <c r="O59" s="120">
        <f>F59</f>
        <v>1</v>
      </c>
      <c r="P59" s="120">
        <v>5</v>
      </c>
      <c r="Q59" s="120">
        <v>409</v>
      </c>
      <c r="R59" s="120">
        <v>204.5</v>
      </c>
      <c r="S59" s="120">
        <f t="shared" si="24"/>
        <v>6135</v>
      </c>
      <c r="T59" s="120">
        <f aca="true" t="shared" si="30" ref="T59:T69">O59*P59*R59</f>
        <v>1022.5</v>
      </c>
      <c r="U59" s="95">
        <f aca="true" t="shared" si="31" ref="U59:U70">S59+T59</f>
        <v>7157.5</v>
      </c>
      <c r="V59" s="120">
        <f>G59</f>
        <v>4</v>
      </c>
      <c r="W59" s="120">
        <v>2</v>
      </c>
      <c r="X59" s="120">
        <v>100</v>
      </c>
      <c r="Y59" s="95">
        <f aca="true" t="shared" si="32" ref="Y59:Y70">V59*W59*X59</f>
        <v>800</v>
      </c>
      <c r="Z59" s="121"/>
      <c r="AA59" s="122">
        <f aca="true" t="shared" si="33" ref="AA59:AA70">Y59+U59+M59+I59</f>
        <v>30757.5</v>
      </c>
      <c r="AB59" s="93" t="s">
        <v>113</v>
      </c>
      <c r="AC59" s="96"/>
      <c r="AD59" s="123"/>
      <c r="AE59" s="123"/>
      <c r="AF59" s="24"/>
      <c r="AG59" s="24"/>
      <c r="AH59" s="24"/>
      <c r="AI59" s="24"/>
    </row>
    <row r="60" spans="1:35" s="6" customFormat="1" ht="20.25" customHeight="1">
      <c r="A60" s="116" t="s">
        <v>148</v>
      </c>
      <c r="B60" s="93" t="s">
        <v>112</v>
      </c>
      <c r="C60" s="107" t="s">
        <v>5</v>
      </c>
      <c r="D60" s="107" t="s">
        <v>5</v>
      </c>
      <c r="E60" s="117">
        <v>8</v>
      </c>
      <c r="F60" s="118">
        <v>1</v>
      </c>
      <c r="G60" s="119">
        <v>9</v>
      </c>
      <c r="H60" s="120">
        <v>3500</v>
      </c>
      <c r="I60" s="111">
        <f t="shared" si="26"/>
        <v>31500</v>
      </c>
      <c r="J60" s="120">
        <v>9</v>
      </c>
      <c r="K60" s="120">
        <v>4</v>
      </c>
      <c r="L60" s="120">
        <v>550</v>
      </c>
      <c r="M60" s="95">
        <f t="shared" si="28"/>
        <v>19800</v>
      </c>
      <c r="N60" s="120">
        <v>8</v>
      </c>
      <c r="O60" s="120">
        <v>1</v>
      </c>
      <c r="P60" s="120">
        <v>5</v>
      </c>
      <c r="Q60" s="120">
        <v>409</v>
      </c>
      <c r="R60" s="120">
        <v>204.5</v>
      </c>
      <c r="S60" s="120">
        <f t="shared" si="24"/>
        <v>16360</v>
      </c>
      <c r="T60" s="120">
        <f>O60*P60*R60</f>
        <v>1022.5</v>
      </c>
      <c r="U60" s="95">
        <f t="shared" si="31"/>
        <v>17382.5</v>
      </c>
      <c r="V60" s="120">
        <v>3</v>
      </c>
      <c r="W60" s="120">
        <v>2</v>
      </c>
      <c r="X60" s="120">
        <v>100</v>
      </c>
      <c r="Y60" s="95">
        <f t="shared" si="32"/>
        <v>600</v>
      </c>
      <c r="Z60" s="121"/>
      <c r="AA60" s="122">
        <f t="shared" si="33"/>
        <v>69282.5</v>
      </c>
      <c r="AB60" s="93" t="s">
        <v>113</v>
      </c>
      <c r="AC60" s="96"/>
      <c r="AD60" s="123"/>
      <c r="AE60" s="123"/>
      <c r="AF60" s="24"/>
      <c r="AG60" s="24"/>
      <c r="AH60" s="24"/>
      <c r="AI60" s="24"/>
    </row>
    <row r="61" spans="1:35" s="6" customFormat="1" ht="15.75" customHeight="1">
      <c r="A61" s="124" t="s">
        <v>55</v>
      </c>
      <c r="B61" s="93" t="s">
        <v>112</v>
      </c>
      <c r="C61" s="107" t="s">
        <v>5</v>
      </c>
      <c r="D61" s="107" t="s">
        <v>5</v>
      </c>
      <c r="E61" s="117">
        <v>8</v>
      </c>
      <c r="F61" s="118">
        <v>2</v>
      </c>
      <c r="G61" s="119">
        <f t="shared" si="25"/>
        <v>10</v>
      </c>
      <c r="H61" s="120">
        <v>2400</v>
      </c>
      <c r="I61" s="111">
        <f t="shared" si="26"/>
        <v>24000</v>
      </c>
      <c r="J61" s="120">
        <f t="shared" si="27"/>
        <v>10</v>
      </c>
      <c r="K61" s="120">
        <v>4</v>
      </c>
      <c r="L61" s="120">
        <v>550</v>
      </c>
      <c r="M61" s="95">
        <f t="shared" si="28"/>
        <v>22000</v>
      </c>
      <c r="N61" s="120">
        <f t="shared" si="29"/>
        <v>8</v>
      </c>
      <c r="O61" s="120">
        <f aca="true" t="shared" si="34" ref="O61:O69">F61</f>
        <v>2</v>
      </c>
      <c r="P61" s="120">
        <v>4</v>
      </c>
      <c r="Q61" s="120">
        <v>409</v>
      </c>
      <c r="R61" s="120">
        <v>204.5</v>
      </c>
      <c r="S61" s="120">
        <f t="shared" si="24"/>
        <v>13088</v>
      </c>
      <c r="T61" s="120">
        <f t="shared" si="30"/>
        <v>1636</v>
      </c>
      <c r="U61" s="95">
        <f t="shared" si="31"/>
        <v>14724</v>
      </c>
      <c r="V61" s="120">
        <f aca="true" t="shared" si="35" ref="V61:V69">G61</f>
        <v>10</v>
      </c>
      <c r="W61" s="120">
        <v>2</v>
      </c>
      <c r="X61" s="120">
        <v>100</v>
      </c>
      <c r="Y61" s="95">
        <f t="shared" si="32"/>
        <v>2000</v>
      </c>
      <c r="Z61" s="121"/>
      <c r="AA61" s="122">
        <f t="shared" si="33"/>
        <v>62724</v>
      </c>
      <c r="AB61" s="93" t="s">
        <v>113</v>
      </c>
      <c r="AC61" s="96"/>
      <c r="AD61" s="123"/>
      <c r="AE61" s="123"/>
      <c r="AF61" s="24"/>
      <c r="AG61" s="24"/>
      <c r="AH61" s="24"/>
      <c r="AI61" s="24"/>
    </row>
    <row r="62" spans="1:35" s="6" customFormat="1" ht="18.75" customHeight="1">
      <c r="A62" s="124" t="s">
        <v>56</v>
      </c>
      <c r="B62" s="93" t="s">
        <v>112</v>
      </c>
      <c r="C62" s="107" t="s">
        <v>5</v>
      </c>
      <c r="D62" s="107" t="s">
        <v>5</v>
      </c>
      <c r="E62" s="117">
        <v>8</v>
      </c>
      <c r="F62" s="118">
        <v>2</v>
      </c>
      <c r="G62" s="119">
        <f t="shared" si="25"/>
        <v>10</v>
      </c>
      <c r="H62" s="120">
        <v>3200</v>
      </c>
      <c r="I62" s="111">
        <f t="shared" si="26"/>
        <v>32000</v>
      </c>
      <c r="J62" s="120">
        <f t="shared" si="27"/>
        <v>10</v>
      </c>
      <c r="K62" s="120">
        <v>4</v>
      </c>
      <c r="L62" s="120">
        <v>550</v>
      </c>
      <c r="M62" s="95">
        <f t="shared" si="28"/>
        <v>22000</v>
      </c>
      <c r="N62" s="120">
        <f t="shared" si="29"/>
        <v>8</v>
      </c>
      <c r="O62" s="120">
        <f t="shared" si="34"/>
        <v>2</v>
      </c>
      <c r="P62" s="120">
        <v>4</v>
      </c>
      <c r="Q62" s="120">
        <v>409</v>
      </c>
      <c r="R62" s="120">
        <v>204.5</v>
      </c>
      <c r="S62" s="120">
        <f t="shared" si="24"/>
        <v>13088</v>
      </c>
      <c r="T62" s="120">
        <f t="shared" si="30"/>
        <v>1636</v>
      </c>
      <c r="U62" s="95">
        <f t="shared" si="31"/>
        <v>14724</v>
      </c>
      <c r="V62" s="120">
        <f t="shared" si="35"/>
        <v>10</v>
      </c>
      <c r="W62" s="120">
        <v>2</v>
      </c>
      <c r="X62" s="120">
        <v>100</v>
      </c>
      <c r="Y62" s="95">
        <f t="shared" si="32"/>
        <v>2000</v>
      </c>
      <c r="Z62" s="125"/>
      <c r="AA62" s="122">
        <f t="shared" si="33"/>
        <v>70724</v>
      </c>
      <c r="AB62" s="93" t="s">
        <v>113</v>
      </c>
      <c r="AC62" s="96"/>
      <c r="AD62" s="123"/>
      <c r="AE62" s="123"/>
      <c r="AF62" s="24"/>
      <c r="AG62" s="24"/>
      <c r="AH62" s="24"/>
      <c r="AI62" s="24"/>
    </row>
    <row r="63" spans="1:35" s="6" customFormat="1" ht="18.75" customHeight="1">
      <c r="A63" s="124" t="s">
        <v>57</v>
      </c>
      <c r="B63" s="93" t="s">
        <v>112</v>
      </c>
      <c r="C63" s="107" t="s">
        <v>5</v>
      </c>
      <c r="D63" s="107" t="s">
        <v>5</v>
      </c>
      <c r="E63" s="117">
        <v>8</v>
      </c>
      <c r="F63" s="118">
        <v>2</v>
      </c>
      <c r="G63" s="119">
        <f t="shared" si="25"/>
        <v>10</v>
      </c>
      <c r="H63" s="120">
        <v>3300</v>
      </c>
      <c r="I63" s="111">
        <f t="shared" si="26"/>
        <v>33000</v>
      </c>
      <c r="J63" s="120">
        <f t="shared" si="27"/>
        <v>10</v>
      </c>
      <c r="K63" s="120">
        <v>6</v>
      </c>
      <c r="L63" s="120">
        <v>550</v>
      </c>
      <c r="M63" s="95">
        <f t="shared" si="28"/>
        <v>33000</v>
      </c>
      <c r="N63" s="120">
        <f t="shared" si="29"/>
        <v>8</v>
      </c>
      <c r="O63" s="120">
        <f t="shared" si="34"/>
        <v>2</v>
      </c>
      <c r="P63" s="120">
        <v>7</v>
      </c>
      <c r="Q63" s="120">
        <v>409</v>
      </c>
      <c r="R63" s="120">
        <v>204.5</v>
      </c>
      <c r="S63" s="120">
        <f t="shared" si="24"/>
        <v>22904</v>
      </c>
      <c r="T63" s="120">
        <f t="shared" si="30"/>
        <v>2863</v>
      </c>
      <c r="U63" s="95">
        <f t="shared" si="31"/>
        <v>25767</v>
      </c>
      <c r="V63" s="120">
        <f t="shared" si="35"/>
        <v>10</v>
      </c>
      <c r="W63" s="120">
        <v>2</v>
      </c>
      <c r="X63" s="120">
        <v>100</v>
      </c>
      <c r="Y63" s="95">
        <f t="shared" si="32"/>
        <v>2000</v>
      </c>
      <c r="Z63" s="125"/>
      <c r="AA63" s="122">
        <f t="shared" si="33"/>
        <v>93767</v>
      </c>
      <c r="AB63" s="93" t="s">
        <v>113</v>
      </c>
      <c r="AC63" s="96"/>
      <c r="AD63" s="123"/>
      <c r="AE63" s="123"/>
      <c r="AF63" s="24"/>
      <c r="AG63" s="24"/>
      <c r="AH63" s="24"/>
      <c r="AI63" s="24"/>
    </row>
    <row r="64" spans="1:35" s="6" customFormat="1" ht="21.75" customHeight="1">
      <c r="A64" s="124" t="s">
        <v>58</v>
      </c>
      <c r="B64" s="93" t="s">
        <v>112</v>
      </c>
      <c r="C64" s="107" t="s">
        <v>5</v>
      </c>
      <c r="D64" s="107" t="s">
        <v>5</v>
      </c>
      <c r="E64" s="117">
        <v>8</v>
      </c>
      <c r="F64" s="118">
        <v>2</v>
      </c>
      <c r="G64" s="119">
        <f t="shared" si="25"/>
        <v>10</v>
      </c>
      <c r="H64" s="120">
        <v>3300</v>
      </c>
      <c r="I64" s="111">
        <f t="shared" si="26"/>
        <v>33000</v>
      </c>
      <c r="J64" s="120">
        <f t="shared" si="27"/>
        <v>10</v>
      </c>
      <c r="K64" s="120">
        <v>6</v>
      </c>
      <c r="L64" s="120">
        <v>550</v>
      </c>
      <c r="M64" s="95">
        <f t="shared" si="28"/>
        <v>33000</v>
      </c>
      <c r="N64" s="120">
        <f t="shared" si="29"/>
        <v>8</v>
      </c>
      <c r="O64" s="120">
        <f t="shared" si="34"/>
        <v>2</v>
      </c>
      <c r="P64" s="120">
        <v>7</v>
      </c>
      <c r="Q64" s="120">
        <v>409</v>
      </c>
      <c r="R64" s="120">
        <v>204.5</v>
      </c>
      <c r="S64" s="120">
        <f t="shared" si="24"/>
        <v>22904</v>
      </c>
      <c r="T64" s="120">
        <f t="shared" si="30"/>
        <v>2863</v>
      </c>
      <c r="U64" s="95">
        <f t="shared" si="31"/>
        <v>25767</v>
      </c>
      <c r="V64" s="120">
        <f t="shared" si="35"/>
        <v>10</v>
      </c>
      <c r="W64" s="120">
        <v>2</v>
      </c>
      <c r="X64" s="120">
        <v>100</v>
      </c>
      <c r="Y64" s="95">
        <f t="shared" si="32"/>
        <v>2000</v>
      </c>
      <c r="Z64" s="125"/>
      <c r="AA64" s="122">
        <f t="shared" si="33"/>
        <v>93767</v>
      </c>
      <c r="AB64" s="93" t="s">
        <v>113</v>
      </c>
      <c r="AC64" s="96"/>
      <c r="AD64" s="123"/>
      <c r="AE64" s="123"/>
      <c r="AF64" s="24"/>
      <c r="AG64" s="24"/>
      <c r="AH64" s="24"/>
      <c r="AI64" s="24"/>
    </row>
    <row r="65" spans="1:35" s="6" customFormat="1" ht="17.25" customHeight="1">
      <c r="A65" s="124" t="s">
        <v>59</v>
      </c>
      <c r="B65" s="93" t="s">
        <v>112</v>
      </c>
      <c r="C65" s="107" t="s">
        <v>5</v>
      </c>
      <c r="D65" s="107" t="s">
        <v>5</v>
      </c>
      <c r="E65" s="117">
        <v>8</v>
      </c>
      <c r="F65" s="118">
        <v>2</v>
      </c>
      <c r="G65" s="119">
        <f t="shared" si="25"/>
        <v>10</v>
      </c>
      <c r="H65" s="120">
        <v>3600</v>
      </c>
      <c r="I65" s="111">
        <f t="shared" si="26"/>
        <v>36000</v>
      </c>
      <c r="J65" s="120">
        <f t="shared" si="27"/>
        <v>10</v>
      </c>
      <c r="K65" s="120">
        <v>4</v>
      </c>
      <c r="L65" s="120">
        <v>550</v>
      </c>
      <c r="M65" s="95">
        <f t="shared" si="28"/>
        <v>22000</v>
      </c>
      <c r="N65" s="120">
        <f t="shared" si="29"/>
        <v>8</v>
      </c>
      <c r="O65" s="120">
        <f t="shared" si="34"/>
        <v>2</v>
      </c>
      <c r="P65" s="120">
        <v>5</v>
      </c>
      <c r="Q65" s="120">
        <v>409</v>
      </c>
      <c r="R65" s="120">
        <v>204.5</v>
      </c>
      <c r="S65" s="120">
        <f t="shared" si="24"/>
        <v>16360</v>
      </c>
      <c r="T65" s="120">
        <f t="shared" si="30"/>
        <v>2045</v>
      </c>
      <c r="U65" s="95">
        <f t="shared" si="31"/>
        <v>18405</v>
      </c>
      <c r="V65" s="120">
        <f t="shared" si="35"/>
        <v>10</v>
      </c>
      <c r="W65" s="120">
        <v>2</v>
      </c>
      <c r="X65" s="120">
        <v>100</v>
      </c>
      <c r="Y65" s="95">
        <f t="shared" si="32"/>
        <v>2000</v>
      </c>
      <c r="Z65" s="125"/>
      <c r="AA65" s="122">
        <f t="shared" si="33"/>
        <v>78405</v>
      </c>
      <c r="AB65" s="93" t="s">
        <v>113</v>
      </c>
      <c r="AC65" s="96"/>
      <c r="AD65" s="123"/>
      <c r="AE65" s="123"/>
      <c r="AF65" s="24"/>
      <c r="AG65" s="24"/>
      <c r="AH65" s="24"/>
      <c r="AI65" s="24"/>
    </row>
    <row r="66" spans="1:35" s="6" customFormat="1" ht="17.25" customHeight="1">
      <c r="A66" s="124" t="s">
        <v>60</v>
      </c>
      <c r="B66" s="93" t="s">
        <v>112</v>
      </c>
      <c r="C66" s="107" t="s">
        <v>5</v>
      </c>
      <c r="D66" s="107" t="s">
        <v>5</v>
      </c>
      <c r="E66" s="117">
        <v>8</v>
      </c>
      <c r="F66" s="118">
        <v>2</v>
      </c>
      <c r="G66" s="119">
        <f t="shared" si="25"/>
        <v>10</v>
      </c>
      <c r="H66" s="120">
        <v>3600</v>
      </c>
      <c r="I66" s="111">
        <f t="shared" si="26"/>
        <v>36000</v>
      </c>
      <c r="J66" s="120">
        <f t="shared" si="27"/>
        <v>10</v>
      </c>
      <c r="K66" s="120">
        <v>4</v>
      </c>
      <c r="L66" s="120">
        <v>550</v>
      </c>
      <c r="M66" s="95">
        <f t="shared" si="28"/>
        <v>22000</v>
      </c>
      <c r="N66" s="120">
        <f t="shared" si="29"/>
        <v>8</v>
      </c>
      <c r="O66" s="120">
        <f t="shared" si="34"/>
        <v>2</v>
      </c>
      <c r="P66" s="120">
        <v>5</v>
      </c>
      <c r="Q66" s="120">
        <v>409</v>
      </c>
      <c r="R66" s="120">
        <v>204.5</v>
      </c>
      <c r="S66" s="120">
        <f t="shared" si="24"/>
        <v>16360</v>
      </c>
      <c r="T66" s="120">
        <f t="shared" si="30"/>
        <v>2045</v>
      </c>
      <c r="U66" s="95">
        <f t="shared" si="31"/>
        <v>18405</v>
      </c>
      <c r="V66" s="120">
        <f t="shared" si="35"/>
        <v>10</v>
      </c>
      <c r="W66" s="120">
        <v>2</v>
      </c>
      <c r="X66" s="120">
        <v>100</v>
      </c>
      <c r="Y66" s="95">
        <f t="shared" si="32"/>
        <v>2000</v>
      </c>
      <c r="Z66" s="125"/>
      <c r="AA66" s="122">
        <f t="shared" si="33"/>
        <v>78405</v>
      </c>
      <c r="AB66" s="93" t="s">
        <v>113</v>
      </c>
      <c r="AC66" s="96"/>
      <c r="AD66" s="123"/>
      <c r="AE66" s="123"/>
      <c r="AF66" s="24"/>
      <c r="AG66" s="24"/>
      <c r="AH66" s="24"/>
      <c r="AI66" s="24"/>
    </row>
    <row r="67" spans="1:35" s="6" customFormat="1" ht="18.75" customHeight="1">
      <c r="A67" s="126" t="s">
        <v>61</v>
      </c>
      <c r="B67" s="93" t="s">
        <v>112</v>
      </c>
      <c r="C67" s="107" t="s">
        <v>5</v>
      </c>
      <c r="D67" s="107" t="s">
        <v>5</v>
      </c>
      <c r="E67" s="117">
        <v>5</v>
      </c>
      <c r="F67" s="118">
        <v>1</v>
      </c>
      <c r="G67" s="119">
        <f t="shared" si="25"/>
        <v>6</v>
      </c>
      <c r="H67" s="120">
        <v>3750</v>
      </c>
      <c r="I67" s="111">
        <f t="shared" si="26"/>
        <v>22500</v>
      </c>
      <c r="J67" s="120">
        <f t="shared" si="27"/>
        <v>6</v>
      </c>
      <c r="K67" s="120">
        <v>4</v>
      </c>
      <c r="L67" s="120">
        <v>550</v>
      </c>
      <c r="M67" s="95">
        <f t="shared" si="28"/>
        <v>13200</v>
      </c>
      <c r="N67" s="120">
        <f t="shared" si="29"/>
        <v>5</v>
      </c>
      <c r="O67" s="120">
        <f t="shared" si="34"/>
        <v>1</v>
      </c>
      <c r="P67" s="120">
        <v>5</v>
      </c>
      <c r="Q67" s="120">
        <v>409</v>
      </c>
      <c r="R67" s="120">
        <v>204.5</v>
      </c>
      <c r="S67" s="120">
        <f t="shared" si="24"/>
        <v>10225</v>
      </c>
      <c r="T67" s="120">
        <f t="shared" si="30"/>
        <v>1022.5</v>
      </c>
      <c r="U67" s="95">
        <f t="shared" si="31"/>
        <v>11247.5</v>
      </c>
      <c r="V67" s="120">
        <f t="shared" si="35"/>
        <v>6</v>
      </c>
      <c r="W67" s="120">
        <v>2</v>
      </c>
      <c r="X67" s="120">
        <v>100</v>
      </c>
      <c r="Y67" s="95">
        <f t="shared" si="32"/>
        <v>1200</v>
      </c>
      <c r="Z67" s="125"/>
      <c r="AA67" s="122">
        <f t="shared" si="33"/>
        <v>48147.5</v>
      </c>
      <c r="AB67" s="93" t="s">
        <v>113</v>
      </c>
      <c r="AC67" s="96"/>
      <c r="AD67" s="123"/>
      <c r="AE67" s="123"/>
      <c r="AF67" s="24"/>
      <c r="AG67" s="24"/>
      <c r="AH67" s="24"/>
      <c r="AI67" s="24"/>
    </row>
    <row r="68" spans="1:35" s="6" customFormat="1" ht="17.25" customHeight="1">
      <c r="A68" s="127" t="s">
        <v>31</v>
      </c>
      <c r="B68" s="93" t="s">
        <v>112</v>
      </c>
      <c r="C68" s="107" t="s">
        <v>5</v>
      </c>
      <c r="D68" s="107" t="s">
        <v>5</v>
      </c>
      <c r="E68" s="117">
        <v>8</v>
      </c>
      <c r="F68" s="118">
        <v>3</v>
      </c>
      <c r="G68" s="119">
        <f t="shared" si="25"/>
        <v>11</v>
      </c>
      <c r="H68" s="120">
        <v>2667</v>
      </c>
      <c r="I68" s="111">
        <f t="shared" si="26"/>
        <v>29337</v>
      </c>
      <c r="J68" s="120">
        <f t="shared" si="27"/>
        <v>11</v>
      </c>
      <c r="K68" s="120"/>
      <c r="L68" s="120">
        <v>550</v>
      </c>
      <c r="M68" s="95">
        <f t="shared" si="28"/>
        <v>0</v>
      </c>
      <c r="N68" s="120">
        <f t="shared" si="29"/>
        <v>8</v>
      </c>
      <c r="O68" s="120">
        <f t="shared" si="34"/>
        <v>3</v>
      </c>
      <c r="P68" s="120"/>
      <c r="Q68" s="120">
        <v>409</v>
      </c>
      <c r="R68" s="120">
        <v>204.5</v>
      </c>
      <c r="S68" s="120">
        <f t="shared" si="24"/>
        <v>0</v>
      </c>
      <c r="T68" s="120">
        <f t="shared" si="30"/>
        <v>0</v>
      </c>
      <c r="U68" s="95">
        <f t="shared" si="31"/>
        <v>0</v>
      </c>
      <c r="V68" s="120">
        <f t="shared" si="35"/>
        <v>11</v>
      </c>
      <c r="W68" s="120">
        <v>2</v>
      </c>
      <c r="X68" s="120">
        <v>100</v>
      </c>
      <c r="Y68" s="95">
        <f t="shared" si="32"/>
        <v>2200</v>
      </c>
      <c r="Z68" s="125"/>
      <c r="AA68" s="122">
        <f t="shared" si="33"/>
        <v>31537</v>
      </c>
      <c r="AB68" s="93" t="s">
        <v>113</v>
      </c>
      <c r="AC68" s="96"/>
      <c r="AD68" s="123"/>
      <c r="AE68" s="123"/>
      <c r="AF68" s="24"/>
      <c r="AG68" s="24"/>
      <c r="AH68" s="24"/>
      <c r="AI68" s="24"/>
    </row>
    <row r="69" spans="1:35" s="6" customFormat="1" ht="18.75" customHeight="1">
      <c r="A69" s="127" t="s">
        <v>236</v>
      </c>
      <c r="B69" s="93" t="s">
        <v>112</v>
      </c>
      <c r="C69" s="107" t="s">
        <v>5</v>
      </c>
      <c r="D69" s="107" t="s">
        <v>5</v>
      </c>
      <c r="E69" s="117">
        <v>8</v>
      </c>
      <c r="F69" s="118">
        <v>3</v>
      </c>
      <c r="G69" s="119">
        <f t="shared" si="25"/>
        <v>11</v>
      </c>
      <c r="H69" s="120">
        <v>3334</v>
      </c>
      <c r="I69" s="111">
        <f t="shared" si="26"/>
        <v>36674</v>
      </c>
      <c r="J69" s="120">
        <f t="shared" si="27"/>
        <v>11</v>
      </c>
      <c r="K69" s="120"/>
      <c r="L69" s="120">
        <v>550</v>
      </c>
      <c r="M69" s="95">
        <f t="shared" si="28"/>
        <v>0</v>
      </c>
      <c r="N69" s="120">
        <f t="shared" si="29"/>
        <v>8</v>
      </c>
      <c r="O69" s="120">
        <f t="shared" si="34"/>
        <v>3</v>
      </c>
      <c r="P69" s="120"/>
      <c r="Q69" s="120">
        <v>409</v>
      </c>
      <c r="R69" s="120">
        <v>204.5</v>
      </c>
      <c r="S69" s="120">
        <f t="shared" si="24"/>
        <v>0</v>
      </c>
      <c r="T69" s="120">
        <f t="shared" si="30"/>
        <v>0</v>
      </c>
      <c r="U69" s="95">
        <f t="shared" si="31"/>
        <v>0</v>
      </c>
      <c r="V69" s="120">
        <f t="shared" si="35"/>
        <v>11</v>
      </c>
      <c r="W69" s="120">
        <v>2</v>
      </c>
      <c r="X69" s="120">
        <v>100</v>
      </c>
      <c r="Y69" s="95">
        <f t="shared" si="32"/>
        <v>2200</v>
      </c>
      <c r="Z69" s="125"/>
      <c r="AA69" s="122">
        <f t="shared" si="33"/>
        <v>38874</v>
      </c>
      <c r="AB69" s="93" t="s">
        <v>113</v>
      </c>
      <c r="AC69" s="96"/>
      <c r="AD69" s="123"/>
      <c r="AE69" s="123"/>
      <c r="AF69" s="24"/>
      <c r="AG69" s="24"/>
      <c r="AH69" s="24"/>
      <c r="AI69" s="24"/>
    </row>
    <row r="70" spans="1:35" s="6" customFormat="1" ht="18.75" customHeight="1">
      <c r="A70" s="127" t="s">
        <v>338</v>
      </c>
      <c r="B70" s="93" t="s">
        <v>112</v>
      </c>
      <c r="C70" s="107" t="s">
        <v>5</v>
      </c>
      <c r="D70" s="107" t="s">
        <v>5</v>
      </c>
      <c r="E70" s="117">
        <v>8</v>
      </c>
      <c r="F70" s="118">
        <v>3</v>
      </c>
      <c r="G70" s="119">
        <f>E70+F70</f>
        <v>11</v>
      </c>
      <c r="H70" s="120">
        <v>4000</v>
      </c>
      <c r="I70" s="111">
        <f t="shared" si="26"/>
        <v>44000</v>
      </c>
      <c r="J70" s="120">
        <f>G70</f>
        <v>11</v>
      </c>
      <c r="K70" s="120">
        <v>4</v>
      </c>
      <c r="L70" s="120">
        <v>550</v>
      </c>
      <c r="M70" s="95">
        <f t="shared" si="28"/>
        <v>24200</v>
      </c>
      <c r="N70" s="120">
        <f>E70</f>
        <v>8</v>
      </c>
      <c r="O70" s="120">
        <f>F70</f>
        <v>3</v>
      </c>
      <c r="P70" s="120">
        <v>4</v>
      </c>
      <c r="Q70" s="120">
        <v>409</v>
      </c>
      <c r="R70" s="120">
        <v>204.5</v>
      </c>
      <c r="S70" s="120">
        <f>N70*P70*Q70</f>
        <v>13088</v>
      </c>
      <c r="T70" s="120">
        <f>O70*P70*R70</f>
        <v>2454</v>
      </c>
      <c r="U70" s="95">
        <f t="shared" si="31"/>
        <v>15542</v>
      </c>
      <c r="V70" s="120">
        <f>G70</f>
        <v>11</v>
      </c>
      <c r="W70" s="120">
        <v>2</v>
      </c>
      <c r="X70" s="120">
        <v>100</v>
      </c>
      <c r="Y70" s="95">
        <f t="shared" si="32"/>
        <v>2200</v>
      </c>
      <c r="Z70" s="125"/>
      <c r="AA70" s="122">
        <f t="shared" si="33"/>
        <v>85942</v>
      </c>
      <c r="AB70" s="93" t="s">
        <v>113</v>
      </c>
      <c r="AC70" s="96"/>
      <c r="AD70" s="123"/>
      <c r="AE70" s="123"/>
      <c r="AF70" s="24"/>
      <c r="AG70" s="24"/>
      <c r="AH70" s="24"/>
      <c r="AI70" s="24"/>
    </row>
    <row r="71" spans="1:35" s="2" customFormat="1" ht="15.75">
      <c r="A71" s="98"/>
      <c r="B71" s="98"/>
      <c r="C71" s="99"/>
      <c r="D71" s="99"/>
      <c r="E71" s="113"/>
      <c r="F71" s="113"/>
      <c r="G71" s="99"/>
      <c r="H71" s="99"/>
      <c r="I71" s="113">
        <f>SUM(I58:I70)</f>
        <v>395811</v>
      </c>
      <c r="J71" s="99"/>
      <c r="K71" s="99"/>
      <c r="L71" s="99"/>
      <c r="M71" s="113">
        <f>SUM(M58:M70)</f>
        <v>235400</v>
      </c>
      <c r="N71" s="99"/>
      <c r="O71" s="99"/>
      <c r="P71" s="99"/>
      <c r="Q71" s="99"/>
      <c r="R71" s="113"/>
      <c r="S71" s="113"/>
      <c r="T71" s="113"/>
      <c r="U71" s="113">
        <f>SUM(U58:U70)</f>
        <v>181391.5</v>
      </c>
      <c r="V71" s="99"/>
      <c r="W71" s="99"/>
      <c r="X71" s="99"/>
      <c r="Y71" s="113">
        <f>SUM(Y58:Y70)</f>
        <v>22600</v>
      </c>
      <c r="Z71" s="113">
        <f>SUM(Z58:Z69)</f>
        <v>0</v>
      </c>
      <c r="AA71" s="128">
        <f>SUM(AA58:AA70)</f>
        <v>835202.5</v>
      </c>
      <c r="AB71" s="101"/>
      <c r="AC71" s="95"/>
      <c r="AD71" s="89"/>
      <c r="AE71" s="89"/>
      <c r="AF71" s="17"/>
      <c r="AG71" s="17"/>
      <c r="AH71" s="17"/>
      <c r="AI71" s="17"/>
    </row>
    <row r="72" spans="1:35" s="2" customFormat="1" ht="17.25" customHeight="1">
      <c r="A72" s="89"/>
      <c r="B72" s="89"/>
      <c r="C72" s="89"/>
      <c r="D72" s="90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103"/>
      <c r="AC72" s="89"/>
      <c r="AD72" s="89"/>
      <c r="AE72" s="89"/>
      <c r="AF72" s="17"/>
      <c r="AG72" s="17"/>
      <c r="AH72" s="17"/>
      <c r="AI72" s="17"/>
    </row>
    <row r="73" spans="1:35" s="13" customFormat="1" ht="15.75">
      <c r="A73" s="81" t="s">
        <v>13</v>
      </c>
      <c r="B73" s="87"/>
      <c r="C73" s="86"/>
      <c r="D73" s="8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22"/>
      <c r="AG73" s="22"/>
      <c r="AH73" s="22"/>
      <c r="AI73" s="22"/>
    </row>
    <row r="74" spans="1:35" ht="15">
      <c r="A74" s="89"/>
      <c r="B74" s="89"/>
      <c r="C74" s="89"/>
      <c r="D74" s="90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17"/>
      <c r="AG74" s="17"/>
      <c r="AH74" s="17"/>
      <c r="AI74" s="17"/>
    </row>
    <row r="75" spans="1:35" ht="31.5" customHeight="1">
      <c r="A75" s="291" t="s">
        <v>83</v>
      </c>
      <c r="B75" s="274" t="s">
        <v>84</v>
      </c>
      <c r="C75" s="275"/>
      <c r="D75" s="276"/>
      <c r="E75" s="274" t="s">
        <v>88</v>
      </c>
      <c r="F75" s="275"/>
      <c r="G75" s="276"/>
      <c r="H75" s="274" t="s">
        <v>91</v>
      </c>
      <c r="I75" s="276"/>
      <c r="J75" s="274" t="s">
        <v>94</v>
      </c>
      <c r="K75" s="275"/>
      <c r="L75" s="275"/>
      <c r="M75" s="276"/>
      <c r="N75" s="291" t="s">
        <v>111</v>
      </c>
      <c r="O75" s="291"/>
      <c r="P75" s="291"/>
      <c r="Q75" s="291"/>
      <c r="R75" s="291"/>
      <c r="S75" s="291"/>
      <c r="T75" s="291"/>
      <c r="U75" s="291"/>
      <c r="V75" s="291" t="s">
        <v>105</v>
      </c>
      <c r="W75" s="291"/>
      <c r="X75" s="291"/>
      <c r="Y75" s="291"/>
      <c r="Z75" s="291" t="s">
        <v>108</v>
      </c>
      <c r="AA75" s="274" t="s">
        <v>3</v>
      </c>
      <c r="AB75" s="291" t="s">
        <v>109</v>
      </c>
      <c r="AC75" s="292" t="s">
        <v>114</v>
      </c>
      <c r="AD75" s="89"/>
      <c r="AE75" s="89"/>
      <c r="AF75" s="17"/>
      <c r="AG75" s="17"/>
      <c r="AH75" s="17"/>
      <c r="AI75" s="17"/>
    </row>
    <row r="76" spans="1:35" ht="21.75" customHeight="1">
      <c r="A76" s="291"/>
      <c r="B76" s="280" t="s">
        <v>85</v>
      </c>
      <c r="C76" s="280" t="s">
        <v>86</v>
      </c>
      <c r="D76" s="280" t="s">
        <v>87</v>
      </c>
      <c r="E76" s="280" t="s">
        <v>89</v>
      </c>
      <c r="F76" s="280" t="s">
        <v>90</v>
      </c>
      <c r="G76" s="280" t="s">
        <v>0</v>
      </c>
      <c r="H76" s="280" t="s">
        <v>92</v>
      </c>
      <c r="I76" s="280" t="s">
        <v>93</v>
      </c>
      <c r="J76" s="280" t="s">
        <v>95</v>
      </c>
      <c r="K76" s="280" t="s">
        <v>96</v>
      </c>
      <c r="L76" s="280" t="s">
        <v>97</v>
      </c>
      <c r="M76" s="280" t="s">
        <v>98</v>
      </c>
      <c r="N76" s="280" t="s">
        <v>99</v>
      </c>
      <c r="O76" s="280" t="s">
        <v>90</v>
      </c>
      <c r="P76" s="280" t="s">
        <v>2</v>
      </c>
      <c r="Q76" s="280" t="s">
        <v>100</v>
      </c>
      <c r="R76" s="280" t="s">
        <v>101</v>
      </c>
      <c r="S76" s="280" t="s">
        <v>102</v>
      </c>
      <c r="T76" s="280" t="s">
        <v>103</v>
      </c>
      <c r="U76" s="280" t="s">
        <v>104</v>
      </c>
      <c r="V76" s="280" t="s">
        <v>1</v>
      </c>
      <c r="W76" s="280" t="s">
        <v>2</v>
      </c>
      <c r="X76" s="280" t="s">
        <v>106</v>
      </c>
      <c r="Y76" s="280" t="s">
        <v>107</v>
      </c>
      <c r="Z76" s="291"/>
      <c r="AA76" s="274"/>
      <c r="AB76" s="291"/>
      <c r="AC76" s="293"/>
      <c r="AD76" s="89"/>
      <c r="AE76" s="89"/>
      <c r="AF76" s="17"/>
      <c r="AG76" s="17"/>
      <c r="AH76" s="17"/>
      <c r="AI76" s="17"/>
    </row>
    <row r="77" spans="1:35" ht="54" customHeight="1">
      <c r="A77" s="291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90"/>
      <c r="R77" s="281"/>
      <c r="S77" s="281"/>
      <c r="T77" s="281"/>
      <c r="U77" s="290"/>
      <c r="V77" s="281"/>
      <c r="W77" s="290"/>
      <c r="X77" s="290"/>
      <c r="Y77" s="290"/>
      <c r="Z77" s="291"/>
      <c r="AA77" s="274"/>
      <c r="AB77" s="291"/>
      <c r="AC77" s="294"/>
      <c r="AD77" s="89"/>
      <c r="AE77" s="89"/>
      <c r="AF77" s="17"/>
      <c r="AG77" s="17"/>
      <c r="AH77" s="17"/>
      <c r="AI77" s="17"/>
    </row>
    <row r="78" spans="1:35" s="11" customFormat="1" ht="15.75">
      <c r="A78" s="106" t="s">
        <v>51</v>
      </c>
      <c r="B78" s="129" t="s">
        <v>112</v>
      </c>
      <c r="C78" s="120" t="s">
        <v>5</v>
      </c>
      <c r="D78" s="120" t="s">
        <v>5</v>
      </c>
      <c r="E78" s="117">
        <v>4</v>
      </c>
      <c r="F78" s="118">
        <v>1</v>
      </c>
      <c r="G78" s="119">
        <f>E78+F78</f>
        <v>5</v>
      </c>
      <c r="H78" s="93">
        <v>10000</v>
      </c>
      <c r="I78" s="111">
        <f aca="true" t="shared" si="36" ref="I78:I84">G78*H78</f>
        <v>50000</v>
      </c>
      <c r="J78" s="93">
        <f>G78</f>
        <v>5</v>
      </c>
      <c r="K78" s="93">
        <v>6</v>
      </c>
      <c r="L78" s="93">
        <v>550</v>
      </c>
      <c r="M78" s="95">
        <f aca="true" t="shared" si="37" ref="M78:M84">J78*K78*L78</f>
        <v>16500</v>
      </c>
      <c r="N78" s="93">
        <f>E78</f>
        <v>4</v>
      </c>
      <c r="O78" s="93">
        <f>F78</f>
        <v>1</v>
      </c>
      <c r="P78" s="93">
        <v>7</v>
      </c>
      <c r="Q78" s="93">
        <v>409</v>
      </c>
      <c r="R78" s="93">
        <v>204.5</v>
      </c>
      <c r="S78" s="93">
        <f aca="true" t="shared" si="38" ref="S78:S84">N78*P78*Q78</f>
        <v>11452</v>
      </c>
      <c r="T78" s="93">
        <f>O78*P78*R78</f>
        <v>1431.5</v>
      </c>
      <c r="U78" s="95">
        <f aca="true" t="shared" si="39" ref="U78:U84">S78+T78</f>
        <v>12883.5</v>
      </c>
      <c r="V78" s="93">
        <f aca="true" t="shared" si="40" ref="V78:V84">G78</f>
        <v>5</v>
      </c>
      <c r="W78" s="93">
        <v>1</v>
      </c>
      <c r="X78" s="93">
        <v>100</v>
      </c>
      <c r="Y78" s="95">
        <f aca="true" t="shared" si="41" ref="Y78:Y84">V78*W78*X78</f>
        <v>500</v>
      </c>
      <c r="Z78" s="111"/>
      <c r="AA78" s="122">
        <f aca="true" t="shared" si="42" ref="AA78:AA84">SUM(I78+M78+U78+Y78+Z78)</f>
        <v>79883.5</v>
      </c>
      <c r="AB78" s="93" t="s">
        <v>113</v>
      </c>
      <c r="AC78" s="95"/>
      <c r="AD78" s="103"/>
      <c r="AE78" s="103"/>
      <c r="AF78" s="19"/>
      <c r="AG78" s="19"/>
      <c r="AH78" s="19"/>
      <c r="AI78" s="19"/>
    </row>
    <row r="79" spans="1:35" s="11" customFormat="1" ht="15.75">
      <c r="A79" s="106" t="s">
        <v>144</v>
      </c>
      <c r="B79" s="120" t="s">
        <v>112</v>
      </c>
      <c r="C79" s="120" t="s">
        <v>5</v>
      </c>
      <c r="D79" s="120" t="s">
        <v>5</v>
      </c>
      <c r="E79" s="117">
        <v>8</v>
      </c>
      <c r="F79" s="118">
        <v>2</v>
      </c>
      <c r="G79" s="119">
        <f aca="true" t="shared" si="43" ref="G79:G84">E79+F79</f>
        <v>10</v>
      </c>
      <c r="H79" s="93">
        <v>5000</v>
      </c>
      <c r="I79" s="111">
        <f t="shared" si="36"/>
        <v>50000</v>
      </c>
      <c r="J79" s="93">
        <f aca="true" t="shared" si="44" ref="J79:J84">G79</f>
        <v>10</v>
      </c>
      <c r="K79" s="93"/>
      <c r="L79" s="93">
        <v>550</v>
      </c>
      <c r="M79" s="95">
        <f t="shared" si="37"/>
        <v>0</v>
      </c>
      <c r="N79" s="93">
        <f aca="true" t="shared" si="45" ref="N79:N84">E79</f>
        <v>8</v>
      </c>
      <c r="O79" s="93">
        <f aca="true" t="shared" si="46" ref="O79:O84">F79</f>
        <v>2</v>
      </c>
      <c r="P79" s="93"/>
      <c r="Q79" s="93">
        <v>409</v>
      </c>
      <c r="R79" s="93">
        <v>204.5</v>
      </c>
      <c r="S79" s="93">
        <f t="shared" si="38"/>
        <v>0</v>
      </c>
      <c r="T79" s="93">
        <f aca="true" t="shared" si="47" ref="T79:T84">O79*P79*R79</f>
        <v>0</v>
      </c>
      <c r="U79" s="95">
        <f t="shared" si="39"/>
        <v>0</v>
      </c>
      <c r="V79" s="93">
        <f t="shared" si="40"/>
        <v>10</v>
      </c>
      <c r="W79" s="93">
        <v>4</v>
      </c>
      <c r="X79" s="93">
        <v>100</v>
      </c>
      <c r="Y79" s="95">
        <f t="shared" si="41"/>
        <v>4000</v>
      </c>
      <c r="Z79" s="95"/>
      <c r="AA79" s="122">
        <f t="shared" si="42"/>
        <v>54000</v>
      </c>
      <c r="AB79" s="93" t="s">
        <v>113</v>
      </c>
      <c r="AC79" s="96"/>
      <c r="AD79" s="103"/>
      <c r="AE79" s="103"/>
      <c r="AF79" s="19"/>
      <c r="AG79" s="19"/>
      <c r="AH79" s="19"/>
      <c r="AI79" s="19"/>
    </row>
    <row r="80" spans="1:35" s="11" customFormat="1" ht="30.75">
      <c r="A80" s="106" t="s">
        <v>145</v>
      </c>
      <c r="B80" s="129" t="s">
        <v>112</v>
      </c>
      <c r="C80" s="120" t="s">
        <v>5</v>
      </c>
      <c r="D80" s="120" t="s">
        <v>5</v>
      </c>
      <c r="E80" s="117">
        <v>10</v>
      </c>
      <c r="F80" s="118">
        <v>2</v>
      </c>
      <c r="G80" s="119">
        <f t="shared" si="43"/>
        <v>12</v>
      </c>
      <c r="H80" s="93">
        <v>4000</v>
      </c>
      <c r="I80" s="111">
        <f t="shared" si="36"/>
        <v>48000</v>
      </c>
      <c r="J80" s="93">
        <f t="shared" si="44"/>
        <v>12</v>
      </c>
      <c r="K80" s="93">
        <v>6</v>
      </c>
      <c r="L80" s="93">
        <v>550</v>
      </c>
      <c r="M80" s="95">
        <f t="shared" si="37"/>
        <v>39600</v>
      </c>
      <c r="N80" s="93">
        <f t="shared" si="45"/>
        <v>10</v>
      </c>
      <c r="O80" s="93">
        <f t="shared" si="46"/>
        <v>2</v>
      </c>
      <c r="P80" s="93">
        <v>7</v>
      </c>
      <c r="Q80" s="93">
        <v>409</v>
      </c>
      <c r="R80" s="93">
        <v>204.5</v>
      </c>
      <c r="S80" s="93">
        <f t="shared" si="38"/>
        <v>28630</v>
      </c>
      <c r="T80" s="93">
        <f t="shared" si="47"/>
        <v>2863</v>
      </c>
      <c r="U80" s="95">
        <f t="shared" si="39"/>
        <v>31493</v>
      </c>
      <c r="V80" s="93">
        <f t="shared" si="40"/>
        <v>12</v>
      </c>
      <c r="W80" s="93">
        <v>2</v>
      </c>
      <c r="X80" s="93">
        <v>100</v>
      </c>
      <c r="Y80" s="95">
        <f t="shared" si="41"/>
        <v>2400</v>
      </c>
      <c r="Z80" s="111"/>
      <c r="AA80" s="122">
        <f t="shared" si="42"/>
        <v>121493</v>
      </c>
      <c r="AB80" s="93" t="s">
        <v>113</v>
      </c>
      <c r="AC80" s="96"/>
      <c r="AD80" s="103"/>
      <c r="AE80" s="103"/>
      <c r="AF80" s="19"/>
      <c r="AG80" s="19"/>
      <c r="AH80" s="19"/>
      <c r="AI80" s="19"/>
    </row>
    <row r="81" spans="1:35" s="11" customFormat="1" ht="15.75">
      <c r="A81" s="106" t="s">
        <v>265</v>
      </c>
      <c r="B81" s="129" t="s">
        <v>112</v>
      </c>
      <c r="C81" s="120" t="s">
        <v>5</v>
      </c>
      <c r="D81" s="120" t="s">
        <v>5</v>
      </c>
      <c r="E81" s="117">
        <v>5</v>
      </c>
      <c r="F81" s="118">
        <v>2</v>
      </c>
      <c r="G81" s="119">
        <f t="shared" si="43"/>
        <v>7</v>
      </c>
      <c r="H81" s="93">
        <v>30000</v>
      </c>
      <c r="I81" s="111">
        <f t="shared" si="36"/>
        <v>210000</v>
      </c>
      <c r="J81" s="93">
        <f t="shared" si="44"/>
        <v>7</v>
      </c>
      <c r="K81" s="93">
        <v>6</v>
      </c>
      <c r="L81" s="93">
        <v>550</v>
      </c>
      <c r="M81" s="95">
        <f t="shared" si="37"/>
        <v>23100</v>
      </c>
      <c r="N81" s="93">
        <f t="shared" si="45"/>
        <v>5</v>
      </c>
      <c r="O81" s="93">
        <f t="shared" si="46"/>
        <v>2</v>
      </c>
      <c r="P81" s="93">
        <v>7</v>
      </c>
      <c r="Q81" s="93">
        <v>409</v>
      </c>
      <c r="R81" s="93">
        <v>204.5</v>
      </c>
      <c r="S81" s="93">
        <f t="shared" si="38"/>
        <v>14315</v>
      </c>
      <c r="T81" s="93">
        <f t="shared" si="47"/>
        <v>2863</v>
      </c>
      <c r="U81" s="95">
        <f t="shared" si="39"/>
        <v>17178</v>
      </c>
      <c r="V81" s="93">
        <f t="shared" si="40"/>
        <v>7</v>
      </c>
      <c r="W81" s="93">
        <v>2</v>
      </c>
      <c r="X81" s="93">
        <v>100</v>
      </c>
      <c r="Y81" s="95">
        <f t="shared" si="41"/>
        <v>1400</v>
      </c>
      <c r="Z81" s="111"/>
      <c r="AA81" s="122">
        <f t="shared" si="42"/>
        <v>251678</v>
      </c>
      <c r="AB81" s="93" t="s">
        <v>113</v>
      </c>
      <c r="AC81" s="95"/>
      <c r="AD81" s="103"/>
      <c r="AE81" s="103"/>
      <c r="AF81" s="19"/>
      <c r="AG81" s="19"/>
      <c r="AH81" s="19"/>
      <c r="AI81" s="19"/>
    </row>
    <row r="82" spans="1:35" s="11" customFormat="1" ht="15.75">
      <c r="A82" s="106" t="s">
        <v>266</v>
      </c>
      <c r="B82" s="129" t="s">
        <v>112</v>
      </c>
      <c r="C82" s="120" t="s">
        <v>5</v>
      </c>
      <c r="D82" s="120" t="s">
        <v>5</v>
      </c>
      <c r="E82" s="117">
        <v>5</v>
      </c>
      <c r="F82" s="118">
        <v>2</v>
      </c>
      <c r="G82" s="119">
        <f t="shared" si="43"/>
        <v>7</v>
      </c>
      <c r="H82" s="93">
        <v>10000</v>
      </c>
      <c r="I82" s="111">
        <f t="shared" si="36"/>
        <v>70000</v>
      </c>
      <c r="J82" s="93">
        <f t="shared" si="44"/>
        <v>7</v>
      </c>
      <c r="K82" s="93">
        <v>6</v>
      </c>
      <c r="L82" s="93">
        <v>550</v>
      </c>
      <c r="M82" s="95">
        <f t="shared" si="37"/>
        <v>23100</v>
      </c>
      <c r="N82" s="93">
        <f t="shared" si="45"/>
        <v>5</v>
      </c>
      <c r="O82" s="93">
        <f t="shared" si="46"/>
        <v>2</v>
      </c>
      <c r="P82" s="93">
        <v>7</v>
      </c>
      <c r="Q82" s="93">
        <v>409</v>
      </c>
      <c r="R82" s="93">
        <v>204.5</v>
      </c>
      <c r="S82" s="108">
        <f t="shared" si="38"/>
        <v>14315</v>
      </c>
      <c r="T82" s="93">
        <f t="shared" si="47"/>
        <v>2863</v>
      </c>
      <c r="U82" s="95">
        <f t="shared" si="39"/>
        <v>17178</v>
      </c>
      <c r="V82" s="93">
        <f t="shared" si="40"/>
        <v>7</v>
      </c>
      <c r="W82" s="93">
        <v>2</v>
      </c>
      <c r="X82" s="93">
        <v>100</v>
      </c>
      <c r="Y82" s="95">
        <f t="shared" si="41"/>
        <v>1400</v>
      </c>
      <c r="Z82" s="111"/>
      <c r="AA82" s="122">
        <f t="shared" si="42"/>
        <v>111678</v>
      </c>
      <c r="AB82" s="93" t="s">
        <v>113</v>
      </c>
      <c r="AC82" s="95"/>
      <c r="AD82" s="103"/>
      <c r="AE82" s="103"/>
      <c r="AF82" s="19"/>
      <c r="AG82" s="19"/>
      <c r="AH82" s="19"/>
      <c r="AI82" s="19"/>
    </row>
    <row r="83" spans="1:35" s="11" customFormat="1" ht="15.75">
      <c r="A83" s="106" t="s">
        <v>26</v>
      </c>
      <c r="B83" s="129" t="s">
        <v>112</v>
      </c>
      <c r="C83" s="120" t="s">
        <v>5</v>
      </c>
      <c r="D83" s="120" t="s">
        <v>5</v>
      </c>
      <c r="E83" s="117">
        <v>5</v>
      </c>
      <c r="F83" s="118">
        <v>2</v>
      </c>
      <c r="G83" s="119">
        <f t="shared" si="43"/>
        <v>7</v>
      </c>
      <c r="H83" s="93">
        <v>4000</v>
      </c>
      <c r="I83" s="111">
        <f t="shared" si="36"/>
        <v>28000</v>
      </c>
      <c r="J83" s="93">
        <f t="shared" si="44"/>
        <v>7</v>
      </c>
      <c r="K83" s="93">
        <v>6</v>
      </c>
      <c r="L83" s="93">
        <v>550</v>
      </c>
      <c r="M83" s="95">
        <f t="shared" si="37"/>
        <v>23100</v>
      </c>
      <c r="N83" s="93">
        <f t="shared" si="45"/>
        <v>5</v>
      </c>
      <c r="O83" s="93">
        <f t="shared" si="46"/>
        <v>2</v>
      </c>
      <c r="P83" s="93">
        <v>7</v>
      </c>
      <c r="Q83" s="93">
        <v>409</v>
      </c>
      <c r="R83" s="93">
        <v>204.5</v>
      </c>
      <c r="S83" s="108">
        <f t="shared" si="38"/>
        <v>14315</v>
      </c>
      <c r="T83" s="93">
        <f t="shared" si="47"/>
        <v>2863</v>
      </c>
      <c r="U83" s="95">
        <f t="shared" si="39"/>
        <v>17178</v>
      </c>
      <c r="V83" s="93">
        <f t="shared" si="40"/>
        <v>7</v>
      </c>
      <c r="W83" s="93">
        <v>2</v>
      </c>
      <c r="X83" s="93">
        <v>100</v>
      </c>
      <c r="Y83" s="95">
        <f t="shared" si="41"/>
        <v>1400</v>
      </c>
      <c r="Z83" s="111"/>
      <c r="AA83" s="122">
        <f t="shared" si="42"/>
        <v>69678</v>
      </c>
      <c r="AB83" s="93" t="s">
        <v>113</v>
      </c>
      <c r="AC83" s="95"/>
      <c r="AD83" s="103"/>
      <c r="AE83" s="103"/>
      <c r="AF83" s="19"/>
      <c r="AG83" s="19"/>
      <c r="AH83" s="19"/>
      <c r="AI83" s="19"/>
    </row>
    <row r="84" spans="1:35" s="11" customFormat="1" ht="30.75">
      <c r="A84" s="106" t="s">
        <v>145</v>
      </c>
      <c r="B84" s="129" t="s">
        <v>112</v>
      </c>
      <c r="C84" s="120" t="s">
        <v>5</v>
      </c>
      <c r="D84" s="120" t="s">
        <v>5</v>
      </c>
      <c r="E84" s="117">
        <v>10</v>
      </c>
      <c r="F84" s="118">
        <v>2</v>
      </c>
      <c r="G84" s="119">
        <f t="shared" si="43"/>
        <v>12</v>
      </c>
      <c r="H84" s="93">
        <v>5000</v>
      </c>
      <c r="I84" s="111">
        <f t="shared" si="36"/>
        <v>60000</v>
      </c>
      <c r="J84" s="93">
        <f t="shared" si="44"/>
        <v>12</v>
      </c>
      <c r="K84" s="93">
        <v>6</v>
      </c>
      <c r="L84" s="93">
        <v>550</v>
      </c>
      <c r="M84" s="95">
        <f t="shared" si="37"/>
        <v>39600</v>
      </c>
      <c r="N84" s="93">
        <f t="shared" si="45"/>
        <v>10</v>
      </c>
      <c r="O84" s="93">
        <f t="shared" si="46"/>
        <v>2</v>
      </c>
      <c r="P84" s="93">
        <v>7</v>
      </c>
      <c r="Q84" s="93">
        <v>409</v>
      </c>
      <c r="R84" s="93">
        <v>204.5</v>
      </c>
      <c r="S84" s="108">
        <f t="shared" si="38"/>
        <v>28630</v>
      </c>
      <c r="T84" s="108">
        <f t="shared" si="47"/>
        <v>2863</v>
      </c>
      <c r="U84" s="95">
        <f t="shared" si="39"/>
        <v>31493</v>
      </c>
      <c r="V84" s="93">
        <f t="shared" si="40"/>
        <v>12</v>
      </c>
      <c r="W84" s="93">
        <v>2</v>
      </c>
      <c r="X84" s="93">
        <v>100</v>
      </c>
      <c r="Y84" s="95">
        <f t="shared" si="41"/>
        <v>2400</v>
      </c>
      <c r="Z84" s="111"/>
      <c r="AA84" s="122">
        <f t="shared" si="42"/>
        <v>133493</v>
      </c>
      <c r="AB84" s="93" t="s">
        <v>113</v>
      </c>
      <c r="AC84" s="95"/>
      <c r="AD84" s="103"/>
      <c r="AE84" s="103"/>
      <c r="AF84" s="19"/>
      <c r="AG84" s="19"/>
      <c r="AH84" s="19"/>
      <c r="AI84" s="19"/>
    </row>
    <row r="85" spans="1:35" ht="15.75">
      <c r="A85" s="249"/>
      <c r="B85" s="249"/>
      <c r="C85" s="100"/>
      <c r="D85" s="100"/>
      <c r="E85" s="128"/>
      <c r="F85" s="128"/>
      <c r="G85" s="100"/>
      <c r="H85" s="100"/>
      <c r="I85" s="128">
        <f>SUM(I78:I84)</f>
        <v>516000</v>
      </c>
      <c r="J85" s="100"/>
      <c r="K85" s="100"/>
      <c r="L85" s="100"/>
      <c r="M85" s="128">
        <f>SUM(M78:M84)</f>
        <v>165000</v>
      </c>
      <c r="N85" s="100"/>
      <c r="O85" s="100"/>
      <c r="P85" s="100"/>
      <c r="Q85" s="100"/>
      <c r="R85" s="128"/>
      <c r="S85" s="128"/>
      <c r="T85" s="128"/>
      <c r="U85" s="128">
        <f>SUM(U78:U84)</f>
        <v>127403.5</v>
      </c>
      <c r="V85" s="100"/>
      <c r="W85" s="100"/>
      <c r="X85" s="100"/>
      <c r="Y85" s="128">
        <f>SUM(Y78:Y84)</f>
        <v>13500</v>
      </c>
      <c r="Z85" s="128">
        <f>SUM(Z79:Z79)</f>
        <v>0</v>
      </c>
      <c r="AA85" s="128">
        <f>SUM(AA78:AA84)</f>
        <v>821903.5</v>
      </c>
      <c r="AB85" s="114"/>
      <c r="AC85" s="95"/>
      <c r="AD85" s="89"/>
      <c r="AE85" s="89"/>
      <c r="AF85" s="17"/>
      <c r="AG85" s="17"/>
      <c r="AH85" s="17"/>
      <c r="AI85" s="17"/>
    </row>
    <row r="86" spans="1:35" ht="15">
      <c r="A86" s="89"/>
      <c r="B86" s="89"/>
      <c r="C86" s="89"/>
      <c r="D86" s="90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17"/>
      <c r="AG86" s="17"/>
      <c r="AH86" s="17"/>
      <c r="AI86" s="17"/>
    </row>
    <row r="87" spans="1:35" s="32" customFormat="1" ht="15.75">
      <c r="A87" s="81" t="s">
        <v>14</v>
      </c>
      <c r="B87" s="87"/>
      <c r="C87" s="86"/>
      <c r="D87" s="88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22"/>
      <c r="AG87" s="22"/>
      <c r="AH87" s="22"/>
      <c r="AI87" s="22"/>
    </row>
    <row r="88" spans="1:35" s="2" customFormat="1" ht="15">
      <c r="A88" s="89"/>
      <c r="B88" s="89"/>
      <c r="C88" s="89"/>
      <c r="D88" s="90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17"/>
      <c r="AG88" s="17"/>
      <c r="AH88" s="17"/>
      <c r="AI88" s="17"/>
    </row>
    <row r="89" spans="1:35" s="2" customFormat="1" ht="26.25" customHeight="1">
      <c r="A89" s="291" t="s">
        <v>83</v>
      </c>
      <c r="B89" s="274" t="s">
        <v>84</v>
      </c>
      <c r="C89" s="275"/>
      <c r="D89" s="276"/>
      <c r="E89" s="274" t="s">
        <v>88</v>
      </c>
      <c r="F89" s="275"/>
      <c r="G89" s="276"/>
      <c r="H89" s="274" t="s">
        <v>91</v>
      </c>
      <c r="I89" s="276"/>
      <c r="J89" s="274" t="s">
        <v>94</v>
      </c>
      <c r="K89" s="275"/>
      <c r="L89" s="275"/>
      <c r="M89" s="276"/>
      <c r="N89" s="291" t="s">
        <v>111</v>
      </c>
      <c r="O89" s="291"/>
      <c r="P89" s="291"/>
      <c r="Q89" s="291"/>
      <c r="R89" s="291"/>
      <c r="S89" s="291"/>
      <c r="T89" s="291"/>
      <c r="U89" s="291"/>
      <c r="V89" s="291" t="s">
        <v>105</v>
      </c>
      <c r="W89" s="291"/>
      <c r="X89" s="291"/>
      <c r="Y89" s="291"/>
      <c r="Z89" s="291" t="s">
        <v>108</v>
      </c>
      <c r="AA89" s="274" t="s">
        <v>3</v>
      </c>
      <c r="AB89" s="291" t="s">
        <v>109</v>
      </c>
      <c r="AC89" s="292" t="s">
        <v>114</v>
      </c>
      <c r="AD89" s="89"/>
      <c r="AE89" s="89"/>
      <c r="AF89" s="17"/>
      <c r="AG89" s="17"/>
      <c r="AH89" s="17"/>
      <c r="AI89" s="17"/>
    </row>
    <row r="90" spans="1:35" s="2" customFormat="1" ht="27" customHeight="1">
      <c r="A90" s="291"/>
      <c r="B90" s="280" t="s">
        <v>85</v>
      </c>
      <c r="C90" s="280" t="s">
        <v>86</v>
      </c>
      <c r="D90" s="280" t="s">
        <v>87</v>
      </c>
      <c r="E90" s="280" t="s">
        <v>89</v>
      </c>
      <c r="F90" s="280" t="s">
        <v>90</v>
      </c>
      <c r="G90" s="280" t="s">
        <v>0</v>
      </c>
      <c r="H90" s="280" t="s">
        <v>92</v>
      </c>
      <c r="I90" s="280" t="s">
        <v>93</v>
      </c>
      <c r="J90" s="280" t="s">
        <v>95</v>
      </c>
      <c r="K90" s="280" t="s">
        <v>96</v>
      </c>
      <c r="L90" s="280" t="s">
        <v>97</v>
      </c>
      <c r="M90" s="280" t="s">
        <v>98</v>
      </c>
      <c r="N90" s="280" t="s">
        <v>99</v>
      </c>
      <c r="O90" s="280" t="s">
        <v>90</v>
      </c>
      <c r="P90" s="280" t="s">
        <v>2</v>
      </c>
      <c r="Q90" s="280" t="s">
        <v>100</v>
      </c>
      <c r="R90" s="280" t="s">
        <v>101</v>
      </c>
      <c r="S90" s="280" t="s">
        <v>102</v>
      </c>
      <c r="T90" s="280" t="s">
        <v>103</v>
      </c>
      <c r="U90" s="280" t="s">
        <v>104</v>
      </c>
      <c r="V90" s="280" t="s">
        <v>1</v>
      </c>
      <c r="W90" s="280" t="s">
        <v>2</v>
      </c>
      <c r="X90" s="280" t="s">
        <v>106</v>
      </c>
      <c r="Y90" s="280" t="s">
        <v>107</v>
      </c>
      <c r="Z90" s="291"/>
      <c r="AA90" s="274"/>
      <c r="AB90" s="291"/>
      <c r="AC90" s="293"/>
      <c r="AD90" s="89"/>
      <c r="AE90" s="89"/>
      <c r="AF90" s="17"/>
      <c r="AG90" s="17"/>
      <c r="AH90" s="17"/>
      <c r="AI90" s="17"/>
    </row>
    <row r="91" spans="1:35" s="2" customFormat="1" ht="48" customHeight="1">
      <c r="A91" s="291"/>
      <c r="B91" s="295"/>
      <c r="C91" s="295"/>
      <c r="D91" s="295"/>
      <c r="E91" s="295"/>
      <c r="F91" s="281"/>
      <c r="G91" s="281"/>
      <c r="H91" s="295"/>
      <c r="I91" s="295"/>
      <c r="J91" s="295"/>
      <c r="K91" s="295"/>
      <c r="L91" s="295"/>
      <c r="M91" s="295"/>
      <c r="N91" s="295"/>
      <c r="O91" s="281"/>
      <c r="P91" s="281"/>
      <c r="Q91" s="290"/>
      <c r="R91" s="281"/>
      <c r="S91" s="281"/>
      <c r="T91" s="281"/>
      <c r="U91" s="290"/>
      <c r="V91" s="281"/>
      <c r="W91" s="290"/>
      <c r="X91" s="290"/>
      <c r="Y91" s="290"/>
      <c r="Z91" s="291"/>
      <c r="AA91" s="274"/>
      <c r="AB91" s="291"/>
      <c r="AC91" s="294"/>
      <c r="AD91" s="89"/>
      <c r="AE91" s="89"/>
      <c r="AF91" s="17"/>
      <c r="AG91" s="17"/>
      <c r="AH91" s="17"/>
      <c r="AI91" s="17"/>
    </row>
    <row r="92" spans="1:35" s="5" customFormat="1" ht="24.75" customHeight="1">
      <c r="A92" s="144" t="s">
        <v>51</v>
      </c>
      <c r="B92" s="131" t="s">
        <v>112</v>
      </c>
      <c r="C92" s="132" t="s">
        <v>5</v>
      </c>
      <c r="D92" s="132" t="s">
        <v>134</v>
      </c>
      <c r="E92" s="133">
        <v>7</v>
      </c>
      <c r="F92" s="134">
        <v>2</v>
      </c>
      <c r="G92" s="135">
        <f aca="true" t="shared" si="48" ref="G92:G101">E92+F92</f>
        <v>9</v>
      </c>
      <c r="H92" s="136">
        <v>10000</v>
      </c>
      <c r="I92" s="137">
        <f aca="true" t="shared" si="49" ref="I92:I101">G92*H92</f>
        <v>90000</v>
      </c>
      <c r="J92" s="131">
        <f aca="true" t="shared" si="50" ref="J92:J101">G92</f>
        <v>9</v>
      </c>
      <c r="K92" s="131">
        <v>7</v>
      </c>
      <c r="L92" s="136">
        <v>550</v>
      </c>
      <c r="M92" s="138">
        <f aca="true" t="shared" si="51" ref="M92:M101">J92*K92*L92</f>
        <v>34650</v>
      </c>
      <c r="N92" s="131">
        <f aca="true" t="shared" si="52" ref="N92:N101">E92</f>
        <v>7</v>
      </c>
      <c r="O92" s="131">
        <f aca="true" t="shared" si="53" ref="O92:O101">F92</f>
        <v>2</v>
      </c>
      <c r="P92" s="131">
        <v>8</v>
      </c>
      <c r="Q92" s="136">
        <v>409</v>
      </c>
      <c r="R92" s="139">
        <v>204.5</v>
      </c>
      <c r="S92" s="136">
        <f>N92*P92*Q92</f>
        <v>22904</v>
      </c>
      <c r="T92" s="136">
        <f aca="true" t="shared" si="54" ref="T92:T101">O92*P92*R92</f>
        <v>3272</v>
      </c>
      <c r="U92" s="140">
        <f aca="true" t="shared" si="55" ref="U92:U101">S92+T92</f>
        <v>26176</v>
      </c>
      <c r="V92" s="131">
        <f aca="true" t="shared" si="56" ref="V92:V101">G92</f>
        <v>9</v>
      </c>
      <c r="W92" s="131">
        <v>2</v>
      </c>
      <c r="X92" s="136">
        <v>100</v>
      </c>
      <c r="Y92" s="141">
        <f aca="true" t="shared" si="57" ref="Y92:Y101">V92*W92*X92</f>
        <v>1800</v>
      </c>
      <c r="Z92" s="142"/>
      <c r="AA92" s="143">
        <f aca="true" t="shared" si="58" ref="AA92:AA101">Y92+U92+M92+I92</f>
        <v>152626</v>
      </c>
      <c r="AB92" s="93" t="s">
        <v>113</v>
      </c>
      <c r="AC92" s="95"/>
      <c r="AD92" s="103"/>
      <c r="AE92" s="103"/>
      <c r="AF92" s="19"/>
      <c r="AG92" s="19"/>
      <c r="AH92" s="19"/>
      <c r="AI92" s="19"/>
    </row>
    <row r="93" spans="1:35" s="5" customFormat="1" ht="37.5" customHeight="1">
      <c r="A93" s="130" t="s">
        <v>62</v>
      </c>
      <c r="B93" s="131" t="s">
        <v>112</v>
      </c>
      <c r="C93" s="132" t="s">
        <v>5</v>
      </c>
      <c r="D93" s="132" t="s">
        <v>32</v>
      </c>
      <c r="E93" s="133">
        <v>6</v>
      </c>
      <c r="F93" s="134">
        <v>0</v>
      </c>
      <c r="G93" s="135">
        <f t="shared" si="48"/>
        <v>6</v>
      </c>
      <c r="H93" s="136"/>
      <c r="I93" s="137">
        <f t="shared" si="49"/>
        <v>0</v>
      </c>
      <c r="J93" s="131">
        <f t="shared" si="50"/>
        <v>6</v>
      </c>
      <c r="K93" s="131">
        <v>14</v>
      </c>
      <c r="L93" s="136">
        <v>550</v>
      </c>
      <c r="M93" s="138">
        <f t="shared" si="51"/>
        <v>46200</v>
      </c>
      <c r="N93" s="131">
        <f t="shared" si="52"/>
        <v>6</v>
      </c>
      <c r="O93" s="131">
        <f t="shared" si="53"/>
        <v>0</v>
      </c>
      <c r="P93" s="131">
        <v>18</v>
      </c>
      <c r="Q93" s="136">
        <v>409</v>
      </c>
      <c r="R93" s="139">
        <v>204.5</v>
      </c>
      <c r="S93" s="136">
        <f>N93*P93*Q93</f>
        <v>44172</v>
      </c>
      <c r="T93" s="136">
        <f t="shared" si="54"/>
        <v>0</v>
      </c>
      <c r="U93" s="140">
        <f t="shared" si="55"/>
        <v>44172</v>
      </c>
      <c r="V93" s="131">
        <f t="shared" si="56"/>
        <v>6</v>
      </c>
      <c r="W93" s="131"/>
      <c r="X93" s="136">
        <v>100</v>
      </c>
      <c r="Y93" s="141">
        <f t="shared" si="57"/>
        <v>0</v>
      </c>
      <c r="Z93" s="142"/>
      <c r="AA93" s="143">
        <f t="shared" si="58"/>
        <v>90372</v>
      </c>
      <c r="AB93" s="93" t="s">
        <v>113</v>
      </c>
      <c r="AC93" s="95"/>
      <c r="AD93" s="103"/>
      <c r="AE93" s="103"/>
      <c r="AF93" s="19"/>
      <c r="AG93" s="19"/>
      <c r="AH93" s="19"/>
      <c r="AI93" s="19"/>
    </row>
    <row r="94" spans="1:35" s="5" customFormat="1" ht="22.5" customHeight="1">
      <c r="A94" s="130" t="s">
        <v>135</v>
      </c>
      <c r="B94" s="131" t="s">
        <v>112</v>
      </c>
      <c r="C94" s="132" t="s">
        <v>5</v>
      </c>
      <c r="D94" s="132" t="s">
        <v>136</v>
      </c>
      <c r="E94" s="133">
        <v>6</v>
      </c>
      <c r="F94" s="134">
        <v>2</v>
      </c>
      <c r="G94" s="135">
        <f t="shared" si="48"/>
        <v>8</v>
      </c>
      <c r="H94" s="136">
        <v>17000</v>
      </c>
      <c r="I94" s="137">
        <f t="shared" si="49"/>
        <v>136000</v>
      </c>
      <c r="J94" s="131">
        <f t="shared" si="50"/>
        <v>8</v>
      </c>
      <c r="K94" s="131"/>
      <c r="L94" s="136">
        <v>550</v>
      </c>
      <c r="M94" s="138">
        <f t="shared" si="51"/>
        <v>0</v>
      </c>
      <c r="N94" s="131">
        <f t="shared" si="52"/>
        <v>6</v>
      </c>
      <c r="O94" s="131">
        <f t="shared" si="53"/>
        <v>2</v>
      </c>
      <c r="P94" s="131"/>
      <c r="Q94" s="136">
        <v>409</v>
      </c>
      <c r="R94" s="139">
        <v>204.5</v>
      </c>
      <c r="S94" s="136"/>
      <c r="T94" s="136"/>
      <c r="U94" s="140">
        <f t="shared" si="55"/>
        <v>0</v>
      </c>
      <c r="V94" s="131">
        <f t="shared" si="56"/>
        <v>8</v>
      </c>
      <c r="W94" s="131">
        <v>2</v>
      </c>
      <c r="X94" s="136">
        <v>100</v>
      </c>
      <c r="Y94" s="141">
        <f t="shared" si="57"/>
        <v>1600</v>
      </c>
      <c r="Z94" s="142"/>
      <c r="AA94" s="143">
        <f t="shared" si="58"/>
        <v>137600</v>
      </c>
      <c r="AB94" s="93" t="s">
        <v>113</v>
      </c>
      <c r="AC94" s="95"/>
      <c r="AD94" s="103"/>
      <c r="AE94" s="103"/>
      <c r="AF94" s="19"/>
      <c r="AG94" s="19"/>
      <c r="AH94" s="19"/>
      <c r="AI94" s="19"/>
    </row>
    <row r="95" spans="1:35" s="5" customFormat="1" ht="21.75" customHeight="1">
      <c r="A95" s="144" t="s">
        <v>26</v>
      </c>
      <c r="B95" s="131" t="s">
        <v>112</v>
      </c>
      <c r="C95" s="132" t="s">
        <v>5</v>
      </c>
      <c r="D95" s="132" t="s">
        <v>137</v>
      </c>
      <c r="E95" s="133">
        <v>15</v>
      </c>
      <c r="F95" s="134">
        <v>4</v>
      </c>
      <c r="G95" s="135">
        <f t="shared" si="48"/>
        <v>19</v>
      </c>
      <c r="H95" s="136">
        <v>6000</v>
      </c>
      <c r="I95" s="137">
        <f t="shared" si="49"/>
        <v>114000</v>
      </c>
      <c r="J95" s="131">
        <f t="shared" si="50"/>
        <v>19</v>
      </c>
      <c r="K95" s="131">
        <v>3</v>
      </c>
      <c r="L95" s="136">
        <v>550</v>
      </c>
      <c r="M95" s="138">
        <f t="shared" si="51"/>
        <v>31350</v>
      </c>
      <c r="N95" s="131">
        <f t="shared" si="52"/>
        <v>15</v>
      </c>
      <c r="O95" s="131">
        <f t="shared" si="53"/>
        <v>4</v>
      </c>
      <c r="P95" s="131">
        <v>4</v>
      </c>
      <c r="Q95" s="136">
        <v>409</v>
      </c>
      <c r="R95" s="139">
        <v>204.5</v>
      </c>
      <c r="S95" s="136">
        <f aca="true" t="shared" si="59" ref="S95:S101">N95*P95*Q95</f>
        <v>24540</v>
      </c>
      <c r="T95" s="136">
        <f t="shared" si="54"/>
        <v>3272</v>
      </c>
      <c r="U95" s="140">
        <f t="shared" si="55"/>
        <v>27812</v>
      </c>
      <c r="V95" s="131">
        <f t="shared" si="56"/>
        <v>19</v>
      </c>
      <c r="W95" s="131">
        <v>2</v>
      </c>
      <c r="X95" s="136">
        <v>100</v>
      </c>
      <c r="Y95" s="141">
        <f t="shared" si="57"/>
        <v>3800</v>
      </c>
      <c r="Z95" s="142"/>
      <c r="AA95" s="143">
        <f t="shared" si="58"/>
        <v>176962</v>
      </c>
      <c r="AB95" s="93" t="s">
        <v>113</v>
      </c>
      <c r="AC95" s="95"/>
      <c r="AD95" s="103"/>
      <c r="AE95" s="103"/>
      <c r="AF95" s="19"/>
      <c r="AG95" s="19"/>
      <c r="AH95" s="19"/>
      <c r="AI95" s="19"/>
    </row>
    <row r="96" spans="1:35" s="5" customFormat="1" ht="38.25" customHeight="1">
      <c r="A96" s="130" t="s">
        <v>63</v>
      </c>
      <c r="B96" s="131" t="s">
        <v>112</v>
      </c>
      <c r="C96" s="132" t="s">
        <v>5</v>
      </c>
      <c r="D96" s="132" t="s">
        <v>32</v>
      </c>
      <c r="E96" s="133">
        <v>9</v>
      </c>
      <c r="F96" s="134">
        <v>0</v>
      </c>
      <c r="G96" s="135">
        <f t="shared" si="48"/>
        <v>9</v>
      </c>
      <c r="H96" s="136"/>
      <c r="I96" s="137">
        <f t="shared" si="49"/>
        <v>0</v>
      </c>
      <c r="J96" s="131">
        <f t="shared" si="50"/>
        <v>9</v>
      </c>
      <c r="K96" s="131"/>
      <c r="L96" s="136"/>
      <c r="M96" s="138">
        <f t="shared" si="51"/>
        <v>0</v>
      </c>
      <c r="N96" s="131">
        <f t="shared" si="52"/>
        <v>9</v>
      </c>
      <c r="O96" s="131">
        <f t="shared" si="53"/>
        <v>0</v>
      </c>
      <c r="P96" s="131">
        <v>18</v>
      </c>
      <c r="Q96" s="136">
        <v>409</v>
      </c>
      <c r="R96" s="139">
        <v>204.5</v>
      </c>
      <c r="S96" s="136">
        <f t="shared" si="59"/>
        <v>66258</v>
      </c>
      <c r="T96" s="136">
        <f t="shared" si="54"/>
        <v>0</v>
      </c>
      <c r="U96" s="140">
        <f t="shared" si="55"/>
        <v>66258</v>
      </c>
      <c r="V96" s="131">
        <f t="shared" si="56"/>
        <v>9</v>
      </c>
      <c r="W96" s="131"/>
      <c r="X96" s="136">
        <v>100</v>
      </c>
      <c r="Y96" s="141">
        <f t="shared" si="57"/>
        <v>0</v>
      </c>
      <c r="Z96" s="142"/>
      <c r="AA96" s="143">
        <f t="shared" si="58"/>
        <v>66258</v>
      </c>
      <c r="AB96" s="93" t="s">
        <v>113</v>
      </c>
      <c r="AC96" s="95"/>
      <c r="AD96" s="103"/>
      <c r="AE96" s="103"/>
      <c r="AF96" s="19"/>
      <c r="AG96" s="19"/>
      <c r="AH96" s="19"/>
      <c r="AI96" s="19"/>
    </row>
    <row r="97" spans="1:35" s="5" customFormat="1" ht="19.5" customHeight="1">
      <c r="A97" s="144" t="s">
        <v>11</v>
      </c>
      <c r="B97" s="131" t="s">
        <v>112</v>
      </c>
      <c r="C97" s="132" t="s">
        <v>5</v>
      </c>
      <c r="D97" s="132" t="s">
        <v>138</v>
      </c>
      <c r="E97" s="133">
        <v>9</v>
      </c>
      <c r="F97" s="134">
        <v>3</v>
      </c>
      <c r="G97" s="135">
        <f t="shared" si="48"/>
        <v>12</v>
      </c>
      <c r="H97" s="136">
        <v>46000</v>
      </c>
      <c r="I97" s="137">
        <f t="shared" si="49"/>
        <v>552000</v>
      </c>
      <c r="J97" s="131">
        <f t="shared" si="50"/>
        <v>12</v>
      </c>
      <c r="K97" s="131">
        <v>6</v>
      </c>
      <c r="L97" s="136">
        <v>550</v>
      </c>
      <c r="M97" s="138">
        <f t="shared" si="51"/>
        <v>39600</v>
      </c>
      <c r="N97" s="131">
        <f t="shared" si="52"/>
        <v>9</v>
      </c>
      <c r="O97" s="131">
        <f t="shared" si="53"/>
        <v>3</v>
      </c>
      <c r="P97" s="131">
        <v>7</v>
      </c>
      <c r="Q97" s="136">
        <v>409</v>
      </c>
      <c r="R97" s="139">
        <v>204.5</v>
      </c>
      <c r="S97" s="136">
        <f t="shared" si="59"/>
        <v>25767</v>
      </c>
      <c r="T97" s="136">
        <f t="shared" si="54"/>
        <v>4294.5</v>
      </c>
      <c r="U97" s="140">
        <f t="shared" si="55"/>
        <v>30061.5</v>
      </c>
      <c r="V97" s="131">
        <f t="shared" si="56"/>
        <v>12</v>
      </c>
      <c r="W97" s="131">
        <v>2</v>
      </c>
      <c r="X97" s="136">
        <v>100</v>
      </c>
      <c r="Y97" s="141">
        <f t="shared" si="57"/>
        <v>2400</v>
      </c>
      <c r="Z97" s="142"/>
      <c r="AA97" s="143">
        <f t="shared" si="58"/>
        <v>624061.5</v>
      </c>
      <c r="AB97" s="93" t="s">
        <v>113</v>
      </c>
      <c r="AC97" s="95"/>
      <c r="AD97" s="103"/>
      <c r="AE97" s="103"/>
      <c r="AF97" s="19"/>
      <c r="AG97" s="19"/>
      <c r="AH97" s="19"/>
      <c r="AI97" s="19"/>
    </row>
    <row r="98" spans="1:35" s="5" customFormat="1" ht="35.25" customHeight="1">
      <c r="A98" s="130" t="s">
        <v>64</v>
      </c>
      <c r="B98" s="131" t="s">
        <v>112</v>
      </c>
      <c r="C98" s="132" t="s">
        <v>5</v>
      </c>
      <c r="D98" s="132" t="s">
        <v>32</v>
      </c>
      <c r="E98" s="133">
        <v>6</v>
      </c>
      <c r="F98" s="134">
        <v>0</v>
      </c>
      <c r="G98" s="135">
        <f t="shared" si="48"/>
        <v>6</v>
      </c>
      <c r="H98" s="136"/>
      <c r="I98" s="137">
        <f t="shared" si="49"/>
        <v>0</v>
      </c>
      <c r="J98" s="131">
        <f t="shared" si="50"/>
        <v>6</v>
      </c>
      <c r="K98" s="131"/>
      <c r="L98" s="136"/>
      <c r="M98" s="138">
        <f t="shared" si="51"/>
        <v>0</v>
      </c>
      <c r="N98" s="131">
        <f t="shared" si="52"/>
        <v>6</v>
      </c>
      <c r="O98" s="131">
        <f t="shared" si="53"/>
        <v>0</v>
      </c>
      <c r="P98" s="131">
        <v>18</v>
      </c>
      <c r="Q98" s="136">
        <v>409</v>
      </c>
      <c r="R98" s="139">
        <v>204.5</v>
      </c>
      <c r="S98" s="136">
        <f t="shared" si="59"/>
        <v>44172</v>
      </c>
      <c r="T98" s="136">
        <f t="shared" si="54"/>
        <v>0</v>
      </c>
      <c r="U98" s="140">
        <f t="shared" si="55"/>
        <v>44172</v>
      </c>
      <c r="V98" s="131">
        <f t="shared" si="56"/>
        <v>6</v>
      </c>
      <c r="W98" s="131"/>
      <c r="X98" s="136">
        <v>100</v>
      </c>
      <c r="Y98" s="141">
        <f t="shared" si="57"/>
        <v>0</v>
      </c>
      <c r="Z98" s="142"/>
      <c r="AA98" s="143">
        <f t="shared" si="58"/>
        <v>44172</v>
      </c>
      <c r="AB98" s="93" t="s">
        <v>113</v>
      </c>
      <c r="AC98" s="95"/>
      <c r="AD98" s="103"/>
      <c r="AE98" s="103"/>
      <c r="AF98" s="19"/>
      <c r="AG98" s="19"/>
      <c r="AH98" s="19"/>
      <c r="AI98" s="19"/>
    </row>
    <row r="99" spans="1:35" s="5" customFormat="1" ht="30.75" customHeight="1">
      <c r="A99" s="130" t="s">
        <v>139</v>
      </c>
      <c r="B99" s="131" t="s">
        <v>112</v>
      </c>
      <c r="C99" s="132" t="s">
        <v>5</v>
      </c>
      <c r="D99" s="132" t="s">
        <v>140</v>
      </c>
      <c r="E99" s="133">
        <v>6</v>
      </c>
      <c r="F99" s="134">
        <v>2</v>
      </c>
      <c r="G99" s="135">
        <f t="shared" si="48"/>
        <v>8</v>
      </c>
      <c r="H99" s="136">
        <v>16000</v>
      </c>
      <c r="I99" s="137">
        <f t="shared" si="49"/>
        <v>128000</v>
      </c>
      <c r="J99" s="131">
        <f t="shared" si="50"/>
        <v>8</v>
      </c>
      <c r="K99" s="131">
        <v>7</v>
      </c>
      <c r="L99" s="136">
        <v>550</v>
      </c>
      <c r="M99" s="138">
        <f t="shared" si="51"/>
        <v>30800</v>
      </c>
      <c r="N99" s="131">
        <f t="shared" si="52"/>
        <v>6</v>
      </c>
      <c r="O99" s="131">
        <f t="shared" si="53"/>
        <v>2</v>
      </c>
      <c r="P99" s="131">
        <v>8</v>
      </c>
      <c r="Q99" s="136">
        <v>409</v>
      </c>
      <c r="R99" s="139">
        <v>204.5</v>
      </c>
      <c r="S99" s="136">
        <f t="shared" si="59"/>
        <v>19632</v>
      </c>
      <c r="T99" s="136">
        <f t="shared" si="54"/>
        <v>3272</v>
      </c>
      <c r="U99" s="140">
        <f t="shared" si="55"/>
        <v>22904</v>
      </c>
      <c r="V99" s="131">
        <f t="shared" si="56"/>
        <v>8</v>
      </c>
      <c r="W99" s="131">
        <v>2</v>
      </c>
      <c r="X99" s="136">
        <v>100</v>
      </c>
      <c r="Y99" s="141">
        <f t="shared" si="57"/>
        <v>1600</v>
      </c>
      <c r="Z99" s="142"/>
      <c r="AA99" s="143">
        <f t="shared" si="58"/>
        <v>183304</v>
      </c>
      <c r="AB99" s="93" t="s">
        <v>113</v>
      </c>
      <c r="AC99" s="95"/>
      <c r="AD99" s="103"/>
      <c r="AE99" s="103"/>
      <c r="AF99" s="19"/>
      <c r="AG99" s="19"/>
      <c r="AH99" s="19"/>
      <c r="AI99" s="19"/>
    </row>
    <row r="100" spans="1:35" s="5" customFormat="1" ht="31.5" customHeight="1">
      <c r="A100" s="130" t="s">
        <v>141</v>
      </c>
      <c r="B100" s="131" t="s">
        <v>112</v>
      </c>
      <c r="C100" s="132" t="s">
        <v>5</v>
      </c>
      <c r="D100" s="132" t="s">
        <v>32</v>
      </c>
      <c r="E100" s="133">
        <v>6</v>
      </c>
      <c r="F100" s="134">
        <v>0</v>
      </c>
      <c r="G100" s="135">
        <f t="shared" si="48"/>
        <v>6</v>
      </c>
      <c r="H100" s="136"/>
      <c r="I100" s="137">
        <f t="shared" si="49"/>
        <v>0</v>
      </c>
      <c r="J100" s="131">
        <f t="shared" si="50"/>
        <v>6</v>
      </c>
      <c r="K100" s="131"/>
      <c r="L100" s="136"/>
      <c r="M100" s="138">
        <f t="shared" si="51"/>
        <v>0</v>
      </c>
      <c r="N100" s="131">
        <f t="shared" si="52"/>
        <v>6</v>
      </c>
      <c r="O100" s="131">
        <f t="shared" si="53"/>
        <v>0</v>
      </c>
      <c r="P100" s="131">
        <v>18</v>
      </c>
      <c r="Q100" s="136">
        <v>409</v>
      </c>
      <c r="R100" s="139">
        <v>204.5</v>
      </c>
      <c r="S100" s="136">
        <f t="shared" si="59"/>
        <v>44172</v>
      </c>
      <c r="T100" s="136">
        <f t="shared" si="54"/>
        <v>0</v>
      </c>
      <c r="U100" s="140">
        <f t="shared" si="55"/>
        <v>44172</v>
      </c>
      <c r="V100" s="131">
        <f t="shared" si="56"/>
        <v>6</v>
      </c>
      <c r="W100" s="131"/>
      <c r="X100" s="136">
        <v>100</v>
      </c>
      <c r="Y100" s="141">
        <f t="shared" si="57"/>
        <v>0</v>
      </c>
      <c r="Z100" s="142"/>
      <c r="AA100" s="143">
        <f t="shared" si="58"/>
        <v>44172</v>
      </c>
      <c r="AB100" s="93" t="s">
        <v>113</v>
      </c>
      <c r="AC100" s="95"/>
      <c r="AD100" s="103"/>
      <c r="AE100" s="103"/>
      <c r="AF100" s="19"/>
      <c r="AG100" s="19"/>
      <c r="AH100" s="19"/>
      <c r="AI100" s="19"/>
    </row>
    <row r="101" spans="1:35" s="5" customFormat="1" ht="35.25" customHeight="1">
      <c r="A101" s="130" t="s">
        <v>142</v>
      </c>
      <c r="B101" s="131" t="s">
        <v>112</v>
      </c>
      <c r="C101" s="132" t="s">
        <v>5</v>
      </c>
      <c r="D101" s="132" t="s">
        <v>143</v>
      </c>
      <c r="E101" s="133">
        <v>6</v>
      </c>
      <c r="F101" s="134">
        <v>2</v>
      </c>
      <c r="G101" s="135">
        <f t="shared" si="48"/>
        <v>8</v>
      </c>
      <c r="H101" s="136">
        <v>28000</v>
      </c>
      <c r="I101" s="137">
        <f t="shared" si="49"/>
        <v>224000</v>
      </c>
      <c r="J101" s="131">
        <f t="shared" si="50"/>
        <v>8</v>
      </c>
      <c r="K101" s="131">
        <v>7</v>
      </c>
      <c r="L101" s="136">
        <v>550</v>
      </c>
      <c r="M101" s="138">
        <f t="shared" si="51"/>
        <v>30800</v>
      </c>
      <c r="N101" s="131">
        <f t="shared" si="52"/>
        <v>6</v>
      </c>
      <c r="O101" s="131">
        <f t="shared" si="53"/>
        <v>2</v>
      </c>
      <c r="P101" s="131">
        <v>8</v>
      </c>
      <c r="Q101" s="136">
        <v>409</v>
      </c>
      <c r="R101" s="139">
        <v>204.5</v>
      </c>
      <c r="S101" s="136">
        <f t="shared" si="59"/>
        <v>19632</v>
      </c>
      <c r="T101" s="136">
        <f t="shared" si="54"/>
        <v>3272</v>
      </c>
      <c r="U101" s="140">
        <f t="shared" si="55"/>
        <v>22904</v>
      </c>
      <c r="V101" s="131">
        <f t="shared" si="56"/>
        <v>8</v>
      </c>
      <c r="W101" s="131">
        <v>2</v>
      </c>
      <c r="X101" s="136">
        <v>100</v>
      </c>
      <c r="Y101" s="141">
        <f t="shared" si="57"/>
        <v>1600</v>
      </c>
      <c r="Z101" s="142"/>
      <c r="AA101" s="143">
        <f t="shared" si="58"/>
        <v>279304</v>
      </c>
      <c r="AB101" s="93" t="s">
        <v>113</v>
      </c>
      <c r="AC101" s="95"/>
      <c r="AD101" s="103"/>
      <c r="AE101" s="103"/>
      <c r="AF101" s="19"/>
      <c r="AG101" s="19"/>
      <c r="AH101" s="19"/>
      <c r="AI101" s="19"/>
    </row>
    <row r="102" spans="1:35" s="2" customFormat="1" ht="15.75">
      <c r="A102" s="98"/>
      <c r="B102" s="98"/>
      <c r="C102" s="99"/>
      <c r="D102" s="99"/>
      <c r="E102" s="99"/>
      <c r="F102" s="99"/>
      <c r="G102" s="99"/>
      <c r="H102" s="145"/>
      <c r="I102" s="146">
        <f>SUM(I92:I101)</f>
        <v>1244000</v>
      </c>
      <c r="J102" s="146"/>
      <c r="K102" s="146"/>
      <c r="L102" s="146"/>
      <c r="M102" s="146">
        <f>SUM(M92:M101)</f>
        <v>213400</v>
      </c>
      <c r="N102" s="146"/>
      <c r="O102" s="146"/>
      <c r="P102" s="146"/>
      <c r="Q102" s="146"/>
      <c r="R102" s="146"/>
      <c r="S102" s="146"/>
      <c r="T102" s="146"/>
      <c r="U102" s="146">
        <f>SUM(U92:U101)</f>
        <v>328631.5</v>
      </c>
      <c r="V102" s="146"/>
      <c r="W102" s="146"/>
      <c r="X102" s="146"/>
      <c r="Y102" s="146">
        <f>SUM(Y92:Y101)</f>
        <v>12800</v>
      </c>
      <c r="Z102" s="146">
        <f>SUM(Z92:Z101)</f>
        <v>0</v>
      </c>
      <c r="AA102" s="147">
        <f>SUM(AA92:AA101)</f>
        <v>1798831.5</v>
      </c>
      <c r="AB102" s="114"/>
      <c r="AC102" s="95"/>
      <c r="AD102" s="89"/>
      <c r="AE102" s="89"/>
      <c r="AF102" s="17"/>
      <c r="AG102" s="17"/>
      <c r="AH102" s="17"/>
      <c r="AI102" s="17"/>
    </row>
    <row r="103" spans="1:35" s="2" customFormat="1" ht="15">
      <c r="A103" s="89"/>
      <c r="B103" s="89"/>
      <c r="C103" s="89"/>
      <c r="D103" s="90"/>
      <c r="E103" s="89"/>
      <c r="F103" s="89"/>
      <c r="G103" s="89"/>
      <c r="H103" s="89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02"/>
      <c r="AB103" s="89"/>
      <c r="AC103" s="89"/>
      <c r="AD103" s="89"/>
      <c r="AE103" s="89"/>
      <c r="AF103" s="17"/>
      <c r="AG103" s="17"/>
      <c r="AH103" s="17"/>
      <c r="AI103" s="17"/>
    </row>
    <row r="104" spans="1:35" s="13" customFormat="1" ht="15.75">
      <c r="A104" s="149" t="s">
        <v>33</v>
      </c>
      <c r="B104" s="149"/>
      <c r="C104" s="86"/>
      <c r="D104" s="88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22"/>
      <c r="AG104" s="22"/>
      <c r="AH104" s="22"/>
      <c r="AI104" s="22"/>
    </row>
    <row r="105" spans="1:35" ht="15">
      <c r="A105" s="89"/>
      <c r="B105" s="89"/>
      <c r="C105" s="89"/>
      <c r="D105" s="90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103"/>
      <c r="AC105" s="89"/>
      <c r="AD105" s="89"/>
      <c r="AE105" s="89"/>
      <c r="AF105" s="17"/>
      <c r="AG105" s="17"/>
      <c r="AH105" s="17"/>
      <c r="AI105" s="17"/>
    </row>
    <row r="106" spans="1:35" ht="24" customHeight="1">
      <c r="A106" s="291" t="s">
        <v>83</v>
      </c>
      <c r="B106" s="274" t="s">
        <v>84</v>
      </c>
      <c r="C106" s="275"/>
      <c r="D106" s="276"/>
      <c r="E106" s="274" t="s">
        <v>88</v>
      </c>
      <c r="F106" s="275"/>
      <c r="G106" s="276"/>
      <c r="H106" s="274" t="s">
        <v>91</v>
      </c>
      <c r="I106" s="276"/>
      <c r="J106" s="274" t="s">
        <v>94</v>
      </c>
      <c r="K106" s="275"/>
      <c r="L106" s="275"/>
      <c r="M106" s="276"/>
      <c r="N106" s="291" t="s">
        <v>111</v>
      </c>
      <c r="O106" s="291"/>
      <c r="P106" s="291"/>
      <c r="Q106" s="291"/>
      <c r="R106" s="291"/>
      <c r="S106" s="291"/>
      <c r="T106" s="291"/>
      <c r="U106" s="291"/>
      <c r="V106" s="291" t="s">
        <v>105</v>
      </c>
      <c r="W106" s="291"/>
      <c r="X106" s="291"/>
      <c r="Y106" s="291"/>
      <c r="Z106" s="291" t="s">
        <v>108</v>
      </c>
      <c r="AA106" s="274" t="s">
        <v>3</v>
      </c>
      <c r="AB106" s="291" t="s">
        <v>109</v>
      </c>
      <c r="AC106" s="292" t="s">
        <v>114</v>
      </c>
      <c r="AD106" s="89"/>
      <c r="AE106" s="89"/>
      <c r="AF106" s="17"/>
      <c r="AG106" s="17"/>
      <c r="AH106" s="17"/>
      <c r="AI106" s="17"/>
    </row>
    <row r="107" spans="1:35" ht="25.5" customHeight="1">
      <c r="A107" s="291"/>
      <c r="B107" s="280" t="s">
        <v>85</v>
      </c>
      <c r="C107" s="280" t="s">
        <v>86</v>
      </c>
      <c r="D107" s="280" t="s">
        <v>87</v>
      </c>
      <c r="E107" s="280" t="s">
        <v>89</v>
      </c>
      <c r="F107" s="280" t="s">
        <v>90</v>
      </c>
      <c r="G107" s="280" t="s">
        <v>0</v>
      </c>
      <c r="H107" s="280" t="s">
        <v>92</v>
      </c>
      <c r="I107" s="280" t="s">
        <v>93</v>
      </c>
      <c r="J107" s="280" t="s">
        <v>95</v>
      </c>
      <c r="K107" s="280" t="s">
        <v>96</v>
      </c>
      <c r="L107" s="280" t="s">
        <v>97</v>
      </c>
      <c r="M107" s="280" t="s">
        <v>98</v>
      </c>
      <c r="N107" s="280" t="s">
        <v>99</v>
      </c>
      <c r="O107" s="280" t="s">
        <v>90</v>
      </c>
      <c r="P107" s="280" t="s">
        <v>2</v>
      </c>
      <c r="Q107" s="280" t="s">
        <v>100</v>
      </c>
      <c r="R107" s="280" t="s">
        <v>101</v>
      </c>
      <c r="S107" s="280" t="s">
        <v>102</v>
      </c>
      <c r="T107" s="280" t="s">
        <v>103</v>
      </c>
      <c r="U107" s="280" t="s">
        <v>104</v>
      </c>
      <c r="V107" s="280" t="s">
        <v>1</v>
      </c>
      <c r="W107" s="280" t="s">
        <v>2</v>
      </c>
      <c r="X107" s="280" t="s">
        <v>106</v>
      </c>
      <c r="Y107" s="280" t="s">
        <v>107</v>
      </c>
      <c r="Z107" s="291"/>
      <c r="AA107" s="274"/>
      <c r="AB107" s="291"/>
      <c r="AC107" s="293"/>
      <c r="AD107" s="89"/>
      <c r="AE107" s="89"/>
      <c r="AF107" s="17"/>
      <c r="AG107" s="17"/>
      <c r="AH107" s="17"/>
      <c r="AI107" s="17"/>
    </row>
    <row r="108" spans="1:35" ht="46.5" customHeight="1">
      <c r="A108" s="291"/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90"/>
      <c r="R108" s="281"/>
      <c r="S108" s="281"/>
      <c r="T108" s="281"/>
      <c r="U108" s="290"/>
      <c r="V108" s="281"/>
      <c r="W108" s="290"/>
      <c r="X108" s="290"/>
      <c r="Y108" s="290"/>
      <c r="Z108" s="291"/>
      <c r="AA108" s="274"/>
      <c r="AB108" s="291"/>
      <c r="AC108" s="294"/>
      <c r="AD108" s="89"/>
      <c r="AE108" s="89"/>
      <c r="AF108" s="17"/>
      <c r="AG108" s="17"/>
      <c r="AH108" s="17"/>
      <c r="AI108" s="17"/>
    </row>
    <row r="109" spans="1:35" s="3" customFormat="1" ht="35.25" customHeight="1">
      <c r="A109" s="116" t="s">
        <v>74</v>
      </c>
      <c r="B109" s="93" t="s">
        <v>112</v>
      </c>
      <c r="C109" s="150" t="s">
        <v>5</v>
      </c>
      <c r="D109" s="150" t="s">
        <v>5</v>
      </c>
      <c r="E109" s="151">
        <v>1</v>
      </c>
      <c r="F109" s="152">
        <v>1</v>
      </c>
      <c r="G109" s="153">
        <f>E109+F109</f>
        <v>2</v>
      </c>
      <c r="H109" s="93">
        <v>8000</v>
      </c>
      <c r="I109" s="111">
        <f>SUM(G109*H109)</f>
        <v>16000</v>
      </c>
      <c r="J109" s="93">
        <f aca="true" t="shared" si="60" ref="J109:J125">G109</f>
        <v>2</v>
      </c>
      <c r="K109" s="93">
        <v>4</v>
      </c>
      <c r="L109" s="93">
        <v>550</v>
      </c>
      <c r="M109" s="95">
        <f>L109*K109*J109</f>
        <v>4400</v>
      </c>
      <c r="N109" s="93">
        <f aca="true" t="shared" si="61" ref="N109:N124">E109</f>
        <v>1</v>
      </c>
      <c r="O109" s="93">
        <f aca="true" t="shared" si="62" ref="O109:O125">F109</f>
        <v>1</v>
      </c>
      <c r="P109" s="93">
        <v>5</v>
      </c>
      <c r="Q109" s="93">
        <v>409</v>
      </c>
      <c r="R109" s="93">
        <v>204.5</v>
      </c>
      <c r="S109" s="93">
        <f>N109*P109*Q109</f>
        <v>2045</v>
      </c>
      <c r="T109" s="93">
        <f>O109*P109*R109</f>
        <v>1022.5</v>
      </c>
      <c r="U109" s="95">
        <f>S109+T109</f>
        <v>3067.5</v>
      </c>
      <c r="V109" s="93">
        <f aca="true" t="shared" si="63" ref="V109:V125">G109</f>
        <v>2</v>
      </c>
      <c r="W109" s="93">
        <v>2</v>
      </c>
      <c r="X109" s="93">
        <v>100</v>
      </c>
      <c r="Y109" s="95">
        <f>V109*W109*X109</f>
        <v>400</v>
      </c>
      <c r="Z109" s="95"/>
      <c r="AA109" s="111">
        <f>U109+M109+I109+Y109</f>
        <v>23867.5</v>
      </c>
      <c r="AB109" s="93" t="s">
        <v>113</v>
      </c>
      <c r="AC109" s="96"/>
      <c r="AD109" s="103"/>
      <c r="AE109" s="103"/>
      <c r="AF109" s="19"/>
      <c r="AG109" s="19"/>
      <c r="AH109" s="19"/>
      <c r="AI109" s="19"/>
    </row>
    <row r="110" spans="1:35" s="3" customFormat="1" ht="35.25" customHeight="1">
      <c r="A110" s="116" t="s">
        <v>116</v>
      </c>
      <c r="B110" s="93" t="s">
        <v>112</v>
      </c>
      <c r="C110" s="150" t="s">
        <v>5</v>
      </c>
      <c r="D110" s="150" t="s">
        <v>5</v>
      </c>
      <c r="E110" s="151">
        <v>1</v>
      </c>
      <c r="F110" s="152">
        <v>1</v>
      </c>
      <c r="G110" s="153">
        <f aca="true" t="shared" si="64" ref="G110:G128">E110+F110</f>
        <v>2</v>
      </c>
      <c r="H110" s="93">
        <v>8000</v>
      </c>
      <c r="I110" s="111">
        <f aca="true" t="shared" si="65" ref="I110:I128">SUM(G110*H110)</f>
        <v>16000</v>
      </c>
      <c r="J110" s="93">
        <f t="shared" si="60"/>
        <v>2</v>
      </c>
      <c r="K110" s="93">
        <v>4</v>
      </c>
      <c r="L110" s="93">
        <v>550</v>
      </c>
      <c r="M110" s="95">
        <f aca="true" t="shared" si="66" ref="M110:M128">L110*K110*J110</f>
        <v>4400</v>
      </c>
      <c r="N110" s="93">
        <f>E110</f>
        <v>1</v>
      </c>
      <c r="O110" s="93">
        <f t="shared" si="62"/>
        <v>1</v>
      </c>
      <c r="P110" s="93">
        <v>5</v>
      </c>
      <c r="Q110" s="93">
        <v>409</v>
      </c>
      <c r="R110" s="93">
        <v>204.5</v>
      </c>
      <c r="S110" s="93">
        <f aca="true" t="shared" si="67" ref="S110:S128">N110*P110*Q110</f>
        <v>2045</v>
      </c>
      <c r="T110" s="93">
        <f aca="true" t="shared" si="68" ref="T110:T128">O110*P110*R110</f>
        <v>1022.5</v>
      </c>
      <c r="U110" s="95">
        <f aca="true" t="shared" si="69" ref="U110:U128">S110+T110</f>
        <v>3067.5</v>
      </c>
      <c r="V110" s="93">
        <f t="shared" si="63"/>
        <v>2</v>
      </c>
      <c r="W110" s="93">
        <v>2</v>
      </c>
      <c r="X110" s="93">
        <v>100</v>
      </c>
      <c r="Y110" s="95">
        <f aca="true" t="shared" si="70" ref="Y110:Y128">V110*W110*X110</f>
        <v>400</v>
      </c>
      <c r="Z110" s="95"/>
      <c r="AA110" s="111">
        <f aca="true" t="shared" si="71" ref="AA110:AA128">U110+M110+I110+Y110</f>
        <v>23867.5</v>
      </c>
      <c r="AB110" s="93" t="s">
        <v>113</v>
      </c>
      <c r="AC110" s="96"/>
      <c r="AD110" s="103"/>
      <c r="AE110" s="103"/>
      <c r="AF110" s="19"/>
      <c r="AG110" s="19"/>
      <c r="AH110" s="19"/>
      <c r="AI110" s="19"/>
    </row>
    <row r="111" spans="1:35" s="3" customFormat="1" ht="30">
      <c r="A111" s="116" t="s">
        <v>75</v>
      </c>
      <c r="B111" s="93" t="s">
        <v>112</v>
      </c>
      <c r="C111" s="94" t="s">
        <v>5</v>
      </c>
      <c r="D111" s="94" t="s">
        <v>5</v>
      </c>
      <c r="E111" s="154">
        <v>6</v>
      </c>
      <c r="F111" s="155">
        <v>2</v>
      </c>
      <c r="G111" s="153">
        <f t="shared" si="64"/>
        <v>8</v>
      </c>
      <c r="H111" s="93">
        <v>7000</v>
      </c>
      <c r="I111" s="111">
        <f t="shared" si="65"/>
        <v>56000</v>
      </c>
      <c r="J111" s="93">
        <f t="shared" si="60"/>
        <v>8</v>
      </c>
      <c r="K111" s="93">
        <v>4</v>
      </c>
      <c r="L111" s="93">
        <v>550</v>
      </c>
      <c r="M111" s="95">
        <f t="shared" si="66"/>
        <v>17600</v>
      </c>
      <c r="N111" s="93">
        <f t="shared" si="61"/>
        <v>6</v>
      </c>
      <c r="O111" s="93">
        <f t="shared" si="62"/>
        <v>2</v>
      </c>
      <c r="P111" s="93">
        <v>5</v>
      </c>
      <c r="Q111" s="93">
        <v>409</v>
      </c>
      <c r="R111" s="93">
        <v>204.5</v>
      </c>
      <c r="S111" s="93">
        <f t="shared" si="67"/>
        <v>12270</v>
      </c>
      <c r="T111" s="93">
        <f t="shared" si="68"/>
        <v>2045</v>
      </c>
      <c r="U111" s="95">
        <f t="shared" si="69"/>
        <v>14315</v>
      </c>
      <c r="V111" s="93">
        <f t="shared" si="63"/>
        <v>8</v>
      </c>
      <c r="W111" s="93">
        <v>2</v>
      </c>
      <c r="X111" s="93">
        <v>200</v>
      </c>
      <c r="Y111" s="95">
        <f t="shared" si="70"/>
        <v>3200</v>
      </c>
      <c r="Z111" s="95"/>
      <c r="AA111" s="111">
        <f t="shared" si="71"/>
        <v>91115</v>
      </c>
      <c r="AB111" s="93" t="s">
        <v>113</v>
      </c>
      <c r="AC111" s="96"/>
      <c r="AD111" s="103"/>
      <c r="AE111" s="103"/>
      <c r="AF111" s="19"/>
      <c r="AG111" s="19"/>
      <c r="AH111" s="19"/>
      <c r="AI111" s="19"/>
    </row>
    <row r="112" spans="1:35" s="3" customFormat="1" ht="31.5" customHeight="1">
      <c r="A112" s="116" t="s">
        <v>78</v>
      </c>
      <c r="B112" s="93" t="s">
        <v>112</v>
      </c>
      <c r="C112" s="150" t="s">
        <v>5</v>
      </c>
      <c r="D112" s="150" t="s">
        <v>5</v>
      </c>
      <c r="E112" s="151">
        <v>5</v>
      </c>
      <c r="F112" s="152">
        <v>2</v>
      </c>
      <c r="G112" s="153">
        <f t="shared" si="64"/>
        <v>7</v>
      </c>
      <c r="H112" s="93">
        <v>7000</v>
      </c>
      <c r="I112" s="111">
        <f t="shared" si="65"/>
        <v>49000</v>
      </c>
      <c r="J112" s="93">
        <f t="shared" si="60"/>
        <v>7</v>
      </c>
      <c r="K112" s="108">
        <v>4</v>
      </c>
      <c r="L112" s="93">
        <v>550</v>
      </c>
      <c r="M112" s="95">
        <f t="shared" si="66"/>
        <v>15400</v>
      </c>
      <c r="N112" s="93">
        <f>E112</f>
        <v>5</v>
      </c>
      <c r="O112" s="108">
        <f t="shared" si="62"/>
        <v>2</v>
      </c>
      <c r="P112" s="108">
        <v>5</v>
      </c>
      <c r="Q112" s="93">
        <v>409</v>
      </c>
      <c r="R112" s="93">
        <v>204.5</v>
      </c>
      <c r="S112" s="93">
        <f t="shared" si="67"/>
        <v>10225</v>
      </c>
      <c r="T112" s="93">
        <f t="shared" si="68"/>
        <v>2045</v>
      </c>
      <c r="U112" s="95">
        <f t="shared" si="69"/>
        <v>12270</v>
      </c>
      <c r="V112" s="93">
        <f t="shared" si="63"/>
        <v>7</v>
      </c>
      <c r="W112" s="108">
        <v>2</v>
      </c>
      <c r="X112" s="93">
        <v>100</v>
      </c>
      <c r="Y112" s="95">
        <f t="shared" si="70"/>
        <v>1400</v>
      </c>
      <c r="Z112" s="111"/>
      <c r="AA112" s="111">
        <f t="shared" si="71"/>
        <v>78070</v>
      </c>
      <c r="AB112" s="93" t="s">
        <v>113</v>
      </c>
      <c r="AC112" s="96"/>
      <c r="AD112" s="103"/>
      <c r="AE112" s="103"/>
      <c r="AF112" s="19"/>
      <c r="AG112" s="19"/>
      <c r="AH112" s="19"/>
      <c r="AI112" s="19"/>
    </row>
    <row r="113" spans="1:35" s="3" customFormat="1" ht="30">
      <c r="A113" s="116" t="s">
        <v>117</v>
      </c>
      <c r="B113" s="93" t="s">
        <v>112</v>
      </c>
      <c r="C113" s="150" t="s">
        <v>5</v>
      </c>
      <c r="D113" s="150" t="s">
        <v>5</v>
      </c>
      <c r="E113" s="151">
        <v>5</v>
      </c>
      <c r="F113" s="152">
        <v>2</v>
      </c>
      <c r="G113" s="153">
        <f t="shared" si="64"/>
        <v>7</v>
      </c>
      <c r="H113" s="93">
        <v>7000</v>
      </c>
      <c r="I113" s="111">
        <f t="shared" si="65"/>
        <v>49000</v>
      </c>
      <c r="J113" s="93">
        <f t="shared" si="60"/>
        <v>7</v>
      </c>
      <c r="K113" s="108">
        <v>18</v>
      </c>
      <c r="L113" s="93">
        <v>550</v>
      </c>
      <c r="M113" s="95">
        <f t="shared" si="66"/>
        <v>69300</v>
      </c>
      <c r="N113" s="93">
        <f>E113</f>
        <v>5</v>
      </c>
      <c r="O113" s="108">
        <f t="shared" si="62"/>
        <v>2</v>
      </c>
      <c r="P113" s="108">
        <v>18</v>
      </c>
      <c r="Q113" s="93">
        <v>409</v>
      </c>
      <c r="R113" s="93">
        <v>204.5</v>
      </c>
      <c r="S113" s="93">
        <f t="shared" si="67"/>
        <v>36810</v>
      </c>
      <c r="T113" s="93">
        <f t="shared" si="68"/>
        <v>7362</v>
      </c>
      <c r="U113" s="95">
        <f t="shared" si="69"/>
        <v>44172</v>
      </c>
      <c r="V113" s="93">
        <f t="shared" si="63"/>
        <v>7</v>
      </c>
      <c r="W113" s="108">
        <v>2</v>
      </c>
      <c r="X113" s="93">
        <v>100</v>
      </c>
      <c r="Y113" s="95">
        <f t="shared" si="70"/>
        <v>1400</v>
      </c>
      <c r="Z113" s="111"/>
      <c r="AA113" s="111">
        <f t="shared" si="71"/>
        <v>163872</v>
      </c>
      <c r="AB113" s="93" t="s">
        <v>113</v>
      </c>
      <c r="AC113" s="96"/>
      <c r="AD113" s="103"/>
      <c r="AE113" s="103"/>
      <c r="AF113" s="19"/>
      <c r="AG113" s="19"/>
      <c r="AH113" s="19"/>
      <c r="AI113" s="19"/>
    </row>
    <row r="114" spans="1:35" s="3" customFormat="1" ht="30" customHeight="1">
      <c r="A114" s="116" t="s">
        <v>73</v>
      </c>
      <c r="B114" s="93" t="s">
        <v>112</v>
      </c>
      <c r="C114" s="150" t="s">
        <v>5</v>
      </c>
      <c r="D114" s="150" t="s">
        <v>5</v>
      </c>
      <c r="E114" s="151">
        <v>8</v>
      </c>
      <c r="F114" s="152">
        <v>2</v>
      </c>
      <c r="G114" s="153">
        <f t="shared" si="64"/>
        <v>10</v>
      </c>
      <c r="H114" s="93">
        <v>10000</v>
      </c>
      <c r="I114" s="111">
        <f t="shared" si="65"/>
        <v>100000</v>
      </c>
      <c r="J114" s="93">
        <f t="shared" si="60"/>
        <v>10</v>
      </c>
      <c r="K114" s="93">
        <v>4</v>
      </c>
      <c r="L114" s="93">
        <v>550</v>
      </c>
      <c r="M114" s="95">
        <f t="shared" si="66"/>
        <v>22000</v>
      </c>
      <c r="N114" s="93">
        <f t="shared" si="61"/>
        <v>8</v>
      </c>
      <c r="O114" s="93">
        <f t="shared" si="62"/>
        <v>2</v>
      </c>
      <c r="P114" s="93">
        <v>5</v>
      </c>
      <c r="Q114" s="93">
        <v>409</v>
      </c>
      <c r="R114" s="93">
        <v>204.5</v>
      </c>
      <c r="S114" s="93">
        <f t="shared" si="67"/>
        <v>16360</v>
      </c>
      <c r="T114" s="93">
        <f t="shared" si="68"/>
        <v>2045</v>
      </c>
      <c r="U114" s="95">
        <f t="shared" si="69"/>
        <v>18405</v>
      </c>
      <c r="V114" s="93">
        <f t="shared" si="63"/>
        <v>10</v>
      </c>
      <c r="W114" s="93">
        <v>2</v>
      </c>
      <c r="X114" s="93">
        <v>100</v>
      </c>
      <c r="Y114" s="95">
        <f t="shared" si="70"/>
        <v>2000</v>
      </c>
      <c r="Z114" s="95"/>
      <c r="AA114" s="111">
        <f t="shared" si="71"/>
        <v>142405</v>
      </c>
      <c r="AB114" s="93" t="s">
        <v>113</v>
      </c>
      <c r="AC114" s="96"/>
      <c r="AD114" s="103"/>
      <c r="AE114" s="103"/>
      <c r="AF114" s="19"/>
      <c r="AG114" s="19"/>
      <c r="AH114" s="19"/>
      <c r="AI114" s="19"/>
    </row>
    <row r="115" spans="1:35" s="3" customFormat="1" ht="30">
      <c r="A115" s="116" t="s">
        <v>118</v>
      </c>
      <c r="B115" s="93" t="s">
        <v>112</v>
      </c>
      <c r="C115" s="150" t="s">
        <v>5</v>
      </c>
      <c r="D115" s="150" t="s">
        <v>5</v>
      </c>
      <c r="E115" s="151">
        <v>8</v>
      </c>
      <c r="F115" s="152">
        <v>2</v>
      </c>
      <c r="G115" s="153">
        <f t="shared" si="64"/>
        <v>10</v>
      </c>
      <c r="H115" s="93">
        <v>4000</v>
      </c>
      <c r="I115" s="111">
        <f t="shared" si="65"/>
        <v>40000</v>
      </c>
      <c r="J115" s="93">
        <f t="shared" si="60"/>
        <v>10</v>
      </c>
      <c r="K115" s="93">
        <v>4</v>
      </c>
      <c r="L115" s="93">
        <v>550</v>
      </c>
      <c r="M115" s="95">
        <f t="shared" si="66"/>
        <v>22000</v>
      </c>
      <c r="N115" s="93">
        <f t="shared" si="61"/>
        <v>8</v>
      </c>
      <c r="O115" s="93">
        <f t="shared" si="62"/>
        <v>2</v>
      </c>
      <c r="P115" s="93">
        <v>5</v>
      </c>
      <c r="Q115" s="93">
        <v>409</v>
      </c>
      <c r="R115" s="93">
        <v>204.5</v>
      </c>
      <c r="S115" s="93">
        <f t="shared" si="67"/>
        <v>16360</v>
      </c>
      <c r="T115" s="93">
        <f t="shared" si="68"/>
        <v>2045</v>
      </c>
      <c r="U115" s="95">
        <f t="shared" si="69"/>
        <v>18405</v>
      </c>
      <c r="V115" s="93">
        <f t="shared" si="63"/>
        <v>10</v>
      </c>
      <c r="W115" s="93">
        <v>2</v>
      </c>
      <c r="X115" s="93">
        <v>100</v>
      </c>
      <c r="Y115" s="95">
        <f t="shared" si="70"/>
        <v>2000</v>
      </c>
      <c r="Z115" s="95"/>
      <c r="AA115" s="111">
        <f t="shared" si="71"/>
        <v>82405</v>
      </c>
      <c r="AB115" s="93" t="s">
        <v>113</v>
      </c>
      <c r="AC115" s="96"/>
      <c r="AD115" s="103"/>
      <c r="AE115" s="103"/>
      <c r="AF115" s="19"/>
      <c r="AG115" s="19"/>
      <c r="AH115" s="19"/>
      <c r="AI115" s="19"/>
    </row>
    <row r="116" spans="1:35" s="3" customFormat="1" ht="30">
      <c r="A116" s="116" t="s">
        <v>76</v>
      </c>
      <c r="B116" s="93" t="s">
        <v>112</v>
      </c>
      <c r="C116" s="150" t="s">
        <v>5</v>
      </c>
      <c r="D116" s="150" t="s">
        <v>5</v>
      </c>
      <c r="E116" s="151">
        <v>8</v>
      </c>
      <c r="F116" s="152">
        <v>2</v>
      </c>
      <c r="G116" s="153">
        <f t="shared" si="64"/>
        <v>10</v>
      </c>
      <c r="H116" s="93">
        <v>4000</v>
      </c>
      <c r="I116" s="111">
        <f t="shared" si="65"/>
        <v>40000</v>
      </c>
      <c r="J116" s="93">
        <f t="shared" si="60"/>
        <v>10</v>
      </c>
      <c r="K116" s="93">
        <v>4</v>
      </c>
      <c r="L116" s="93">
        <v>550</v>
      </c>
      <c r="M116" s="95">
        <f t="shared" si="66"/>
        <v>22000</v>
      </c>
      <c r="N116" s="93">
        <f t="shared" si="61"/>
        <v>8</v>
      </c>
      <c r="O116" s="93">
        <f t="shared" si="62"/>
        <v>2</v>
      </c>
      <c r="P116" s="93">
        <v>5</v>
      </c>
      <c r="Q116" s="93">
        <v>409</v>
      </c>
      <c r="R116" s="93">
        <v>204.5</v>
      </c>
      <c r="S116" s="93">
        <f t="shared" si="67"/>
        <v>16360</v>
      </c>
      <c r="T116" s="93">
        <f t="shared" si="68"/>
        <v>2045</v>
      </c>
      <c r="U116" s="95">
        <f t="shared" si="69"/>
        <v>18405</v>
      </c>
      <c r="V116" s="93">
        <f t="shared" si="63"/>
        <v>10</v>
      </c>
      <c r="W116" s="93">
        <v>2</v>
      </c>
      <c r="X116" s="93">
        <v>100</v>
      </c>
      <c r="Y116" s="95">
        <f t="shared" si="70"/>
        <v>2000</v>
      </c>
      <c r="Z116" s="95"/>
      <c r="AA116" s="111">
        <f t="shared" si="71"/>
        <v>82405</v>
      </c>
      <c r="AB116" s="93" t="s">
        <v>113</v>
      </c>
      <c r="AC116" s="96"/>
      <c r="AD116" s="103"/>
      <c r="AE116" s="103"/>
      <c r="AF116" s="19"/>
      <c r="AG116" s="19"/>
      <c r="AH116" s="19"/>
      <c r="AI116" s="19"/>
    </row>
    <row r="117" spans="1:35" s="3" customFormat="1" ht="30">
      <c r="A117" s="116" t="s">
        <v>77</v>
      </c>
      <c r="B117" s="93" t="s">
        <v>112</v>
      </c>
      <c r="C117" s="150" t="s">
        <v>5</v>
      </c>
      <c r="D117" s="150" t="s">
        <v>5</v>
      </c>
      <c r="E117" s="151">
        <v>8</v>
      </c>
      <c r="F117" s="152">
        <v>2</v>
      </c>
      <c r="G117" s="153">
        <f t="shared" si="64"/>
        <v>10</v>
      </c>
      <c r="H117" s="93">
        <v>6000</v>
      </c>
      <c r="I117" s="111">
        <f t="shared" si="65"/>
        <v>60000</v>
      </c>
      <c r="J117" s="93">
        <f t="shared" si="60"/>
        <v>10</v>
      </c>
      <c r="K117" s="108">
        <v>4</v>
      </c>
      <c r="L117" s="93">
        <v>550</v>
      </c>
      <c r="M117" s="95">
        <f t="shared" si="66"/>
        <v>22000</v>
      </c>
      <c r="N117" s="93">
        <f t="shared" si="61"/>
        <v>8</v>
      </c>
      <c r="O117" s="108">
        <f t="shared" si="62"/>
        <v>2</v>
      </c>
      <c r="P117" s="108">
        <v>5</v>
      </c>
      <c r="Q117" s="93">
        <v>409</v>
      </c>
      <c r="R117" s="93">
        <v>204.5</v>
      </c>
      <c r="S117" s="93">
        <f t="shared" si="67"/>
        <v>16360</v>
      </c>
      <c r="T117" s="93">
        <f t="shared" si="68"/>
        <v>2045</v>
      </c>
      <c r="U117" s="95">
        <f t="shared" si="69"/>
        <v>18405</v>
      </c>
      <c r="V117" s="93">
        <f t="shared" si="63"/>
        <v>10</v>
      </c>
      <c r="W117" s="108">
        <v>2</v>
      </c>
      <c r="X117" s="93">
        <v>100</v>
      </c>
      <c r="Y117" s="95">
        <f t="shared" si="70"/>
        <v>2000</v>
      </c>
      <c r="Z117" s="111"/>
      <c r="AA117" s="111">
        <f t="shared" si="71"/>
        <v>102405</v>
      </c>
      <c r="AB117" s="93" t="s">
        <v>113</v>
      </c>
      <c r="AC117" s="96"/>
      <c r="AD117" s="103"/>
      <c r="AE117" s="103"/>
      <c r="AF117" s="19"/>
      <c r="AG117" s="19"/>
      <c r="AH117" s="19"/>
      <c r="AI117" s="19"/>
    </row>
    <row r="118" spans="1:35" s="3" customFormat="1" ht="29.25" customHeight="1">
      <c r="A118" s="116" t="s">
        <v>119</v>
      </c>
      <c r="B118" s="93" t="s">
        <v>112</v>
      </c>
      <c r="C118" s="150" t="s">
        <v>5</v>
      </c>
      <c r="D118" s="150" t="s">
        <v>5</v>
      </c>
      <c r="E118" s="151">
        <v>2</v>
      </c>
      <c r="F118" s="152">
        <v>1</v>
      </c>
      <c r="G118" s="153">
        <f t="shared" si="64"/>
        <v>3</v>
      </c>
      <c r="H118" s="93">
        <v>6000</v>
      </c>
      <c r="I118" s="111">
        <f t="shared" si="65"/>
        <v>18000</v>
      </c>
      <c r="J118" s="93">
        <f t="shared" si="60"/>
        <v>3</v>
      </c>
      <c r="K118" s="93">
        <v>3</v>
      </c>
      <c r="L118" s="93">
        <v>550</v>
      </c>
      <c r="M118" s="95">
        <f t="shared" si="66"/>
        <v>4950</v>
      </c>
      <c r="N118" s="93">
        <f t="shared" si="61"/>
        <v>2</v>
      </c>
      <c r="O118" s="93">
        <f t="shared" si="62"/>
        <v>1</v>
      </c>
      <c r="P118" s="93">
        <v>4</v>
      </c>
      <c r="Q118" s="93">
        <v>409</v>
      </c>
      <c r="R118" s="93">
        <v>204.5</v>
      </c>
      <c r="S118" s="93">
        <f t="shared" si="67"/>
        <v>3272</v>
      </c>
      <c r="T118" s="93">
        <f t="shared" si="68"/>
        <v>818</v>
      </c>
      <c r="U118" s="95">
        <f t="shared" si="69"/>
        <v>4090</v>
      </c>
      <c r="V118" s="93">
        <f t="shared" si="63"/>
        <v>3</v>
      </c>
      <c r="W118" s="93">
        <v>2</v>
      </c>
      <c r="X118" s="93">
        <v>100</v>
      </c>
      <c r="Y118" s="95">
        <f t="shared" si="70"/>
        <v>600</v>
      </c>
      <c r="Z118" s="95"/>
      <c r="AA118" s="111">
        <f t="shared" si="71"/>
        <v>27640</v>
      </c>
      <c r="AB118" s="93" t="s">
        <v>113</v>
      </c>
      <c r="AC118" s="96"/>
      <c r="AD118" s="103"/>
      <c r="AE118" s="103"/>
      <c r="AF118" s="19"/>
      <c r="AG118" s="19"/>
      <c r="AH118" s="19"/>
      <c r="AI118" s="19"/>
    </row>
    <row r="119" spans="1:35" s="3" customFormat="1" ht="30">
      <c r="A119" s="116" t="s">
        <v>120</v>
      </c>
      <c r="B119" s="93" t="s">
        <v>112</v>
      </c>
      <c r="C119" s="150" t="s">
        <v>5</v>
      </c>
      <c r="D119" s="150" t="s">
        <v>5</v>
      </c>
      <c r="E119" s="151">
        <v>3</v>
      </c>
      <c r="F119" s="152">
        <v>1</v>
      </c>
      <c r="G119" s="153">
        <f t="shared" si="64"/>
        <v>4</v>
      </c>
      <c r="H119" s="93">
        <v>6000</v>
      </c>
      <c r="I119" s="111">
        <f t="shared" si="65"/>
        <v>24000</v>
      </c>
      <c r="J119" s="93">
        <f t="shared" si="60"/>
        <v>4</v>
      </c>
      <c r="K119" s="93">
        <v>3</v>
      </c>
      <c r="L119" s="93">
        <v>550</v>
      </c>
      <c r="M119" s="95">
        <f t="shared" si="66"/>
        <v>6600</v>
      </c>
      <c r="N119" s="93">
        <f t="shared" si="61"/>
        <v>3</v>
      </c>
      <c r="O119" s="93">
        <f t="shared" si="62"/>
        <v>1</v>
      </c>
      <c r="P119" s="93">
        <v>4</v>
      </c>
      <c r="Q119" s="93">
        <v>409</v>
      </c>
      <c r="R119" s="93">
        <v>204.5</v>
      </c>
      <c r="S119" s="93">
        <f t="shared" si="67"/>
        <v>4908</v>
      </c>
      <c r="T119" s="93">
        <f t="shared" si="68"/>
        <v>818</v>
      </c>
      <c r="U119" s="95">
        <f t="shared" si="69"/>
        <v>5726</v>
      </c>
      <c r="V119" s="93">
        <f t="shared" si="63"/>
        <v>4</v>
      </c>
      <c r="W119" s="93">
        <v>2</v>
      </c>
      <c r="X119" s="93">
        <v>100</v>
      </c>
      <c r="Y119" s="95">
        <f t="shared" si="70"/>
        <v>800</v>
      </c>
      <c r="Z119" s="95"/>
      <c r="AA119" s="111">
        <f t="shared" si="71"/>
        <v>37126</v>
      </c>
      <c r="AB119" s="93" t="s">
        <v>113</v>
      </c>
      <c r="AC119" s="96"/>
      <c r="AD119" s="103"/>
      <c r="AE119" s="103"/>
      <c r="AF119" s="19"/>
      <c r="AG119" s="19"/>
      <c r="AH119" s="19"/>
      <c r="AI119" s="19"/>
    </row>
    <row r="120" spans="1:35" s="3" customFormat="1" ht="30">
      <c r="A120" s="116" t="s">
        <v>121</v>
      </c>
      <c r="B120" s="93" t="s">
        <v>112</v>
      </c>
      <c r="C120" s="150" t="s">
        <v>5</v>
      </c>
      <c r="D120" s="150" t="s">
        <v>5</v>
      </c>
      <c r="E120" s="151">
        <v>5</v>
      </c>
      <c r="F120" s="152">
        <v>1</v>
      </c>
      <c r="G120" s="153">
        <f t="shared" si="64"/>
        <v>6</v>
      </c>
      <c r="H120" s="93">
        <v>6000</v>
      </c>
      <c r="I120" s="111">
        <f t="shared" si="65"/>
        <v>36000</v>
      </c>
      <c r="J120" s="93">
        <f t="shared" si="60"/>
        <v>6</v>
      </c>
      <c r="K120" s="93">
        <v>4</v>
      </c>
      <c r="L120" s="93">
        <v>550</v>
      </c>
      <c r="M120" s="95">
        <f t="shared" si="66"/>
        <v>13200</v>
      </c>
      <c r="N120" s="93">
        <f t="shared" si="61"/>
        <v>5</v>
      </c>
      <c r="O120" s="93">
        <f t="shared" si="62"/>
        <v>1</v>
      </c>
      <c r="P120" s="93">
        <v>5</v>
      </c>
      <c r="Q120" s="93">
        <v>409</v>
      </c>
      <c r="R120" s="93">
        <v>204.5</v>
      </c>
      <c r="S120" s="93">
        <f t="shared" si="67"/>
        <v>10225</v>
      </c>
      <c r="T120" s="93">
        <f t="shared" si="68"/>
        <v>1022.5</v>
      </c>
      <c r="U120" s="95">
        <f t="shared" si="69"/>
        <v>11247.5</v>
      </c>
      <c r="V120" s="93">
        <f t="shared" si="63"/>
        <v>6</v>
      </c>
      <c r="W120" s="93">
        <v>2</v>
      </c>
      <c r="X120" s="93">
        <v>100</v>
      </c>
      <c r="Y120" s="95">
        <f t="shared" si="70"/>
        <v>1200</v>
      </c>
      <c r="Z120" s="95"/>
      <c r="AA120" s="111">
        <f t="shared" si="71"/>
        <v>61647.5</v>
      </c>
      <c r="AB120" s="93" t="s">
        <v>113</v>
      </c>
      <c r="AC120" s="96"/>
      <c r="AD120" s="103"/>
      <c r="AE120" s="103"/>
      <c r="AF120" s="19"/>
      <c r="AG120" s="19"/>
      <c r="AH120" s="19"/>
      <c r="AI120" s="19"/>
    </row>
    <row r="121" spans="1:35" s="3" customFormat="1" ht="33.75" customHeight="1">
      <c r="A121" s="116" t="s">
        <v>122</v>
      </c>
      <c r="B121" s="93" t="s">
        <v>112</v>
      </c>
      <c r="C121" s="150" t="s">
        <v>5</v>
      </c>
      <c r="D121" s="150" t="s">
        <v>5</v>
      </c>
      <c r="E121" s="151">
        <v>5</v>
      </c>
      <c r="F121" s="152">
        <v>1</v>
      </c>
      <c r="G121" s="153">
        <f t="shared" si="64"/>
        <v>6</v>
      </c>
      <c r="H121" s="93">
        <v>6000</v>
      </c>
      <c r="I121" s="111">
        <f t="shared" si="65"/>
        <v>36000</v>
      </c>
      <c r="J121" s="93">
        <f t="shared" si="60"/>
        <v>6</v>
      </c>
      <c r="K121" s="93">
        <v>4</v>
      </c>
      <c r="L121" s="93">
        <v>550</v>
      </c>
      <c r="M121" s="95">
        <f t="shared" si="66"/>
        <v>13200</v>
      </c>
      <c r="N121" s="93">
        <f>E121</f>
        <v>5</v>
      </c>
      <c r="O121" s="93">
        <f t="shared" si="62"/>
        <v>1</v>
      </c>
      <c r="P121" s="93">
        <v>5</v>
      </c>
      <c r="Q121" s="93">
        <v>409</v>
      </c>
      <c r="R121" s="93">
        <v>204.5</v>
      </c>
      <c r="S121" s="93">
        <f t="shared" si="67"/>
        <v>10225</v>
      </c>
      <c r="T121" s="93">
        <f t="shared" si="68"/>
        <v>1022.5</v>
      </c>
      <c r="U121" s="95">
        <f t="shared" si="69"/>
        <v>11247.5</v>
      </c>
      <c r="V121" s="93">
        <f t="shared" si="63"/>
        <v>6</v>
      </c>
      <c r="W121" s="93">
        <v>2</v>
      </c>
      <c r="X121" s="93">
        <v>100</v>
      </c>
      <c r="Y121" s="95">
        <f t="shared" si="70"/>
        <v>1200</v>
      </c>
      <c r="Z121" s="95"/>
      <c r="AA121" s="111">
        <f t="shared" si="71"/>
        <v>61647.5</v>
      </c>
      <c r="AB121" s="93" t="s">
        <v>113</v>
      </c>
      <c r="AC121" s="96"/>
      <c r="AD121" s="103"/>
      <c r="AE121" s="103"/>
      <c r="AF121" s="19"/>
      <c r="AG121" s="19"/>
      <c r="AH121" s="19"/>
      <c r="AI121" s="19"/>
    </row>
    <row r="122" spans="1:35" s="3" customFormat="1" ht="30.75" customHeight="1">
      <c r="A122" s="116" t="s">
        <v>123</v>
      </c>
      <c r="B122" s="93" t="s">
        <v>112</v>
      </c>
      <c r="C122" s="150" t="s">
        <v>5</v>
      </c>
      <c r="D122" s="150" t="s">
        <v>5</v>
      </c>
      <c r="E122" s="151">
        <v>5</v>
      </c>
      <c r="F122" s="152">
        <v>2</v>
      </c>
      <c r="G122" s="153">
        <f t="shared" si="64"/>
        <v>7</v>
      </c>
      <c r="H122" s="93">
        <v>5000</v>
      </c>
      <c r="I122" s="111">
        <f t="shared" si="65"/>
        <v>35000</v>
      </c>
      <c r="J122" s="93">
        <f t="shared" si="60"/>
        <v>7</v>
      </c>
      <c r="K122" s="108">
        <v>4</v>
      </c>
      <c r="L122" s="93">
        <v>550</v>
      </c>
      <c r="M122" s="95">
        <f t="shared" si="66"/>
        <v>15400</v>
      </c>
      <c r="N122" s="93">
        <f t="shared" si="61"/>
        <v>5</v>
      </c>
      <c r="O122" s="108">
        <f t="shared" si="62"/>
        <v>2</v>
      </c>
      <c r="P122" s="108">
        <v>5</v>
      </c>
      <c r="Q122" s="93">
        <v>409</v>
      </c>
      <c r="R122" s="93">
        <v>204.5</v>
      </c>
      <c r="S122" s="93">
        <f t="shared" si="67"/>
        <v>10225</v>
      </c>
      <c r="T122" s="93">
        <f t="shared" si="68"/>
        <v>2045</v>
      </c>
      <c r="U122" s="95">
        <f t="shared" si="69"/>
        <v>12270</v>
      </c>
      <c r="V122" s="93">
        <f t="shared" si="63"/>
        <v>7</v>
      </c>
      <c r="W122" s="108">
        <v>2</v>
      </c>
      <c r="X122" s="93">
        <v>100</v>
      </c>
      <c r="Y122" s="95">
        <f t="shared" si="70"/>
        <v>1400</v>
      </c>
      <c r="Z122" s="111"/>
      <c r="AA122" s="111">
        <f t="shared" si="71"/>
        <v>64070</v>
      </c>
      <c r="AB122" s="93" t="s">
        <v>113</v>
      </c>
      <c r="AC122" s="96"/>
      <c r="AD122" s="103"/>
      <c r="AE122" s="103"/>
      <c r="AF122" s="19"/>
      <c r="AG122" s="19"/>
      <c r="AH122" s="19"/>
      <c r="AI122" s="19"/>
    </row>
    <row r="123" spans="1:35" s="3" customFormat="1" ht="30">
      <c r="A123" s="116" t="s">
        <v>79</v>
      </c>
      <c r="B123" s="93" t="s">
        <v>112</v>
      </c>
      <c r="C123" s="150" t="s">
        <v>5</v>
      </c>
      <c r="D123" s="150" t="s">
        <v>5</v>
      </c>
      <c r="E123" s="151">
        <v>10</v>
      </c>
      <c r="F123" s="152">
        <v>2</v>
      </c>
      <c r="G123" s="153">
        <f t="shared" si="64"/>
        <v>12</v>
      </c>
      <c r="H123" s="93">
        <v>6000</v>
      </c>
      <c r="I123" s="111">
        <f t="shared" si="65"/>
        <v>72000</v>
      </c>
      <c r="J123" s="93">
        <f t="shared" si="60"/>
        <v>12</v>
      </c>
      <c r="K123" s="108">
        <v>4</v>
      </c>
      <c r="L123" s="93">
        <v>550</v>
      </c>
      <c r="M123" s="95">
        <f t="shared" si="66"/>
        <v>26400</v>
      </c>
      <c r="N123" s="93">
        <f t="shared" si="61"/>
        <v>10</v>
      </c>
      <c r="O123" s="108">
        <f t="shared" si="62"/>
        <v>2</v>
      </c>
      <c r="P123" s="108">
        <v>5</v>
      </c>
      <c r="Q123" s="93">
        <v>409</v>
      </c>
      <c r="R123" s="93">
        <v>204.5</v>
      </c>
      <c r="S123" s="93">
        <f t="shared" si="67"/>
        <v>20450</v>
      </c>
      <c r="T123" s="93">
        <f t="shared" si="68"/>
        <v>2045</v>
      </c>
      <c r="U123" s="95">
        <f t="shared" si="69"/>
        <v>22495</v>
      </c>
      <c r="V123" s="93">
        <f t="shared" si="63"/>
        <v>12</v>
      </c>
      <c r="W123" s="108">
        <v>2</v>
      </c>
      <c r="X123" s="93">
        <v>100</v>
      </c>
      <c r="Y123" s="95">
        <f t="shared" si="70"/>
        <v>2400</v>
      </c>
      <c r="Z123" s="111"/>
      <c r="AA123" s="111">
        <f t="shared" si="71"/>
        <v>123295</v>
      </c>
      <c r="AB123" s="93" t="s">
        <v>113</v>
      </c>
      <c r="AC123" s="96"/>
      <c r="AD123" s="103"/>
      <c r="AE123" s="103"/>
      <c r="AF123" s="19"/>
      <c r="AG123" s="19"/>
      <c r="AH123" s="19"/>
      <c r="AI123" s="19"/>
    </row>
    <row r="124" spans="1:35" s="3" customFormat="1" ht="30">
      <c r="A124" s="116" t="s">
        <v>237</v>
      </c>
      <c r="B124" s="93" t="s">
        <v>112</v>
      </c>
      <c r="C124" s="150" t="s">
        <v>5</v>
      </c>
      <c r="D124" s="150" t="s">
        <v>5</v>
      </c>
      <c r="E124" s="151">
        <v>4</v>
      </c>
      <c r="F124" s="152">
        <v>1</v>
      </c>
      <c r="G124" s="153">
        <f t="shared" si="64"/>
        <v>5</v>
      </c>
      <c r="H124" s="93">
        <v>8000</v>
      </c>
      <c r="I124" s="111">
        <f t="shared" si="65"/>
        <v>40000</v>
      </c>
      <c r="J124" s="93">
        <f t="shared" si="60"/>
        <v>5</v>
      </c>
      <c r="K124" s="108">
        <v>18</v>
      </c>
      <c r="L124" s="93">
        <v>550</v>
      </c>
      <c r="M124" s="95">
        <f t="shared" si="66"/>
        <v>49500</v>
      </c>
      <c r="N124" s="93">
        <f t="shared" si="61"/>
        <v>4</v>
      </c>
      <c r="O124" s="108">
        <f t="shared" si="62"/>
        <v>1</v>
      </c>
      <c r="P124" s="108">
        <v>19</v>
      </c>
      <c r="Q124" s="93">
        <v>409</v>
      </c>
      <c r="R124" s="93">
        <v>204.5</v>
      </c>
      <c r="S124" s="93">
        <f t="shared" si="67"/>
        <v>31084</v>
      </c>
      <c r="T124" s="93">
        <f t="shared" si="68"/>
        <v>3885.5</v>
      </c>
      <c r="U124" s="95">
        <f t="shared" si="69"/>
        <v>34969.5</v>
      </c>
      <c r="V124" s="93">
        <f t="shared" si="63"/>
        <v>5</v>
      </c>
      <c r="W124" s="108">
        <v>2</v>
      </c>
      <c r="X124" s="93">
        <v>100</v>
      </c>
      <c r="Y124" s="95">
        <f t="shared" si="70"/>
        <v>1000</v>
      </c>
      <c r="Z124" s="111"/>
      <c r="AA124" s="111">
        <f t="shared" si="71"/>
        <v>125469.5</v>
      </c>
      <c r="AB124" s="93" t="s">
        <v>113</v>
      </c>
      <c r="AC124" s="96"/>
      <c r="AD124" s="103"/>
      <c r="AE124" s="103"/>
      <c r="AF124" s="19"/>
      <c r="AG124" s="19"/>
      <c r="AH124" s="19"/>
      <c r="AI124" s="19"/>
    </row>
    <row r="125" spans="1:35" s="3" customFormat="1" ht="30">
      <c r="A125" s="116" t="s">
        <v>124</v>
      </c>
      <c r="B125" s="93" t="s">
        <v>112</v>
      </c>
      <c r="C125" s="150" t="s">
        <v>5</v>
      </c>
      <c r="D125" s="150" t="s">
        <v>5</v>
      </c>
      <c r="E125" s="151">
        <v>1</v>
      </c>
      <c r="F125" s="152">
        <v>1</v>
      </c>
      <c r="G125" s="153">
        <f t="shared" si="64"/>
        <v>2</v>
      </c>
      <c r="H125" s="93">
        <v>6000</v>
      </c>
      <c r="I125" s="111">
        <f t="shared" si="65"/>
        <v>12000</v>
      </c>
      <c r="J125" s="93">
        <f t="shared" si="60"/>
        <v>2</v>
      </c>
      <c r="K125" s="108">
        <v>4</v>
      </c>
      <c r="L125" s="93">
        <v>550</v>
      </c>
      <c r="M125" s="95">
        <f t="shared" si="66"/>
        <v>4400</v>
      </c>
      <c r="N125" s="93">
        <f>E125</f>
        <v>1</v>
      </c>
      <c r="O125" s="108">
        <f t="shared" si="62"/>
        <v>1</v>
      </c>
      <c r="P125" s="108">
        <v>5</v>
      </c>
      <c r="Q125" s="93">
        <v>409</v>
      </c>
      <c r="R125" s="93">
        <v>204.5</v>
      </c>
      <c r="S125" s="93">
        <f t="shared" si="67"/>
        <v>2045</v>
      </c>
      <c r="T125" s="93">
        <f t="shared" si="68"/>
        <v>1022.5</v>
      </c>
      <c r="U125" s="95">
        <f t="shared" si="69"/>
        <v>3067.5</v>
      </c>
      <c r="V125" s="93">
        <f t="shared" si="63"/>
        <v>2</v>
      </c>
      <c r="W125" s="108">
        <v>2</v>
      </c>
      <c r="X125" s="93">
        <v>100</v>
      </c>
      <c r="Y125" s="95">
        <f t="shared" si="70"/>
        <v>400</v>
      </c>
      <c r="Z125" s="111"/>
      <c r="AA125" s="111">
        <f t="shared" si="71"/>
        <v>19867.5</v>
      </c>
      <c r="AB125" s="93" t="s">
        <v>113</v>
      </c>
      <c r="AC125" s="96"/>
      <c r="AD125" s="103"/>
      <c r="AE125" s="103"/>
      <c r="AF125" s="19"/>
      <c r="AG125" s="19"/>
      <c r="AH125" s="19"/>
      <c r="AI125" s="19"/>
    </row>
    <row r="126" spans="1:35" s="3" customFormat="1" ht="15">
      <c r="A126" s="116" t="s">
        <v>341</v>
      </c>
      <c r="B126" s="93" t="s">
        <v>112</v>
      </c>
      <c r="C126" s="150" t="s">
        <v>5</v>
      </c>
      <c r="D126" s="150" t="s">
        <v>5</v>
      </c>
      <c r="E126" s="151">
        <v>1</v>
      </c>
      <c r="F126" s="152">
        <v>1</v>
      </c>
      <c r="G126" s="153">
        <f t="shared" si="64"/>
        <v>2</v>
      </c>
      <c r="H126" s="93">
        <v>6000</v>
      </c>
      <c r="I126" s="111">
        <f t="shared" si="65"/>
        <v>12000</v>
      </c>
      <c r="J126" s="93">
        <f>G126</f>
        <v>2</v>
      </c>
      <c r="K126" s="108">
        <v>4</v>
      </c>
      <c r="L126" s="93">
        <v>550</v>
      </c>
      <c r="M126" s="95">
        <f t="shared" si="66"/>
        <v>4400</v>
      </c>
      <c r="N126" s="93">
        <f>E126</f>
        <v>1</v>
      </c>
      <c r="O126" s="108">
        <f>F126</f>
        <v>1</v>
      </c>
      <c r="P126" s="108">
        <v>5</v>
      </c>
      <c r="Q126" s="93">
        <v>409</v>
      </c>
      <c r="R126" s="93">
        <v>204.5</v>
      </c>
      <c r="S126" s="93">
        <f t="shared" si="67"/>
        <v>2045</v>
      </c>
      <c r="T126" s="93">
        <f t="shared" si="68"/>
        <v>1022.5</v>
      </c>
      <c r="U126" s="95">
        <f t="shared" si="69"/>
        <v>3067.5</v>
      </c>
      <c r="V126" s="93">
        <f>G126</f>
        <v>2</v>
      </c>
      <c r="W126" s="108">
        <v>2</v>
      </c>
      <c r="X126" s="93">
        <v>100</v>
      </c>
      <c r="Y126" s="95">
        <f t="shared" si="70"/>
        <v>400</v>
      </c>
      <c r="Z126" s="111"/>
      <c r="AA126" s="111">
        <f t="shared" si="71"/>
        <v>19867.5</v>
      </c>
      <c r="AB126" s="93" t="s">
        <v>113</v>
      </c>
      <c r="AC126" s="96"/>
      <c r="AD126" s="103"/>
      <c r="AE126" s="103"/>
      <c r="AF126" s="19"/>
      <c r="AG126" s="19"/>
      <c r="AH126" s="19"/>
      <c r="AI126" s="19"/>
    </row>
    <row r="127" spans="1:35" s="3" customFormat="1" ht="30">
      <c r="A127" s="116" t="s">
        <v>342</v>
      </c>
      <c r="B127" s="93" t="s">
        <v>112</v>
      </c>
      <c r="C127" s="150" t="s">
        <v>5</v>
      </c>
      <c r="D127" s="150" t="s">
        <v>5</v>
      </c>
      <c r="E127" s="151">
        <v>2</v>
      </c>
      <c r="F127" s="152">
        <v>1</v>
      </c>
      <c r="G127" s="153">
        <f t="shared" si="64"/>
        <v>3</v>
      </c>
      <c r="H127" s="93">
        <v>8000</v>
      </c>
      <c r="I127" s="111">
        <f t="shared" si="65"/>
        <v>24000</v>
      </c>
      <c r="J127" s="93">
        <f>G127</f>
        <v>3</v>
      </c>
      <c r="K127" s="108">
        <v>4</v>
      </c>
      <c r="L127" s="93">
        <v>550</v>
      </c>
      <c r="M127" s="95">
        <f t="shared" si="66"/>
        <v>6600</v>
      </c>
      <c r="N127" s="93">
        <f>E127</f>
        <v>2</v>
      </c>
      <c r="O127" s="108">
        <f>F127</f>
        <v>1</v>
      </c>
      <c r="P127" s="108">
        <v>5</v>
      </c>
      <c r="Q127" s="93">
        <v>409</v>
      </c>
      <c r="R127" s="93">
        <v>204.5</v>
      </c>
      <c r="S127" s="93">
        <f t="shared" si="67"/>
        <v>4090</v>
      </c>
      <c r="T127" s="93">
        <f t="shared" si="68"/>
        <v>1022.5</v>
      </c>
      <c r="U127" s="95">
        <f t="shared" si="69"/>
        <v>5112.5</v>
      </c>
      <c r="V127" s="93">
        <f>G127</f>
        <v>3</v>
      </c>
      <c r="W127" s="108">
        <v>2</v>
      </c>
      <c r="X127" s="93">
        <v>100</v>
      </c>
      <c r="Y127" s="95">
        <f t="shared" si="70"/>
        <v>600</v>
      </c>
      <c r="Z127" s="111"/>
      <c r="AA127" s="111">
        <f t="shared" si="71"/>
        <v>36312.5</v>
      </c>
      <c r="AB127" s="93" t="s">
        <v>113</v>
      </c>
      <c r="AC127" s="96"/>
      <c r="AD127" s="103"/>
      <c r="AE127" s="103"/>
      <c r="AF127" s="19"/>
      <c r="AG127" s="19"/>
      <c r="AH127" s="19"/>
      <c r="AI127" s="19"/>
    </row>
    <row r="128" spans="1:35" s="3" customFormat="1" ht="30">
      <c r="A128" s="116" t="s">
        <v>343</v>
      </c>
      <c r="B128" s="93" t="s">
        <v>112</v>
      </c>
      <c r="C128" s="150" t="s">
        <v>5</v>
      </c>
      <c r="D128" s="150" t="s">
        <v>5</v>
      </c>
      <c r="E128" s="151">
        <v>2</v>
      </c>
      <c r="F128" s="152">
        <v>1</v>
      </c>
      <c r="G128" s="153">
        <f t="shared" si="64"/>
        <v>3</v>
      </c>
      <c r="H128" s="93">
        <v>8000</v>
      </c>
      <c r="I128" s="111">
        <f t="shared" si="65"/>
        <v>24000</v>
      </c>
      <c r="J128" s="93">
        <f>G128</f>
        <v>3</v>
      </c>
      <c r="K128" s="108">
        <v>4</v>
      </c>
      <c r="L128" s="93">
        <v>550</v>
      </c>
      <c r="M128" s="95">
        <f t="shared" si="66"/>
        <v>6600</v>
      </c>
      <c r="N128" s="93">
        <f>E128</f>
        <v>2</v>
      </c>
      <c r="O128" s="108">
        <f>F128</f>
        <v>1</v>
      </c>
      <c r="P128" s="108">
        <v>5</v>
      </c>
      <c r="Q128" s="93">
        <v>409</v>
      </c>
      <c r="R128" s="93">
        <v>204.5</v>
      </c>
      <c r="S128" s="93">
        <f t="shared" si="67"/>
        <v>4090</v>
      </c>
      <c r="T128" s="93">
        <f t="shared" si="68"/>
        <v>1022.5</v>
      </c>
      <c r="U128" s="95">
        <f t="shared" si="69"/>
        <v>5112.5</v>
      </c>
      <c r="V128" s="93">
        <f>G128</f>
        <v>3</v>
      </c>
      <c r="W128" s="108">
        <v>2</v>
      </c>
      <c r="X128" s="93">
        <v>100</v>
      </c>
      <c r="Y128" s="95">
        <f t="shared" si="70"/>
        <v>600</v>
      </c>
      <c r="Z128" s="111"/>
      <c r="AA128" s="111">
        <f t="shared" si="71"/>
        <v>36312.5</v>
      </c>
      <c r="AB128" s="93" t="s">
        <v>113</v>
      </c>
      <c r="AC128" s="96"/>
      <c r="AD128" s="103"/>
      <c r="AE128" s="103"/>
      <c r="AF128" s="19"/>
      <c r="AG128" s="19"/>
      <c r="AH128" s="19"/>
      <c r="AI128" s="19"/>
    </row>
    <row r="129" spans="1:35" ht="15">
      <c r="A129" s="98"/>
      <c r="B129" s="98"/>
      <c r="C129" s="99"/>
      <c r="D129" s="99"/>
      <c r="E129" s="113"/>
      <c r="F129" s="113"/>
      <c r="G129" s="99"/>
      <c r="H129" s="99"/>
      <c r="I129" s="113">
        <f>SUM(I109:I128)</f>
        <v>759000</v>
      </c>
      <c r="J129" s="113"/>
      <c r="K129" s="113"/>
      <c r="L129" s="113"/>
      <c r="M129" s="113">
        <f>SUM(M109:M128)</f>
        <v>350350</v>
      </c>
      <c r="N129" s="113"/>
      <c r="O129" s="113"/>
      <c r="P129" s="113"/>
      <c r="Q129" s="113"/>
      <c r="R129" s="113"/>
      <c r="S129" s="113"/>
      <c r="T129" s="113"/>
      <c r="U129" s="113">
        <f>SUM(U109:U128)</f>
        <v>268917.5</v>
      </c>
      <c r="V129" s="113"/>
      <c r="W129" s="113"/>
      <c r="X129" s="113"/>
      <c r="Y129" s="113">
        <f>SUM(Y109:Y128)</f>
        <v>25400</v>
      </c>
      <c r="Z129" s="113">
        <f>SUM(Z109:Z125)</f>
        <v>0</v>
      </c>
      <c r="AA129" s="113">
        <f>SUM(AA109:AA128)</f>
        <v>1403667.5</v>
      </c>
      <c r="AB129" s="114"/>
      <c r="AC129" s="157"/>
      <c r="AD129" s="89"/>
      <c r="AE129" s="89"/>
      <c r="AF129" s="17"/>
      <c r="AG129" s="17"/>
      <c r="AH129" s="17"/>
      <c r="AI129" s="17"/>
    </row>
    <row r="130" spans="1:35" ht="15">
      <c r="A130" s="89"/>
      <c r="B130" s="89"/>
      <c r="C130" s="89"/>
      <c r="D130" s="90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17"/>
      <c r="AG130" s="17"/>
      <c r="AH130" s="17"/>
      <c r="AI130" s="17"/>
    </row>
    <row r="131" spans="1:35" s="13" customFormat="1" ht="15.75">
      <c r="A131" s="81" t="s">
        <v>21</v>
      </c>
      <c r="B131" s="87"/>
      <c r="C131" s="86"/>
      <c r="D131" s="88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22"/>
      <c r="AG131" s="22"/>
      <c r="AH131" s="22"/>
      <c r="AI131" s="22"/>
    </row>
    <row r="132" spans="1:35" ht="15">
      <c r="A132" s="89"/>
      <c r="B132" s="89"/>
      <c r="C132" s="89"/>
      <c r="D132" s="90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17"/>
      <c r="AG132" s="17"/>
      <c r="AH132" s="17"/>
      <c r="AI132" s="17"/>
    </row>
    <row r="133" spans="1:35" ht="25.5" customHeight="1">
      <c r="A133" s="291" t="s">
        <v>83</v>
      </c>
      <c r="B133" s="274" t="s">
        <v>84</v>
      </c>
      <c r="C133" s="275"/>
      <c r="D133" s="276"/>
      <c r="E133" s="274" t="s">
        <v>88</v>
      </c>
      <c r="F133" s="275"/>
      <c r="G133" s="276"/>
      <c r="H133" s="274" t="s">
        <v>91</v>
      </c>
      <c r="I133" s="276"/>
      <c r="J133" s="274" t="s">
        <v>94</v>
      </c>
      <c r="K133" s="275"/>
      <c r="L133" s="275"/>
      <c r="M133" s="276"/>
      <c r="N133" s="291" t="s">
        <v>111</v>
      </c>
      <c r="O133" s="291"/>
      <c r="P133" s="291"/>
      <c r="Q133" s="291"/>
      <c r="R133" s="291"/>
      <c r="S133" s="291"/>
      <c r="T133" s="291"/>
      <c r="U133" s="291"/>
      <c r="V133" s="291" t="s">
        <v>105</v>
      </c>
      <c r="W133" s="291"/>
      <c r="X133" s="291"/>
      <c r="Y133" s="291"/>
      <c r="Z133" s="291" t="s">
        <v>108</v>
      </c>
      <c r="AA133" s="274" t="s">
        <v>3</v>
      </c>
      <c r="AB133" s="291" t="s">
        <v>109</v>
      </c>
      <c r="AC133" s="292" t="s">
        <v>114</v>
      </c>
      <c r="AD133" s="89"/>
      <c r="AE133" s="89"/>
      <c r="AF133" s="17"/>
      <c r="AG133" s="17"/>
      <c r="AH133" s="17"/>
      <c r="AI133" s="17"/>
    </row>
    <row r="134" spans="1:35" ht="30.75" customHeight="1">
      <c r="A134" s="291"/>
      <c r="B134" s="280" t="s">
        <v>85</v>
      </c>
      <c r="C134" s="280" t="s">
        <v>86</v>
      </c>
      <c r="D134" s="280" t="s">
        <v>87</v>
      </c>
      <c r="E134" s="280" t="s">
        <v>89</v>
      </c>
      <c r="F134" s="280" t="s">
        <v>90</v>
      </c>
      <c r="G134" s="280" t="s">
        <v>0</v>
      </c>
      <c r="H134" s="280" t="s">
        <v>92</v>
      </c>
      <c r="I134" s="280" t="s">
        <v>93</v>
      </c>
      <c r="J134" s="280" t="s">
        <v>95</v>
      </c>
      <c r="K134" s="280" t="s">
        <v>96</v>
      </c>
      <c r="L134" s="280" t="s">
        <v>97</v>
      </c>
      <c r="M134" s="280" t="s">
        <v>98</v>
      </c>
      <c r="N134" s="280" t="s">
        <v>99</v>
      </c>
      <c r="O134" s="280" t="s">
        <v>90</v>
      </c>
      <c r="P134" s="280" t="s">
        <v>2</v>
      </c>
      <c r="Q134" s="280" t="s">
        <v>100</v>
      </c>
      <c r="R134" s="280" t="s">
        <v>101</v>
      </c>
      <c r="S134" s="280" t="s">
        <v>102</v>
      </c>
      <c r="T134" s="280" t="s">
        <v>103</v>
      </c>
      <c r="U134" s="280" t="s">
        <v>104</v>
      </c>
      <c r="V134" s="280" t="s">
        <v>1</v>
      </c>
      <c r="W134" s="280" t="s">
        <v>2</v>
      </c>
      <c r="X134" s="280" t="s">
        <v>106</v>
      </c>
      <c r="Y134" s="280" t="s">
        <v>107</v>
      </c>
      <c r="Z134" s="291"/>
      <c r="AA134" s="274"/>
      <c r="AB134" s="291"/>
      <c r="AC134" s="293"/>
      <c r="AD134" s="89"/>
      <c r="AE134" s="89"/>
      <c r="AF134" s="17"/>
      <c r="AG134" s="17"/>
      <c r="AH134" s="17"/>
      <c r="AI134" s="17"/>
    </row>
    <row r="135" spans="1:35" ht="44.25" customHeight="1">
      <c r="A135" s="29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90"/>
      <c r="R135" s="281"/>
      <c r="S135" s="281"/>
      <c r="T135" s="281"/>
      <c r="U135" s="290"/>
      <c r="V135" s="281"/>
      <c r="W135" s="290"/>
      <c r="X135" s="290"/>
      <c r="Y135" s="290"/>
      <c r="Z135" s="291"/>
      <c r="AA135" s="274"/>
      <c r="AB135" s="291"/>
      <c r="AC135" s="294"/>
      <c r="AD135" s="89"/>
      <c r="AE135" s="89"/>
      <c r="AF135" s="17"/>
      <c r="AG135" s="17"/>
      <c r="AH135" s="17"/>
      <c r="AI135" s="17"/>
    </row>
    <row r="136" spans="1:35" s="3" customFormat="1" ht="46.5" customHeight="1">
      <c r="A136" s="97" t="s">
        <v>65</v>
      </c>
      <c r="B136" s="150" t="s">
        <v>112</v>
      </c>
      <c r="C136" s="158" t="s">
        <v>72</v>
      </c>
      <c r="D136" s="150" t="s">
        <v>5</v>
      </c>
      <c r="E136" s="151">
        <v>20</v>
      </c>
      <c r="F136" s="152">
        <v>3</v>
      </c>
      <c r="G136" s="153">
        <f aca="true" t="shared" si="72" ref="G136:G156">E136+F136</f>
        <v>23</v>
      </c>
      <c r="H136" s="94">
        <v>2000</v>
      </c>
      <c r="I136" s="111">
        <f>G136*H136</f>
        <v>46000</v>
      </c>
      <c r="J136" s="93">
        <f>G136</f>
        <v>23</v>
      </c>
      <c r="K136" s="94">
        <v>1</v>
      </c>
      <c r="L136" s="93">
        <v>550</v>
      </c>
      <c r="M136" s="95">
        <f>J136*K136*L136</f>
        <v>12650</v>
      </c>
      <c r="N136" s="93">
        <f aca="true" t="shared" si="73" ref="N136:N156">E136</f>
        <v>20</v>
      </c>
      <c r="O136" s="93">
        <f>F136</f>
        <v>3</v>
      </c>
      <c r="P136" s="93">
        <v>2</v>
      </c>
      <c r="Q136" s="93">
        <v>409</v>
      </c>
      <c r="R136" s="93">
        <v>204.5</v>
      </c>
      <c r="S136" s="93">
        <f aca="true" t="shared" si="74" ref="S136:S156">N136*P136*Q136</f>
        <v>16360</v>
      </c>
      <c r="T136" s="93">
        <f aca="true" t="shared" si="75" ref="T136:T156">O136*P136*R136</f>
        <v>1227</v>
      </c>
      <c r="U136" s="95">
        <f>S136+T136</f>
        <v>17587</v>
      </c>
      <c r="V136" s="93">
        <f aca="true" t="shared" si="76" ref="V136:V156">G136</f>
        <v>23</v>
      </c>
      <c r="W136" s="94">
        <v>1</v>
      </c>
      <c r="X136" s="93">
        <v>100</v>
      </c>
      <c r="Y136" s="95">
        <f>V136*W136*X136</f>
        <v>2300</v>
      </c>
      <c r="Z136" s="95"/>
      <c r="AA136" s="111">
        <f>I136+M136+U136+Y136+Z136</f>
        <v>78537</v>
      </c>
      <c r="AB136" s="93" t="s">
        <v>113</v>
      </c>
      <c r="AC136" s="96"/>
      <c r="AD136" s="103"/>
      <c r="AE136" s="103"/>
      <c r="AF136" s="19"/>
      <c r="AG136" s="19"/>
      <c r="AH136" s="19"/>
      <c r="AI136" s="19"/>
    </row>
    <row r="137" spans="1:35" s="3" customFormat="1" ht="36" customHeight="1">
      <c r="A137" s="97" t="s">
        <v>38</v>
      </c>
      <c r="B137" s="150" t="s">
        <v>112</v>
      </c>
      <c r="C137" s="158" t="s">
        <v>126</v>
      </c>
      <c r="D137" s="150" t="s">
        <v>5</v>
      </c>
      <c r="E137" s="151">
        <v>10</v>
      </c>
      <c r="F137" s="152">
        <v>2</v>
      </c>
      <c r="G137" s="153">
        <f t="shared" si="72"/>
        <v>12</v>
      </c>
      <c r="H137" s="94">
        <v>6000</v>
      </c>
      <c r="I137" s="111">
        <f aca="true" t="shared" si="77" ref="I137:I156">G137*H137</f>
        <v>72000</v>
      </c>
      <c r="J137" s="93">
        <f>G137</f>
        <v>12</v>
      </c>
      <c r="K137" s="94">
        <v>3</v>
      </c>
      <c r="L137" s="93">
        <v>550</v>
      </c>
      <c r="M137" s="95">
        <f aca="true" t="shared" si="78" ref="M137:M156">J137*K137*L137</f>
        <v>19800</v>
      </c>
      <c r="N137" s="93">
        <f t="shared" si="73"/>
        <v>10</v>
      </c>
      <c r="O137" s="93">
        <f>F137</f>
        <v>2</v>
      </c>
      <c r="P137" s="93">
        <v>4</v>
      </c>
      <c r="Q137" s="93">
        <v>409</v>
      </c>
      <c r="R137" s="93">
        <v>204.5</v>
      </c>
      <c r="S137" s="93">
        <f t="shared" si="74"/>
        <v>16360</v>
      </c>
      <c r="T137" s="93">
        <f t="shared" si="75"/>
        <v>1636</v>
      </c>
      <c r="U137" s="95">
        <f aca="true" t="shared" si="79" ref="U137:U156">S137+T137</f>
        <v>17996</v>
      </c>
      <c r="V137" s="93">
        <f t="shared" si="76"/>
        <v>12</v>
      </c>
      <c r="W137" s="94">
        <v>2</v>
      </c>
      <c r="X137" s="93">
        <v>100</v>
      </c>
      <c r="Y137" s="95">
        <f aca="true" t="shared" si="80" ref="Y137:Y156">V137*W137*X137</f>
        <v>2400</v>
      </c>
      <c r="Z137" s="95"/>
      <c r="AA137" s="111">
        <f aca="true" t="shared" si="81" ref="AA137:AA156">I137+M137+U137+Y137+Z137</f>
        <v>112196</v>
      </c>
      <c r="AB137" s="93" t="s">
        <v>113</v>
      </c>
      <c r="AC137" s="96"/>
      <c r="AD137" s="103"/>
      <c r="AE137" s="103"/>
      <c r="AF137" s="19"/>
      <c r="AG137" s="19"/>
      <c r="AH137" s="19"/>
      <c r="AI137" s="19"/>
    </row>
    <row r="138" spans="1:35" s="3" customFormat="1" ht="19.5" customHeight="1">
      <c r="A138" s="97" t="s">
        <v>35</v>
      </c>
      <c r="B138" s="150" t="s">
        <v>112</v>
      </c>
      <c r="C138" s="158" t="s">
        <v>72</v>
      </c>
      <c r="D138" s="150" t="s">
        <v>5</v>
      </c>
      <c r="E138" s="151">
        <v>3</v>
      </c>
      <c r="F138" s="152">
        <v>1</v>
      </c>
      <c r="G138" s="156">
        <f t="shared" si="72"/>
        <v>4</v>
      </c>
      <c r="H138" s="94">
        <v>10000</v>
      </c>
      <c r="I138" s="111">
        <f t="shared" si="77"/>
        <v>40000</v>
      </c>
      <c r="J138" s="93">
        <f aca="true" t="shared" si="82" ref="J138:J154">G138</f>
        <v>4</v>
      </c>
      <c r="K138" s="94">
        <v>2</v>
      </c>
      <c r="L138" s="93">
        <v>550</v>
      </c>
      <c r="M138" s="95">
        <f t="shared" si="78"/>
        <v>4400</v>
      </c>
      <c r="N138" s="93">
        <f t="shared" si="73"/>
        <v>3</v>
      </c>
      <c r="O138" s="93">
        <f>F138</f>
        <v>1</v>
      </c>
      <c r="P138" s="93">
        <v>3</v>
      </c>
      <c r="Q138" s="93">
        <v>409</v>
      </c>
      <c r="R138" s="93">
        <v>204.5</v>
      </c>
      <c r="S138" s="93">
        <f t="shared" si="74"/>
        <v>3681</v>
      </c>
      <c r="T138" s="93">
        <f t="shared" si="75"/>
        <v>613.5</v>
      </c>
      <c r="U138" s="95">
        <f t="shared" si="79"/>
        <v>4294.5</v>
      </c>
      <c r="V138" s="93">
        <f t="shared" si="76"/>
        <v>4</v>
      </c>
      <c r="W138" s="94"/>
      <c r="X138" s="93">
        <v>100</v>
      </c>
      <c r="Y138" s="95">
        <f t="shared" si="80"/>
        <v>0</v>
      </c>
      <c r="Z138" s="95"/>
      <c r="AA138" s="111">
        <f t="shared" si="81"/>
        <v>48694.5</v>
      </c>
      <c r="AB138" s="93" t="s">
        <v>113</v>
      </c>
      <c r="AC138" s="96"/>
      <c r="AD138" s="103"/>
      <c r="AE138" s="103"/>
      <c r="AF138" s="19"/>
      <c r="AG138" s="19"/>
      <c r="AH138" s="19"/>
      <c r="AI138" s="19"/>
    </row>
    <row r="139" spans="1:35" s="3" customFormat="1" ht="45">
      <c r="A139" s="97" t="s">
        <v>36</v>
      </c>
      <c r="B139" s="150" t="s">
        <v>112</v>
      </c>
      <c r="C139" s="158" t="s">
        <v>127</v>
      </c>
      <c r="D139" s="150" t="s">
        <v>5</v>
      </c>
      <c r="E139" s="151">
        <v>5</v>
      </c>
      <c r="F139" s="152">
        <v>1</v>
      </c>
      <c r="G139" s="156">
        <f t="shared" si="72"/>
        <v>6</v>
      </c>
      <c r="H139" s="94">
        <v>1500</v>
      </c>
      <c r="I139" s="111">
        <f t="shared" si="77"/>
        <v>9000</v>
      </c>
      <c r="J139" s="93">
        <f t="shared" si="82"/>
        <v>6</v>
      </c>
      <c r="K139" s="94">
        <v>2</v>
      </c>
      <c r="L139" s="93">
        <v>550</v>
      </c>
      <c r="M139" s="95">
        <f t="shared" si="78"/>
        <v>6600</v>
      </c>
      <c r="N139" s="93">
        <f t="shared" si="73"/>
        <v>5</v>
      </c>
      <c r="O139" s="93">
        <f>F139</f>
        <v>1</v>
      </c>
      <c r="P139" s="93">
        <v>3</v>
      </c>
      <c r="Q139" s="93">
        <v>409</v>
      </c>
      <c r="R139" s="93">
        <v>204.5</v>
      </c>
      <c r="S139" s="93">
        <f t="shared" si="74"/>
        <v>6135</v>
      </c>
      <c r="T139" s="93">
        <f t="shared" si="75"/>
        <v>613.5</v>
      </c>
      <c r="U139" s="95">
        <f t="shared" si="79"/>
        <v>6748.5</v>
      </c>
      <c r="V139" s="93">
        <f t="shared" si="76"/>
        <v>6</v>
      </c>
      <c r="W139" s="94">
        <v>2</v>
      </c>
      <c r="X139" s="93">
        <v>100</v>
      </c>
      <c r="Y139" s="95">
        <f t="shared" si="80"/>
        <v>1200</v>
      </c>
      <c r="Z139" s="95"/>
      <c r="AA139" s="111">
        <f t="shared" si="81"/>
        <v>23548.5</v>
      </c>
      <c r="AB139" s="93" t="s">
        <v>113</v>
      </c>
      <c r="AC139" s="95"/>
      <c r="AD139" s="103"/>
      <c r="AE139" s="103"/>
      <c r="AF139" s="19"/>
      <c r="AG139" s="19"/>
      <c r="AH139" s="19"/>
      <c r="AI139" s="19"/>
    </row>
    <row r="140" spans="1:35" s="3" customFormat="1" ht="30">
      <c r="A140" s="97" t="s">
        <v>69</v>
      </c>
      <c r="B140" s="150" t="s">
        <v>112</v>
      </c>
      <c r="C140" s="158" t="s">
        <v>126</v>
      </c>
      <c r="D140" s="150" t="s">
        <v>5</v>
      </c>
      <c r="E140" s="151">
        <v>10</v>
      </c>
      <c r="F140" s="152">
        <v>1</v>
      </c>
      <c r="G140" s="156">
        <f t="shared" si="72"/>
        <v>11</v>
      </c>
      <c r="H140" s="94">
        <v>6000</v>
      </c>
      <c r="I140" s="111">
        <f t="shared" si="77"/>
        <v>66000</v>
      </c>
      <c r="J140" s="93">
        <f t="shared" si="82"/>
        <v>11</v>
      </c>
      <c r="K140" s="94">
        <v>2</v>
      </c>
      <c r="L140" s="93">
        <v>550</v>
      </c>
      <c r="M140" s="95">
        <f t="shared" si="78"/>
        <v>12100</v>
      </c>
      <c r="N140" s="93">
        <f t="shared" si="73"/>
        <v>10</v>
      </c>
      <c r="O140" s="93">
        <f>F140</f>
        <v>1</v>
      </c>
      <c r="P140" s="93">
        <v>3</v>
      </c>
      <c r="Q140" s="93">
        <v>409</v>
      </c>
      <c r="R140" s="93">
        <v>204.5</v>
      </c>
      <c r="S140" s="93">
        <f t="shared" si="74"/>
        <v>12270</v>
      </c>
      <c r="T140" s="93">
        <f t="shared" si="75"/>
        <v>613.5</v>
      </c>
      <c r="U140" s="95">
        <f t="shared" si="79"/>
        <v>12883.5</v>
      </c>
      <c r="V140" s="93">
        <f t="shared" si="76"/>
        <v>11</v>
      </c>
      <c r="W140" s="94">
        <v>4</v>
      </c>
      <c r="X140" s="93">
        <v>100</v>
      </c>
      <c r="Y140" s="95">
        <f t="shared" si="80"/>
        <v>4400</v>
      </c>
      <c r="Z140" s="95"/>
      <c r="AA140" s="111">
        <f t="shared" si="81"/>
        <v>95383.5</v>
      </c>
      <c r="AB140" s="93" t="s">
        <v>113</v>
      </c>
      <c r="AC140" s="96"/>
      <c r="AD140" s="103"/>
      <c r="AE140" s="103"/>
      <c r="AF140" s="19"/>
      <c r="AG140" s="19"/>
      <c r="AH140" s="19"/>
      <c r="AI140" s="19"/>
    </row>
    <row r="141" spans="1:35" s="3" customFormat="1" ht="15">
      <c r="A141" s="97" t="s">
        <v>149</v>
      </c>
      <c r="B141" s="150" t="s">
        <v>112</v>
      </c>
      <c r="C141" s="158" t="s">
        <v>5</v>
      </c>
      <c r="D141" s="150" t="s">
        <v>5</v>
      </c>
      <c r="E141" s="154">
        <v>10</v>
      </c>
      <c r="F141" s="155">
        <v>1</v>
      </c>
      <c r="G141" s="156">
        <f t="shared" si="72"/>
        <v>11</v>
      </c>
      <c r="H141" s="94">
        <v>6000</v>
      </c>
      <c r="I141" s="111">
        <f t="shared" si="77"/>
        <v>66000</v>
      </c>
      <c r="J141" s="93">
        <f t="shared" si="82"/>
        <v>11</v>
      </c>
      <c r="K141" s="94">
        <v>14</v>
      </c>
      <c r="L141" s="93">
        <v>550</v>
      </c>
      <c r="M141" s="95">
        <f t="shared" si="78"/>
        <v>84700</v>
      </c>
      <c r="N141" s="93">
        <f t="shared" si="73"/>
        <v>10</v>
      </c>
      <c r="O141" s="93">
        <f aca="true" t="shared" si="83" ref="O141:O156">F141</f>
        <v>1</v>
      </c>
      <c r="P141" s="93">
        <v>14</v>
      </c>
      <c r="Q141" s="93">
        <v>409</v>
      </c>
      <c r="R141" s="93">
        <v>204.5</v>
      </c>
      <c r="S141" s="93">
        <f t="shared" si="74"/>
        <v>57260</v>
      </c>
      <c r="T141" s="93">
        <f t="shared" si="75"/>
        <v>2863</v>
      </c>
      <c r="U141" s="95">
        <f t="shared" si="79"/>
        <v>60123</v>
      </c>
      <c r="V141" s="93">
        <f t="shared" si="76"/>
        <v>11</v>
      </c>
      <c r="W141" s="94">
        <v>2</v>
      </c>
      <c r="X141" s="93">
        <v>100</v>
      </c>
      <c r="Y141" s="95">
        <f t="shared" si="80"/>
        <v>2200</v>
      </c>
      <c r="Z141" s="95"/>
      <c r="AA141" s="111">
        <f t="shared" si="81"/>
        <v>213023</v>
      </c>
      <c r="AB141" s="93" t="s">
        <v>113</v>
      </c>
      <c r="AC141" s="96"/>
      <c r="AD141" s="103"/>
      <c r="AE141" s="103"/>
      <c r="AF141" s="19"/>
      <c r="AG141" s="19"/>
      <c r="AH141" s="19"/>
      <c r="AI141" s="19"/>
    </row>
    <row r="142" spans="1:35" s="3" customFormat="1" ht="21" customHeight="1">
      <c r="A142" s="97" t="s">
        <v>37</v>
      </c>
      <c r="B142" s="150" t="s">
        <v>112</v>
      </c>
      <c r="C142" s="158" t="s">
        <v>127</v>
      </c>
      <c r="D142" s="150" t="s">
        <v>5</v>
      </c>
      <c r="E142" s="151">
        <v>2</v>
      </c>
      <c r="F142" s="152">
        <v>1</v>
      </c>
      <c r="G142" s="156">
        <f t="shared" si="72"/>
        <v>3</v>
      </c>
      <c r="H142" s="94">
        <v>6000</v>
      </c>
      <c r="I142" s="111">
        <f t="shared" si="77"/>
        <v>18000</v>
      </c>
      <c r="J142" s="93">
        <f t="shared" si="82"/>
        <v>3</v>
      </c>
      <c r="K142" s="94">
        <v>2</v>
      </c>
      <c r="L142" s="93">
        <v>550</v>
      </c>
      <c r="M142" s="95">
        <f t="shared" si="78"/>
        <v>3300</v>
      </c>
      <c r="N142" s="93">
        <f t="shared" si="73"/>
        <v>2</v>
      </c>
      <c r="O142" s="93">
        <f t="shared" si="83"/>
        <v>1</v>
      </c>
      <c r="P142" s="93">
        <v>3</v>
      </c>
      <c r="Q142" s="93">
        <v>409</v>
      </c>
      <c r="R142" s="93">
        <v>204.5</v>
      </c>
      <c r="S142" s="93">
        <f t="shared" si="74"/>
        <v>2454</v>
      </c>
      <c r="T142" s="93">
        <f t="shared" si="75"/>
        <v>613.5</v>
      </c>
      <c r="U142" s="95">
        <f t="shared" si="79"/>
        <v>3067.5</v>
      </c>
      <c r="V142" s="93">
        <f t="shared" si="76"/>
        <v>3</v>
      </c>
      <c r="W142" s="94">
        <v>3</v>
      </c>
      <c r="X142" s="93">
        <v>100</v>
      </c>
      <c r="Y142" s="95">
        <f t="shared" si="80"/>
        <v>900</v>
      </c>
      <c r="Z142" s="95"/>
      <c r="AA142" s="111">
        <f t="shared" si="81"/>
        <v>25267.5</v>
      </c>
      <c r="AB142" s="93" t="s">
        <v>113</v>
      </c>
      <c r="AC142" s="95"/>
      <c r="AD142" s="103"/>
      <c r="AE142" s="103"/>
      <c r="AF142" s="19"/>
      <c r="AG142" s="19"/>
      <c r="AH142" s="19"/>
      <c r="AI142" s="19"/>
    </row>
    <row r="143" spans="1:35" s="3" customFormat="1" ht="30">
      <c r="A143" s="97" t="s">
        <v>80</v>
      </c>
      <c r="B143" s="150" t="s">
        <v>112</v>
      </c>
      <c r="C143" s="158" t="s">
        <v>126</v>
      </c>
      <c r="D143" s="150" t="s">
        <v>5</v>
      </c>
      <c r="E143" s="151">
        <v>2</v>
      </c>
      <c r="F143" s="152">
        <v>1</v>
      </c>
      <c r="G143" s="156">
        <f t="shared" si="72"/>
        <v>3</v>
      </c>
      <c r="H143" s="94">
        <v>6000</v>
      </c>
      <c r="I143" s="111">
        <f t="shared" si="77"/>
        <v>18000</v>
      </c>
      <c r="J143" s="93">
        <f t="shared" si="82"/>
        <v>3</v>
      </c>
      <c r="K143" s="94">
        <v>4</v>
      </c>
      <c r="L143" s="93">
        <v>550</v>
      </c>
      <c r="M143" s="95">
        <f t="shared" si="78"/>
        <v>6600</v>
      </c>
      <c r="N143" s="93">
        <f t="shared" si="73"/>
        <v>2</v>
      </c>
      <c r="O143" s="93">
        <f t="shared" si="83"/>
        <v>1</v>
      </c>
      <c r="P143" s="93">
        <v>4</v>
      </c>
      <c r="Q143" s="93">
        <v>409</v>
      </c>
      <c r="R143" s="93">
        <v>204.5</v>
      </c>
      <c r="S143" s="93">
        <f t="shared" si="74"/>
        <v>3272</v>
      </c>
      <c r="T143" s="93">
        <f t="shared" si="75"/>
        <v>818</v>
      </c>
      <c r="U143" s="95">
        <f t="shared" si="79"/>
        <v>4090</v>
      </c>
      <c r="V143" s="93">
        <f t="shared" si="76"/>
        <v>3</v>
      </c>
      <c r="W143" s="94">
        <v>2</v>
      </c>
      <c r="X143" s="93">
        <v>100</v>
      </c>
      <c r="Y143" s="95">
        <f t="shared" si="80"/>
        <v>600</v>
      </c>
      <c r="Z143" s="95"/>
      <c r="AA143" s="111">
        <f t="shared" si="81"/>
        <v>29290</v>
      </c>
      <c r="AB143" s="93" t="s">
        <v>113</v>
      </c>
      <c r="AC143" s="96"/>
      <c r="AD143" s="103"/>
      <c r="AE143" s="103"/>
      <c r="AF143" s="19"/>
      <c r="AG143" s="19"/>
      <c r="AH143" s="19"/>
      <c r="AI143" s="19"/>
    </row>
    <row r="144" spans="1:35" s="3" customFormat="1" ht="30">
      <c r="A144" s="97" t="s">
        <v>81</v>
      </c>
      <c r="B144" s="150" t="s">
        <v>112</v>
      </c>
      <c r="C144" s="158" t="s">
        <v>150</v>
      </c>
      <c r="D144" s="150" t="s">
        <v>5</v>
      </c>
      <c r="E144" s="151">
        <v>10</v>
      </c>
      <c r="F144" s="152">
        <v>0</v>
      </c>
      <c r="G144" s="156">
        <f t="shared" si="72"/>
        <v>10</v>
      </c>
      <c r="H144" s="94"/>
      <c r="I144" s="111">
        <f t="shared" si="77"/>
        <v>0</v>
      </c>
      <c r="J144" s="93">
        <f t="shared" si="82"/>
        <v>10</v>
      </c>
      <c r="K144" s="94"/>
      <c r="L144" s="93">
        <v>550</v>
      </c>
      <c r="M144" s="95">
        <f t="shared" si="78"/>
        <v>0</v>
      </c>
      <c r="N144" s="93">
        <f t="shared" si="73"/>
        <v>10</v>
      </c>
      <c r="O144" s="93">
        <f t="shared" si="83"/>
        <v>0</v>
      </c>
      <c r="P144" s="93">
        <v>14</v>
      </c>
      <c r="Q144" s="93">
        <v>409</v>
      </c>
      <c r="R144" s="93">
        <v>204.5</v>
      </c>
      <c r="S144" s="93">
        <f t="shared" si="74"/>
        <v>57260</v>
      </c>
      <c r="T144" s="93">
        <f t="shared" si="75"/>
        <v>0</v>
      </c>
      <c r="U144" s="95">
        <f t="shared" si="79"/>
        <v>57260</v>
      </c>
      <c r="V144" s="93">
        <f t="shared" si="76"/>
        <v>10</v>
      </c>
      <c r="W144" s="94"/>
      <c r="X144" s="93">
        <v>100</v>
      </c>
      <c r="Y144" s="95">
        <f t="shared" si="80"/>
        <v>0</v>
      </c>
      <c r="Z144" s="95"/>
      <c r="AA144" s="111">
        <f t="shared" si="81"/>
        <v>57260</v>
      </c>
      <c r="AB144" s="93" t="s">
        <v>113</v>
      </c>
      <c r="AC144" s="96"/>
      <c r="AD144" s="103"/>
      <c r="AE144" s="103"/>
      <c r="AF144" s="19"/>
      <c r="AG144" s="19"/>
      <c r="AH144" s="19"/>
      <c r="AI144" s="19"/>
    </row>
    <row r="145" spans="1:35" s="3" customFormat="1" ht="15">
      <c r="A145" s="97" t="s">
        <v>70</v>
      </c>
      <c r="B145" s="150" t="s">
        <v>112</v>
      </c>
      <c r="C145" s="158" t="s">
        <v>150</v>
      </c>
      <c r="D145" s="150" t="s">
        <v>5</v>
      </c>
      <c r="E145" s="151">
        <v>15</v>
      </c>
      <c r="F145" s="152">
        <v>3</v>
      </c>
      <c r="G145" s="156">
        <f t="shared" si="72"/>
        <v>18</v>
      </c>
      <c r="H145" s="94">
        <v>12000</v>
      </c>
      <c r="I145" s="111">
        <f t="shared" si="77"/>
        <v>216000</v>
      </c>
      <c r="J145" s="93">
        <f t="shared" si="82"/>
        <v>18</v>
      </c>
      <c r="K145" s="94">
        <v>3</v>
      </c>
      <c r="L145" s="93">
        <v>550</v>
      </c>
      <c r="M145" s="95">
        <f t="shared" si="78"/>
        <v>29700</v>
      </c>
      <c r="N145" s="93">
        <f t="shared" si="73"/>
        <v>15</v>
      </c>
      <c r="O145" s="93">
        <f t="shared" si="83"/>
        <v>3</v>
      </c>
      <c r="P145" s="93">
        <v>4</v>
      </c>
      <c r="Q145" s="93">
        <v>409</v>
      </c>
      <c r="R145" s="93">
        <v>204.5</v>
      </c>
      <c r="S145" s="93">
        <f t="shared" si="74"/>
        <v>24540</v>
      </c>
      <c r="T145" s="93">
        <f t="shared" si="75"/>
        <v>2454</v>
      </c>
      <c r="U145" s="95">
        <f t="shared" si="79"/>
        <v>26994</v>
      </c>
      <c r="V145" s="93">
        <f t="shared" si="76"/>
        <v>18</v>
      </c>
      <c r="W145" s="94">
        <v>2</v>
      </c>
      <c r="X145" s="93">
        <v>100</v>
      </c>
      <c r="Y145" s="95">
        <f t="shared" si="80"/>
        <v>3600</v>
      </c>
      <c r="Z145" s="95">
        <v>20000</v>
      </c>
      <c r="AA145" s="111">
        <f t="shared" si="81"/>
        <v>296294</v>
      </c>
      <c r="AB145" s="93" t="s">
        <v>113</v>
      </c>
      <c r="AC145" s="96"/>
      <c r="AD145" s="103"/>
      <c r="AE145" s="103"/>
      <c r="AF145" s="19"/>
      <c r="AG145" s="19"/>
      <c r="AH145" s="19"/>
      <c r="AI145" s="19"/>
    </row>
    <row r="146" spans="1:35" s="3" customFormat="1" ht="15">
      <c r="A146" s="97" t="s">
        <v>39</v>
      </c>
      <c r="B146" s="150" t="s">
        <v>112</v>
      </c>
      <c r="C146" s="158" t="s">
        <v>151</v>
      </c>
      <c r="D146" s="150" t="s">
        <v>5</v>
      </c>
      <c r="E146" s="151">
        <v>12</v>
      </c>
      <c r="F146" s="152">
        <v>2</v>
      </c>
      <c r="G146" s="156">
        <f t="shared" si="72"/>
        <v>14</v>
      </c>
      <c r="H146" s="94">
        <v>4000</v>
      </c>
      <c r="I146" s="111">
        <f t="shared" si="77"/>
        <v>56000</v>
      </c>
      <c r="J146" s="93">
        <f t="shared" si="82"/>
        <v>14</v>
      </c>
      <c r="K146" s="94">
        <v>3</v>
      </c>
      <c r="L146" s="93">
        <v>550</v>
      </c>
      <c r="M146" s="95">
        <f t="shared" si="78"/>
        <v>23100</v>
      </c>
      <c r="N146" s="93">
        <f t="shared" si="73"/>
        <v>12</v>
      </c>
      <c r="O146" s="93">
        <f t="shared" si="83"/>
        <v>2</v>
      </c>
      <c r="P146" s="93">
        <v>4</v>
      </c>
      <c r="Q146" s="93">
        <v>409</v>
      </c>
      <c r="R146" s="93">
        <v>204.5</v>
      </c>
      <c r="S146" s="93">
        <f t="shared" si="74"/>
        <v>19632</v>
      </c>
      <c r="T146" s="93">
        <f t="shared" si="75"/>
        <v>1636</v>
      </c>
      <c r="U146" s="95">
        <f t="shared" si="79"/>
        <v>21268</v>
      </c>
      <c r="V146" s="93">
        <f t="shared" si="76"/>
        <v>14</v>
      </c>
      <c r="W146" s="94"/>
      <c r="X146" s="93">
        <v>100</v>
      </c>
      <c r="Y146" s="95">
        <f t="shared" si="80"/>
        <v>0</v>
      </c>
      <c r="Z146" s="95"/>
      <c r="AA146" s="111">
        <f t="shared" si="81"/>
        <v>100368</v>
      </c>
      <c r="AB146" s="93" t="s">
        <v>113</v>
      </c>
      <c r="AC146" s="95"/>
      <c r="AD146" s="103"/>
      <c r="AE146" s="103"/>
      <c r="AF146" s="19"/>
      <c r="AG146" s="19"/>
      <c r="AH146" s="19"/>
      <c r="AI146" s="19"/>
    </row>
    <row r="147" spans="1:35" s="3" customFormat="1" ht="15">
      <c r="A147" s="97" t="s">
        <v>63</v>
      </c>
      <c r="B147" s="150" t="s">
        <v>112</v>
      </c>
      <c r="C147" s="158" t="s">
        <v>152</v>
      </c>
      <c r="D147" s="150" t="s">
        <v>5</v>
      </c>
      <c r="E147" s="151">
        <v>12</v>
      </c>
      <c r="F147" s="152">
        <v>0</v>
      </c>
      <c r="G147" s="156">
        <f t="shared" si="72"/>
        <v>12</v>
      </c>
      <c r="H147" s="94"/>
      <c r="I147" s="111">
        <f t="shared" si="77"/>
        <v>0</v>
      </c>
      <c r="J147" s="93">
        <f t="shared" si="82"/>
        <v>12</v>
      </c>
      <c r="K147" s="94"/>
      <c r="L147" s="93">
        <v>550</v>
      </c>
      <c r="M147" s="95">
        <f t="shared" si="78"/>
        <v>0</v>
      </c>
      <c r="N147" s="93">
        <f t="shared" si="73"/>
        <v>12</v>
      </c>
      <c r="O147" s="93">
        <f t="shared" si="83"/>
        <v>0</v>
      </c>
      <c r="P147" s="93">
        <v>18</v>
      </c>
      <c r="Q147" s="93">
        <v>409</v>
      </c>
      <c r="R147" s="93">
        <v>204.5</v>
      </c>
      <c r="S147" s="93">
        <f t="shared" si="74"/>
        <v>88344</v>
      </c>
      <c r="T147" s="93">
        <f t="shared" si="75"/>
        <v>0</v>
      </c>
      <c r="U147" s="95">
        <f t="shared" si="79"/>
        <v>88344</v>
      </c>
      <c r="V147" s="93">
        <f t="shared" si="76"/>
        <v>12</v>
      </c>
      <c r="W147" s="94"/>
      <c r="X147" s="93">
        <v>100</v>
      </c>
      <c r="Y147" s="95">
        <f t="shared" si="80"/>
        <v>0</v>
      </c>
      <c r="Z147" s="95"/>
      <c r="AA147" s="111">
        <f t="shared" si="81"/>
        <v>88344</v>
      </c>
      <c r="AB147" s="93" t="s">
        <v>113</v>
      </c>
      <c r="AC147" s="96"/>
      <c r="AD147" s="103"/>
      <c r="AE147" s="103"/>
      <c r="AF147" s="19"/>
      <c r="AG147" s="19"/>
      <c r="AH147" s="19"/>
      <c r="AI147" s="19"/>
    </row>
    <row r="148" spans="1:35" s="3" customFormat="1" ht="15">
      <c r="A148" s="97" t="s">
        <v>11</v>
      </c>
      <c r="B148" s="150" t="s">
        <v>112</v>
      </c>
      <c r="C148" s="158" t="s">
        <v>126</v>
      </c>
      <c r="D148" s="150" t="s">
        <v>5</v>
      </c>
      <c r="E148" s="151">
        <v>12</v>
      </c>
      <c r="F148" s="152">
        <v>2</v>
      </c>
      <c r="G148" s="156">
        <f t="shared" si="72"/>
        <v>14</v>
      </c>
      <c r="H148" s="94">
        <v>5000</v>
      </c>
      <c r="I148" s="111">
        <f t="shared" si="77"/>
        <v>70000</v>
      </c>
      <c r="J148" s="93">
        <f>G148</f>
        <v>14</v>
      </c>
      <c r="K148" s="94">
        <v>3</v>
      </c>
      <c r="L148" s="93">
        <v>550</v>
      </c>
      <c r="M148" s="95">
        <f t="shared" si="78"/>
        <v>23100</v>
      </c>
      <c r="N148" s="93">
        <f t="shared" si="73"/>
        <v>12</v>
      </c>
      <c r="O148" s="93">
        <f t="shared" si="83"/>
        <v>2</v>
      </c>
      <c r="P148" s="93">
        <v>4</v>
      </c>
      <c r="Q148" s="93">
        <v>409</v>
      </c>
      <c r="R148" s="93">
        <v>204.5</v>
      </c>
      <c r="S148" s="93">
        <f t="shared" si="74"/>
        <v>19632</v>
      </c>
      <c r="T148" s="93">
        <f t="shared" si="75"/>
        <v>1636</v>
      </c>
      <c r="U148" s="95">
        <f t="shared" si="79"/>
        <v>21268</v>
      </c>
      <c r="V148" s="93">
        <f t="shared" si="76"/>
        <v>14</v>
      </c>
      <c r="W148" s="94">
        <v>2</v>
      </c>
      <c r="X148" s="93">
        <v>100</v>
      </c>
      <c r="Y148" s="95">
        <f t="shared" si="80"/>
        <v>2800</v>
      </c>
      <c r="Z148" s="95"/>
      <c r="AA148" s="111">
        <f t="shared" si="81"/>
        <v>117168</v>
      </c>
      <c r="AB148" s="93" t="s">
        <v>113</v>
      </c>
      <c r="AC148" s="96"/>
      <c r="AD148" s="103"/>
      <c r="AE148" s="103"/>
      <c r="AF148" s="19"/>
      <c r="AG148" s="19"/>
      <c r="AH148" s="19"/>
      <c r="AI148" s="19"/>
    </row>
    <row r="149" spans="1:35" s="3" customFormat="1" ht="30">
      <c r="A149" s="97" t="s">
        <v>82</v>
      </c>
      <c r="B149" s="150" t="s">
        <v>112</v>
      </c>
      <c r="C149" s="158" t="s">
        <v>5</v>
      </c>
      <c r="D149" s="150" t="s">
        <v>5</v>
      </c>
      <c r="E149" s="151">
        <v>15</v>
      </c>
      <c r="F149" s="152">
        <v>0</v>
      </c>
      <c r="G149" s="156">
        <f t="shared" si="72"/>
        <v>15</v>
      </c>
      <c r="H149" s="94"/>
      <c r="I149" s="111">
        <f t="shared" si="77"/>
        <v>0</v>
      </c>
      <c r="J149" s="93">
        <f>G149</f>
        <v>15</v>
      </c>
      <c r="K149" s="94"/>
      <c r="L149" s="93">
        <v>550</v>
      </c>
      <c r="M149" s="95">
        <f t="shared" si="78"/>
        <v>0</v>
      </c>
      <c r="N149" s="93">
        <f t="shared" si="73"/>
        <v>15</v>
      </c>
      <c r="O149" s="93">
        <f t="shared" si="83"/>
        <v>0</v>
      </c>
      <c r="P149" s="93">
        <v>18</v>
      </c>
      <c r="Q149" s="93">
        <v>409</v>
      </c>
      <c r="R149" s="93">
        <v>204.5</v>
      </c>
      <c r="S149" s="93">
        <f t="shared" si="74"/>
        <v>110430</v>
      </c>
      <c r="T149" s="93">
        <f t="shared" si="75"/>
        <v>0</v>
      </c>
      <c r="U149" s="95">
        <f t="shared" si="79"/>
        <v>110430</v>
      </c>
      <c r="V149" s="93">
        <f t="shared" si="76"/>
        <v>15</v>
      </c>
      <c r="W149" s="94"/>
      <c r="X149" s="93">
        <v>100</v>
      </c>
      <c r="Y149" s="95">
        <f t="shared" si="80"/>
        <v>0</v>
      </c>
      <c r="Z149" s="95"/>
      <c r="AA149" s="111">
        <f t="shared" si="81"/>
        <v>110430</v>
      </c>
      <c r="AB149" s="93" t="s">
        <v>113</v>
      </c>
      <c r="AC149" s="96"/>
      <c r="AD149" s="103"/>
      <c r="AE149" s="103"/>
      <c r="AF149" s="19"/>
      <c r="AG149" s="19"/>
      <c r="AH149" s="19"/>
      <c r="AI149" s="19"/>
    </row>
    <row r="150" spans="1:35" s="3" customFormat="1" ht="15">
      <c r="A150" s="97" t="s">
        <v>39</v>
      </c>
      <c r="B150" s="150" t="s">
        <v>112</v>
      </c>
      <c r="C150" s="158" t="s">
        <v>128</v>
      </c>
      <c r="D150" s="150" t="s">
        <v>5</v>
      </c>
      <c r="E150" s="151">
        <v>18</v>
      </c>
      <c r="F150" s="152">
        <v>3</v>
      </c>
      <c r="G150" s="156">
        <f t="shared" si="72"/>
        <v>21</v>
      </c>
      <c r="H150" s="94">
        <v>10000</v>
      </c>
      <c r="I150" s="111">
        <f t="shared" si="77"/>
        <v>210000</v>
      </c>
      <c r="J150" s="93">
        <f t="shared" si="82"/>
        <v>21</v>
      </c>
      <c r="K150" s="94">
        <v>3</v>
      </c>
      <c r="L150" s="93">
        <v>550</v>
      </c>
      <c r="M150" s="95">
        <f t="shared" si="78"/>
        <v>34650</v>
      </c>
      <c r="N150" s="93">
        <f t="shared" si="73"/>
        <v>18</v>
      </c>
      <c r="O150" s="93">
        <f t="shared" si="83"/>
        <v>3</v>
      </c>
      <c r="P150" s="93">
        <v>4</v>
      </c>
      <c r="Q150" s="93">
        <v>409</v>
      </c>
      <c r="R150" s="93">
        <v>204.5</v>
      </c>
      <c r="S150" s="93">
        <f t="shared" si="74"/>
        <v>29448</v>
      </c>
      <c r="T150" s="93">
        <f t="shared" si="75"/>
        <v>2454</v>
      </c>
      <c r="U150" s="95">
        <f t="shared" si="79"/>
        <v>31902</v>
      </c>
      <c r="V150" s="93">
        <f t="shared" si="76"/>
        <v>21</v>
      </c>
      <c r="W150" s="94">
        <v>2</v>
      </c>
      <c r="X150" s="93">
        <v>100</v>
      </c>
      <c r="Y150" s="95">
        <f t="shared" si="80"/>
        <v>4200</v>
      </c>
      <c r="Z150" s="95"/>
      <c r="AA150" s="111">
        <f t="shared" si="81"/>
        <v>280752</v>
      </c>
      <c r="AB150" s="93" t="s">
        <v>113</v>
      </c>
      <c r="AC150" s="96"/>
      <c r="AD150" s="103"/>
      <c r="AE150" s="103"/>
      <c r="AF150" s="19"/>
      <c r="AG150" s="19"/>
      <c r="AH150" s="19"/>
      <c r="AI150" s="19"/>
    </row>
    <row r="151" spans="1:35" s="3" customFormat="1" ht="15">
      <c r="A151" s="97" t="s">
        <v>153</v>
      </c>
      <c r="B151" s="150" t="s">
        <v>112</v>
      </c>
      <c r="C151" s="158" t="s">
        <v>5</v>
      </c>
      <c r="D151" s="150" t="s">
        <v>5</v>
      </c>
      <c r="E151" s="151">
        <v>10</v>
      </c>
      <c r="F151" s="152">
        <v>0</v>
      </c>
      <c r="G151" s="156">
        <f t="shared" si="72"/>
        <v>10</v>
      </c>
      <c r="H151" s="94"/>
      <c r="I151" s="111">
        <f t="shared" si="77"/>
        <v>0</v>
      </c>
      <c r="J151" s="93">
        <f t="shared" si="82"/>
        <v>10</v>
      </c>
      <c r="K151" s="94"/>
      <c r="L151" s="93">
        <v>550</v>
      </c>
      <c r="M151" s="95">
        <f t="shared" si="78"/>
        <v>0</v>
      </c>
      <c r="N151" s="93">
        <f t="shared" si="73"/>
        <v>10</v>
      </c>
      <c r="O151" s="93">
        <f t="shared" si="83"/>
        <v>0</v>
      </c>
      <c r="P151" s="93">
        <v>14</v>
      </c>
      <c r="Q151" s="93">
        <v>409</v>
      </c>
      <c r="R151" s="93">
        <v>204.5</v>
      </c>
      <c r="S151" s="93">
        <f t="shared" si="74"/>
        <v>57260</v>
      </c>
      <c r="T151" s="93">
        <f t="shared" si="75"/>
        <v>0</v>
      </c>
      <c r="U151" s="95">
        <f t="shared" si="79"/>
        <v>57260</v>
      </c>
      <c r="V151" s="93">
        <f t="shared" si="76"/>
        <v>10</v>
      </c>
      <c r="W151" s="94"/>
      <c r="X151" s="93">
        <v>100</v>
      </c>
      <c r="Y151" s="95">
        <f t="shared" si="80"/>
        <v>0</v>
      </c>
      <c r="Z151" s="95"/>
      <c r="AA151" s="111">
        <f t="shared" si="81"/>
        <v>57260</v>
      </c>
      <c r="AB151" s="93" t="s">
        <v>113</v>
      </c>
      <c r="AC151" s="96"/>
      <c r="AD151" s="103"/>
      <c r="AE151" s="103"/>
      <c r="AF151" s="19"/>
      <c r="AG151" s="19"/>
      <c r="AH151" s="19"/>
      <c r="AI151" s="19"/>
    </row>
    <row r="152" spans="1:35" s="3" customFormat="1" ht="15">
      <c r="A152" s="97" t="s">
        <v>40</v>
      </c>
      <c r="B152" s="150" t="s">
        <v>112</v>
      </c>
      <c r="C152" s="158" t="s">
        <v>129</v>
      </c>
      <c r="D152" s="150" t="s">
        <v>5</v>
      </c>
      <c r="E152" s="151">
        <v>10</v>
      </c>
      <c r="F152" s="152">
        <v>2</v>
      </c>
      <c r="G152" s="156">
        <f t="shared" si="72"/>
        <v>12</v>
      </c>
      <c r="H152" s="94">
        <v>5200</v>
      </c>
      <c r="I152" s="111">
        <f t="shared" si="77"/>
        <v>62400</v>
      </c>
      <c r="J152" s="93">
        <f t="shared" si="82"/>
        <v>12</v>
      </c>
      <c r="K152" s="94">
        <v>1</v>
      </c>
      <c r="L152" s="93">
        <v>550</v>
      </c>
      <c r="M152" s="95">
        <f t="shared" si="78"/>
        <v>6600</v>
      </c>
      <c r="N152" s="93">
        <f t="shared" si="73"/>
        <v>10</v>
      </c>
      <c r="O152" s="93">
        <f t="shared" si="83"/>
        <v>2</v>
      </c>
      <c r="P152" s="93">
        <v>2</v>
      </c>
      <c r="Q152" s="93">
        <v>409</v>
      </c>
      <c r="R152" s="93">
        <v>204.5</v>
      </c>
      <c r="S152" s="93">
        <f t="shared" si="74"/>
        <v>8180</v>
      </c>
      <c r="T152" s="93">
        <f t="shared" si="75"/>
        <v>818</v>
      </c>
      <c r="U152" s="95">
        <f t="shared" si="79"/>
        <v>8998</v>
      </c>
      <c r="V152" s="93">
        <f t="shared" si="76"/>
        <v>12</v>
      </c>
      <c r="W152" s="94">
        <v>2</v>
      </c>
      <c r="X152" s="93">
        <v>100</v>
      </c>
      <c r="Y152" s="95">
        <f t="shared" si="80"/>
        <v>2400</v>
      </c>
      <c r="Z152" s="95"/>
      <c r="AA152" s="111">
        <f t="shared" si="81"/>
        <v>80398</v>
      </c>
      <c r="AB152" s="93" t="s">
        <v>113</v>
      </c>
      <c r="AC152" s="96"/>
      <c r="AD152" s="103"/>
      <c r="AE152" s="103"/>
      <c r="AF152" s="19"/>
      <c r="AG152" s="19"/>
      <c r="AH152" s="19"/>
      <c r="AI152" s="19"/>
    </row>
    <row r="153" spans="1:35" s="3" customFormat="1" ht="30">
      <c r="A153" s="97" t="s">
        <v>41</v>
      </c>
      <c r="B153" s="150" t="s">
        <v>112</v>
      </c>
      <c r="C153" s="158" t="s">
        <v>129</v>
      </c>
      <c r="D153" s="150" t="s">
        <v>5</v>
      </c>
      <c r="E153" s="151">
        <v>4</v>
      </c>
      <c r="F153" s="152">
        <v>1</v>
      </c>
      <c r="G153" s="156">
        <f t="shared" si="72"/>
        <v>5</v>
      </c>
      <c r="H153" s="94">
        <v>8000</v>
      </c>
      <c r="I153" s="111">
        <f t="shared" si="77"/>
        <v>40000</v>
      </c>
      <c r="J153" s="93">
        <f t="shared" si="82"/>
        <v>5</v>
      </c>
      <c r="K153" s="94">
        <v>1</v>
      </c>
      <c r="L153" s="93">
        <v>550</v>
      </c>
      <c r="M153" s="95">
        <f t="shared" si="78"/>
        <v>2750</v>
      </c>
      <c r="N153" s="93">
        <f t="shared" si="73"/>
        <v>4</v>
      </c>
      <c r="O153" s="93">
        <f t="shared" si="83"/>
        <v>1</v>
      </c>
      <c r="P153" s="93">
        <v>2</v>
      </c>
      <c r="Q153" s="93">
        <v>409</v>
      </c>
      <c r="R153" s="93">
        <v>204.5</v>
      </c>
      <c r="S153" s="93">
        <f t="shared" si="74"/>
        <v>3272</v>
      </c>
      <c r="T153" s="93">
        <f t="shared" si="75"/>
        <v>409</v>
      </c>
      <c r="U153" s="95">
        <f t="shared" si="79"/>
        <v>3681</v>
      </c>
      <c r="V153" s="93">
        <f t="shared" si="76"/>
        <v>5</v>
      </c>
      <c r="W153" s="94">
        <v>2</v>
      </c>
      <c r="X153" s="93">
        <v>100</v>
      </c>
      <c r="Y153" s="95">
        <f t="shared" si="80"/>
        <v>1000</v>
      </c>
      <c r="Z153" s="95"/>
      <c r="AA153" s="111">
        <f t="shared" si="81"/>
        <v>47431</v>
      </c>
      <c r="AB153" s="93" t="s">
        <v>113</v>
      </c>
      <c r="AC153" s="96"/>
      <c r="AD153" s="103"/>
      <c r="AE153" s="103"/>
      <c r="AF153" s="19"/>
      <c r="AG153" s="19"/>
      <c r="AH153" s="19"/>
      <c r="AI153" s="19"/>
    </row>
    <row r="154" spans="1:35" s="3" customFormat="1" ht="15">
      <c r="A154" s="97" t="s">
        <v>42</v>
      </c>
      <c r="B154" s="150" t="s">
        <v>112</v>
      </c>
      <c r="C154" s="158" t="s">
        <v>154</v>
      </c>
      <c r="D154" s="150" t="s">
        <v>5</v>
      </c>
      <c r="E154" s="151">
        <v>10</v>
      </c>
      <c r="F154" s="152">
        <v>0</v>
      </c>
      <c r="G154" s="156">
        <f t="shared" si="72"/>
        <v>10</v>
      </c>
      <c r="H154" s="94"/>
      <c r="I154" s="111">
        <f t="shared" si="77"/>
        <v>0</v>
      </c>
      <c r="J154" s="93">
        <f t="shared" si="82"/>
        <v>10</v>
      </c>
      <c r="K154" s="94"/>
      <c r="L154" s="93">
        <v>550</v>
      </c>
      <c r="M154" s="95">
        <f t="shared" si="78"/>
        <v>0</v>
      </c>
      <c r="N154" s="93">
        <f t="shared" si="73"/>
        <v>10</v>
      </c>
      <c r="O154" s="93">
        <f t="shared" si="83"/>
        <v>0</v>
      </c>
      <c r="P154" s="93">
        <v>14</v>
      </c>
      <c r="Q154" s="93">
        <v>409</v>
      </c>
      <c r="R154" s="93">
        <v>204.5</v>
      </c>
      <c r="S154" s="93">
        <f t="shared" si="74"/>
        <v>57260</v>
      </c>
      <c r="T154" s="93">
        <f t="shared" si="75"/>
        <v>0</v>
      </c>
      <c r="U154" s="95">
        <f t="shared" si="79"/>
        <v>57260</v>
      </c>
      <c r="V154" s="93">
        <f t="shared" si="76"/>
        <v>10</v>
      </c>
      <c r="W154" s="94"/>
      <c r="X154" s="93">
        <v>100</v>
      </c>
      <c r="Y154" s="95">
        <f t="shared" si="80"/>
        <v>0</v>
      </c>
      <c r="Z154" s="95"/>
      <c r="AA154" s="111">
        <f t="shared" si="81"/>
        <v>57260</v>
      </c>
      <c r="AB154" s="93" t="s">
        <v>113</v>
      </c>
      <c r="AC154" s="96"/>
      <c r="AD154" s="103"/>
      <c r="AE154" s="103"/>
      <c r="AF154" s="19"/>
      <c r="AG154" s="19"/>
      <c r="AH154" s="19"/>
      <c r="AI154" s="19"/>
    </row>
    <row r="155" spans="1:35" s="3" customFormat="1" ht="30">
      <c r="A155" s="97" t="s">
        <v>34</v>
      </c>
      <c r="B155" s="150" t="s">
        <v>112</v>
      </c>
      <c r="C155" s="158" t="s">
        <v>130</v>
      </c>
      <c r="D155" s="150" t="s">
        <v>5</v>
      </c>
      <c r="E155" s="151">
        <v>20</v>
      </c>
      <c r="F155" s="152">
        <v>3</v>
      </c>
      <c r="G155" s="156">
        <f t="shared" si="72"/>
        <v>23</v>
      </c>
      <c r="H155" s="94">
        <v>4000</v>
      </c>
      <c r="I155" s="111">
        <f t="shared" si="77"/>
        <v>92000</v>
      </c>
      <c r="J155" s="93">
        <f>G155</f>
        <v>23</v>
      </c>
      <c r="K155" s="94">
        <v>2</v>
      </c>
      <c r="L155" s="93">
        <v>550</v>
      </c>
      <c r="M155" s="95">
        <f t="shared" si="78"/>
        <v>25300</v>
      </c>
      <c r="N155" s="93">
        <f t="shared" si="73"/>
        <v>20</v>
      </c>
      <c r="O155" s="93">
        <f t="shared" si="83"/>
        <v>3</v>
      </c>
      <c r="P155" s="93">
        <v>3</v>
      </c>
      <c r="Q155" s="93">
        <v>409</v>
      </c>
      <c r="R155" s="93">
        <v>204.5</v>
      </c>
      <c r="S155" s="93">
        <f t="shared" si="74"/>
        <v>24540</v>
      </c>
      <c r="T155" s="93">
        <f t="shared" si="75"/>
        <v>1840.5</v>
      </c>
      <c r="U155" s="95">
        <f t="shared" si="79"/>
        <v>26380.5</v>
      </c>
      <c r="V155" s="93">
        <f t="shared" si="76"/>
        <v>23</v>
      </c>
      <c r="W155" s="94">
        <v>2</v>
      </c>
      <c r="X155" s="93">
        <v>100</v>
      </c>
      <c r="Y155" s="95">
        <f t="shared" si="80"/>
        <v>4600</v>
      </c>
      <c r="Z155" s="95"/>
      <c r="AA155" s="111">
        <f t="shared" si="81"/>
        <v>148280.5</v>
      </c>
      <c r="AB155" s="93" t="s">
        <v>113</v>
      </c>
      <c r="AC155" s="96"/>
      <c r="AD155" s="103"/>
      <c r="AE155" s="103"/>
      <c r="AF155" s="19"/>
      <c r="AG155" s="19"/>
      <c r="AH155" s="19"/>
      <c r="AI155" s="19"/>
    </row>
    <row r="156" spans="1:35" s="3" customFormat="1" ht="15">
      <c r="A156" s="97" t="s">
        <v>149</v>
      </c>
      <c r="B156" s="150" t="s">
        <v>112</v>
      </c>
      <c r="C156" s="158" t="s">
        <v>126</v>
      </c>
      <c r="D156" s="150" t="s">
        <v>5</v>
      </c>
      <c r="E156" s="151">
        <v>20</v>
      </c>
      <c r="F156" s="152">
        <v>3</v>
      </c>
      <c r="G156" s="156">
        <f t="shared" si="72"/>
        <v>23</v>
      </c>
      <c r="H156" s="94">
        <v>8000</v>
      </c>
      <c r="I156" s="111">
        <f t="shared" si="77"/>
        <v>184000</v>
      </c>
      <c r="J156" s="93">
        <f>G156</f>
        <v>23</v>
      </c>
      <c r="K156" s="94">
        <v>17</v>
      </c>
      <c r="L156" s="93">
        <v>550</v>
      </c>
      <c r="M156" s="95">
        <f t="shared" si="78"/>
        <v>215050</v>
      </c>
      <c r="N156" s="93">
        <f t="shared" si="73"/>
        <v>20</v>
      </c>
      <c r="O156" s="93">
        <f t="shared" si="83"/>
        <v>3</v>
      </c>
      <c r="P156" s="93">
        <v>18</v>
      </c>
      <c r="Q156" s="93">
        <v>409</v>
      </c>
      <c r="R156" s="93">
        <v>204.5</v>
      </c>
      <c r="S156" s="93">
        <f t="shared" si="74"/>
        <v>147240</v>
      </c>
      <c r="T156" s="93">
        <f t="shared" si="75"/>
        <v>11043</v>
      </c>
      <c r="U156" s="95">
        <f t="shared" si="79"/>
        <v>158283</v>
      </c>
      <c r="V156" s="93">
        <f t="shared" si="76"/>
        <v>23</v>
      </c>
      <c r="W156" s="94">
        <v>4</v>
      </c>
      <c r="X156" s="93">
        <v>100</v>
      </c>
      <c r="Y156" s="95">
        <f t="shared" si="80"/>
        <v>9200</v>
      </c>
      <c r="Z156" s="95"/>
      <c r="AA156" s="111">
        <f t="shared" si="81"/>
        <v>566533</v>
      </c>
      <c r="AB156" s="93" t="s">
        <v>113</v>
      </c>
      <c r="AC156" s="95"/>
      <c r="AD156" s="103"/>
      <c r="AE156" s="103"/>
      <c r="AF156" s="19"/>
      <c r="AG156" s="19"/>
      <c r="AH156" s="19"/>
      <c r="AI156" s="19"/>
    </row>
    <row r="157" spans="1:35" ht="15">
      <c r="A157" s="98"/>
      <c r="B157" s="98"/>
      <c r="C157" s="99"/>
      <c r="D157" s="99"/>
      <c r="E157" s="113"/>
      <c r="F157" s="113"/>
      <c r="G157" s="99"/>
      <c r="H157" s="99"/>
      <c r="I157" s="113">
        <f>SUM(I136:I156)</f>
        <v>1265400</v>
      </c>
      <c r="J157" s="99"/>
      <c r="K157" s="99"/>
      <c r="L157" s="99"/>
      <c r="M157" s="99">
        <f>SUM(M136:M156)</f>
        <v>510400</v>
      </c>
      <c r="N157" s="99"/>
      <c r="O157" s="99"/>
      <c r="P157" s="99"/>
      <c r="Q157" s="99"/>
      <c r="R157" s="99"/>
      <c r="S157" s="99"/>
      <c r="T157" s="99"/>
      <c r="U157" s="99">
        <f>SUM(U136:U156)</f>
        <v>796118.5</v>
      </c>
      <c r="V157" s="99"/>
      <c r="W157" s="99"/>
      <c r="X157" s="99"/>
      <c r="Y157" s="99">
        <f>SUM(Y38:Y156)</f>
        <v>216000</v>
      </c>
      <c r="Z157" s="99">
        <f>SUM(Z136:Z156)</f>
        <v>20000</v>
      </c>
      <c r="AA157" s="113">
        <f>I157+M157+U157+Y157+Z157</f>
        <v>2807918.5</v>
      </c>
      <c r="AB157" s="159"/>
      <c r="AC157" s="95"/>
      <c r="AD157" s="89"/>
      <c r="AE157" s="89"/>
      <c r="AF157" s="17"/>
      <c r="AG157" s="17"/>
      <c r="AH157" s="17"/>
      <c r="AI157" s="17"/>
    </row>
    <row r="158" spans="1:35" ht="15">
      <c r="A158" s="89"/>
      <c r="B158" s="89"/>
      <c r="C158" s="89"/>
      <c r="D158" s="90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160"/>
      <c r="AC158" s="89"/>
      <c r="AD158" s="89"/>
      <c r="AE158" s="89"/>
      <c r="AF158" s="17"/>
      <c r="AG158" s="17"/>
      <c r="AH158" s="17"/>
      <c r="AI158" s="17"/>
    </row>
    <row r="159" spans="1:35" s="13" customFormat="1" ht="15.75">
      <c r="A159" s="81" t="s">
        <v>22</v>
      </c>
      <c r="B159" s="87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161"/>
      <c r="AC159" s="86"/>
      <c r="AD159" s="86"/>
      <c r="AE159" s="86"/>
      <c r="AF159" s="22"/>
      <c r="AG159" s="22"/>
      <c r="AH159" s="22"/>
      <c r="AI159" s="22"/>
    </row>
    <row r="160" spans="1:35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17"/>
      <c r="AG160" s="17"/>
      <c r="AH160" s="17"/>
      <c r="AI160" s="17"/>
    </row>
    <row r="161" spans="1:35" ht="18" customHeight="1">
      <c r="A161" s="291" t="s">
        <v>83</v>
      </c>
      <c r="B161" s="274" t="s">
        <v>84</v>
      </c>
      <c r="C161" s="275"/>
      <c r="D161" s="276"/>
      <c r="E161" s="274" t="s">
        <v>88</v>
      </c>
      <c r="F161" s="275"/>
      <c r="G161" s="276"/>
      <c r="H161" s="274" t="s">
        <v>91</v>
      </c>
      <c r="I161" s="276"/>
      <c r="J161" s="274" t="s">
        <v>94</v>
      </c>
      <c r="K161" s="275"/>
      <c r="L161" s="275"/>
      <c r="M161" s="276"/>
      <c r="N161" s="291" t="s">
        <v>111</v>
      </c>
      <c r="O161" s="291"/>
      <c r="P161" s="291"/>
      <c r="Q161" s="291"/>
      <c r="R161" s="291"/>
      <c r="S161" s="291"/>
      <c r="T161" s="291"/>
      <c r="U161" s="291"/>
      <c r="V161" s="291" t="s">
        <v>105</v>
      </c>
      <c r="W161" s="291"/>
      <c r="X161" s="291"/>
      <c r="Y161" s="291"/>
      <c r="Z161" s="291" t="s">
        <v>108</v>
      </c>
      <c r="AA161" s="274" t="s">
        <v>3</v>
      </c>
      <c r="AB161" s="291" t="s">
        <v>109</v>
      </c>
      <c r="AC161" s="292" t="s">
        <v>114</v>
      </c>
      <c r="AD161" s="89"/>
      <c r="AE161" s="89"/>
      <c r="AF161" s="17"/>
      <c r="AG161" s="17"/>
      <c r="AH161" s="17"/>
      <c r="AI161" s="17"/>
    </row>
    <row r="162" spans="1:35" ht="20.25" customHeight="1">
      <c r="A162" s="291"/>
      <c r="B162" s="280" t="s">
        <v>85</v>
      </c>
      <c r="C162" s="280" t="s">
        <v>86</v>
      </c>
      <c r="D162" s="280" t="s">
        <v>87</v>
      </c>
      <c r="E162" s="280" t="s">
        <v>89</v>
      </c>
      <c r="F162" s="280" t="s">
        <v>90</v>
      </c>
      <c r="G162" s="280" t="s">
        <v>0</v>
      </c>
      <c r="H162" s="280" t="s">
        <v>92</v>
      </c>
      <c r="I162" s="280" t="s">
        <v>93</v>
      </c>
      <c r="J162" s="280" t="s">
        <v>95</v>
      </c>
      <c r="K162" s="280" t="s">
        <v>96</v>
      </c>
      <c r="L162" s="280" t="s">
        <v>97</v>
      </c>
      <c r="M162" s="280" t="s">
        <v>98</v>
      </c>
      <c r="N162" s="280" t="s">
        <v>99</v>
      </c>
      <c r="O162" s="280" t="s">
        <v>90</v>
      </c>
      <c r="P162" s="280" t="s">
        <v>2</v>
      </c>
      <c r="Q162" s="280" t="s">
        <v>100</v>
      </c>
      <c r="R162" s="280" t="s">
        <v>101</v>
      </c>
      <c r="S162" s="280" t="s">
        <v>102</v>
      </c>
      <c r="T162" s="280" t="s">
        <v>103</v>
      </c>
      <c r="U162" s="280" t="s">
        <v>104</v>
      </c>
      <c r="V162" s="280" t="s">
        <v>1</v>
      </c>
      <c r="W162" s="280" t="s">
        <v>2</v>
      </c>
      <c r="X162" s="280" t="s">
        <v>106</v>
      </c>
      <c r="Y162" s="280" t="s">
        <v>107</v>
      </c>
      <c r="Z162" s="291"/>
      <c r="AA162" s="274"/>
      <c r="AB162" s="291"/>
      <c r="AC162" s="293"/>
      <c r="AD162" s="89"/>
      <c r="AE162" s="89"/>
      <c r="AF162" s="17"/>
      <c r="AG162" s="17"/>
      <c r="AH162" s="17"/>
      <c r="AI162" s="17"/>
    </row>
    <row r="163" spans="1:35" ht="48.75" customHeight="1">
      <c r="A163" s="291"/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90"/>
      <c r="R163" s="281"/>
      <c r="S163" s="281"/>
      <c r="T163" s="281"/>
      <c r="U163" s="290"/>
      <c r="V163" s="281"/>
      <c r="W163" s="290"/>
      <c r="X163" s="290"/>
      <c r="Y163" s="290"/>
      <c r="Z163" s="291"/>
      <c r="AA163" s="274"/>
      <c r="AB163" s="291"/>
      <c r="AC163" s="294"/>
      <c r="AD163" s="89"/>
      <c r="AE163" s="89"/>
      <c r="AF163" s="17"/>
      <c r="AG163" s="17"/>
      <c r="AH163" s="17"/>
      <c r="AI163" s="17"/>
    </row>
    <row r="164" spans="1:35" s="10" customFormat="1" ht="15">
      <c r="A164" s="101" t="s">
        <v>11</v>
      </c>
      <c r="B164" s="93" t="s">
        <v>112</v>
      </c>
      <c r="C164" s="93" t="s">
        <v>5</v>
      </c>
      <c r="D164" s="93" t="s">
        <v>5</v>
      </c>
      <c r="E164" s="151">
        <v>7</v>
      </c>
      <c r="F164" s="151">
        <v>2</v>
      </c>
      <c r="G164" s="93">
        <f aca="true" t="shared" si="84" ref="G164:G173">E164+F164</f>
        <v>9</v>
      </c>
      <c r="H164" s="93">
        <v>8000</v>
      </c>
      <c r="I164" s="111">
        <f>G164*H164</f>
        <v>72000</v>
      </c>
      <c r="J164" s="93">
        <f aca="true" t="shared" si="85" ref="J164:J173">G164</f>
        <v>9</v>
      </c>
      <c r="K164" s="93">
        <v>4</v>
      </c>
      <c r="L164" s="93">
        <v>550</v>
      </c>
      <c r="M164" s="95">
        <f>J164*K164*L164</f>
        <v>19800</v>
      </c>
      <c r="N164" s="93">
        <f aca="true" t="shared" si="86" ref="N164:N173">E164</f>
        <v>7</v>
      </c>
      <c r="O164" s="93">
        <f aca="true" t="shared" si="87" ref="O164:O173">F164</f>
        <v>2</v>
      </c>
      <c r="P164" s="93">
        <v>4</v>
      </c>
      <c r="Q164" s="93">
        <v>409</v>
      </c>
      <c r="R164" s="93">
        <v>204.5</v>
      </c>
      <c r="S164" s="93">
        <f aca="true" t="shared" si="88" ref="S164:S173">N164*P164*Q164</f>
        <v>11452</v>
      </c>
      <c r="T164" s="93">
        <f aca="true" t="shared" si="89" ref="T164:T173">O164*P164*R164</f>
        <v>1636</v>
      </c>
      <c r="U164" s="95">
        <f>S164+T164</f>
        <v>13088</v>
      </c>
      <c r="V164" s="93">
        <f>G164</f>
        <v>9</v>
      </c>
      <c r="W164" s="93">
        <v>2</v>
      </c>
      <c r="X164" s="93">
        <v>100</v>
      </c>
      <c r="Y164" s="95">
        <f>V164*W164*X164</f>
        <v>1800</v>
      </c>
      <c r="Z164" s="95"/>
      <c r="AA164" s="111">
        <f aca="true" t="shared" si="90" ref="AA164:AA173">Y164+U164+M164+I164</f>
        <v>106688</v>
      </c>
      <c r="AB164" s="93" t="s">
        <v>113</v>
      </c>
      <c r="AC164" s="95"/>
      <c r="AD164" s="89"/>
      <c r="AE164" s="89"/>
      <c r="AF164" s="17"/>
      <c r="AG164" s="17"/>
      <c r="AH164" s="17"/>
      <c r="AI164" s="17"/>
    </row>
    <row r="165" spans="1:35" s="10" customFormat="1" ht="15">
      <c r="A165" s="101" t="s">
        <v>238</v>
      </c>
      <c r="B165" s="93" t="s">
        <v>112</v>
      </c>
      <c r="C165" s="93" t="s">
        <v>5</v>
      </c>
      <c r="D165" s="93" t="s">
        <v>5</v>
      </c>
      <c r="E165" s="151">
        <v>14</v>
      </c>
      <c r="F165" s="151">
        <v>2</v>
      </c>
      <c r="G165" s="93">
        <f t="shared" si="84"/>
        <v>16</v>
      </c>
      <c r="H165" s="93">
        <v>1200</v>
      </c>
      <c r="I165" s="111">
        <f aca="true" t="shared" si="91" ref="I165:I173">G165*H165</f>
        <v>19200</v>
      </c>
      <c r="J165" s="93">
        <f t="shared" si="85"/>
        <v>16</v>
      </c>
      <c r="K165" s="93">
        <v>3</v>
      </c>
      <c r="L165" s="93">
        <v>550</v>
      </c>
      <c r="M165" s="95">
        <f aca="true" t="shared" si="92" ref="M165:M173">J165*K165*L165</f>
        <v>26400</v>
      </c>
      <c r="N165" s="93">
        <f t="shared" si="86"/>
        <v>14</v>
      </c>
      <c r="O165" s="93">
        <f t="shared" si="87"/>
        <v>2</v>
      </c>
      <c r="P165" s="93">
        <v>3</v>
      </c>
      <c r="Q165" s="93">
        <v>409</v>
      </c>
      <c r="R165" s="93">
        <v>204.5</v>
      </c>
      <c r="S165" s="93">
        <f t="shared" si="88"/>
        <v>17178</v>
      </c>
      <c r="T165" s="93">
        <f t="shared" si="89"/>
        <v>1227</v>
      </c>
      <c r="U165" s="95">
        <f aca="true" t="shared" si="93" ref="U165:U173">S165+T165</f>
        <v>18405</v>
      </c>
      <c r="V165" s="93">
        <f>G165</f>
        <v>16</v>
      </c>
      <c r="W165" s="93">
        <v>1</v>
      </c>
      <c r="X165" s="93">
        <v>100</v>
      </c>
      <c r="Y165" s="95">
        <f aca="true" t="shared" si="94" ref="Y165:Y173">V165*W165*X165</f>
        <v>1600</v>
      </c>
      <c r="Z165" s="95"/>
      <c r="AA165" s="111">
        <f t="shared" si="90"/>
        <v>65605</v>
      </c>
      <c r="AB165" s="93" t="s">
        <v>113</v>
      </c>
      <c r="AC165" s="96"/>
      <c r="AD165" s="89"/>
      <c r="AE165" s="89"/>
      <c r="AF165" s="17"/>
      <c r="AG165" s="17"/>
      <c r="AH165" s="17"/>
      <c r="AI165" s="17"/>
    </row>
    <row r="166" spans="1:35" s="10" customFormat="1" ht="34.5" customHeight="1">
      <c r="A166" s="106" t="s">
        <v>239</v>
      </c>
      <c r="B166" s="93" t="s">
        <v>112</v>
      </c>
      <c r="C166" s="93" t="s">
        <v>5</v>
      </c>
      <c r="D166" s="93" t="s">
        <v>5</v>
      </c>
      <c r="E166" s="151">
        <v>10</v>
      </c>
      <c r="F166" s="151">
        <v>2</v>
      </c>
      <c r="G166" s="93">
        <f t="shared" si="84"/>
        <v>12</v>
      </c>
      <c r="H166" s="93">
        <v>10000</v>
      </c>
      <c r="I166" s="111">
        <f t="shared" si="91"/>
        <v>120000</v>
      </c>
      <c r="J166" s="93">
        <f t="shared" si="85"/>
        <v>12</v>
      </c>
      <c r="K166" s="93">
        <v>3</v>
      </c>
      <c r="L166" s="93">
        <v>550</v>
      </c>
      <c r="M166" s="95">
        <f t="shared" si="92"/>
        <v>19800</v>
      </c>
      <c r="N166" s="93">
        <f t="shared" si="86"/>
        <v>10</v>
      </c>
      <c r="O166" s="93">
        <f t="shared" si="87"/>
        <v>2</v>
      </c>
      <c r="P166" s="93">
        <v>4</v>
      </c>
      <c r="Q166" s="93">
        <v>409</v>
      </c>
      <c r="R166" s="93">
        <v>204.5</v>
      </c>
      <c r="S166" s="93">
        <f t="shared" si="88"/>
        <v>16360</v>
      </c>
      <c r="T166" s="93">
        <f t="shared" si="89"/>
        <v>1636</v>
      </c>
      <c r="U166" s="95">
        <f t="shared" si="93"/>
        <v>17996</v>
      </c>
      <c r="V166" s="93">
        <f>N166</f>
        <v>10</v>
      </c>
      <c r="W166" s="93">
        <v>2</v>
      </c>
      <c r="X166" s="93">
        <v>100</v>
      </c>
      <c r="Y166" s="95">
        <f t="shared" si="94"/>
        <v>2000</v>
      </c>
      <c r="Z166" s="95"/>
      <c r="AA166" s="111">
        <f t="shared" si="90"/>
        <v>159796</v>
      </c>
      <c r="AB166" s="93" t="s">
        <v>113</v>
      </c>
      <c r="AC166" s="96"/>
      <c r="AD166" s="89"/>
      <c r="AE166" s="89"/>
      <c r="AF166" s="17"/>
      <c r="AG166" s="17"/>
      <c r="AH166" s="17"/>
      <c r="AI166" s="17"/>
    </row>
    <row r="167" spans="1:35" s="10" customFormat="1" ht="40.5" customHeight="1">
      <c r="A167" s="106" t="s">
        <v>240</v>
      </c>
      <c r="B167" s="93" t="s">
        <v>112</v>
      </c>
      <c r="C167" s="93" t="s">
        <v>5</v>
      </c>
      <c r="D167" s="93" t="s">
        <v>5</v>
      </c>
      <c r="E167" s="151">
        <v>10</v>
      </c>
      <c r="F167" s="151">
        <v>2</v>
      </c>
      <c r="G167" s="93">
        <f t="shared" si="84"/>
        <v>12</v>
      </c>
      <c r="H167" s="93">
        <v>2000</v>
      </c>
      <c r="I167" s="111">
        <f t="shared" si="91"/>
        <v>24000</v>
      </c>
      <c r="J167" s="93">
        <f t="shared" si="85"/>
        <v>12</v>
      </c>
      <c r="K167" s="93">
        <v>4</v>
      </c>
      <c r="L167" s="93">
        <v>550</v>
      </c>
      <c r="M167" s="95">
        <f t="shared" si="92"/>
        <v>26400</v>
      </c>
      <c r="N167" s="93">
        <f t="shared" si="86"/>
        <v>10</v>
      </c>
      <c r="O167" s="93">
        <f t="shared" si="87"/>
        <v>2</v>
      </c>
      <c r="P167" s="93">
        <v>4</v>
      </c>
      <c r="Q167" s="93">
        <v>409</v>
      </c>
      <c r="R167" s="93">
        <v>204.5</v>
      </c>
      <c r="S167" s="93">
        <f t="shared" si="88"/>
        <v>16360</v>
      </c>
      <c r="T167" s="93">
        <f t="shared" si="89"/>
        <v>1636</v>
      </c>
      <c r="U167" s="95">
        <f t="shared" si="93"/>
        <v>17996</v>
      </c>
      <c r="V167" s="93">
        <f aca="true" t="shared" si="95" ref="V167:V173">G167</f>
        <v>12</v>
      </c>
      <c r="W167" s="93">
        <v>2</v>
      </c>
      <c r="X167" s="93">
        <v>100</v>
      </c>
      <c r="Y167" s="95">
        <f t="shared" si="94"/>
        <v>2400</v>
      </c>
      <c r="Z167" s="95"/>
      <c r="AA167" s="111">
        <f t="shared" si="90"/>
        <v>70796</v>
      </c>
      <c r="AB167" s="93" t="s">
        <v>113</v>
      </c>
      <c r="AC167" s="95"/>
      <c r="AD167" s="89"/>
      <c r="AE167" s="89"/>
      <c r="AF167" s="17"/>
      <c r="AG167" s="17"/>
      <c r="AH167" s="17"/>
      <c r="AI167" s="17"/>
    </row>
    <row r="168" spans="1:35" s="10" customFormat="1" ht="39" customHeight="1">
      <c r="A168" s="106" t="s">
        <v>241</v>
      </c>
      <c r="B168" s="93" t="s">
        <v>112</v>
      </c>
      <c r="C168" s="93" t="s">
        <v>5</v>
      </c>
      <c r="D168" s="93" t="s">
        <v>5</v>
      </c>
      <c r="E168" s="151">
        <v>10</v>
      </c>
      <c r="F168" s="151">
        <v>2</v>
      </c>
      <c r="G168" s="93">
        <f t="shared" si="84"/>
        <v>12</v>
      </c>
      <c r="H168" s="93">
        <v>1200</v>
      </c>
      <c r="I168" s="111">
        <f t="shared" si="91"/>
        <v>14400</v>
      </c>
      <c r="J168" s="93">
        <f t="shared" si="85"/>
        <v>12</v>
      </c>
      <c r="K168" s="93">
        <v>3</v>
      </c>
      <c r="L168" s="93">
        <v>550</v>
      </c>
      <c r="M168" s="95">
        <f t="shared" si="92"/>
        <v>19800</v>
      </c>
      <c r="N168" s="93">
        <f t="shared" si="86"/>
        <v>10</v>
      </c>
      <c r="O168" s="93">
        <f t="shared" si="87"/>
        <v>2</v>
      </c>
      <c r="P168" s="93">
        <v>3</v>
      </c>
      <c r="Q168" s="93">
        <v>409</v>
      </c>
      <c r="R168" s="93">
        <v>204.5</v>
      </c>
      <c r="S168" s="93">
        <f t="shared" si="88"/>
        <v>12270</v>
      </c>
      <c r="T168" s="93">
        <f t="shared" si="89"/>
        <v>1227</v>
      </c>
      <c r="U168" s="95">
        <f t="shared" si="93"/>
        <v>13497</v>
      </c>
      <c r="V168" s="93">
        <f t="shared" si="95"/>
        <v>12</v>
      </c>
      <c r="W168" s="93">
        <v>2</v>
      </c>
      <c r="X168" s="93">
        <v>100</v>
      </c>
      <c r="Y168" s="95">
        <f t="shared" si="94"/>
        <v>2400</v>
      </c>
      <c r="Z168" s="95"/>
      <c r="AA168" s="111">
        <f t="shared" si="90"/>
        <v>50097</v>
      </c>
      <c r="AB168" s="93" t="s">
        <v>113</v>
      </c>
      <c r="AC168" s="95"/>
      <c r="AD168" s="89"/>
      <c r="AE168" s="89"/>
      <c r="AF168" s="17"/>
      <c r="AG168" s="17"/>
      <c r="AH168" s="17"/>
      <c r="AI168" s="17"/>
    </row>
    <row r="169" spans="1:35" s="10" customFormat="1" ht="22.5" customHeight="1">
      <c r="A169" s="101" t="s">
        <v>61</v>
      </c>
      <c r="B169" s="93" t="s">
        <v>112</v>
      </c>
      <c r="C169" s="93" t="s">
        <v>5</v>
      </c>
      <c r="D169" s="93" t="s">
        <v>5</v>
      </c>
      <c r="E169" s="151">
        <v>10</v>
      </c>
      <c r="F169" s="151">
        <v>2</v>
      </c>
      <c r="G169" s="93">
        <f t="shared" si="84"/>
        <v>12</v>
      </c>
      <c r="H169" s="93">
        <v>1200</v>
      </c>
      <c r="I169" s="111">
        <f t="shared" si="91"/>
        <v>14400</v>
      </c>
      <c r="J169" s="93">
        <f t="shared" si="85"/>
        <v>12</v>
      </c>
      <c r="K169" s="93">
        <v>3</v>
      </c>
      <c r="L169" s="93">
        <v>550</v>
      </c>
      <c r="M169" s="95">
        <f t="shared" si="92"/>
        <v>19800</v>
      </c>
      <c r="N169" s="93">
        <f t="shared" si="86"/>
        <v>10</v>
      </c>
      <c r="O169" s="93">
        <f t="shared" si="87"/>
        <v>2</v>
      </c>
      <c r="P169" s="93">
        <v>3</v>
      </c>
      <c r="Q169" s="93">
        <v>409</v>
      </c>
      <c r="R169" s="93">
        <v>204.5</v>
      </c>
      <c r="S169" s="93">
        <f t="shared" si="88"/>
        <v>12270</v>
      </c>
      <c r="T169" s="93">
        <f t="shared" si="89"/>
        <v>1227</v>
      </c>
      <c r="U169" s="95">
        <f t="shared" si="93"/>
        <v>13497</v>
      </c>
      <c r="V169" s="93">
        <f t="shared" si="95"/>
        <v>12</v>
      </c>
      <c r="W169" s="93">
        <v>2</v>
      </c>
      <c r="X169" s="93">
        <v>100</v>
      </c>
      <c r="Y169" s="95">
        <f t="shared" si="94"/>
        <v>2400</v>
      </c>
      <c r="Z169" s="95"/>
      <c r="AA169" s="111">
        <f t="shared" si="90"/>
        <v>50097</v>
      </c>
      <c r="AB169" s="93" t="s">
        <v>113</v>
      </c>
      <c r="AC169" s="95"/>
      <c r="AD169" s="89"/>
      <c r="AE169" s="89"/>
      <c r="AF169" s="17"/>
      <c r="AG169" s="17"/>
      <c r="AH169" s="17"/>
      <c r="AI169" s="17"/>
    </row>
    <row r="170" spans="1:35" s="10" customFormat="1" ht="37.5" customHeight="1">
      <c r="A170" s="106" t="s">
        <v>340</v>
      </c>
      <c r="B170" s="93" t="s">
        <v>112</v>
      </c>
      <c r="C170" s="93" t="s">
        <v>5</v>
      </c>
      <c r="D170" s="93" t="s">
        <v>5</v>
      </c>
      <c r="E170" s="151">
        <v>5</v>
      </c>
      <c r="F170" s="151">
        <v>2</v>
      </c>
      <c r="G170" s="93">
        <f>E170+F170</f>
        <v>7</v>
      </c>
      <c r="H170" s="93">
        <v>10000</v>
      </c>
      <c r="I170" s="111">
        <f t="shared" si="91"/>
        <v>70000</v>
      </c>
      <c r="J170" s="93">
        <f>G170</f>
        <v>7</v>
      </c>
      <c r="K170" s="93">
        <v>3</v>
      </c>
      <c r="L170" s="93">
        <v>550</v>
      </c>
      <c r="M170" s="95">
        <f t="shared" si="92"/>
        <v>11550</v>
      </c>
      <c r="N170" s="93">
        <f>E170</f>
        <v>5</v>
      </c>
      <c r="O170" s="93">
        <f>F170</f>
        <v>2</v>
      </c>
      <c r="P170" s="93">
        <v>3</v>
      </c>
      <c r="Q170" s="93">
        <v>409</v>
      </c>
      <c r="R170" s="93">
        <v>204.5</v>
      </c>
      <c r="S170" s="93">
        <f>N170*P170*Q170</f>
        <v>6135</v>
      </c>
      <c r="T170" s="93">
        <f>O170*P170*R170</f>
        <v>1227</v>
      </c>
      <c r="U170" s="95">
        <f t="shared" si="93"/>
        <v>7362</v>
      </c>
      <c r="V170" s="93">
        <f t="shared" si="95"/>
        <v>7</v>
      </c>
      <c r="W170" s="93">
        <v>2</v>
      </c>
      <c r="X170" s="93">
        <v>100</v>
      </c>
      <c r="Y170" s="95">
        <f t="shared" si="94"/>
        <v>1400</v>
      </c>
      <c r="Z170" s="95"/>
      <c r="AA170" s="111">
        <f>Y170+U170+M170+I170</f>
        <v>90312</v>
      </c>
      <c r="AB170" s="93" t="s">
        <v>113</v>
      </c>
      <c r="AC170" s="95"/>
      <c r="AD170" s="89"/>
      <c r="AE170" s="89"/>
      <c r="AF170" s="17"/>
      <c r="AG170" s="17"/>
      <c r="AH170" s="17"/>
      <c r="AI170" s="17"/>
    </row>
    <row r="171" spans="1:35" s="10" customFormat="1" ht="37.5" customHeight="1">
      <c r="A171" s="106" t="s">
        <v>339</v>
      </c>
      <c r="B171" s="93" t="s">
        <v>112</v>
      </c>
      <c r="C171" s="93" t="s">
        <v>5</v>
      </c>
      <c r="D171" s="93" t="s">
        <v>5</v>
      </c>
      <c r="E171" s="151">
        <v>5</v>
      </c>
      <c r="F171" s="151">
        <v>2</v>
      </c>
      <c r="G171" s="93">
        <f t="shared" si="84"/>
        <v>7</v>
      </c>
      <c r="H171" s="93">
        <v>8000</v>
      </c>
      <c r="I171" s="111">
        <f t="shared" si="91"/>
        <v>56000</v>
      </c>
      <c r="J171" s="93">
        <f t="shared" si="85"/>
        <v>7</v>
      </c>
      <c r="K171" s="93">
        <v>3</v>
      </c>
      <c r="L171" s="93">
        <v>550</v>
      </c>
      <c r="M171" s="95">
        <f t="shared" si="92"/>
        <v>11550</v>
      </c>
      <c r="N171" s="93">
        <f t="shared" si="86"/>
        <v>5</v>
      </c>
      <c r="O171" s="93">
        <f t="shared" si="87"/>
        <v>2</v>
      </c>
      <c r="P171" s="93">
        <v>3</v>
      </c>
      <c r="Q171" s="93">
        <v>409</v>
      </c>
      <c r="R171" s="93">
        <v>204.5</v>
      </c>
      <c r="S171" s="93">
        <f t="shared" si="88"/>
        <v>6135</v>
      </c>
      <c r="T171" s="93">
        <f t="shared" si="89"/>
        <v>1227</v>
      </c>
      <c r="U171" s="95">
        <f t="shared" si="93"/>
        <v>7362</v>
      </c>
      <c r="V171" s="93">
        <f t="shared" si="95"/>
        <v>7</v>
      </c>
      <c r="W171" s="93">
        <v>2</v>
      </c>
      <c r="X171" s="93">
        <v>100</v>
      </c>
      <c r="Y171" s="95">
        <f t="shared" si="94"/>
        <v>1400</v>
      </c>
      <c r="Z171" s="95"/>
      <c r="AA171" s="111">
        <f t="shared" si="90"/>
        <v>76312</v>
      </c>
      <c r="AB171" s="93" t="s">
        <v>113</v>
      </c>
      <c r="AC171" s="95"/>
      <c r="AD171" s="89"/>
      <c r="AE171" s="89"/>
      <c r="AF171" s="17"/>
      <c r="AG171" s="17"/>
      <c r="AH171" s="17"/>
      <c r="AI171" s="17"/>
    </row>
    <row r="172" spans="1:35" s="10" customFormat="1" ht="24.75" customHeight="1">
      <c r="A172" s="101" t="s">
        <v>66</v>
      </c>
      <c r="B172" s="93" t="s">
        <v>112</v>
      </c>
      <c r="C172" s="93" t="s">
        <v>5</v>
      </c>
      <c r="D172" s="93" t="s">
        <v>5</v>
      </c>
      <c r="E172" s="151">
        <v>10</v>
      </c>
      <c r="F172" s="151">
        <v>2</v>
      </c>
      <c r="G172" s="93">
        <f>E172+F172</f>
        <v>12</v>
      </c>
      <c r="H172" s="93">
        <v>2000</v>
      </c>
      <c r="I172" s="111">
        <f t="shared" si="91"/>
        <v>24000</v>
      </c>
      <c r="J172" s="93">
        <f>G172</f>
        <v>12</v>
      </c>
      <c r="K172" s="93">
        <v>14</v>
      </c>
      <c r="L172" s="93">
        <v>550</v>
      </c>
      <c r="M172" s="95">
        <f t="shared" si="92"/>
        <v>92400</v>
      </c>
      <c r="N172" s="93">
        <f>E172</f>
        <v>10</v>
      </c>
      <c r="O172" s="93">
        <f>F172</f>
        <v>2</v>
      </c>
      <c r="P172" s="93">
        <v>14</v>
      </c>
      <c r="Q172" s="93">
        <v>409</v>
      </c>
      <c r="R172" s="93">
        <v>204.5</v>
      </c>
      <c r="S172" s="93">
        <f>N172*P172*Q172</f>
        <v>57260</v>
      </c>
      <c r="T172" s="93">
        <f>O172*P172*R172</f>
        <v>5726</v>
      </c>
      <c r="U172" s="95">
        <f t="shared" si="93"/>
        <v>62986</v>
      </c>
      <c r="V172" s="93">
        <f t="shared" si="95"/>
        <v>12</v>
      </c>
      <c r="W172" s="93">
        <v>2</v>
      </c>
      <c r="X172" s="93">
        <v>100</v>
      </c>
      <c r="Y172" s="95">
        <f t="shared" si="94"/>
        <v>2400</v>
      </c>
      <c r="Z172" s="95"/>
      <c r="AA172" s="111">
        <f>Y172+U172+M172+I172</f>
        <v>181786</v>
      </c>
      <c r="AB172" s="93" t="s">
        <v>113</v>
      </c>
      <c r="AC172" s="95"/>
      <c r="AD172" s="89"/>
      <c r="AE172" s="89"/>
      <c r="AF172" s="17"/>
      <c r="AG172" s="17"/>
      <c r="AH172" s="17"/>
      <c r="AI172" s="17"/>
    </row>
    <row r="173" spans="1:35" s="10" customFormat="1" ht="23.25" customHeight="1">
      <c r="A173" s="101" t="s">
        <v>242</v>
      </c>
      <c r="B173" s="93" t="s">
        <v>112</v>
      </c>
      <c r="C173" s="93" t="s">
        <v>5</v>
      </c>
      <c r="D173" s="93" t="s">
        <v>5</v>
      </c>
      <c r="E173" s="151">
        <v>30</v>
      </c>
      <c r="F173" s="151">
        <v>3</v>
      </c>
      <c r="G173" s="93">
        <f t="shared" si="84"/>
        <v>33</v>
      </c>
      <c r="H173" s="93">
        <v>1200</v>
      </c>
      <c r="I173" s="111">
        <f t="shared" si="91"/>
        <v>39600</v>
      </c>
      <c r="J173" s="93">
        <f t="shared" si="85"/>
        <v>33</v>
      </c>
      <c r="K173" s="93">
        <v>2</v>
      </c>
      <c r="L173" s="93">
        <v>550</v>
      </c>
      <c r="M173" s="95">
        <f t="shared" si="92"/>
        <v>36300</v>
      </c>
      <c r="N173" s="93">
        <f t="shared" si="86"/>
        <v>30</v>
      </c>
      <c r="O173" s="93">
        <f t="shared" si="87"/>
        <v>3</v>
      </c>
      <c r="P173" s="93">
        <v>2</v>
      </c>
      <c r="Q173" s="93">
        <v>409</v>
      </c>
      <c r="R173" s="93">
        <v>204.5</v>
      </c>
      <c r="S173" s="93">
        <f t="shared" si="88"/>
        <v>24540</v>
      </c>
      <c r="T173" s="93">
        <f t="shared" si="89"/>
        <v>1227</v>
      </c>
      <c r="U173" s="95">
        <f t="shared" si="93"/>
        <v>25767</v>
      </c>
      <c r="V173" s="93">
        <f t="shared" si="95"/>
        <v>33</v>
      </c>
      <c r="W173" s="93">
        <v>2</v>
      </c>
      <c r="X173" s="93">
        <v>100</v>
      </c>
      <c r="Y173" s="95">
        <f t="shared" si="94"/>
        <v>6600</v>
      </c>
      <c r="Z173" s="95"/>
      <c r="AA173" s="111">
        <f t="shared" si="90"/>
        <v>108267</v>
      </c>
      <c r="AB173" s="93" t="s">
        <v>113</v>
      </c>
      <c r="AC173" s="95"/>
      <c r="AD173" s="89"/>
      <c r="AE173" s="89"/>
      <c r="AF173" s="17"/>
      <c r="AG173" s="17"/>
      <c r="AH173" s="17"/>
      <c r="AI173" s="17"/>
    </row>
    <row r="174" spans="1:35" ht="15">
      <c r="A174" s="98"/>
      <c r="B174" s="98"/>
      <c r="C174" s="99"/>
      <c r="D174" s="99"/>
      <c r="E174" s="113"/>
      <c r="F174" s="113"/>
      <c r="G174" s="99"/>
      <c r="H174" s="99"/>
      <c r="I174" s="113">
        <f>SUM(I164:I173)</f>
        <v>453600</v>
      </c>
      <c r="J174" s="99"/>
      <c r="K174" s="99"/>
      <c r="L174" s="99"/>
      <c r="M174" s="113">
        <f>SUM(M164:M173)</f>
        <v>283800</v>
      </c>
      <c r="N174" s="99"/>
      <c r="O174" s="99"/>
      <c r="P174" s="99"/>
      <c r="Q174" s="99"/>
      <c r="R174" s="113"/>
      <c r="S174" s="113"/>
      <c r="T174" s="113"/>
      <c r="U174" s="113">
        <f>SUM(U164:U173)</f>
        <v>197956</v>
      </c>
      <c r="V174" s="99"/>
      <c r="W174" s="99"/>
      <c r="X174" s="99"/>
      <c r="Y174" s="113">
        <f>SUM(Y164:Y173)</f>
        <v>24400</v>
      </c>
      <c r="Z174" s="99"/>
      <c r="AA174" s="113">
        <f>SUM(AA164:AA173)</f>
        <v>959756</v>
      </c>
      <c r="AB174" s="101"/>
      <c r="AC174" s="157"/>
      <c r="AD174" s="89"/>
      <c r="AE174" s="89"/>
      <c r="AF174" s="17"/>
      <c r="AG174" s="17"/>
      <c r="AH174" s="17"/>
      <c r="AI174" s="17"/>
    </row>
    <row r="175" spans="1:35" ht="15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103"/>
      <c r="AC175" s="89"/>
      <c r="AD175" s="89"/>
      <c r="AE175" s="89"/>
      <c r="AF175" s="17"/>
      <c r="AG175" s="17"/>
      <c r="AH175" s="17"/>
      <c r="AI175" s="17"/>
    </row>
    <row r="176" spans="1:35" s="32" customFormat="1" ht="15.75">
      <c r="A176" s="81" t="s">
        <v>23</v>
      </c>
      <c r="B176" s="87"/>
      <c r="C176" s="86"/>
      <c r="D176" s="88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22"/>
      <c r="AG176" s="22"/>
      <c r="AH176" s="22"/>
      <c r="AI176" s="22"/>
    </row>
    <row r="177" spans="1:35" s="2" customFormat="1" ht="15">
      <c r="A177" s="89"/>
      <c r="B177" s="89"/>
      <c r="C177" s="89"/>
      <c r="D177" s="90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103"/>
      <c r="AC177" s="89"/>
      <c r="AD177" s="89"/>
      <c r="AE177" s="89"/>
      <c r="AF177" s="17"/>
      <c r="AG177" s="17"/>
      <c r="AH177" s="17"/>
      <c r="AI177" s="17"/>
    </row>
    <row r="178" spans="1:35" s="2" customFormat="1" ht="26.25" customHeight="1">
      <c r="A178" s="291" t="s">
        <v>83</v>
      </c>
      <c r="B178" s="274" t="s">
        <v>84</v>
      </c>
      <c r="C178" s="275"/>
      <c r="D178" s="276"/>
      <c r="E178" s="274" t="s">
        <v>88</v>
      </c>
      <c r="F178" s="275"/>
      <c r="G178" s="276"/>
      <c r="H178" s="274" t="s">
        <v>91</v>
      </c>
      <c r="I178" s="276"/>
      <c r="J178" s="274" t="s">
        <v>94</v>
      </c>
      <c r="K178" s="275"/>
      <c r="L178" s="275"/>
      <c r="M178" s="276"/>
      <c r="N178" s="291" t="s">
        <v>111</v>
      </c>
      <c r="O178" s="291"/>
      <c r="P178" s="291"/>
      <c r="Q178" s="291"/>
      <c r="R178" s="291"/>
      <c r="S178" s="291"/>
      <c r="T178" s="291"/>
      <c r="U178" s="291"/>
      <c r="V178" s="291" t="s">
        <v>105</v>
      </c>
      <c r="W178" s="291"/>
      <c r="X178" s="291"/>
      <c r="Y178" s="291"/>
      <c r="Z178" s="291" t="s">
        <v>108</v>
      </c>
      <c r="AA178" s="274" t="s">
        <v>3</v>
      </c>
      <c r="AB178" s="291" t="s">
        <v>109</v>
      </c>
      <c r="AC178" s="292" t="s">
        <v>114</v>
      </c>
      <c r="AD178" s="89"/>
      <c r="AE178" s="89"/>
      <c r="AF178" s="17"/>
      <c r="AG178" s="17"/>
      <c r="AH178" s="17"/>
      <c r="AI178" s="17"/>
    </row>
    <row r="179" spans="1:35" s="2" customFormat="1" ht="18.75" customHeight="1">
      <c r="A179" s="291"/>
      <c r="B179" s="280" t="s">
        <v>85</v>
      </c>
      <c r="C179" s="280" t="s">
        <v>86</v>
      </c>
      <c r="D179" s="280" t="s">
        <v>87</v>
      </c>
      <c r="E179" s="280" t="s">
        <v>89</v>
      </c>
      <c r="F179" s="280" t="s">
        <v>90</v>
      </c>
      <c r="G179" s="280" t="s">
        <v>0</v>
      </c>
      <c r="H179" s="280" t="s">
        <v>92</v>
      </c>
      <c r="I179" s="280" t="s">
        <v>93</v>
      </c>
      <c r="J179" s="280" t="s">
        <v>95</v>
      </c>
      <c r="K179" s="280" t="s">
        <v>96</v>
      </c>
      <c r="L179" s="280" t="s">
        <v>97</v>
      </c>
      <c r="M179" s="280" t="s">
        <v>98</v>
      </c>
      <c r="N179" s="280" t="s">
        <v>99</v>
      </c>
      <c r="O179" s="280" t="s">
        <v>90</v>
      </c>
      <c r="P179" s="280" t="s">
        <v>2</v>
      </c>
      <c r="Q179" s="280" t="s">
        <v>100</v>
      </c>
      <c r="R179" s="280" t="s">
        <v>101</v>
      </c>
      <c r="S179" s="280" t="s">
        <v>102</v>
      </c>
      <c r="T179" s="280" t="s">
        <v>103</v>
      </c>
      <c r="U179" s="280" t="s">
        <v>104</v>
      </c>
      <c r="V179" s="280" t="s">
        <v>1</v>
      </c>
      <c r="W179" s="280" t="s">
        <v>2</v>
      </c>
      <c r="X179" s="280" t="s">
        <v>106</v>
      </c>
      <c r="Y179" s="280" t="s">
        <v>107</v>
      </c>
      <c r="Z179" s="291"/>
      <c r="AA179" s="274"/>
      <c r="AB179" s="291"/>
      <c r="AC179" s="293"/>
      <c r="AD179" s="89"/>
      <c r="AE179" s="89"/>
      <c r="AF179" s="17"/>
      <c r="AG179" s="17"/>
      <c r="AH179" s="17"/>
      <c r="AI179" s="17"/>
    </row>
    <row r="180" spans="1:35" s="2" customFormat="1" ht="56.25" customHeight="1">
      <c r="A180" s="291"/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90"/>
      <c r="R180" s="281"/>
      <c r="S180" s="281"/>
      <c r="T180" s="281"/>
      <c r="U180" s="290"/>
      <c r="V180" s="281"/>
      <c r="W180" s="290"/>
      <c r="X180" s="290"/>
      <c r="Y180" s="290"/>
      <c r="Z180" s="291"/>
      <c r="AA180" s="274"/>
      <c r="AB180" s="291"/>
      <c r="AC180" s="294"/>
      <c r="AD180" s="89"/>
      <c r="AE180" s="89"/>
      <c r="AF180" s="17"/>
      <c r="AG180" s="17"/>
      <c r="AH180" s="17"/>
      <c r="AI180" s="17"/>
    </row>
    <row r="181" spans="1:35" s="5" customFormat="1" ht="30">
      <c r="A181" s="162" t="s">
        <v>346</v>
      </c>
      <c r="B181" s="163"/>
      <c r="C181" s="163" t="s">
        <v>344</v>
      </c>
      <c r="D181" s="164" t="s">
        <v>345</v>
      </c>
      <c r="E181" s="151">
        <v>10</v>
      </c>
      <c r="F181" s="152">
        <v>2</v>
      </c>
      <c r="G181" s="110">
        <f>E181+F181</f>
        <v>12</v>
      </c>
      <c r="H181" s="93">
        <v>1000</v>
      </c>
      <c r="I181" s="111">
        <f>G181*H181</f>
        <v>12000</v>
      </c>
      <c r="J181" s="93">
        <f>G181</f>
        <v>12</v>
      </c>
      <c r="K181" s="93">
        <v>4</v>
      </c>
      <c r="L181" s="93">
        <v>550</v>
      </c>
      <c r="M181" s="95">
        <f>J181*K181*L181</f>
        <v>26400</v>
      </c>
      <c r="N181" s="93">
        <f>E181</f>
        <v>10</v>
      </c>
      <c r="O181" s="93">
        <f>F181</f>
        <v>2</v>
      </c>
      <c r="P181" s="93">
        <v>3</v>
      </c>
      <c r="Q181" s="93">
        <v>409</v>
      </c>
      <c r="R181" s="93">
        <v>204.5</v>
      </c>
      <c r="S181" s="93">
        <f>N181*P181*Q181</f>
        <v>12270</v>
      </c>
      <c r="T181" s="93">
        <f>O181*P181*R181</f>
        <v>1227</v>
      </c>
      <c r="U181" s="95">
        <f>S181+T181</f>
        <v>13497</v>
      </c>
      <c r="V181" s="93">
        <f>G181</f>
        <v>12</v>
      </c>
      <c r="W181" s="93"/>
      <c r="X181" s="93">
        <v>100</v>
      </c>
      <c r="Y181" s="95">
        <f>V181*X181*W181</f>
        <v>0</v>
      </c>
      <c r="Z181" s="95"/>
      <c r="AA181" s="111">
        <f>SUM(I181+M181+U181+Y181+Z181)</f>
        <v>51897</v>
      </c>
      <c r="AB181" s="93" t="s">
        <v>113</v>
      </c>
      <c r="AC181" s="96"/>
      <c r="AD181" s="103"/>
      <c r="AE181" s="103"/>
      <c r="AF181" s="19"/>
      <c r="AG181" s="19"/>
      <c r="AH181" s="19"/>
      <c r="AI181" s="19"/>
    </row>
    <row r="182" spans="1:35" s="5" customFormat="1" ht="30">
      <c r="A182" s="162" t="s">
        <v>347</v>
      </c>
      <c r="B182" s="163"/>
      <c r="C182" s="163" t="s">
        <v>348</v>
      </c>
      <c r="D182" s="164" t="s">
        <v>349</v>
      </c>
      <c r="E182" s="151">
        <v>12</v>
      </c>
      <c r="F182" s="152">
        <v>2</v>
      </c>
      <c r="G182" s="110">
        <f aca="true" t="shared" si="96" ref="G182:G190">E182+F182</f>
        <v>14</v>
      </c>
      <c r="H182" s="93">
        <v>5000</v>
      </c>
      <c r="I182" s="111">
        <f aca="true" t="shared" si="97" ref="I182:I190">G182*H182</f>
        <v>70000</v>
      </c>
      <c r="J182" s="93">
        <f aca="true" t="shared" si="98" ref="J182:J190">G182</f>
        <v>14</v>
      </c>
      <c r="K182" s="152">
        <v>4</v>
      </c>
      <c r="L182" s="93">
        <v>550</v>
      </c>
      <c r="M182" s="95">
        <f aca="true" t="shared" si="99" ref="M182:M190">J182*K182*L182</f>
        <v>30800</v>
      </c>
      <c r="N182" s="93">
        <f aca="true" t="shared" si="100" ref="N182:N190">E182</f>
        <v>12</v>
      </c>
      <c r="O182" s="93">
        <f aca="true" t="shared" si="101" ref="O182:O190">F182</f>
        <v>2</v>
      </c>
      <c r="P182" s="93">
        <v>4</v>
      </c>
      <c r="Q182" s="93">
        <v>409</v>
      </c>
      <c r="R182" s="93">
        <v>204.5</v>
      </c>
      <c r="S182" s="93">
        <f aca="true" t="shared" si="102" ref="S182:S190">N182*P182*Q182</f>
        <v>19632</v>
      </c>
      <c r="T182" s="93">
        <f aca="true" t="shared" si="103" ref="T182:T190">O182*P182*R182</f>
        <v>1636</v>
      </c>
      <c r="U182" s="95">
        <f aca="true" t="shared" si="104" ref="U182:U190">S182+T182</f>
        <v>21268</v>
      </c>
      <c r="V182" s="93">
        <f aca="true" t="shared" si="105" ref="V182:V190">G182</f>
        <v>14</v>
      </c>
      <c r="W182" s="93">
        <v>2</v>
      </c>
      <c r="X182" s="93">
        <v>100</v>
      </c>
      <c r="Y182" s="95">
        <f aca="true" t="shared" si="106" ref="Y182:Y190">V182*X182*W182</f>
        <v>2800</v>
      </c>
      <c r="Z182" s="95"/>
      <c r="AA182" s="111">
        <f aca="true" t="shared" si="107" ref="AA182:AA190">SUM(I182+M182+U182+Y182+Z182)</f>
        <v>124868</v>
      </c>
      <c r="AB182" s="93" t="s">
        <v>113</v>
      </c>
      <c r="AC182" s="96"/>
      <c r="AD182" s="103"/>
      <c r="AE182" s="103"/>
      <c r="AF182" s="19"/>
      <c r="AG182" s="19"/>
      <c r="AH182" s="19"/>
      <c r="AI182" s="19"/>
    </row>
    <row r="183" spans="1:35" s="5" customFormat="1" ht="30">
      <c r="A183" s="162" t="s">
        <v>350</v>
      </c>
      <c r="B183" s="163"/>
      <c r="C183" s="163" t="s">
        <v>351</v>
      </c>
      <c r="D183" s="164" t="s">
        <v>352</v>
      </c>
      <c r="E183" s="151">
        <v>6</v>
      </c>
      <c r="F183" s="152">
        <v>1</v>
      </c>
      <c r="G183" s="110">
        <f t="shared" si="96"/>
        <v>7</v>
      </c>
      <c r="H183" s="93">
        <v>8000</v>
      </c>
      <c r="I183" s="111">
        <f t="shared" si="97"/>
        <v>56000</v>
      </c>
      <c r="J183" s="93">
        <f t="shared" si="98"/>
        <v>7</v>
      </c>
      <c r="K183" s="93">
        <v>3</v>
      </c>
      <c r="L183" s="93">
        <v>550</v>
      </c>
      <c r="M183" s="95">
        <f t="shared" si="99"/>
        <v>11550</v>
      </c>
      <c r="N183" s="93">
        <f t="shared" si="100"/>
        <v>6</v>
      </c>
      <c r="O183" s="93">
        <f t="shared" si="101"/>
        <v>1</v>
      </c>
      <c r="P183" s="93">
        <v>4</v>
      </c>
      <c r="Q183" s="93">
        <v>409</v>
      </c>
      <c r="R183" s="93">
        <v>204.5</v>
      </c>
      <c r="S183" s="93">
        <f t="shared" si="102"/>
        <v>9816</v>
      </c>
      <c r="T183" s="93">
        <f t="shared" si="103"/>
        <v>818</v>
      </c>
      <c r="U183" s="95">
        <f t="shared" si="104"/>
        <v>10634</v>
      </c>
      <c r="V183" s="93">
        <f t="shared" si="105"/>
        <v>7</v>
      </c>
      <c r="W183" s="93">
        <v>2</v>
      </c>
      <c r="X183" s="93">
        <v>100</v>
      </c>
      <c r="Y183" s="95">
        <f t="shared" si="106"/>
        <v>1400</v>
      </c>
      <c r="Z183" s="95"/>
      <c r="AA183" s="111">
        <f t="shared" si="107"/>
        <v>79584</v>
      </c>
      <c r="AB183" s="93" t="s">
        <v>113</v>
      </c>
      <c r="AC183" s="96"/>
      <c r="AD183" s="103"/>
      <c r="AE183" s="103"/>
      <c r="AF183" s="19"/>
      <c r="AG183" s="19"/>
      <c r="AH183" s="19"/>
      <c r="AI183" s="19"/>
    </row>
    <row r="184" spans="1:35" s="5" customFormat="1" ht="15">
      <c r="A184" s="162" t="s">
        <v>353</v>
      </c>
      <c r="B184" s="163"/>
      <c r="C184" s="163" t="s">
        <v>354</v>
      </c>
      <c r="D184" s="164" t="s">
        <v>355</v>
      </c>
      <c r="E184" s="151">
        <v>12</v>
      </c>
      <c r="F184" s="151">
        <v>2</v>
      </c>
      <c r="G184" s="110">
        <f t="shared" si="96"/>
        <v>14</v>
      </c>
      <c r="H184" s="93">
        <v>1000</v>
      </c>
      <c r="I184" s="111">
        <f t="shared" si="97"/>
        <v>14000</v>
      </c>
      <c r="J184" s="93">
        <f t="shared" si="98"/>
        <v>14</v>
      </c>
      <c r="K184" s="93">
        <v>4</v>
      </c>
      <c r="L184" s="93">
        <v>550</v>
      </c>
      <c r="M184" s="95">
        <f t="shared" si="99"/>
        <v>30800</v>
      </c>
      <c r="N184" s="93">
        <f t="shared" si="100"/>
        <v>12</v>
      </c>
      <c r="O184" s="93">
        <f t="shared" si="101"/>
        <v>2</v>
      </c>
      <c r="P184" s="93">
        <v>4</v>
      </c>
      <c r="Q184" s="93">
        <v>409</v>
      </c>
      <c r="R184" s="93">
        <v>204.5</v>
      </c>
      <c r="S184" s="93">
        <f t="shared" si="102"/>
        <v>19632</v>
      </c>
      <c r="T184" s="93">
        <f t="shared" si="103"/>
        <v>1636</v>
      </c>
      <c r="U184" s="95">
        <f t="shared" si="104"/>
        <v>21268</v>
      </c>
      <c r="V184" s="93">
        <f t="shared" si="105"/>
        <v>14</v>
      </c>
      <c r="W184" s="93"/>
      <c r="X184" s="93">
        <v>100</v>
      </c>
      <c r="Y184" s="95">
        <f t="shared" si="106"/>
        <v>0</v>
      </c>
      <c r="Z184" s="95"/>
      <c r="AA184" s="111">
        <f t="shared" si="107"/>
        <v>66068</v>
      </c>
      <c r="AB184" s="93" t="s">
        <v>113</v>
      </c>
      <c r="AC184" s="96"/>
      <c r="AD184" s="103"/>
      <c r="AE184" s="103"/>
      <c r="AF184" s="19"/>
      <c r="AG184" s="19"/>
      <c r="AH184" s="19"/>
      <c r="AI184" s="19"/>
    </row>
    <row r="185" spans="1:35" s="5" customFormat="1" ht="30">
      <c r="A185" s="162" t="s">
        <v>356</v>
      </c>
      <c r="B185" s="164"/>
      <c r="C185" s="164" t="s">
        <v>357</v>
      </c>
      <c r="D185" s="164" t="s">
        <v>345</v>
      </c>
      <c r="E185" s="151">
        <v>5</v>
      </c>
      <c r="F185" s="151">
        <v>1</v>
      </c>
      <c r="G185" s="110">
        <f t="shared" si="96"/>
        <v>6</v>
      </c>
      <c r="H185" s="93">
        <v>1500</v>
      </c>
      <c r="I185" s="111">
        <f t="shared" si="97"/>
        <v>9000</v>
      </c>
      <c r="J185" s="93">
        <f t="shared" si="98"/>
        <v>6</v>
      </c>
      <c r="K185" s="93">
        <v>3</v>
      </c>
      <c r="L185" s="93">
        <v>550</v>
      </c>
      <c r="M185" s="95">
        <f t="shared" si="99"/>
        <v>9900</v>
      </c>
      <c r="N185" s="93">
        <f t="shared" si="100"/>
        <v>5</v>
      </c>
      <c r="O185" s="93">
        <f t="shared" si="101"/>
        <v>1</v>
      </c>
      <c r="P185" s="93">
        <v>3</v>
      </c>
      <c r="Q185" s="93">
        <v>409</v>
      </c>
      <c r="R185" s="93">
        <v>204.5</v>
      </c>
      <c r="S185" s="93">
        <f t="shared" si="102"/>
        <v>6135</v>
      </c>
      <c r="T185" s="93">
        <f t="shared" si="103"/>
        <v>613.5</v>
      </c>
      <c r="U185" s="95">
        <f t="shared" si="104"/>
        <v>6748.5</v>
      </c>
      <c r="V185" s="93">
        <f t="shared" si="105"/>
        <v>6</v>
      </c>
      <c r="W185" s="93">
        <v>2</v>
      </c>
      <c r="X185" s="93">
        <v>100</v>
      </c>
      <c r="Y185" s="95">
        <f t="shared" si="106"/>
        <v>1200</v>
      </c>
      <c r="Z185" s="95"/>
      <c r="AA185" s="111">
        <f t="shared" si="107"/>
        <v>26848.5</v>
      </c>
      <c r="AB185" s="93" t="s">
        <v>113</v>
      </c>
      <c r="AC185" s="96"/>
      <c r="AD185" s="103"/>
      <c r="AE185" s="103"/>
      <c r="AF185" s="19"/>
      <c r="AG185" s="19"/>
      <c r="AH185" s="19"/>
      <c r="AI185" s="19"/>
    </row>
    <row r="186" spans="1:35" s="5" customFormat="1" ht="30" customHeight="1">
      <c r="A186" s="162" t="s">
        <v>358</v>
      </c>
      <c r="B186" s="164"/>
      <c r="C186" s="164" t="s">
        <v>359</v>
      </c>
      <c r="D186" s="164" t="s">
        <v>355</v>
      </c>
      <c r="E186" s="151">
        <v>12</v>
      </c>
      <c r="F186" s="152">
        <v>2</v>
      </c>
      <c r="G186" s="110">
        <f t="shared" si="96"/>
        <v>14</v>
      </c>
      <c r="H186" s="93">
        <v>1000</v>
      </c>
      <c r="I186" s="111">
        <f t="shared" si="97"/>
        <v>14000</v>
      </c>
      <c r="J186" s="93">
        <f t="shared" si="98"/>
        <v>14</v>
      </c>
      <c r="K186" s="93">
        <v>5</v>
      </c>
      <c r="L186" s="93">
        <v>550</v>
      </c>
      <c r="M186" s="95">
        <f t="shared" si="99"/>
        <v>38500</v>
      </c>
      <c r="N186" s="93">
        <f t="shared" si="100"/>
        <v>12</v>
      </c>
      <c r="O186" s="93">
        <f t="shared" si="101"/>
        <v>2</v>
      </c>
      <c r="P186" s="93">
        <v>5</v>
      </c>
      <c r="Q186" s="93">
        <v>409</v>
      </c>
      <c r="R186" s="93">
        <v>204.5</v>
      </c>
      <c r="S186" s="93">
        <f t="shared" si="102"/>
        <v>24540</v>
      </c>
      <c r="T186" s="93">
        <f t="shared" si="103"/>
        <v>2045</v>
      </c>
      <c r="U186" s="95">
        <f t="shared" si="104"/>
        <v>26585</v>
      </c>
      <c r="V186" s="93">
        <f t="shared" si="105"/>
        <v>14</v>
      </c>
      <c r="W186" s="93"/>
      <c r="X186" s="93">
        <v>100</v>
      </c>
      <c r="Y186" s="95">
        <f t="shared" si="106"/>
        <v>0</v>
      </c>
      <c r="Z186" s="95"/>
      <c r="AA186" s="111">
        <f t="shared" si="107"/>
        <v>79085</v>
      </c>
      <c r="AB186" s="93" t="s">
        <v>113</v>
      </c>
      <c r="AC186" s="96"/>
      <c r="AD186" s="103"/>
      <c r="AE186" s="103"/>
      <c r="AF186" s="19"/>
      <c r="AG186" s="19"/>
      <c r="AH186" s="19"/>
      <c r="AI186" s="19"/>
    </row>
    <row r="187" spans="1:35" s="5" customFormat="1" ht="15">
      <c r="A187" s="162" t="s">
        <v>360</v>
      </c>
      <c r="B187" s="164"/>
      <c r="C187" s="164" t="s">
        <v>361</v>
      </c>
      <c r="D187" s="164" t="s">
        <v>355</v>
      </c>
      <c r="E187" s="151">
        <v>10</v>
      </c>
      <c r="F187" s="152">
        <v>2</v>
      </c>
      <c r="G187" s="110">
        <f t="shared" si="96"/>
        <v>12</v>
      </c>
      <c r="H187" s="93">
        <v>1000</v>
      </c>
      <c r="I187" s="111">
        <f t="shared" si="97"/>
        <v>12000</v>
      </c>
      <c r="J187" s="93">
        <f t="shared" si="98"/>
        <v>12</v>
      </c>
      <c r="K187" s="93">
        <v>3</v>
      </c>
      <c r="L187" s="93">
        <v>550</v>
      </c>
      <c r="M187" s="95">
        <f t="shared" si="99"/>
        <v>19800</v>
      </c>
      <c r="N187" s="93">
        <f t="shared" si="100"/>
        <v>10</v>
      </c>
      <c r="O187" s="93">
        <f t="shared" si="101"/>
        <v>2</v>
      </c>
      <c r="P187" s="93">
        <v>3</v>
      </c>
      <c r="Q187" s="93">
        <v>409</v>
      </c>
      <c r="R187" s="93">
        <v>204.5</v>
      </c>
      <c r="S187" s="93">
        <f t="shared" si="102"/>
        <v>12270</v>
      </c>
      <c r="T187" s="93">
        <f t="shared" si="103"/>
        <v>1227</v>
      </c>
      <c r="U187" s="95">
        <f t="shared" si="104"/>
        <v>13497</v>
      </c>
      <c r="V187" s="93">
        <f t="shared" si="105"/>
        <v>12</v>
      </c>
      <c r="W187" s="93"/>
      <c r="X187" s="93">
        <v>100</v>
      </c>
      <c r="Y187" s="95">
        <f t="shared" si="106"/>
        <v>0</v>
      </c>
      <c r="Z187" s="95"/>
      <c r="AA187" s="111">
        <f t="shared" si="107"/>
        <v>45297</v>
      </c>
      <c r="AB187" s="93" t="s">
        <v>113</v>
      </c>
      <c r="AC187" s="96"/>
      <c r="AD187" s="103"/>
      <c r="AE187" s="103"/>
      <c r="AF187" s="19"/>
      <c r="AG187" s="19"/>
      <c r="AH187" s="19"/>
      <c r="AI187" s="19"/>
    </row>
    <row r="188" spans="1:35" s="5" customFormat="1" ht="30">
      <c r="A188" s="162" t="s">
        <v>367</v>
      </c>
      <c r="B188" s="164"/>
      <c r="C188" s="164" t="s">
        <v>362</v>
      </c>
      <c r="D188" s="164" t="s">
        <v>363</v>
      </c>
      <c r="E188" s="151">
        <v>6</v>
      </c>
      <c r="F188" s="152">
        <v>1</v>
      </c>
      <c r="G188" s="110">
        <f t="shared" si="96"/>
        <v>7</v>
      </c>
      <c r="H188" s="93">
        <v>1500</v>
      </c>
      <c r="I188" s="111">
        <f t="shared" si="97"/>
        <v>10500</v>
      </c>
      <c r="J188" s="93">
        <f t="shared" si="98"/>
        <v>7</v>
      </c>
      <c r="K188" s="93">
        <v>3</v>
      </c>
      <c r="L188" s="93">
        <v>550</v>
      </c>
      <c r="M188" s="95">
        <f t="shared" si="99"/>
        <v>11550</v>
      </c>
      <c r="N188" s="93">
        <f t="shared" si="100"/>
        <v>6</v>
      </c>
      <c r="O188" s="93">
        <f t="shared" si="101"/>
        <v>1</v>
      </c>
      <c r="P188" s="93">
        <v>3</v>
      </c>
      <c r="Q188" s="93">
        <v>409</v>
      </c>
      <c r="R188" s="93">
        <v>204.5</v>
      </c>
      <c r="S188" s="93">
        <f t="shared" si="102"/>
        <v>7362</v>
      </c>
      <c r="T188" s="93">
        <f t="shared" si="103"/>
        <v>613.5</v>
      </c>
      <c r="U188" s="95">
        <f t="shared" si="104"/>
        <v>7975.5</v>
      </c>
      <c r="V188" s="93">
        <f t="shared" si="105"/>
        <v>7</v>
      </c>
      <c r="W188" s="93">
        <v>2</v>
      </c>
      <c r="X188" s="93">
        <v>100</v>
      </c>
      <c r="Y188" s="95">
        <f t="shared" si="106"/>
        <v>1400</v>
      </c>
      <c r="Z188" s="95"/>
      <c r="AA188" s="111">
        <f t="shared" si="107"/>
        <v>31425.5</v>
      </c>
      <c r="AB188" s="93" t="s">
        <v>113</v>
      </c>
      <c r="AC188" s="96"/>
      <c r="AD188" s="103"/>
      <c r="AE188" s="103"/>
      <c r="AF188" s="19"/>
      <c r="AG188" s="19"/>
      <c r="AH188" s="19"/>
      <c r="AI188" s="19"/>
    </row>
    <row r="189" spans="1:35" s="5" customFormat="1" ht="15">
      <c r="A189" s="162" t="s">
        <v>368</v>
      </c>
      <c r="B189" s="164"/>
      <c r="C189" s="164" t="s">
        <v>364</v>
      </c>
      <c r="D189" s="164" t="s">
        <v>365</v>
      </c>
      <c r="E189" s="151">
        <v>10</v>
      </c>
      <c r="F189" s="152">
        <v>2</v>
      </c>
      <c r="G189" s="110">
        <f t="shared" si="96"/>
        <v>12</v>
      </c>
      <c r="H189" s="93">
        <v>1200</v>
      </c>
      <c r="I189" s="111">
        <f t="shared" si="97"/>
        <v>14400</v>
      </c>
      <c r="J189" s="93">
        <f t="shared" si="98"/>
        <v>12</v>
      </c>
      <c r="K189" s="93">
        <v>3</v>
      </c>
      <c r="L189" s="93">
        <v>550</v>
      </c>
      <c r="M189" s="95">
        <f t="shared" si="99"/>
        <v>19800</v>
      </c>
      <c r="N189" s="93">
        <f t="shared" si="100"/>
        <v>10</v>
      </c>
      <c r="O189" s="93">
        <f t="shared" si="101"/>
        <v>2</v>
      </c>
      <c r="P189" s="93">
        <v>3</v>
      </c>
      <c r="Q189" s="93">
        <v>409</v>
      </c>
      <c r="R189" s="93">
        <v>204.5</v>
      </c>
      <c r="S189" s="93">
        <f t="shared" si="102"/>
        <v>12270</v>
      </c>
      <c r="T189" s="93">
        <f t="shared" si="103"/>
        <v>1227</v>
      </c>
      <c r="U189" s="95">
        <f t="shared" si="104"/>
        <v>13497</v>
      </c>
      <c r="V189" s="93">
        <f t="shared" si="105"/>
        <v>12</v>
      </c>
      <c r="W189" s="93"/>
      <c r="X189" s="93">
        <v>100</v>
      </c>
      <c r="Y189" s="95">
        <f t="shared" si="106"/>
        <v>0</v>
      </c>
      <c r="Z189" s="95"/>
      <c r="AA189" s="111">
        <f t="shared" si="107"/>
        <v>47697</v>
      </c>
      <c r="AB189" s="93" t="s">
        <v>113</v>
      </c>
      <c r="AC189" s="96"/>
      <c r="AD189" s="103"/>
      <c r="AE189" s="103"/>
      <c r="AF189" s="19"/>
      <c r="AG189" s="19"/>
      <c r="AH189" s="19"/>
      <c r="AI189" s="19"/>
    </row>
    <row r="190" spans="1:35" s="5" customFormat="1" ht="30.75" customHeight="1">
      <c r="A190" s="162" t="s">
        <v>366</v>
      </c>
      <c r="B190" s="164"/>
      <c r="C190" s="164" t="s">
        <v>430</v>
      </c>
      <c r="D190" s="164" t="s">
        <v>352</v>
      </c>
      <c r="E190" s="151">
        <v>10</v>
      </c>
      <c r="F190" s="152">
        <v>2</v>
      </c>
      <c r="G190" s="110">
        <f t="shared" si="96"/>
        <v>12</v>
      </c>
      <c r="H190" s="93">
        <v>8000</v>
      </c>
      <c r="I190" s="111">
        <f t="shared" si="97"/>
        <v>96000</v>
      </c>
      <c r="J190" s="93">
        <f t="shared" si="98"/>
        <v>12</v>
      </c>
      <c r="K190" s="93">
        <v>5</v>
      </c>
      <c r="L190" s="93">
        <v>550</v>
      </c>
      <c r="M190" s="95">
        <f t="shared" si="99"/>
        <v>33000</v>
      </c>
      <c r="N190" s="93">
        <f t="shared" si="100"/>
        <v>10</v>
      </c>
      <c r="O190" s="93">
        <f t="shared" si="101"/>
        <v>2</v>
      </c>
      <c r="P190" s="93">
        <v>5</v>
      </c>
      <c r="Q190" s="93">
        <v>409</v>
      </c>
      <c r="R190" s="93">
        <v>204.5</v>
      </c>
      <c r="S190" s="93">
        <f t="shared" si="102"/>
        <v>20450</v>
      </c>
      <c r="T190" s="93">
        <f t="shared" si="103"/>
        <v>2045</v>
      </c>
      <c r="U190" s="95">
        <f t="shared" si="104"/>
        <v>22495</v>
      </c>
      <c r="V190" s="93">
        <f t="shared" si="105"/>
        <v>12</v>
      </c>
      <c r="W190" s="93"/>
      <c r="X190" s="93">
        <v>100</v>
      </c>
      <c r="Y190" s="95">
        <f t="shared" si="106"/>
        <v>0</v>
      </c>
      <c r="Z190" s="95"/>
      <c r="AA190" s="111">
        <f t="shared" si="107"/>
        <v>151495</v>
      </c>
      <c r="AB190" s="93" t="s">
        <v>113</v>
      </c>
      <c r="AC190" s="96"/>
      <c r="AD190" s="103"/>
      <c r="AE190" s="103"/>
      <c r="AF190" s="19"/>
      <c r="AG190" s="19"/>
      <c r="AH190" s="19"/>
      <c r="AI190" s="19"/>
    </row>
    <row r="191" spans="1:35" s="2" customFormat="1" ht="15.75">
      <c r="A191" s="98"/>
      <c r="B191" s="98"/>
      <c r="C191" s="99"/>
      <c r="D191" s="99"/>
      <c r="E191" s="99"/>
      <c r="F191" s="99"/>
      <c r="G191" s="99"/>
      <c r="H191" s="145"/>
      <c r="I191" s="146">
        <f>SUM(I181:I190)</f>
        <v>307900</v>
      </c>
      <c r="J191" s="146"/>
      <c r="K191" s="146"/>
      <c r="L191" s="146"/>
      <c r="M191" s="146">
        <f>SUM(M181:M190)</f>
        <v>232100</v>
      </c>
      <c r="N191" s="146"/>
      <c r="O191" s="146"/>
      <c r="P191" s="146"/>
      <c r="Q191" s="146"/>
      <c r="R191" s="146"/>
      <c r="S191" s="146"/>
      <c r="T191" s="146"/>
      <c r="U191" s="146">
        <f>SUM(U181:U190)</f>
        <v>157465</v>
      </c>
      <c r="V191" s="146"/>
      <c r="W191" s="146"/>
      <c r="X191" s="146"/>
      <c r="Y191" s="146">
        <f>SUM(Y181:Y190)</f>
        <v>6800</v>
      </c>
      <c r="Z191" s="146">
        <f>SUM(Z181:Z187)</f>
        <v>0</v>
      </c>
      <c r="AA191" s="165">
        <f>SUM(AA181:AA190)</f>
        <v>704265</v>
      </c>
      <c r="AB191" s="112"/>
      <c r="AC191" s="157"/>
      <c r="AD191" s="89"/>
      <c r="AE191" s="89"/>
      <c r="AF191" s="17"/>
      <c r="AG191" s="17"/>
      <c r="AH191" s="17"/>
      <c r="AI191" s="17"/>
    </row>
    <row r="192" spans="1:35" ht="15">
      <c r="A192" s="89"/>
      <c r="B192" s="89"/>
      <c r="C192" s="89"/>
      <c r="D192" s="90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102"/>
      <c r="AB192" s="103"/>
      <c r="AC192" s="85"/>
      <c r="AD192" s="89"/>
      <c r="AE192" s="89"/>
      <c r="AF192" s="17"/>
      <c r="AG192" s="17"/>
      <c r="AH192" s="17"/>
      <c r="AI192" s="17"/>
    </row>
    <row r="193" spans="1:35" s="12" customFormat="1" ht="15.75">
      <c r="A193" s="166" t="s">
        <v>20</v>
      </c>
      <c r="B193" s="167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9"/>
      <c r="AC193" s="168"/>
      <c r="AD193" s="168"/>
      <c r="AE193" s="168"/>
      <c r="AF193" s="29"/>
      <c r="AG193" s="29"/>
      <c r="AH193" s="29"/>
      <c r="AI193" s="29"/>
    </row>
    <row r="194" spans="1:35" s="8" customFormat="1" ht="15">
      <c r="A194" s="170"/>
      <c r="B194" s="170"/>
      <c r="C194" s="171"/>
      <c r="D194" s="171"/>
      <c r="E194" s="171"/>
      <c r="F194" s="171"/>
      <c r="G194" s="172"/>
      <c r="H194" s="172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82"/>
      <c r="AC194" s="171"/>
      <c r="AD194" s="171"/>
      <c r="AE194" s="171"/>
      <c r="AF194" s="25"/>
      <c r="AG194" s="25"/>
      <c r="AH194" s="25"/>
      <c r="AI194" s="25"/>
    </row>
    <row r="195" spans="1:35" s="8" customFormat="1" ht="24.75" customHeight="1">
      <c r="A195" s="291" t="s">
        <v>83</v>
      </c>
      <c r="B195" s="274" t="s">
        <v>84</v>
      </c>
      <c r="C195" s="275"/>
      <c r="D195" s="276"/>
      <c r="E195" s="274" t="s">
        <v>88</v>
      </c>
      <c r="F195" s="275"/>
      <c r="G195" s="276"/>
      <c r="H195" s="274" t="s">
        <v>91</v>
      </c>
      <c r="I195" s="276"/>
      <c r="J195" s="274" t="s">
        <v>94</v>
      </c>
      <c r="K195" s="275"/>
      <c r="L195" s="275"/>
      <c r="M195" s="276"/>
      <c r="N195" s="291" t="s">
        <v>111</v>
      </c>
      <c r="O195" s="291"/>
      <c r="P195" s="291"/>
      <c r="Q195" s="291"/>
      <c r="R195" s="291"/>
      <c r="S195" s="291"/>
      <c r="T195" s="291"/>
      <c r="U195" s="291"/>
      <c r="V195" s="291" t="s">
        <v>105</v>
      </c>
      <c r="W195" s="291"/>
      <c r="X195" s="291"/>
      <c r="Y195" s="291"/>
      <c r="Z195" s="291" t="s">
        <v>108</v>
      </c>
      <c r="AA195" s="274" t="s">
        <v>3</v>
      </c>
      <c r="AB195" s="291" t="s">
        <v>109</v>
      </c>
      <c r="AC195" s="292" t="s">
        <v>114</v>
      </c>
      <c r="AD195" s="171"/>
      <c r="AE195" s="171"/>
      <c r="AF195" s="25"/>
      <c r="AG195" s="25"/>
      <c r="AH195" s="25"/>
      <c r="AI195" s="25"/>
    </row>
    <row r="196" spans="1:35" s="8" customFormat="1" ht="30.75" customHeight="1">
      <c r="A196" s="291"/>
      <c r="B196" s="280" t="s">
        <v>85</v>
      </c>
      <c r="C196" s="280" t="s">
        <v>86</v>
      </c>
      <c r="D196" s="280" t="s">
        <v>87</v>
      </c>
      <c r="E196" s="280" t="s">
        <v>89</v>
      </c>
      <c r="F196" s="280" t="s">
        <v>90</v>
      </c>
      <c r="G196" s="280" t="s">
        <v>0</v>
      </c>
      <c r="H196" s="280" t="s">
        <v>92</v>
      </c>
      <c r="I196" s="280" t="s">
        <v>93</v>
      </c>
      <c r="J196" s="280" t="s">
        <v>95</v>
      </c>
      <c r="K196" s="280" t="s">
        <v>96</v>
      </c>
      <c r="L196" s="280" t="s">
        <v>97</v>
      </c>
      <c r="M196" s="280" t="s">
        <v>98</v>
      </c>
      <c r="N196" s="280" t="s">
        <v>99</v>
      </c>
      <c r="O196" s="280" t="s">
        <v>90</v>
      </c>
      <c r="P196" s="280" t="s">
        <v>2</v>
      </c>
      <c r="Q196" s="280" t="s">
        <v>100</v>
      </c>
      <c r="R196" s="280" t="s">
        <v>101</v>
      </c>
      <c r="S196" s="280" t="s">
        <v>102</v>
      </c>
      <c r="T196" s="280" t="s">
        <v>103</v>
      </c>
      <c r="U196" s="280" t="s">
        <v>104</v>
      </c>
      <c r="V196" s="280" t="s">
        <v>1</v>
      </c>
      <c r="W196" s="280" t="s">
        <v>2</v>
      </c>
      <c r="X196" s="280" t="s">
        <v>106</v>
      </c>
      <c r="Y196" s="280" t="s">
        <v>107</v>
      </c>
      <c r="Z196" s="291"/>
      <c r="AA196" s="274"/>
      <c r="AB196" s="291"/>
      <c r="AC196" s="293"/>
      <c r="AD196" s="171"/>
      <c r="AE196" s="171"/>
      <c r="AF196" s="25"/>
      <c r="AG196" s="25"/>
      <c r="AH196" s="25"/>
      <c r="AI196" s="25"/>
    </row>
    <row r="197" spans="1:35" s="8" customFormat="1" ht="35.25" customHeight="1">
      <c r="A197" s="29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90"/>
      <c r="R197" s="281"/>
      <c r="S197" s="281"/>
      <c r="T197" s="281"/>
      <c r="U197" s="290"/>
      <c r="V197" s="281"/>
      <c r="W197" s="290"/>
      <c r="X197" s="290"/>
      <c r="Y197" s="290"/>
      <c r="Z197" s="291"/>
      <c r="AA197" s="274"/>
      <c r="AB197" s="291"/>
      <c r="AC197" s="294"/>
      <c r="AD197" s="171"/>
      <c r="AE197" s="171"/>
      <c r="AF197" s="25"/>
      <c r="AG197" s="25"/>
      <c r="AH197" s="25"/>
      <c r="AI197" s="25"/>
    </row>
    <row r="198" spans="1:35" s="8" customFormat="1" ht="30.75">
      <c r="A198" s="116" t="s">
        <v>146</v>
      </c>
      <c r="B198" s="93" t="s">
        <v>112</v>
      </c>
      <c r="C198" s="173" t="s">
        <v>5</v>
      </c>
      <c r="D198" s="164" t="s">
        <v>5</v>
      </c>
      <c r="E198" s="151">
        <v>20</v>
      </c>
      <c r="F198" s="151">
        <v>1</v>
      </c>
      <c r="G198" s="173">
        <f aca="true" t="shared" si="108" ref="G198:G203">E198+F198</f>
        <v>21</v>
      </c>
      <c r="H198" s="174">
        <v>620</v>
      </c>
      <c r="I198" s="175">
        <f aca="true" t="shared" si="109" ref="I198:I210">G198*H198</f>
        <v>13020</v>
      </c>
      <c r="J198" s="173">
        <f aca="true" t="shared" si="110" ref="J198:J210">G198</f>
        <v>21</v>
      </c>
      <c r="K198" s="173">
        <v>1</v>
      </c>
      <c r="L198" s="173">
        <v>550</v>
      </c>
      <c r="M198" s="175">
        <f>J198*K198*L198</f>
        <v>11550</v>
      </c>
      <c r="N198" s="173">
        <f aca="true" t="shared" si="111" ref="N198:N203">E198</f>
        <v>20</v>
      </c>
      <c r="O198" s="173">
        <f aca="true" t="shared" si="112" ref="O198:O210">F198</f>
        <v>1</v>
      </c>
      <c r="P198" s="173">
        <v>2</v>
      </c>
      <c r="Q198" s="173">
        <v>409</v>
      </c>
      <c r="R198" s="173">
        <v>204.5</v>
      </c>
      <c r="S198" s="173">
        <f>N198*P198*Q198</f>
        <v>16360</v>
      </c>
      <c r="T198" s="173">
        <f aca="true" t="shared" si="113" ref="T198:T203">O198*P198*R198</f>
        <v>409</v>
      </c>
      <c r="U198" s="175">
        <f>S198+T198</f>
        <v>16769</v>
      </c>
      <c r="V198" s="173">
        <f aca="true" t="shared" si="114" ref="V198:V210">G198</f>
        <v>21</v>
      </c>
      <c r="W198" s="173">
        <v>1</v>
      </c>
      <c r="X198" s="173">
        <v>100</v>
      </c>
      <c r="Y198" s="175">
        <f>V198*W198*X198</f>
        <v>2100</v>
      </c>
      <c r="Z198" s="175">
        <v>26000</v>
      </c>
      <c r="AA198" s="176">
        <f>I198+M198+U198+Y198+Z198</f>
        <v>69439</v>
      </c>
      <c r="AB198" s="93" t="s">
        <v>113</v>
      </c>
      <c r="AC198" s="96"/>
      <c r="AD198" s="171"/>
      <c r="AE198" s="171"/>
      <c r="AF198" s="25"/>
      <c r="AG198" s="25"/>
      <c r="AH198" s="25"/>
      <c r="AI198" s="25"/>
    </row>
    <row r="199" spans="1:35" s="8" customFormat="1" ht="30.75">
      <c r="A199" s="116" t="s">
        <v>146</v>
      </c>
      <c r="B199" s="93" t="s">
        <v>112</v>
      </c>
      <c r="C199" s="173" t="s">
        <v>5</v>
      </c>
      <c r="D199" s="164" t="s">
        <v>5</v>
      </c>
      <c r="E199" s="151">
        <v>20</v>
      </c>
      <c r="F199" s="151">
        <v>1</v>
      </c>
      <c r="G199" s="173">
        <f t="shared" si="108"/>
        <v>21</v>
      </c>
      <c r="H199" s="174">
        <v>954</v>
      </c>
      <c r="I199" s="175">
        <f t="shared" si="109"/>
        <v>20034</v>
      </c>
      <c r="J199" s="173">
        <f t="shared" si="110"/>
        <v>21</v>
      </c>
      <c r="K199" s="173">
        <v>1</v>
      </c>
      <c r="L199" s="173">
        <v>550</v>
      </c>
      <c r="M199" s="175">
        <f aca="true" t="shared" si="115" ref="M199:M210">J199*K199*L199</f>
        <v>11550</v>
      </c>
      <c r="N199" s="173">
        <f t="shared" si="111"/>
        <v>20</v>
      </c>
      <c r="O199" s="173">
        <f t="shared" si="112"/>
        <v>1</v>
      </c>
      <c r="P199" s="173">
        <v>2</v>
      </c>
      <c r="Q199" s="173">
        <v>409</v>
      </c>
      <c r="R199" s="173">
        <v>204.5</v>
      </c>
      <c r="S199" s="173">
        <f>N199*P199*Q199</f>
        <v>16360</v>
      </c>
      <c r="T199" s="173">
        <f t="shared" si="113"/>
        <v>409</v>
      </c>
      <c r="U199" s="175">
        <f aca="true" t="shared" si="116" ref="U199:U210">S199+T199</f>
        <v>16769</v>
      </c>
      <c r="V199" s="173">
        <f t="shared" si="114"/>
        <v>21</v>
      </c>
      <c r="W199" s="173">
        <v>1</v>
      </c>
      <c r="X199" s="173">
        <v>100</v>
      </c>
      <c r="Y199" s="175">
        <f aca="true" t="shared" si="117" ref="Y199:Y210">V199*W199*X199</f>
        <v>2100</v>
      </c>
      <c r="Z199" s="175">
        <v>16000</v>
      </c>
      <c r="AA199" s="176">
        <f aca="true" t="shared" si="118" ref="AA199:AA210">I199+M199+U199+Y199+Z199</f>
        <v>66453</v>
      </c>
      <c r="AB199" s="93" t="s">
        <v>113</v>
      </c>
      <c r="AC199" s="96"/>
      <c r="AD199" s="171"/>
      <c r="AE199" s="171"/>
      <c r="AF199" s="25"/>
      <c r="AG199" s="25"/>
      <c r="AH199" s="25"/>
      <c r="AI199" s="25"/>
    </row>
    <row r="200" spans="1:35" s="8" customFormat="1" ht="30.75">
      <c r="A200" s="116" t="s">
        <v>146</v>
      </c>
      <c r="B200" s="93" t="s">
        <v>112</v>
      </c>
      <c r="C200" s="173" t="s">
        <v>5</v>
      </c>
      <c r="D200" s="164" t="s">
        <v>5</v>
      </c>
      <c r="E200" s="151">
        <v>20</v>
      </c>
      <c r="F200" s="151">
        <v>1</v>
      </c>
      <c r="G200" s="173">
        <f t="shared" si="108"/>
        <v>21</v>
      </c>
      <c r="H200" s="174">
        <v>954</v>
      </c>
      <c r="I200" s="175">
        <f t="shared" si="109"/>
        <v>20034</v>
      </c>
      <c r="J200" s="173">
        <f t="shared" si="110"/>
        <v>21</v>
      </c>
      <c r="K200" s="173">
        <v>1</v>
      </c>
      <c r="L200" s="173">
        <v>550</v>
      </c>
      <c r="M200" s="175">
        <f t="shared" si="115"/>
        <v>11550</v>
      </c>
      <c r="N200" s="173">
        <f t="shared" si="111"/>
        <v>20</v>
      </c>
      <c r="O200" s="173">
        <f t="shared" si="112"/>
        <v>1</v>
      </c>
      <c r="P200" s="173">
        <v>2</v>
      </c>
      <c r="Q200" s="173">
        <v>409</v>
      </c>
      <c r="R200" s="173">
        <v>204.5</v>
      </c>
      <c r="S200" s="173">
        <f>N200*P200*Q200</f>
        <v>16360</v>
      </c>
      <c r="T200" s="173">
        <f t="shared" si="113"/>
        <v>409</v>
      </c>
      <c r="U200" s="175">
        <f t="shared" si="116"/>
        <v>16769</v>
      </c>
      <c r="V200" s="173">
        <f t="shared" si="114"/>
        <v>21</v>
      </c>
      <c r="W200" s="173">
        <v>1</v>
      </c>
      <c r="X200" s="173">
        <v>100</v>
      </c>
      <c r="Y200" s="175">
        <f t="shared" si="117"/>
        <v>2100</v>
      </c>
      <c r="Z200" s="175">
        <v>16000</v>
      </c>
      <c r="AA200" s="176">
        <f t="shared" si="118"/>
        <v>66453</v>
      </c>
      <c r="AB200" s="93" t="s">
        <v>113</v>
      </c>
      <c r="AC200" s="96"/>
      <c r="AD200" s="171"/>
      <c r="AE200" s="171"/>
      <c r="AF200" s="25"/>
      <c r="AG200" s="25"/>
      <c r="AH200" s="25"/>
      <c r="AI200" s="25"/>
    </row>
    <row r="201" spans="1:35" s="8" customFormat="1" ht="30.75">
      <c r="A201" s="116" t="s">
        <v>146</v>
      </c>
      <c r="B201" s="93" t="s">
        <v>112</v>
      </c>
      <c r="C201" s="173" t="s">
        <v>5</v>
      </c>
      <c r="D201" s="164" t="s">
        <v>5</v>
      </c>
      <c r="E201" s="151">
        <v>20</v>
      </c>
      <c r="F201" s="151">
        <v>1</v>
      </c>
      <c r="G201" s="173">
        <f t="shared" si="108"/>
        <v>21</v>
      </c>
      <c r="H201" s="174">
        <v>1524</v>
      </c>
      <c r="I201" s="175">
        <f t="shared" si="109"/>
        <v>32004</v>
      </c>
      <c r="J201" s="173">
        <f t="shared" si="110"/>
        <v>21</v>
      </c>
      <c r="K201" s="173">
        <v>1</v>
      </c>
      <c r="L201" s="173">
        <v>550</v>
      </c>
      <c r="M201" s="175">
        <f t="shared" si="115"/>
        <v>11550</v>
      </c>
      <c r="N201" s="173">
        <f t="shared" si="111"/>
        <v>20</v>
      </c>
      <c r="O201" s="173">
        <f t="shared" si="112"/>
        <v>1</v>
      </c>
      <c r="P201" s="173">
        <v>2</v>
      </c>
      <c r="Q201" s="173">
        <v>409</v>
      </c>
      <c r="R201" s="173">
        <v>204.5</v>
      </c>
      <c r="S201" s="173">
        <f>N201*Q201*P201</f>
        <v>16360</v>
      </c>
      <c r="T201" s="173">
        <f t="shared" si="113"/>
        <v>409</v>
      </c>
      <c r="U201" s="175">
        <f t="shared" si="116"/>
        <v>16769</v>
      </c>
      <c r="V201" s="173">
        <f t="shared" si="114"/>
        <v>21</v>
      </c>
      <c r="W201" s="173">
        <v>1</v>
      </c>
      <c r="X201" s="173">
        <v>100</v>
      </c>
      <c r="Y201" s="175">
        <f t="shared" si="117"/>
        <v>2100</v>
      </c>
      <c r="Z201" s="175">
        <v>9000</v>
      </c>
      <c r="AA201" s="176">
        <f t="shared" si="118"/>
        <v>71423</v>
      </c>
      <c r="AB201" s="93" t="s">
        <v>113</v>
      </c>
      <c r="AC201" s="96"/>
      <c r="AD201" s="171"/>
      <c r="AE201" s="171"/>
      <c r="AF201" s="25"/>
      <c r="AG201" s="25"/>
      <c r="AH201" s="25"/>
      <c r="AI201" s="25"/>
    </row>
    <row r="202" spans="1:35" s="8" customFormat="1" ht="30.75">
      <c r="A202" s="116" t="s">
        <v>146</v>
      </c>
      <c r="B202" s="93" t="s">
        <v>112</v>
      </c>
      <c r="C202" s="173" t="s">
        <v>5</v>
      </c>
      <c r="D202" s="164" t="s">
        <v>5</v>
      </c>
      <c r="E202" s="151">
        <v>20</v>
      </c>
      <c r="F202" s="151">
        <v>1</v>
      </c>
      <c r="G202" s="173">
        <f t="shared" si="108"/>
        <v>21</v>
      </c>
      <c r="H202" s="174">
        <v>1240</v>
      </c>
      <c r="I202" s="175">
        <f t="shared" si="109"/>
        <v>26040</v>
      </c>
      <c r="J202" s="173">
        <f t="shared" si="110"/>
        <v>21</v>
      </c>
      <c r="K202" s="173">
        <v>1</v>
      </c>
      <c r="L202" s="173">
        <v>550</v>
      </c>
      <c r="M202" s="175">
        <f t="shared" si="115"/>
        <v>11550</v>
      </c>
      <c r="N202" s="173">
        <f t="shared" si="111"/>
        <v>20</v>
      </c>
      <c r="O202" s="173">
        <f t="shared" si="112"/>
        <v>1</v>
      </c>
      <c r="P202" s="173">
        <v>2</v>
      </c>
      <c r="Q202" s="173">
        <v>409</v>
      </c>
      <c r="R202" s="173">
        <v>204.5</v>
      </c>
      <c r="S202" s="173">
        <f aca="true" t="shared" si="119" ref="S202:S210">N202*P202*Q202</f>
        <v>16360</v>
      </c>
      <c r="T202" s="173">
        <f t="shared" si="113"/>
        <v>409</v>
      </c>
      <c r="U202" s="175">
        <f t="shared" si="116"/>
        <v>16769</v>
      </c>
      <c r="V202" s="173">
        <f t="shared" si="114"/>
        <v>21</v>
      </c>
      <c r="W202" s="173">
        <v>1</v>
      </c>
      <c r="X202" s="173">
        <v>100</v>
      </c>
      <c r="Y202" s="175">
        <f t="shared" si="117"/>
        <v>2100</v>
      </c>
      <c r="Z202" s="175">
        <v>16000</v>
      </c>
      <c r="AA202" s="176">
        <f t="shared" si="118"/>
        <v>72459</v>
      </c>
      <c r="AB202" s="93" t="s">
        <v>113</v>
      </c>
      <c r="AC202" s="96"/>
      <c r="AD202" s="171"/>
      <c r="AE202" s="171"/>
      <c r="AF202" s="25"/>
      <c r="AG202" s="25"/>
      <c r="AH202" s="25"/>
      <c r="AI202" s="25"/>
    </row>
    <row r="203" spans="1:35" s="8" customFormat="1" ht="30.75">
      <c r="A203" s="116" t="s">
        <v>146</v>
      </c>
      <c r="B203" s="93" t="s">
        <v>112</v>
      </c>
      <c r="C203" s="173" t="s">
        <v>5</v>
      </c>
      <c r="D203" s="164" t="s">
        <v>5</v>
      </c>
      <c r="E203" s="151">
        <v>20</v>
      </c>
      <c r="F203" s="151">
        <v>1</v>
      </c>
      <c r="G203" s="173">
        <f t="shared" si="108"/>
        <v>21</v>
      </c>
      <c r="H203" s="174">
        <v>954</v>
      </c>
      <c r="I203" s="175">
        <f t="shared" si="109"/>
        <v>20034</v>
      </c>
      <c r="J203" s="173">
        <f t="shared" si="110"/>
        <v>21</v>
      </c>
      <c r="K203" s="173">
        <v>1</v>
      </c>
      <c r="L203" s="173">
        <v>550</v>
      </c>
      <c r="M203" s="175">
        <f t="shared" si="115"/>
        <v>11550</v>
      </c>
      <c r="N203" s="173">
        <f t="shared" si="111"/>
        <v>20</v>
      </c>
      <c r="O203" s="173">
        <f t="shared" si="112"/>
        <v>1</v>
      </c>
      <c r="P203" s="173">
        <v>2</v>
      </c>
      <c r="Q203" s="173">
        <v>409</v>
      </c>
      <c r="R203" s="173">
        <v>204.5</v>
      </c>
      <c r="S203" s="173">
        <f t="shared" si="119"/>
        <v>16360</v>
      </c>
      <c r="T203" s="173">
        <f t="shared" si="113"/>
        <v>409</v>
      </c>
      <c r="U203" s="175">
        <f t="shared" si="116"/>
        <v>16769</v>
      </c>
      <c r="V203" s="173">
        <f t="shared" si="114"/>
        <v>21</v>
      </c>
      <c r="W203" s="173">
        <v>1</v>
      </c>
      <c r="X203" s="173">
        <v>100</v>
      </c>
      <c r="Y203" s="175">
        <f t="shared" si="117"/>
        <v>2100</v>
      </c>
      <c r="Z203" s="175">
        <v>12000</v>
      </c>
      <c r="AA203" s="176">
        <f t="shared" si="118"/>
        <v>62453</v>
      </c>
      <c r="AB203" s="93" t="s">
        <v>113</v>
      </c>
      <c r="AC203" s="96"/>
      <c r="AD203" s="171"/>
      <c r="AE203" s="171"/>
      <c r="AF203" s="25"/>
      <c r="AG203" s="25"/>
      <c r="AH203" s="25"/>
      <c r="AI203" s="25"/>
    </row>
    <row r="204" spans="1:35" s="8" customFormat="1" ht="30.75">
      <c r="A204" s="116" t="s">
        <v>146</v>
      </c>
      <c r="B204" s="93" t="s">
        <v>112</v>
      </c>
      <c r="C204" s="173" t="s">
        <v>5</v>
      </c>
      <c r="D204" s="164" t="s">
        <v>5</v>
      </c>
      <c r="E204" s="151">
        <v>20</v>
      </c>
      <c r="F204" s="151">
        <v>1</v>
      </c>
      <c r="G204" s="173">
        <f>E204+F204</f>
        <v>21</v>
      </c>
      <c r="H204" s="174">
        <v>954</v>
      </c>
      <c r="I204" s="175">
        <f t="shared" si="109"/>
        <v>20034</v>
      </c>
      <c r="J204" s="173">
        <f t="shared" si="110"/>
        <v>21</v>
      </c>
      <c r="K204" s="173">
        <v>1</v>
      </c>
      <c r="L204" s="173">
        <v>550</v>
      </c>
      <c r="M204" s="175">
        <f t="shared" si="115"/>
        <v>11550</v>
      </c>
      <c r="N204" s="173">
        <f>E204</f>
        <v>20</v>
      </c>
      <c r="O204" s="173">
        <f t="shared" si="112"/>
        <v>1</v>
      </c>
      <c r="P204" s="173">
        <v>2</v>
      </c>
      <c r="Q204" s="173">
        <v>409</v>
      </c>
      <c r="R204" s="173">
        <v>204.5</v>
      </c>
      <c r="S204" s="173">
        <f t="shared" si="119"/>
        <v>16360</v>
      </c>
      <c r="T204" s="173">
        <f>O204*P204*R204</f>
        <v>409</v>
      </c>
      <c r="U204" s="175">
        <f t="shared" si="116"/>
        <v>16769</v>
      </c>
      <c r="V204" s="173">
        <f t="shared" si="114"/>
        <v>21</v>
      </c>
      <c r="W204" s="173">
        <v>1</v>
      </c>
      <c r="X204" s="173">
        <v>100</v>
      </c>
      <c r="Y204" s="175">
        <f t="shared" si="117"/>
        <v>2100</v>
      </c>
      <c r="Z204" s="175">
        <v>12000</v>
      </c>
      <c r="AA204" s="176">
        <f t="shared" si="118"/>
        <v>62453</v>
      </c>
      <c r="AB204" s="93" t="s">
        <v>113</v>
      </c>
      <c r="AC204" s="96"/>
      <c r="AD204" s="171"/>
      <c r="AE204" s="171"/>
      <c r="AF204" s="25"/>
      <c r="AG204" s="25"/>
      <c r="AH204" s="25"/>
      <c r="AI204" s="25"/>
    </row>
    <row r="205" spans="1:35" s="8" customFormat="1" ht="30.75">
      <c r="A205" s="116" t="s">
        <v>147</v>
      </c>
      <c r="B205" s="93" t="s">
        <v>112</v>
      </c>
      <c r="C205" s="173" t="s">
        <v>5</v>
      </c>
      <c r="D205" s="164" t="s">
        <v>5</v>
      </c>
      <c r="E205" s="151">
        <v>20</v>
      </c>
      <c r="F205" s="151">
        <v>1</v>
      </c>
      <c r="G205" s="173">
        <f aca="true" t="shared" si="120" ref="G205:G210">E205+F205</f>
        <v>21</v>
      </c>
      <c r="H205" s="174">
        <v>620</v>
      </c>
      <c r="I205" s="175">
        <f t="shared" si="109"/>
        <v>13020</v>
      </c>
      <c r="J205" s="173">
        <f t="shared" si="110"/>
        <v>21</v>
      </c>
      <c r="K205" s="173">
        <v>1</v>
      </c>
      <c r="L205" s="173">
        <v>550</v>
      </c>
      <c r="M205" s="175">
        <f t="shared" si="115"/>
        <v>11550</v>
      </c>
      <c r="N205" s="173">
        <f aca="true" t="shared" si="121" ref="N205:N210">E205</f>
        <v>20</v>
      </c>
      <c r="O205" s="173">
        <f t="shared" si="112"/>
        <v>1</v>
      </c>
      <c r="P205" s="173">
        <v>2</v>
      </c>
      <c r="Q205" s="173">
        <v>409</v>
      </c>
      <c r="R205" s="173">
        <v>204.5</v>
      </c>
      <c r="S205" s="173">
        <f t="shared" si="119"/>
        <v>16360</v>
      </c>
      <c r="T205" s="173">
        <f aca="true" t="shared" si="122" ref="T205:T210">O205*P205*R205</f>
        <v>409</v>
      </c>
      <c r="U205" s="175">
        <f t="shared" si="116"/>
        <v>16769</v>
      </c>
      <c r="V205" s="173">
        <f t="shared" si="114"/>
        <v>21</v>
      </c>
      <c r="W205" s="173">
        <v>1</v>
      </c>
      <c r="X205" s="173">
        <v>100</v>
      </c>
      <c r="Y205" s="175">
        <f t="shared" si="117"/>
        <v>2100</v>
      </c>
      <c r="Z205" s="175">
        <v>12001</v>
      </c>
      <c r="AA205" s="176">
        <f t="shared" si="118"/>
        <v>55440</v>
      </c>
      <c r="AB205" s="93" t="s">
        <v>113</v>
      </c>
      <c r="AC205" s="96"/>
      <c r="AD205" s="171"/>
      <c r="AE205" s="171"/>
      <c r="AF205" s="25"/>
      <c r="AG205" s="25"/>
      <c r="AH205" s="25"/>
      <c r="AI205" s="25"/>
    </row>
    <row r="206" spans="1:35" s="8" customFormat="1" ht="30.75">
      <c r="A206" s="116" t="s">
        <v>147</v>
      </c>
      <c r="B206" s="93" t="s">
        <v>112</v>
      </c>
      <c r="C206" s="173" t="s">
        <v>5</v>
      </c>
      <c r="D206" s="164" t="s">
        <v>5</v>
      </c>
      <c r="E206" s="151">
        <v>20</v>
      </c>
      <c r="F206" s="151">
        <v>1</v>
      </c>
      <c r="G206" s="173">
        <f t="shared" si="120"/>
        <v>21</v>
      </c>
      <c r="H206" s="174">
        <v>954</v>
      </c>
      <c r="I206" s="175">
        <f t="shared" si="109"/>
        <v>20034</v>
      </c>
      <c r="J206" s="173">
        <f t="shared" si="110"/>
        <v>21</v>
      </c>
      <c r="K206" s="173">
        <v>1</v>
      </c>
      <c r="L206" s="173">
        <v>550</v>
      </c>
      <c r="M206" s="175">
        <f t="shared" si="115"/>
        <v>11550</v>
      </c>
      <c r="N206" s="173">
        <f t="shared" si="121"/>
        <v>20</v>
      </c>
      <c r="O206" s="173">
        <f t="shared" si="112"/>
        <v>1</v>
      </c>
      <c r="P206" s="173">
        <v>2</v>
      </c>
      <c r="Q206" s="173">
        <v>409</v>
      </c>
      <c r="R206" s="173">
        <v>204.5</v>
      </c>
      <c r="S206" s="173">
        <f t="shared" si="119"/>
        <v>16360</v>
      </c>
      <c r="T206" s="173">
        <f t="shared" si="122"/>
        <v>409</v>
      </c>
      <c r="U206" s="175">
        <f t="shared" si="116"/>
        <v>16769</v>
      </c>
      <c r="V206" s="173">
        <f t="shared" si="114"/>
        <v>21</v>
      </c>
      <c r="W206" s="173">
        <v>1</v>
      </c>
      <c r="X206" s="173">
        <v>100</v>
      </c>
      <c r="Y206" s="175">
        <f t="shared" si="117"/>
        <v>2100</v>
      </c>
      <c r="Z206" s="175">
        <v>12002</v>
      </c>
      <c r="AA206" s="176">
        <f t="shared" si="118"/>
        <v>62455</v>
      </c>
      <c r="AB206" s="93" t="s">
        <v>113</v>
      </c>
      <c r="AC206" s="96"/>
      <c r="AD206" s="171"/>
      <c r="AE206" s="171"/>
      <c r="AF206" s="25"/>
      <c r="AG206" s="25"/>
      <c r="AH206" s="25"/>
      <c r="AI206" s="25"/>
    </row>
    <row r="207" spans="1:35" s="8" customFormat="1" ht="30.75">
      <c r="A207" s="116" t="s">
        <v>147</v>
      </c>
      <c r="B207" s="93" t="s">
        <v>112</v>
      </c>
      <c r="C207" s="173" t="s">
        <v>5</v>
      </c>
      <c r="D207" s="164" t="s">
        <v>5</v>
      </c>
      <c r="E207" s="151">
        <v>20</v>
      </c>
      <c r="F207" s="151">
        <v>1</v>
      </c>
      <c r="G207" s="173">
        <f t="shared" si="120"/>
        <v>21</v>
      </c>
      <c r="H207" s="174">
        <v>954</v>
      </c>
      <c r="I207" s="175">
        <f t="shared" si="109"/>
        <v>20034</v>
      </c>
      <c r="J207" s="173">
        <f t="shared" si="110"/>
        <v>21</v>
      </c>
      <c r="K207" s="173">
        <v>1</v>
      </c>
      <c r="L207" s="173">
        <v>550</v>
      </c>
      <c r="M207" s="175">
        <f t="shared" si="115"/>
        <v>11550</v>
      </c>
      <c r="N207" s="173">
        <f t="shared" si="121"/>
        <v>20</v>
      </c>
      <c r="O207" s="173">
        <f t="shared" si="112"/>
        <v>1</v>
      </c>
      <c r="P207" s="173">
        <v>2</v>
      </c>
      <c r="Q207" s="173">
        <v>409</v>
      </c>
      <c r="R207" s="173">
        <v>204.5</v>
      </c>
      <c r="S207" s="173">
        <f t="shared" si="119"/>
        <v>16360</v>
      </c>
      <c r="T207" s="173">
        <f t="shared" si="122"/>
        <v>409</v>
      </c>
      <c r="U207" s="175">
        <f t="shared" si="116"/>
        <v>16769</v>
      </c>
      <c r="V207" s="173">
        <f t="shared" si="114"/>
        <v>21</v>
      </c>
      <c r="W207" s="173">
        <v>1</v>
      </c>
      <c r="X207" s="173">
        <v>100</v>
      </c>
      <c r="Y207" s="175">
        <f t="shared" si="117"/>
        <v>2100</v>
      </c>
      <c r="Z207" s="175">
        <v>12003</v>
      </c>
      <c r="AA207" s="176">
        <f t="shared" si="118"/>
        <v>62456</v>
      </c>
      <c r="AB207" s="93" t="s">
        <v>113</v>
      </c>
      <c r="AC207" s="96"/>
      <c r="AD207" s="171"/>
      <c r="AE207" s="171"/>
      <c r="AF207" s="25"/>
      <c r="AG207" s="25"/>
      <c r="AH207" s="25"/>
      <c r="AI207" s="25"/>
    </row>
    <row r="208" spans="1:35" s="8" customFormat="1" ht="30.75">
      <c r="A208" s="116" t="s">
        <v>147</v>
      </c>
      <c r="B208" s="93" t="s">
        <v>112</v>
      </c>
      <c r="C208" s="173" t="s">
        <v>5</v>
      </c>
      <c r="D208" s="164" t="s">
        <v>5</v>
      </c>
      <c r="E208" s="151">
        <v>20</v>
      </c>
      <c r="F208" s="151">
        <v>1</v>
      </c>
      <c r="G208" s="173">
        <f t="shared" si="120"/>
        <v>21</v>
      </c>
      <c r="H208" s="174">
        <v>1524</v>
      </c>
      <c r="I208" s="175">
        <f t="shared" si="109"/>
        <v>32004</v>
      </c>
      <c r="J208" s="173">
        <f t="shared" si="110"/>
        <v>21</v>
      </c>
      <c r="K208" s="173">
        <v>1</v>
      </c>
      <c r="L208" s="173">
        <v>550</v>
      </c>
      <c r="M208" s="175">
        <f t="shared" si="115"/>
        <v>11550</v>
      </c>
      <c r="N208" s="173">
        <f t="shared" si="121"/>
        <v>20</v>
      </c>
      <c r="O208" s="173">
        <f t="shared" si="112"/>
        <v>1</v>
      </c>
      <c r="P208" s="173">
        <v>2</v>
      </c>
      <c r="Q208" s="173">
        <v>409</v>
      </c>
      <c r="R208" s="173">
        <v>204.5</v>
      </c>
      <c r="S208" s="173">
        <f t="shared" si="119"/>
        <v>16360</v>
      </c>
      <c r="T208" s="173">
        <f t="shared" si="122"/>
        <v>409</v>
      </c>
      <c r="U208" s="175">
        <f t="shared" si="116"/>
        <v>16769</v>
      </c>
      <c r="V208" s="173">
        <f t="shared" si="114"/>
        <v>21</v>
      </c>
      <c r="W208" s="173">
        <v>1</v>
      </c>
      <c r="X208" s="173">
        <v>100</v>
      </c>
      <c r="Y208" s="175">
        <f t="shared" si="117"/>
        <v>2100</v>
      </c>
      <c r="Z208" s="175">
        <v>12004</v>
      </c>
      <c r="AA208" s="176">
        <f t="shared" si="118"/>
        <v>74427</v>
      </c>
      <c r="AB208" s="93" t="s">
        <v>113</v>
      </c>
      <c r="AC208" s="96"/>
      <c r="AD208" s="171"/>
      <c r="AE208" s="171"/>
      <c r="AF208" s="25"/>
      <c r="AG208" s="25"/>
      <c r="AH208" s="25"/>
      <c r="AI208" s="25"/>
    </row>
    <row r="209" spans="1:35" s="8" customFormat="1" ht="30.75">
      <c r="A209" s="116" t="s">
        <v>147</v>
      </c>
      <c r="B209" s="93" t="s">
        <v>112</v>
      </c>
      <c r="C209" s="173" t="s">
        <v>5</v>
      </c>
      <c r="D209" s="164" t="s">
        <v>5</v>
      </c>
      <c r="E209" s="151">
        <v>20</v>
      </c>
      <c r="F209" s="151">
        <v>1</v>
      </c>
      <c r="G209" s="173">
        <f t="shared" si="120"/>
        <v>21</v>
      </c>
      <c r="H209" s="174">
        <v>1240</v>
      </c>
      <c r="I209" s="175">
        <f t="shared" si="109"/>
        <v>26040</v>
      </c>
      <c r="J209" s="173">
        <f t="shared" si="110"/>
        <v>21</v>
      </c>
      <c r="K209" s="173">
        <v>1</v>
      </c>
      <c r="L209" s="173">
        <v>550</v>
      </c>
      <c r="M209" s="175">
        <f t="shared" si="115"/>
        <v>11550</v>
      </c>
      <c r="N209" s="173">
        <f t="shared" si="121"/>
        <v>20</v>
      </c>
      <c r="O209" s="173">
        <f t="shared" si="112"/>
        <v>1</v>
      </c>
      <c r="P209" s="173">
        <v>2</v>
      </c>
      <c r="Q209" s="173">
        <v>409</v>
      </c>
      <c r="R209" s="173">
        <v>204.5</v>
      </c>
      <c r="S209" s="173">
        <f t="shared" si="119"/>
        <v>16360</v>
      </c>
      <c r="T209" s="173">
        <f t="shared" si="122"/>
        <v>409</v>
      </c>
      <c r="U209" s="175">
        <f t="shared" si="116"/>
        <v>16769</v>
      </c>
      <c r="V209" s="173">
        <f t="shared" si="114"/>
        <v>21</v>
      </c>
      <c r="W209" s="173">
        <v>1</v>
      </c>
      <c r="X209" s="173">
        <v>100</v>
      </c>
      <c r="Y209" s="175">
        <f t="shared" si="117"/>
        <v>2100</v>
      </c>
      <c r="Z209" s="175">
        <v>12005</v>
      </c>
      <c r="AA209" s="176">
        <f t="shared" si="118"/>
        <v>68464</v>
      </c>
      <c r="AB209" s="93" t="s">
        <v>113</v>
      </c>
      <c r="AC209" s="96"/>
      <c r="AD209" s="171"/>
      <c r="AE209" s="171"/>
      <c r="AF209" s="25"/>
      <c r="AG209" s="25"/>
      <c r="AH209" s="25"/>
      <c r="AI209" s="25"/>
    </row>
    <row r="210" spans="1:35" s="8" customFormat="1" ht="30.75">
      <c r="A210" s="116" t="s">
        <v>147</v>
      </c>
      <c r="B210" s="93" t="s">
        <v>112</v>
      </c>
      <c r="C210" s="173" t="s">
        <v>5</v>
      </c>
      <c r="D210" s="164" t="s">
        <v>5</v>
      </c>
      <c r="E210" s="151">
        <v>20</v>
      </c>
      <c r="F210" s="151">
        <v>1</v>
      </c>
      <c r="G210" s="173">
        <f t="shared" si="120"/>
        <v>21</v>
      </c>
      <c r="H210" s="174">
        <v>954</v>
      </c>
      <c r="I210" s="175">
        <f t="shared" si="109"/>
        <v>20034</v>
      </c>
      <c r="J210" s="173">
        <f t="shared" si="110"/>
        <v>21</v>
      </c>
      <c r="K210" s="173">
        <v>1</v>
      </c>
      <c r="L210" s="173">
        <v>550</v>
      </c>
      <c r="M210" s="175">
        <f t="shared" si="115"/>
        <v>11550</v>
      </c>
      <c r="N210" s="173">
        <f t="shared" si="121"/>
        <v>20</v>
      </c>
      <c r="O210" s="173">
        <f t="shared" si="112"/>
        <v>1</v>
      </c>
      <c r="P210" s="173">
        <v>2</v>
      </c>
      <c r="Q210" s="173">
        <v>409</v>
      </c>
      <c r="R210" s="173">
        <v>204.5</v>
      </c>
      <c r="S210" s="173">
        <f t="shared" si="119"/>
        <v>16360</v>
      </c>
      <c r="T210" s="173">
        <f t="shared" si="122"/>
        <v>409</v>
      </c>
      <c r="U210" s="175">
        <f t="shared" si="116"/>
        <v>16769</v>
      </c>
      <c r="V210" s="173">
        <f t="shared" si="114"/>
        <v>21</v>
      </c>
      <c r="W210" s="173">
        <v>1</v>
      </c>
      <c r="X210" s="173">
        <v>100</v>
      </c>
      <c r="Y210" s="175">
        <f t="shared" si="117"/>
        <v>2100</v>
      </c>
      <c r="Z210" s="175">
        <v>12006</v>
      </c>
      <c r="AA210" s="176">
        <f t="shared" si="118"/>
        <v>62459</v>
      </c>
      <c r="AB210" s="93" t="s">
        <v>113</v>
      </c>
      <c r="AC210" s="96"/>
      <c r="AD210" s="171"/>
      <c r="AE210" s="171"/>
      <c r="AF210" s="25"/>
      <c r="AG210" s="25"/>
      <c r="AH210" s="25"/>
      <c r="AI210" s="25"/>
    </row>
    <row r="211" spans="1:35" s="8" customFormat="1" ht="21" customHeight="1">
      <c r="A211" s="177"/>
      <c r="B211" s="177"/>
      <c r="C211" s="178"/>
      <c r="D211" s="178"/>
      <c r="E211" s="178"/>
      <c r="F211" s="178"/>
      <c r="G211" s="178"/>
      <c r="H211" s="178"/>
      <c r="I211" s="178">
        <f>SUM(I198:I210)</f>
        <v>282366</v>
      </c>
      <c r="J211" s="178"/>
      <c r="K211" s="178"/>
      <c r="L211" s="178"/>
      <c r="M211" s="178">
        <f>SUM(M198:M210)</f>
        <v>150150</v>
      </c>
      <c r="N211" s="178"/>
      <c r="O211" s="178"/>
      <c r="P211" s="178"/>
      <c r="Q211" s="178"/>
      <c r="R211" s="178"/>
      <c r="S211" s="178"/>
      <c r="T211" s="178"/>
      <c r="U211" s="178">
        <f>SUM(U198:U210)</f>
        <v>217997</v>
      </c>
      <c r="V211" s="178"/>
      <c r="W211" s="178"/>
      <c r="X211" s="178"/>
      <c r="Y211" s="178">
        <f>SUM(Y198:Y210)</f>
        <v>27300</v>
      </c>
      <c r="Z211" s="178">
        <f>SUM(Z198:Z210)</f>
        <v>179021</v>
      </c>
      <c r="AA211" s="179">
        <f>SUM(AA198:AA210)</f>
        <v>856834</v>
      </c>
      <c r="AB211" s="315"/>
      <c r="AC211" s="316"/>
      <c r="AD211" s="171"/>
      <c r="AE211" s="171"/>
      <c r="AF211" s="25"/>
      <c r="AG211" s="25"/>
      <c r="AH211" s="25"/>
      <c r="AI211" s="25"/>
    </row>
    <row r="212" spans="1:35" s="12" customFormat="1" ht="13.5" customHeight="1">
      <c r="A212" s="180"/>
      <c r="B212" s="180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69"/>
      <c r="AC212" s="85"/>
      <c r="AD212" s="168"/>
      <c r="AE212" s="168"/>
      <c r="AF212" s="29"/>
      <c r="AG212" s="29"/>
      <c r="AH212" s="29"/>
      <c r="AI212" s="29"/>
    </row>
    <row r="213" spans="1:35" s="12" customFormat="1" ht="15.75">
      <c r="A213" s="166" t="s">
        <v>68</v>
      </c>
      <c r="B213" s="167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9"/>
      <c r="AC213" s="85"/>
      <c r="AD213" s="168"/>
      <c r="AE213" s="168"/>
      <c r="AF213" s="29"/>
      <c r="AG213" s="29"/>
      <c r="AH213" s="29"/>
      <c r="AI213" s="29"/>
    </row>
    <row r="214" spans="1:35" s="8" customFormat="1" ht="15">
      <c r="A214" s="170"/>
      <c r="B214" s="170"/>
      <c r="C214" s="171"/>
      <c r="D214" s="171"/>
      <c r="E214" s="171"/>
      <c r="F214" s="171"/>
      <c r="G214" s="172"/>
      <c r="H214" s="172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82"/>
      <c r="AC214" s="85"/>
      <c r="AD214" s="171"/>
      <c r="AE214" s="171"/>
      <c r="AF214" s="25"/>
      <c r="AG214" s="25"/>
      <c r="AH214" s="25"/>
      <c r="AI214" s="25"/>
    </row>
    <row r="215" spans="1:35" s="8" customFormat="1" ht="26.25" customHeight="1">
      <c r="A215" s="291" t="s">
        <v>83</v>
      </c>
      <c r="B215" s="274" t="s">
        <v>84</v>
      </c>
      <c r="C215" s="275"/>
      <c r="D215" s="276"/>
      <c r="E215" s="274" t="s">
        <v>88</v>
      </c>
      <c r="F215" s="275"/>
      <c r="G215" s="276"/>
      <c r="H215" s="274" t="s">
        <v>91</v>
      </c>
      <c r="I215" s="276"/>
      <c r="J215" s="274" t="s">
        <v>94</v>
      </c>
      <c r="K215" s="275"/>
      <c r="L215" s="275"/>
      <c r="M215" s="276"/>
      <c r="N215" s="291" t="s">
        <v>111</v>
      </c>
      <c r="O215" s="291"/>
      <c r="P215" s="291"/>
      <c r="Q215" s="291"/>
      <c r="R215" s="291"/>
      <c r="S215" s="291"/>
      <c r="T215" s="291"/>
      <c r="U215" s="291"/>
      <c r="V215" s="291" t="s">
        <v>105</v>
      </c>
      <c r="W215" s="291"/>
      <c r="X215" s="291"/>
      <c r="Y215" s="291"/>
      <c r="Z215" s="291" t="s">
        <v>108</v>
      </c>
      <c r="AA215" s="274" t="s">
        <v>3</v>
      </c>
      <c r="AB215" s="291" t="s">
        <v>109</v>
      </c>
      <c r="AC215" s="292" t="s">
        <v>114</v>
      </c>
      <c r="AD215" s="171"/>
      <c r="AE215" s="171"/>
      <c r="AF215" s="25"/>
      <c r="AG215" s="25"/>
      <c r="AH215" s="25"/>
      <c r="AI215" s="25"/>
    </row>
    <row r="216" spans="1:35" s="8" customFormat="1" ht="30.75" customHeight="1">
      <c r="A216" s="291"/>
      <c r="B216" s="280" t="s">
        <v>85</v>
      </c>
      <c r="C216" s="280" t="s">
        <v>86</v>
      </c>
      <c r="D216" s="280" t="s">
        <v>87</v>
      </c>
      <c r="E216" s="280" t="s">
        <v>89</v>
      </c>
      <c r="F216" s="280" t="s">
        <v>90</v>
      </c>
      <c r="G216" s="280" t="s">
        <v>0</v>
      </c>
      <c r="H216" s="280" t="s">
        <v>92</v>
      </c>
      <c r="I216" s="280" t="s">
        <v>93</v>
      </c>
      <c r="J216" s="280" t="s">
        <v>95</v>
      </c>
      <c r="K216" s="280" t="s">
        <v>96</v>
      </c>
      <c r="L216" s="280" t="s">
        <v>97</v>
      </c>
      <c r="M216" s="280" t="s">
        <v>98</v>
      </c>
      <c r="N216" s="280" t="s">
        <v>99</v>
      </c>
      <c r="O216" s="280" t="s">
        <v>90</v>
      </c>
      <c r="P216" s="280" t="s">
        <v>2</v>
      </c>
      <c r="Q216" s="280" t="s">
        <v>100</v>
      </c>
      <c r="R216" s="280" t="s">
        <v>101</v>
      </c>
      <c r="S216" s="280" t="s">
        <v>102</v>
      </c>
      <c r="T216" s="280" t="s">
        <v>103</v>
      </c>
      <c r="U216" s="280" t="s">
        <v>104</v>
      </c>
      <c r="V216" s="280" t="s">
        <v>1</v>
      </c>
      <c r="W216" s="280" t="s">
        <v>2</v>
      </c>
      <c r="X216" s="280" t="s">
        <v>106</v>
      </c>
      <c r="Y216" s="280" t="s">
        <v>107</v>
      </c>
      <c r="Z216" s="291"/>
      <c r="AA216" s="274"/>
      <c r="AB216" s="291"/>
      <c r="AC216" s="293"/>
      <c r="AD216" s="171"/>
      <c r="AE216" s="171"/>
      <c r="AF216" s="25"/>
      <c r="AG216" s="25"/>
      <c r="AH216" s="25"/>
      <c r="AI216" s="25"/>
    </row>
    <row r="217" spans="1:35" s="8" customFormat="1" ht="55.5" customHeight="1">
      <c r="A217" s="29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90"/>
      <c r="R217" s="281"/>
      <c r="S217" s="281"/>
      <c r="T217" s="281"/>
      <c r="U217" s="290"/>
      <c r="V217" s="281"/>
      <c r="W217" s="290"/>
      <c r="X217" s="290"/>
      <c r="Y217" s="290"/>
      <c r="Z217" s="291"/>
      <c r="AA217" s="274"/>
      <c r="AB217" s="291"/>
      <c r="AC217" s="294"/>
      <c r="AD217" s="171"/>
      <c r="AE217" s="171"/>
      <c r="AF217" s="25"/>
      <c r="AG217" s="25"/>
      <c r="AH217" s="25"/>
      <c r="AI217" s="25"/>
    </row>
    <row r="218" spans="1:35" s="8" customFormat="1" ht="30.75">
      <c r="A218" s="116" t="s">
        <v>170</v>
      </c>
      <c r="B218" s="93" t="s">
        <v>112</v>
      </c>
      <c r="C218" s="173" t="s">
        <v>5</v>
      </c>
      <c r="D218" s="164" t="s">
        <v>5</v>
      </c>
      <c r="E218" s="151">
        <v>3</v>
      </c>
      <c r="F218" s="151">
        <v>1</v>
      </c>
      <c r="G218" s="173">
        <f>E218+F218</f>
        <v>4</v>
      </c>
      <c r="H218" s="173">
        <v>3000</v>
      </c>
      <c r="I218" s="175">
        <f aca="true" t="shared" si="123" ref="I218:I228">G218*H218</f>
        <v>12000</v>
      </c>
      <c r="J218" s="173">
        <f aca="true" t="shared" si="124" ref="J218:J228">G218</f>
        <v>4</v>
      </c>
      <c r="K218" s="173">
        <v>4</v>
      </c>
      <c r="L218" s="173">
        <v>550</v>
      </c>
      <c r="M218" s="175">
        <f aca="true" t="shared" si="125" ref="M218:M228">J218*K218*L218</f>
        <v>8800</v>
      </c>
      <c r="N218" s="173">
        <f>E218</f>
        <v>3</v>
      </c>
      <c r="O218" s="173">
        <f aca="true" t="shared" si="126" ref="O218:O228">F218</f>
        <v>1</v>
      </c>
      <c r="P218" s="173">
        <v>5</v>
      </c>
      <c r="Q218" s="173">
        <v>409</v>
      </c>
      <c r="R218" s="173">
        <v>204.5</v>
      </c>
      <c r="S218" s="173">
        <f aca="true" t="shared" si="127" ref="S218:S228">N218*P218*Q218</f>
        <v>6135</v>
      </c>
      <c r="T218" s="173">
        <f aca="true" t="shared" si="128" ref="T218:T228">O218*P218*R218</f>
        <v>1022.5</v>
      </c>
      <c r="U218" s="175">
        <f aca="true" t="shared" si="129" ref="U218:U228">S218+T218</f>
        <v>7157.5</v>
      </c>
      <c r="V218" s="173">
        <f aca="true" t="shared" si="130" ref="V218:V228">G218</f>
        <v>4</v>
      </c>
      <c r="W218" s="173">
        <v>2</v>
      </c>
      <c r="X218" s="173">
        <v>100</v>
      </c>
      <c r="Y218" s="175">
        <f aca="true" t="shared" si="131" ref="Y218:Y228">V218*W218*X218</f>
        <v>800</v>
      </c>
      <c r="Z218" s="175"/>
      <c r="AA218" s="176">
        <f aca="true" t="shared" si="132" ref="AA218:AA228">I218+M218+U218+Y218+Z218</f>
        <v>28757.5</v>
      </c>
      <c r="AB218" s="93" t="s">
        <v>113</v>
      </c>
      <c r="AC218" s="96"/>
      <c r="AD218" s="171"/>
      <c r="AE218" s="171"/>
      <c r="AF218" s="25"/>
      <c r="AG218" s="25"/>
      <c r="AH218" s="25"/>
      <c r="AI218" s="25"/>
    </row>
    <row r="219" spans="1:35" s="8" customFormat="1" ht="15.75">
      <c r="A219" s="116" t="s">
        <v>172</v>
      </c>
      <c r="B219" s="93" t="s">
        <v>112</v>
      </c>
      <c r="C219" s="173" t="s">
        <v>5</v>
      </c>
      <c r="D219" s="164" t="s">
        <v>5</v>
      </c>
      <c r="E219" s="151">
        <v>2</v>
      </c>
      <c r="F219" s="151">
        <v>1</v>
      </c>
      <c r="G219" s="173">
        <f>E219+F219</f>
        <v>3</v>
      </c>
      <c r="H219" s="173">
        <v>3000</v>
      </c>
      <c r="I219" s="175">
        <f t="shared" si="123"/>
        <v>9000</v>
      </c>
      <c r="J219" s="173">
        <f t="shared" si="124"/>
        <v>3</v>
      </c>
      <c r="K219" s="173">
        <v>4</v>
      </c>
      <c r="L219" s="173">
        <v>550</v>
      </c>
      <c r="M219" s="175">
        <f t="shared" si="125"/>
        <v>6600</v>
      </c>
      <c r="N219" s="173">
        <f>E219</f>
        <v>2</v>
      </c>
      <c r="O219" s="173">
        <f t="shared" si="126"/>
        <v>1</v>
      </c>
      <c r="P219" s="173">
        <v>5</v>
      </c>
      <c r="Q219" s="173">
        <v>409</v>
      </c>
      <c r="R219" s="173">
        <v>204.5</v>
      </c>
      <c r="S219" s="173">
        <f t="shared" si="127"/>
        <v>4090</v>
      </c>
      <c r="T219" s="173">
        <f t="shared" si="128"/>
        <v>1022.5</v>
      </c>
      <c r="U219" s="175">
        <f t="shared" si="129"/>
        <v>5112.5</v>
      </c>
      <c r="V219" s="173">
        <f t="shared" si="130"/>
        <v>3</v>
      </c>
      <c r="W219" s="173">
        <v>2</v>
      </c>
      <c r="X219" s="173">
        <v>100</v>
      </c>
      <c r="Y219" s="175">
        <f t="shared" si="131"/>
        <v>600</v>
      </c>
      <c r="Z219" s="175"/>
      <c r="AA219" s="176">
        <f t="shared" si="132"/>
        <v>21312.5</v>
      </c>
      <c r="AB219" s="93" t="s">
        <v>113</v>
      </c>
      <c r="AC219" s="96"/>
      <c r="AD219" s="171"/>
      <c r="AE219" s="171"/>
      <c r="AF219" s="25"/>
      <c r="AG219" s="25"/>
      <c r="AH219" s="25"/>
      <c r="AI219" s="25"/>
    </row>
    <row r="220" spans="1:35" s="8" customFormat="1" ht="15.75">
      <c r="A220" s="116" t="s">
        <v>173</v>
      </c>
      <c r="B220" s="93" t="s">
        <v>112</v>
      </c>
      <c r="C220" s="173" t="s">
        <v>5</v>
      </c>
      <c r="D220" s="164" t="s">
        <v>5</v>
      </c>
      <c r="E220" s="151">
        <v>2</v>
      </c>
      <c r="F220" s="151">
        <v>1</v>
      </c>
      <c r="G220" s="173">
        <f>E220+F220</f>
        <v>3</v>
      </c>
      <c r="H220" s="173">
        <v>3000</v>
      </c>
      <c r="I220" s="175">
        <f t="shared" si="123"/>
        <v>9000</v>
      </c>
      <c r="J220" s="173">
        <f t="shared" si="124"/>
        <v>3</v>
      </c>
      <c r="K220" s="173">
        <v>6</v>
      </c>
      <c r="L220" s="173">
        <v>550</v>
      </c>
      <c r="M220" s="175">
        <f t="shared" si="125"/>
        <v>9900</v>
      </c>
      <c r="N220" s="173">
        <f>E220</f>
        <v>2</v>
      </c>
      <c r="O220" s="173">
        <f t="shared" si="126"/>
        <v>1</v>
      </c>
      <c r="P220" s="173">
        <v>5</v>
      </c>
      <c r="Q220" s="173">
        <v>409</v>
      </c>
      <c r="R220" s="173">
        <v>204.5</v>
      </c>
      <c r="S220" s="173">
        <f t="shared" si="127"/>
        <v>4090</v>
      </c>
      <c r="T220" s="173">
        <f t="shared" si="128"/>
        <v>1022.5</v>
      </c>
      <c r="U220" s="175">
        <f t="shared" si="129"/>
        <v>5112.5</v>
      </c>
      <c r="V220" s="173">
        <f t="shared" si="130"/>
        <v>3</v>
      </c>
      <c r="W220" s="173">
        <v>2</v>
      </c>
      <c r="X220" s="173">
        <v>100</v>
      </c>
      <c r="Y220" s="175">
        <f t="shared" si="131"/>
        <v>600</v>
      </c>
      <c r="Z220" s="175"/>
      <c r="AA220" s="176">
        <f t="shared" si="132"/>
        <v>24612.5</v>
      </c>
      <c r="AB220" s="93" t="s">
        <v>113</v>
      </c>
      <c r="AC220" s="96"/>
      <c r="AD220" s="171"/>
      <c r="AE220" s="171"/>
      <c r="AF220" s="25"/>
      <c r="AG220" s="25"/>
      <c r="AH220" s="25"/>
      <c r="AI220" s="25"/>
    </row>
    <row r="221" spans="1:35" s="8" customFormat="1" ht="15.75">
      <c r="A221" s="116" t="s">
        <v>174</v>
      </c>
      <c r="B221" s="93" t="s">
        <v>112</v>
      </c>
      <c r="C221" s="182" t="s">
        <v>175</v>
      </c>
      <c r="D221" s="164" t="s">
        <v>171</v>
      </c>
      <c r="E221" s="151">
        <v>4</v>
      </c>
      <c r="F221" s="151">
        <v>2</v>
      </c>
      <c r="G221" s="173">
        <f>E221+F221</f>
        <v>6</v>
      </c>
      <c r="H221" s="173">
        <v>6000</v>
      </c>
      <c r="I221" s="175">
        <f t="shared" si="123"/>
        <v>36000</v>
      </c>
      <c r="J221" s="173">
        <f t="shared" si="124"/>
        <v>6</v>
      </c>
      <c r="K221" s="173">
        <v>5</v>
      </c>
      <c r="L221" s="173">
        <v>550</v>
      </c>
      <c r="M221" s="175">
        <f t="shared" si="125"/>
        <v>16500</v>
      </c>
      <c r="N221" s="173">
        <v>8</v>
      </c>
      <c r="O221" s="173">
        <f t="shared" si="126"/>
        <v>2</v>
      </c>
      <c r="P221" s="173">
        <v>5</v>
      </c>
      <c r="Q221" s="173">
        <v>409</v>
      </c>
      <c r="R221" s="173">
        <v>204.5</v>
      </c>
      <c r="S221" s="173">
        <f t="shared" si="127"/>
        <v>16360</v>
      </c>
      <c r="T221" s="173">
        <f t="shared" si="128"/>
        <v>2045</v>
      </c>
      <c r="U221" s="175">
        <f t="shared" si="129"/>
        <v>18405</v>
      </c>
      <c r="V221" s="173">
        <f t="shared" si="130"/>
        <v>6</v>
      </c>
      <c r="W221" s="173">
        <v>2</v>
      </c>
      <c r="X221" s="173">
        <v>100</v>
      </c>
      <c r="Y221" s="175">
        <f t="shared" si="131"/>
        <v>1200</v>
      </c>
      <c r="Z221" s="175">
        <v>5000</v>
      </c>
      <c r="AA221" s="176">
        <f t="shared" si="132"/>
        <v>77105</v>
      </c>
      <c r="AB221" s="93" t="s">
        <v>113</v>
      </c>
      <c r="AC221" s="96"/>
      <c r="AD221" s="171"/>
      <c r="AE221" s="171"/>
      <c r="AF221" s="25"/>
      <c r="AG221" s="25"/>
      <c r="AH221" s="25"/>
      <c r="AI221" s="25"/>
    </row>
    <row r="222" spans="1:35" s="8" customFormat="1" ht="30">
      <c r="A222" s="116" t="s">
        <v>176</v>
      </c>
      <c r="B222" s="93" t="s">
        <v>112</v>
      </c>
      <c r="C222" s="173" t="s">
        <v>177</v>
      </c>
      <c r="D222" s="164" t="s">
        <v>178</v>
      </c>
      <c r="E222" s="151">
        <v>5</v>
      </c>
      <c r="F222" s="151">
        <v>2</v>
      </c>
      <c r="G222" s="173">
        <f>E222+F222</f>
        <v>7</v>
      </c>
      <c r="H222" s="173">
        <v>8000</v>
      </c>
      <c r="I222" s="175">
        <f t="shared" si="123"/>
        <v>56000</v>
      </c>
      <c r="J222" s="173">
        <f t="shared" si="124"/>
        <v>7</v>
      </c>
      <c r="K222" s="173">
        <v>7</v>
      </c>
      <c r="L222" s="173">
        <v>550</v>
      </c>
      <c r="M222" s="175">
        <f t="shared" si="125"/>
        <v>26950</v>
      </c>
      <c r="N222" s="173">
        <f aca="true" t="shared" si="133" ref="N222:N228">E222</f>
        <v>5</v>
      </c>
      <c r="O222" s="173">
        <f t="shared" si="126"/>
        <v>2</v>
      </c>
      <c r="P222" s="173">
        <v>5</v>
      </c>
      <c r="Q222" s="173">
        <v>409</v>
      </c>
      <c r="R222" s="173">
        <v>204.5</v>
      </c>
      <c r="S222" s="173">
        <f t="shared" si="127"/>
        <v>10225</v>
      </c>
      <c r="T222" s="173">
        <f t="shared" si="128"/>
        <v>2045</v>
      </c>
      <c r="U222" s="175">
        <f t="shared" si="129"/>
        <v>12270</v>
      </c>
      <c r="V222" s="173">
        <f t="shared" si="130"/>
        <v>7</v>
      </c>
      <c r="W222" s="173">
        <v>2</v>
      </c>
      <c r="X222" s="173">
        <v>100</v>
      </c>
      <c r="Y222" s="175">
        <f t="shared" si="131"/>
        <v>1400</v>
      </c>
      <c r="Z222" s="175">
        <v>5000</v>
      </c>
      <c r="AA222" s="176">
        <f t="shared" si="132"/>
        <v>101620</v>
      </c>
      <c r="AB222" s="93" t="s">
        <v>113</v>
      </c>
      <c r="AC222" s="96"/>
      <c r="AD222" s="171"/>
      <c r="AE222" s="171"/>
      <c r="AF222" s="25"/>
      <c r="AG222" s="25"/>
      <c r="AH222" s="25"/>
      <c r="AI222" s="25"/>
    </row>
    <row r="223" spans="1:35" s="8" customFormat="1" ht="15.75">
      <c r="A223" s="116" t="s">
        <v>179</v>
      </c>
      <c r="B223" s="93" t="s">
        <v>112</v>
      </c>
      <c r="C223" s="173" t="s">
        <v>180</v>
      </c>
      <c r="D223" s="174" t="s">
        <v>5</v>
      </c>
      <c r="E223" s="151">
        <v>2</v>
      </c>
      <c r="F223" s="151">
        <v>1</v>
      </c>
      <c r="G223" s="173">
        <f aca="true" t="shared" si="134" ref="G223:G228">E223+F223</f>
        <v>3</v>
      </c>
      <c r="H223" s="173">
        <v>15000</v>
      </c>
      <c r="I223" s="175">
        <f t="shared" si="123"/>
        <v>45000</v>
      </c>
      <c r="J223" s="173">
        <f t="shared" si="124"/>
        <v>3</v>
      </c>
      <c r="K223" s="173">
        <v>7</v>
      </c>
      <c r="L223" s="173">
        <v>550</v>
      </c>
      <c r="M223" s="175">
        <f t="shared" si="125"/>
        <v>11550</v>
      </c>
      <c r="N223" s="173">
        <f t="shared" si="133"/>
        <v>2</v>
      </c>
      <c r="O223" s="173">
        <f t="shared" si="126"/>
        <v>1</v>
      </c>
      <c r="P223" s="173">
        <v>8</v>
      </c>
      <c r="Q223" s="173">
        <v>409</v>
      </c>
      <c r="R223" s="173">
        <v>204.5</v>
      </c>
      <c r="S223" s="173">
        <f t="shared" si="127"/>
        <v>6544</v>
      </c>
      <c r="T223" s="173">
        <f t="shared" si="128"/>
        <v>1636</v>
      </c>
      <c r="U223" s="175">
        <f t="shared" si="129"/>
        <v>8180</v>
      </c>
      <c r="V223" s="173">
        <f t="shared" si="130"/>
        <v>3</v>
      </c>
      <c r="W223" s="173">
        <v>2</v>
      </c>
      <c r="X223" s="173">
        <v>100</v>
      </c>
      <c r="Y223" s="175">
        <f t="shared" si="131"/>
        <v>600</v>
      </c>
      <c r="Z223" s="175">
        <v>6000</v>
      </c>
      <c r="AA223" s="176">
        <f t="shared" si="132"/>
        <v>71330</v>
      </c>
      <c r="AB223" s="93" t="s">
        <v>113</v>
      </c>
      <c r="AC223" s="96"/>
      <c r="AD223" s="171"/>
      <c r="AE223" s="171"/>
      <c r="AF223" s="25"/>
      <c r="AG223" s="25"/>
      <c r="AH223" s="25"/>
      <c r="AI223" s="25"/>
    </row>
    <row r="224" spans="1:35" s="8" customFormat="1" ht="15.75">
      <c r="A224" s="116" t="s">
        <v>181</v>
      </c>
      <c r="B224" s="93" t="s">
        <v>112</v>
      </c>
      <c r="C224" s="173" t="s">
        <v>182</v>
      </c>
      <c r="D224" s="174" t="s">
        <v>5</v>
      </c>
      <c r="E224" s="151">
        <v>2</v>
      </c>
      <c r="F224" s="151">
        <v>1</v>
      </c>
      <c r="G224" s="173">
        <f t="shared" si="134"/>
        <v>3</v>
      </c>
      <c r="H224" s="173">
        <v>20000</v>
      </c>
      <c r="I224" s="175">
        <f t="shared" si="123"/>
        <v>60000</v>
      </c>
      <c r="J224" s="173">
        <f t="shared" si="124"/>
        <v>3</v>
      </c>
      <c r="K224" s="173">
        <v>7</v>
      </c>
      <c r="L224" s="173">
        <v>550</v>
      </c>
      <c r="M224" s="175">
        <f t="shared" si="125"/>
        <v>11550</v>
      </c>
      <c r="N224" s="173">
        <f t="shared" si="133"/>
        <v>2</v>
      </c>
      <c r="O224" s="173">
        <f t="shared" si="126"/>
        <v>1</v>
      </c>
      <c r="P224" s="173">
        <v>8</v>
      </c>
      <c r="Q224" s="173">
        <v>409</v>
      </c>
      <c r="R224" s="173">
        <v>204.5</v>
      </c>
      <c r="S224" s="173">
        <f t="shared" si="127"/>
        <v>6544</v>
      </c>
      <c r="T224" s="173">
        <f t="shared" si="128"/>
        <v>1636</v>
      </c>
      <c r="U224" s="175">
        <f t="shared" si="129"/>
        <v>8180</v>
      </c>
      <c r="V224" s="173">
        <f t="shared" si="130"/>
        <v>3</v>
      </c>
      <c r="W224" s="173">
        <v>2</v>
      </c>
      <c r="X224" s="173">
        <v>100</v>
      </c>
      <c r="Y224" s="175">
        <f t="shared" si="131"/>
        <v>600</v>
      </c>
      <c r="Z224" s="175">
        <v>6000</v>
      </c>
      <c r="AA224" s="176">
        <f t="shared" si="132"/>
        <v>86330</v>
      </c>
      <c r="AB224" s="93" t="s">
        <v>113</v>
      </c>
      <c r="AC224" s="96"/>
      <c r="AD224" s="171"/>
      <c r="AE224" s="171"/>
      <c r="AF224" s="25"/>
      <c r="AG224" s="25"/>
      <c r="AH224" s="25"/>
      <c r="AI224" s="25"/>
    </row>
    <row r="225" spans="1:35" s="8" customFormat="1" ht="15.75">
      <c r="A225" s="116" t="s">
        <v>183</v>
      </c>
      <c r="B225" s="93" t="s">
        <v>112</v>
      </c>
      <c r="C225" s="173" t="s">
        <v>184</v>
      </c>
      <c r="D225" s="174" t="s">
        <v>5</v>
      </c>
      <c r="E225" s="151">
        <v>2</v>
      </c>
      <c r="F225" s="151">
        <v>1</v>
      </c>
      <c r="G225" s="173">
        <f t="shared" si="134"/>
        <v>3</v>
      </c>
      <c r="H225" s="173">
        <v>20000</v>
      </c>
      <c r="I225" s="175">
        <f t="shared" si="123"/>
        <v>60000</v>
      </c>
      <c r="J225" s="173">
        <f t="shared" si="124"/>
        <v>3</v>
      </c>
      <c r="K225" s="173">
        <v>7</v>
      </c>
      <c r="L225" s="173">
        <v>550</v>
      </c>
      <c r="M225" s="175">
        <f t="shared" si="125"/>
        <v>11550</v>
      </c>
      <c r="N225" s="173">
        <f t="shared" si="133"/>
        <v>2</v>
      </c>
      <c r="O225" s="173">
        <f t="shared" si="126"/>
        <v>1</v>
      </c>
      <c r="P225" s="173">
        <v>8</v>
      </c>
      <c r="Q225" s="173">
        <v>409</v>
      </c>
      <c r="R225" s="173">
        <v>204.5</v>
      </c>
      <c r="S225" s="173">
        <f t="shared" si="127"/>
        <v>6544</v>
      </c>
      <c r="T225" s="173">
        <f t="shared" si="128"/>
        <v>1636</v>
      </c>
      <c r="U225" s="175">
        <f t="shared" si="129"/>
        <v>8180</v>
      </c>
      <c r="V225" s="173">
        <f t="shared" si="130"/>
        <v>3</v>
      </c>
      <c r="W225" s="173">
        <v>2</v>
      </c>
      <c r="X225" s="173">
        <v>100</v>
      </c>
      <c r="Y225" s="175">
        <f t="shared" si="131"/>
        <v>600</v>
      </c>
      <c r="Z225" s="175"/>
      <c r="AA225" s="176">
        <f t="shared" si="132"/>
        <v>80330</v>
      </c>
      <c r="AB225" s="93" t="s">
        <v>113</v>
      </c>
      <c r="AC225" s="96"/>
      <c r="AD225" s="171"/>
      <c r="AE225" s="171"/>
      <c r="AF225" s="25"/>
      <c r="AG225" s="25"/>
      <c r="AH225" s="25"/>
      <c r="AI225" s="25"/>
    </row>
    <row r="226" spans="1:35" s="8" customFormat="1" ht="30.75">
      <c r="A226" s="116" t="s">
        <v>185</v>
      </c>
      <c r="B226" s="93" t="s">
        <v>112</v>
      </c>
      <c r="C226" s="173" t="s">
        <v>186</v>
      </c>
      <c r="D226" s="174" t="s">
        <v>5</v>
      </c>
      <c r="E226" s="151">
        <v>2</v>
      </c>
      <c r="F226" s="151">
        <v>1</v>
      </c>
      <c r="G226" s="173">
        <f t="shared" si="134"/>
        <v>3</v>
      </c>
      <c r="H226" s="173">
        <v>15000</v>
      </c>
      <c r="I226" s="175">
        <f t="shared" si="123"/>
        <v>45000</v>
      </c>
      <c r="J226" s="173">
        <f t="shared" si="124"/>
        <v>3</v>
      </c>
      <c r="K226" s="173">
        <v>8</v>
      </c>
      <c r="L226" s="173">
        <v>550</v>
      </c>
      <c r="M226" s="175">
        <f t="shared" si="125"/>
        <v>13200</v>
      </c>
      <c r="N226" s="173">
        <f t="shared" si="133"/>
        <v>2</v>
      </c>
      <c r="O226" s="173">
        <f t="shared" si="126"/>
        <v>1</v>
      </c>
      <c r="P226" s="173">
        <v>8</v>
      </c>
      <c r="Q226" s="173">
        <v>409</v>
      </c>
      <c r="R226" s="173">
        <v>204.5</v>
      </c>
      <c r="S226" s="173">
        <f t="shared" si="127"/>
        <v>6544</v>
      </c>
      <c r="T226" s="173">
        <f t="shared" si="128"/>
        <v>1636</v>
      </c>
      <c r="U226" s="175">
        <f t="shared" si="129"/>
        <v>8180</v>
      </c>
      <c r="V226" s="173">
        <f t="shared" si="130"/>
        <v>3</v>
      </c>
      <c r="W226" s="173">
        <v>2</v>
      </c>
      <c r="X226" s="173">
        <v>100</v>
      </c>
      <c r="Y226" s="175">
        <f t="shared" si="131"/>
        <v>600</v>
      </c>
      <c r="Z226" s="175"/>
      <c r="AA226" s="176">
        <f t="shared" si="132"/>
        <v>66980</v>
      </c>
      <c r="AB226" s="93" t="s">
        <v>113</v>
      </c>
      <c r="AC226" s="96"/>
      <c r="AD226" s="171"/>
      <c r="AE226" s="171"/>
      <c r="AF226" s="25"/>
      <c r="AG226" s="25"/>
      <c r="AH226" s="25"/>
      <c r="AI226" s="25"/>
    </row>
    <row r="227" spans="1:35" s="8" customFormat="1" ht="15.75">
      <c r="A227" s="116" t="s">
        <v>66</v>
      </c>
      <c r="B227" s="93" t="s">
        <v>112</v>
      </c>
      <c r="C227" s="173" t="s">
        <v>187</v>
      </c>
      <c r="D227" s="174" t="s">
        <v>188</v>
      </c>
      <c r="E227" s="151">
        <v>2</v>
      </c>
      <c r="F227" s="151">
        <v>1</v>
      </c>
      <c r="G227" s="173">
        <f t="shared" si="134"/>
        <v>3</v>
      </c>
      <c r="H227" s="173">
        <v>20000</v>
      </c>
      <c r="I227" s="175">
        <f t="shared" si="123"/>
        <v>60000</v>
      </c>
      <c r="J227" s="173">
        <f t="shared" si="124"/>
        <v>3</v>
      </c>
      <c r="K227" s="173">
        <v>14</v>
      </c>
      <c r="L227" s="173">
        <v>550</v>
      </c>
      <c r="M227" s="175">
        <f t="shared" si="125"/>
        <v>23100</v>
      </c>
      <c r="N227" s="173">
        <f t="shared" si="133"/>
        <v>2</v>
      </c>
      <c r="O227" s="173">
        <f t="shared" si="126"/>
        <v>1</v>
      </c>
      <c r="P227" s="173">
        <v>7</v>
      </c>
      <c r="Q227" s="173">
        <v>409</v>
      </c>
      <c r="R227" s="173">
        <v>204.5</v>
      </c>
      <c r="S227" s="173">
        <f t="shared" si="127"/>
        <v>5726</v>
      </c>
      <c r="T227" s="173">
        <f t="shared" si="128"/>
        <v>1431.5</v>
      </c>
      <c r="U227" s="175">
        <f t="shared" si="129"/>
        <v>7157.5</v>
      </c>
      <c r="V227" s="173">
        <f t="shared" si="130"/>
        <v>3</v>
      </c>
      <c r="W227" s="173">
        <v>2</v>
      </c>
      <c r="X227" s="173">
        <v>100</v>
      </c>
      <c r="Y227" s="175">
        <f t="shared" si="131"/>
        <v>600</v>
      </c>
      <c r="Z227" s="175">
        <v>9900</v>
      </c>
      <c r="AA227" s="176">
        <f t="shared" si="132"/>
        <v>100757.5</v>
      </c>
      <c r="AB227" s="93" t="s">
        <v>113</v>
      </c>
      <c r="AC227" s="96"/>
      <c r="AD227" s="171"/>
      <c r="AE227" s="171"/>
      <c r="AF227" s="25"/>
      <c r="AG227" s="25"/>
      <c r="AH227" s="25"/>
      <c r="AI227" s="25"/>
    </row>
    <row r="228" spans="1:35" s="8" customFormat="1" ht="15.75">
      <c r="A228" s="180" t="s">
        <v>189</v>
      </c>
      <c r="B228" s="93" t="s">
        <v>112</v>
      </c>
      <c r="C228" s="174" t="s">
        <v>190</v>
      </c>
      <c r="D228" s="174" t="s">
        <v>5</v>
      </c>
      <c r="E228" s="151">
        <v>3</v>
      </c>
      <c r="F228" s="151">
        <v>1</v>
      </c>
      <c r="G228" s="173">
        <f t="shared" si="134"/>
        <v>4</v>
      </c>
      <c r="H228" s="173">
        <v>15000</v>
      </c>
      <c r="I228" s="175">
        <f t="shared" si="123"/>
        <v>60000</v>
      </c>
      <c r="J228" s="173">
        <f t="shared" si="124"/>
        <v>4</v>
      </c>
      <c r="K228" s="173">
        <v>6</v>
      </c>
      <c r="L228" s="173">
        <v>550</v>
      </c>
      <c r="M228" s="175">
        <f t="shared" si="125"/>
        <v>13200</v>
      </c>
      <c r="N228" s="173">
        <f t="shared" si="133"/>
        <v>3</v>
      </c>
      <c r="O228" s="173">
        <f t="shared" si="126"/>
        <v>1</v>
      </c>
      <c r="P228" s="173">
        <v>7</v>
      </c>
      <c r="Q228" s="173">
        <v>409</v>
      </c>
      <c r="R228" s="173">
        <v>204.5</v>
      </c>
      <c r="S228" s="173">
        <f t="shared" si="127"/>
        <v>8589</v>
      </c>
      <c r="T228" s="173">
        <f t="shared" si="128"/>
        <v>1431.5</v>
      </c>
      <c r="U228" s="175">
        <f t="shared" si="129"/>
        <v>10020.5</v>
      </c>
      <c r="V228" s="173">
        <f t="shared" si="130"/>
        <v>4</v>
      </c>
      <c r="W228" s="173">
        <v>2</v>
      </c>
      <c r="X228" s="173">
        <v>100</v>
      </c>
      <c r="Y228" s="175">
        <f t="shared" si="131"/>
        <v>800</v>
      </c>
      <c r="Z228" s="175">
        <v>8000</v>
      </c>
      <c r="AA228" s="176">
        <f t="shared" si="132"/>
        <v>92020.5</v>
      </c>
      <c r="AB228" s="93" t="s">
        <v>113</v>
      </c>
      <c r="AC228" s="96"/>
      <c r="AD228" s="171"/>
      <c r="AE228" s="171"/>
      <c r="AF228" s="25"/>
      <c r="AG228" s="25"/>
      <c r="AH228" s="25"/>
      <c r="AI228" s="25"/>
    </row>
    <row r="229" spans="1:35" s="8" customFormat="1" ht="15" customHeight="1">
      <c r="A229" s="177"/>
      <c r="B229" s="177"/>
      <c r="C229" s="178"/>
      <c r="D229" s="178"/>
      <c r="E229" s="178"/>
      <c r="F229" s="178"/>
      <c r="G229" s="178"/>
      <c r="H229" s="178"/>
      <c r="I229" s="178">
        <f>SUM(I218:I228)</f>
        <v>452000</v>
      </c>
      <c r="J229" s="178"/>
      <c r="K229" s="178"/>
      <c r="L229" s="178"/>
      <c r="M229" s="178">
        <f>SUM(M218:M228)</f>
        <v>152900</v>
      </c>
      <c r="N229" s="178"/>
      <c r="O229" s="178"/>
      <c r="P229" s="178"/>
      <c r="Q229" s="178"/>
      <c r="R229" s="178"/>
      <c r="S229" s="178"/>
      <c r="T229" s="178"/>
      <c r="U229" s="178">
        <f>SUM(U218:U228)</f>
        <v>97955.5</v>
      </c>
      <c r="V229" s="178"/>
      <c r="W229" s="178"/>
      <c r="X229" s="178"/>
      <c r="Y229" s="178">
        <f>SUM(Y218:Y228)</f>
        <v>8400</v>
      </c>
      <c r="Z229" s="178">
        <f>SUM(Z218:Z228)</f>
        <v>39900</v>
      </c>
      <c r="AA229" s="179">
        <f>SUM(AA218:AA228)</f>
        <v>751155.5</v>
      </c>
      <c r="AB229" s="183"/>
      <c r="AC229" s="95"/>
      <c r="AD229" s="171"/>
      <c r="AE229" s="171"/>
      <c r="AF229" s="25"/>
      <c r="AG229" s="25"/>
      <c r="AH229" s="25"/>
      <c r="AI229" s="25"/>
    </row>
    <row r="230" spans="1:35" s="12" customFormat="1" ht="13.5" customHeight="1">
      <c r="A230" s="180"/>
      <c r="B230" s="180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69"/>
      <c r="AC230" s="168"/>
      <c r="AD230" s="168"/>
      <c r="AE230" s="168"/>
      <c r="AF230" s="29"/>
      <c r="AG230" s="29"/>
      <c r="AH230" s="29"/>
      <c r="AI230" s="29"/>
    </row>
    <row r="231" spans="1:35" s="13" customFormat="1" ht="15.75">
      <c r="A231" s="81" t="s">
        <v>199</v>
      </c>
      <c r="B231" s="184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161"/>
      <c r="AC231" s="86"/>
      <c r="AD231" s="86"/>
      <c r="AE231" s="86"/>
      <c r="AF231" s="22"/>
      <c r="AG231" s="22"/>
      <c r="AH231" s="22"/>
      <c r="AI231" s="22"/>
    </row>
    <row r="232" spans="1:35" ht="15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17"/>
      <c r="AG232" s="17"/>
      <c r="AH232" s="17"/>
      <c r="AI232" s="17"/>
    </row>
    <row r="233" spans="1:35" ht="37.5" customHeight="1">
      <c r="A233" s="291" t="s">
        <v>83</v>
      </c>
      <c r="B233" s="274" t="s">
        <v>84</v>
      </c>
      <c r="C233" s="275"/>
      <c r="D233" s="276"/>
      <c r="E233" s="274" t="s">
        <v>88</v>
      </c>
      <c r="F233" s="275"/>
      <c r="G233" s="276"/>
      <c r="H233" s="274" t="s">
        <v>91</v>
      </c>
      <c r="I233" s="276"/>
      <c r="J233" s="274" t="s">
        <v>94</v>
      </c>
      <c r="K233" s="275"/>
      <c r="L233" s="275"/>
      <c r="M233" s="276"/>
      <c r="N233" s="291" t="s">
        <v>111</v>
      </c>
      <c r="O233" s="291"/>
      <c r="P233" s="291"/>
      <c r="Q233" s="291"/>
      <c r="R233" s="291"/>
      <c r="S233" s="291"/>
      <c r="T233" s="291"/>
      <c r="U233" s="291"/>
      <c r="V233" s="291" t="s">
        <v>105</v>
      </c>
      <c r="W233" s="291"/>
      <c r="X233" s="291"/>
      <c r="Y233" s="291"/>
      <c r="Z233" s="291" t="s">
        <v>108</v>
      </c>
      <c r="AA233" s="274" t="s">
        <v>3</v>
      </c>
      <c r="AB233" s="291" t="s">
        <v>109</v>
      </c>
      <c r="AC233" s="292" t="s">
        <v>114</v>
      </c>
      <c r="AD233" s="89"/>
      <c r="AE233" s="89"/>
      <c r="AF233" s="17"/>
      <c r="AG233" s="17"/>
      <c r="AH233" s="17"/>
      <c r="AI233" s="17"/>
    </row>
    <row r="234" spans="1:35" ht="12.75" customHeight="1">
      <c r="A234" s="291"/>
      <c r="B234" s="280" t="s">
        <v>85</v>
      </c>
      <c r="C234" s="280" t="s">
        <v>86</v>
      </c>
      <c r="D234" s="280" t="s">
        <v>87</v>
      </c>
      <c r="E234" s="280" t="s">
        <v>89</v>
      </c>
      <c r="F234" s="280" t="s">
        <v>90</v>
      </c>
      <c r="G234" s="280" t="s">
        <v>0</v>
      </c>
      <c r="H234" s="280" t="s">
        <v>92</v>
      </c>
      <c r="I234" s="280" t="s">
        <v>93</v>
      </c>
      <c r="J234" s="280" t="s">
        <v>95</v>
      </c>
      <c r="K234" s="280" t="s">
        <v>96</v>
      </c>
      <c r="L234" s="280" t="s">
        <v>97</v>
      </c>
      <c r="M234" s="280" t="s">
        <v>98</v>
      </c>
      <c r="N234" s="280" t="s">
        <v>99</v>
      </c>
      <c r="O234" s="280" t="s">
        <v>90</v>
      </c>
      <c r="P234" s="280" t="s">
        <v>2</v>
      </c>
      <c r="Q234" s="280" t="s">
        <v>100</v>
      </c>
      <c r="R234" s="280" t="s">
        <v>101</v>
      </c>
      <c r="S234" s="280" t="s">
        <v>102</v>
      </c>
      <c r="T234" s="280" t="s">
        <v>103</v>
      </c>
      <c r="U234" s="280" t="s">
        <v>104</v>
      </c>
      <c r="V234" s="280" t="s">
        <v>1</v>
      </c>
      <c r="W234" s="280" t="s">
        <v>2</v>
      </c>
      <c r="X234" s="280" t="s">
        <v>106</v>
      </c>
      <c r="Y234" s="280" t="s">
        <v>107</v>
      </c>
      <c r="Z234" s="291"/>
      <c r="AA234" s="274"/>
      <c r="AB234" s="291"/>
      <c r="AC234" s="293"/>
      <c r="AD234" s="89"/>
      <c r="AE234" s="89"/>
      <c r="AF234" s="17"/>
      <c r="AG234" s="17"/>
      <c r="AH234" s="17"/>
      <c r="AI234" s="17"/>
    </row>
    <row r="235" spans="1:35" ht="15">
      <c r="A235" s="29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90"/>
      <c r="R235" s="281"/>
      <c r="S235" s="281"/>
      <c r="T235" s="281"/>
      <c r="U235" s="290"/>
      <c r="V235" s="281"/>
      <c r="W235" s="290"/>
      <c r="X235" s="290"/>
      <c r="Y235" s="290"/>
      <c r="Z235" s="291"/>
      <c r="AA235" s="274"/>
      <c r="AB235" s="291"/>
      <c r="AC235" s="294"/>
      <c r="AD235" s="89"/>
      <c r="AE235" s="89"/>
      <c r="AF235" s="17"/>
      <c r="AG235" s="17"/>
      <c r="AH235" s="17"/>
      <c r="AI235" s="17"/>
    </row>
    <row r="236" spans="1:35" ht="34.5" customHeight="1">
      <c r="A236" s="116" t="s">
        <v>193</v>
      </c>
      <c r="B236" s="93" t="s">
        <v>112</v>
      </c>
      <c r="C236" s="185" t="s">
        <v>194</v>
      </c>
      <c r="D236" s="116" t="s">
        <v>195</v>
      </c>
      <c r="E236" s="151">
        <v>10</v>
      </c>
      <c r="F236" s="151">
        <v>1</v>
      </c>
      <c r="G236" s="93">
        <f>E236+F236</f>
        <v>11</v>
      </c>
      <c r="H236" s="93">
        <v>10000</v>
      </c>
      <c r="I236" s="111">
        <f>G236*H236</f>
        <v>110000</v>
      </c>
      <c r="J236" s="93">
        <f>G236</f>
        <v>11</v>
      </c>
      <c r="K236" s="93">
        <v>7</v>
      </c>
      <c r="L236" s="93">
        <v>550</v>
      </c>
      <c r="M236" s="95">
        <f>J236*K236*L236</f>
        <v>42350</v>
      </c>
      <c r="N236" s="93">
        <f>E236</f>
        <v>10</v>
      </c>
      <c r="O236" s="93">
        <f>F236</f>
        <v>1</v>
      </c>
      <c r="P236" s="93">
        <v>7</v>
      </c>
      <c r="Q236" s="93">
        <v>409</v>
      </c>
      <c r="R236" s="93">
        <v>204.5</v>
      </c>
      <c r="S236" s="93">
        <f>N236*P236*Q236</f>
        <v>28630</v>
      </c>
      <c r="T236" s="93">
        <f>O236*P236*R236</f>
        <v>1431.5</v>
      </c>
      <c r="U236" s="95">
        <f>S236+T236</f>
        <v>30061.5</v>
      </c>
      <c r="V236" s="93">
        <f>G236</f>
        <v>11</v>
      </c>
      <c r="W236" s="93"/>
      <c r="X236" s="93">
        <v>100</v>
      </c>
      <c r="Y236" s="95">
        <f>V236*W236*X236</f>
        <v>0</v>
      </c>
      <c r="Z236" s="95"/>
      <c r="AA236" s="111">
        <f>Y236+U236+M236+I236</f>
        <v>182411.5</v>
      </c>
      <c r="AB236" s="93" t="s">
        <v>113</v>
      </c>
      <c r="AC236" s="95"/>
      <c r="AD236" s="89"/>
      <c r="AE236" s="89"/>
      <c r="AF236" s="17"/>
      <c r="AG236" s="17"/>
      <c r="AH236" s="17"/>
      <c r="AI236" s="17"/>
    </row>
    <row r="237" spans="1:35" ht="45">
      <c r="A237" s="116" t="s">
        <v>196</v>
      </c>
      <c r="B237" s="93" t="s">
        <v>112</v>
      </c>
      <c r="C237" s="185" t="s">
        <v>197</v>
      </c>
      <c r="D237" s="116" t="s">
        <v>198</v>
      </c>
      <c r="E237" s="151">
        <v>10</v>
      </c>
      <c r="F237" s="151">
        <v>1</v>
      </c>
      <c r="G237" s="93">
        <f>E237+F237</f>
        <v>11</v>
      </c>
      <c r="H237" s="93">
        <v>3000</v>
      </c>
      <c r="I237" s="111">
        <f>G237*H237</f>
        <v>33000</v>
      </c>
      <c r="J237" s="93">
        <f>G237</f>
        <v>11</v>
      </c>
      <c r="K237" s="93">
        <v>5</v>
      </c>
      <c r="L237" s="93">
        <v>550</v>
      </c>
      <c r="M237" s="95">
        <f>J237*K237*L237</f>
        <v>30250</v>
      </c>
      <c r="N237" s="93">
        <f>E237</f>
        <v>10</v>
      </c>
      <c r="O237" s="93">
        <f>F237</f>
        <v>1</v>
      </c>
      <c r="P237" s="93">
        <v>5</v>
      </c>
      <c r="Q237" s="93">
        <v>409</v>
      </c>
      <c r="R237" s="93">
        <v>204.5</v>
      </c>
      <c r="S237" s="93">
        <f>N237*P237*Q237</f>
        <v>20450</v>
      </c>
      <c r="T237" s="93">
        <f>O237*P237*R237</f>
        <v>1022.5</v>
      </c>
      <c r="U237" s="95">
        <f>S237+T237</f>
        <v>21472.5</v>
      </c>
      <c r="V237" s="93">
        <f>G237</f>
        <v>11</v>
      </c>
      <c r="W237" s="93"/>
      <c r="X237" s="93">
        <v>100</v>
      </c>
      <c r="Y237" s="95">
        <f>V237*W237*X237</f>
        <v>0</v>
      </c>
      <c r="Z237" s="95"/>
      <c r="AA237" s="111">
        <f>Y237+U237+M237+I237</f>
        <v>84722.5</v>
      </c>
      <c r="AB237" s="93" t="s">
        <v>113</v>
      </c>
      <c r="AC237" s="95"/>
      <c r="AD237" s="89"/>
      <c r="AE237" s="89"/>
      <c r="AF237" s="17"/>
      <c r="AG237" s="17"/>
      <c r="AH237" s="17"/>
      <c r="AI237" s="17"/>
    </row>
    <row r="238" spans="1:35" ht="15">
      <c r="A238" s="98"/>
      <c r="B238" s="98"/>
      <c r="C238" s="99"/>
      <c r="D238" s="99"/>
      <c r="E238" s="113"/>
      <c r="F238" s="113"/>
      <c r="G238" s="99"/>
      <c r="H238" s="99"/>
      <c r="I238" s="113">
        <f>SUM(I236:I237)</f>
        <v>143000</v>
      </c>
      <c r="J238" s="99"/>
      <c r="K238" s="99"/>
      <c r="L238" s="99"/>
      <c r="M238" s="113">
        <f>SUM(M236:M237)</f>
        <v>72600</v>
      </c>
      <c r="N238" s="99"/>
      <c r="O238" s="99"/>
      <c r="P238" s="99"/>
      <c r="Q238" s="99"/>
      <c r="R238" s="113"/>
      <c r="S238" s="113"/>
      <c r="T238" s="113"/>
      <c r="U238" s="113">
        <f>SUM(U236:U237)</f>
        <v>51534</v>
      </c>
      <c r="V238" s="99"/>
      <c r="W238" s="99"/>
      <c r="X238" s="99"/>
      <c r="Y238" s="113">
        <f>SUM(Y236:Y237)</f>
        <v>0</v>
      </c>
      <c r="Z238" s="99"/>
      <c r="AA238" s="113">
        <f>SUM(AA236:AA237)</f>
        <v>267134</v>
      </c>
      <c r="AB238" s="101"/>
      <c r="AC238" s="157"/>
      <c r="AD238" s="89"/>
      <c r="AE238" s="89"/>
      <c r="AF238" s="17"/>
      <c r="AG238" s="17"/>
      <c r="AH238" s="17"/>
      <c r="AI238" s="17"/>
    </row>
    <row r="239" spans="1:35" ht="15">
      <c r="A239" s="82"/>
      <c r="B239" s="82"/>
      <c r="C239" s="82"/>
      <c r="D239" s="186"/>
      <c r="E239" s="82"/>
      <c r="F239" s="82"/>
      <c r="G239" s="82"/>
      <c r="H239" s="82"/>
      <c r="I239" s="82"/>
      <c r="J239" s="91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2"/>
      <c r="AC239" s="89"/>
      <c r="AD239" s="89"/>
      <c r="AE239" s="89"/>
      <c r="AF239" s="17"/>
      <c r="AG239" s="17"/>
      <c r="AH239" s="17"/>
      <c r="AI239" s="17"/>
    </row>
    <row r="240" spans="1:35" s="13" customFormat="1" ht="15.75">
      <c r="A240" s="81" t="s">
        <v>209</v>
      </c>
      <c r="B240" s="87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161"/>
      <c r="AD240" s="86"/>
      <c r="AE240" s="86"/>
      <c r="AF240" s="22"/>
      <c r="AG240" s="22"/>
      <c r="AH240" s="22"/>
      <c r="AI240" s="22"/>
    </row>
    <row r="241" spans="1:35" ht="15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17"/>
      <c r="AG241" s="17"/>
      <c r="AH241" s="17"/>
      <c r="AI241" s="17"/>
    </row>
    <row r="242" spans="1:35" ht="12.75" customHeight="1">
      <c r="A242" s="291" t="s">
        <v>83</v>
      </c>
      <c r="B242" s="274" t="s">
        <v>84</v>
      </c>
      <c r="C242" s="275"/>
      <c r="D242" s="275"/>
      <c r="E242" s="276"/>
      <c r="F242" s="274" t="s">
        <v>88</v>
      </c>
      <c r="G242" s="275"/>
      <c r="H242" s="276"/>
      <c r="I242" s="274" t="s">
        <v>91</v>
      </c>
      <c r="J242" s="276"/>
      <c r="K242" s="274" t="s">
        <v>94</v>
      </c>
      <c r="L242" s="275"/>
      <c r="M242" s="275"/>
      <c r="N242" s="276"/>
      <c r="O242" s="291" t="s">
        <v>111</v>
      </c>
      <c r="P242" s="291"/>
      <c r="Q242" s="291"/>
      <c r="R242" s="291"/>
      <c r="S242" s="291"/>
      <c r="T242" s="291"/>
      <c r="U242" s="291"/>
      <c r="V242" s="291"/>
      <c r="W242" s="291" t="s">
        <v>105</v>
      </c>
      <c r="X242" s="291"/>
      <c r="Y242" s="291"/>
      <c r="Z242" s="291"/>
      <c r="AA242" s="291" t="s">
        <v>108</v>
      </c>
      <c r="AB242" s="274" t="s">
        <v>3</v>
      </c>
      <c r="AC242" s="291" t="s">
        <v>109</v>
      </c>
      <c r="AD242" s="292" t="s">
        <v>114</v>
      </c>
      <c r="AE242" s="89"/>
      <c r="AF242" s="17"/>
      <c r="AG242" s="17"/>
      <c r="AH242" s="17"/>
      <c r="AI242" s="17"/>
    </row>
    <row r="243" spans="1:35" ht="12.75" customHeight="1">
      <c r="A243" s="291"/>
      <c r="B243" s="280" t="s">
        <v>85</v>
      </c>
      <c r="C243" s="280" t="s">
        <v>86</v>
      </c>
      <c r="D243" s="280" t="s">
        <v>87</v>
      </c>
      <c r="E243" s="280" t="s">
        <v>200</v>
      </c>
      <c r="F243" s="280" t="s">
        <v>89</v>
      </c>
      <c r="G243" s="280" t="s">
        <v>90</v>
      </c>
      <c r="H243" s="280" t="s">
        <v>0</v>
      </c>
      <c r="I243" s="280" t="s">
        <v>92</v>
      </c>
      <c r="J243" s="280" t="s">
        <v>93</v>
      </c>
      <c r="K243" s="280" t="s">
        <v>95</v>
      </c>
      <c r="L243" s="280" t="s">
        <v>96</v>
      </c>
      <c r="M243" s="280" t="s">
        <v>97</v>
      </c>
      <c r="N243" s="280" t="s">
        <v>98</v>
      </c>
      <c r="O243" s="280" t="s">
        <v>99</v>
      </c>
      <c r="P243" s="280" t="s">
        <v>90</v>
      </c>
      <c r="Q243" s="280" t="s">
        <v>2</v>
      </c>
      <c r="R243" s="280" t="s">
        <v>100</v>
      </c>
      <c r="S243" s="280" t="s">
        <v>101</v>
      </c>
      <c r="T243" s="280" t="s">
        <v>102</v>
      </c>
      <c r="U243" s="280" t="s">
        <v>103</v>
      </c>
      <c r="V243" s="280" t="s">
        <v>104</v>
      </c>
      <c r="W243" s="280" t="s">
        <v>1</v>
      </c>
      <c r="X243" s="280" t="s">
        <v>2</v>
      </c>
      <c r="Y243" s="280" t="s">
        <v>106</v>
      </c>
      <c r="Z243" s="280" t="s">
        <v>107</v>
      </c>
      <c r="AA243" s="291"/>
      <c r="AB243" s="274"/>
      <c r="AC243" s="291"/>
      <c r="AD243" s="293"/>
      <c r="AE243" s="89"/>
      <c r="AF243" s="17"/>
      <c r="AG243" s="17"/>
      <c r="AH243" s="17"/>
      <c r="AI243" s="17"/>
    </row>
    <row r="244" spans="1:35" ht="15">
      <c r="A244" s="291"/>
      <c r="B244" s="281"/>
      <c r="C244" s="281"/>
      <c r="D244" s="281"/>
      <c r="E244" s="281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90"/>
      <c r="S244" s="281"/>
      <c r="T244" s="281"/>
      <c r="U244" s="281"/>
      <c r="V244" s="290"/>
      <c r="W244" s="281"/>
      <c r="X244" s="290"/>
      <c r="Y244" s="290"/>
      <c r="Z244" s="290"/>
      <c r="AA244" s="291"/>
      <c r="AB244" s="274"/>
      <c r="AC244" s="291"/>
      <c r="AD244" s="294"/>
      <c r="AE244" s="89"/>
      <c r="AF244" s="17"/>
      <c r="AG244" s="17"/>
      <c r="AH244" s="17"/>
      <c r="AI244" s="17"/>
    </row>
    <row r="245" spans="1:35" ht="43.5" customHeight="1">
      <c r="A245" s="116" t="s">
        <v>202</v>
      </c>
      <c r="B245" s="93" t="s">
        <v>112</v>
      </c>
      <c r="C245" s="185" t="s">
        <v>201</v>
      </c>
      <c r="D245" s="150" t="s">
        <v>203</v>
      </c>
      <c r="E245" s="151" t="s">
        <v>204</v>
      </c>
      <c r="F245" s="151">
        <v>15</v>
      </c>
      <c r="G245" s="151">
        <v>2</v>
      </c>
      <c r="H245" s="93">
        <f>F245+G245</f>
        <v>17</v>
      </c>
      <c r="I245" s="93">
        <v>11200</v>
      </c>
      <c r="J245" s="111">
        <f>H245*I245</f>
        <v>190400</v>
      </c>
      <c r="K245" s="93">
        <f>H245</f>
        <v>17</v>
      </c>
      <c r="L245" s="93">
        <v>6</v>
      </c>
      <c r="M245" s="93">
        <v>550</v>
      </c>
      <c r="N245" s="95">
        <f>K245*L245*M245</f>
        <v>56100</v>
      </c>
      <c r="O245" s="93">
        <f>F245</f>
        <v>15</v>
      </c>
      <c r="P245" s="93">
        <f>G245</f>
        <v>2</v>
      </c>
      <c r="Q245" s="93">
        <v>6</v>
      </c>
      <c r="R245" s="93">
        <v>409</v>
      </c>
      <c r="S245" s="93">
        <v>204.5</v>
      </c>
      <c r="T245" s="93">
        <f>O245*Q245*R245</f>
        <v>36810</v>
      </c>
      <c r="U245" s="93">
        <f>P245*Q245*S245</f>
        <v>2454</v>
      </c>
      <c r="V245" s="95">
        <f>T245+U245</f>
        <v>39264</v>
      </c>
      <c r="W245" s="93">
        <f>H245</f>
        <v>17</v>
      </c>
      <c r="X245" s="93">
        <v>6</v>
      </c>
      <c r="Y245" s="93">
        <v>100</v>
      </c>
      <c r="Z245" s="95">
        <f>W245*X245*Y245</f>
        <v>10200</v>
      </c>
      <c r="AA245" s="95"/>
      <c r="AB245" s="111">
        <f>Z245+V245+N245+J245</f>
        <v>295964</v>
      </c>
      <c r="AC245" s="93" t="s">
        <v>113</v>
      </c>
      <c r="AD245" s="95"/>
      <c r="AE245" s="89"/>
      <c r="AF245" s="17"/>
      <c r="AG245" s="17"/>
      <c r="AH245" s="17"/>
      <c r="AI245" s="17"/>
    </row>
    <row r="246" spans="1:35" ht="31.5" customHeight="1">
      <c r="A246" s="187" t="s">
        <v>206</v>
      </c>
      <c r="B246" s="93" t="s">
        <v>112</v>
      </c>
      <c r="C246" s="188" t="s">
        <v>205</v>
      </c>
      <c r="D246" s="189" t="s">
        <v>207</v>
      </c>
      <c r="E246" s="190" t="s">
        <v>208</v>
      </c>
      <c r="F246" s="188">
        <v>10</v>
      </c>
      <c r="G246" s="188">
        <v>1</v>
      </c>
      <c r="H246" s="93">
        <f>F246+G246</f>
        <v>11</v>
      </c>
      <c r="I246" s="93">
        <v>5400</v>
      </c>
      <c r="J246" s="111">
        <f>H246*I246</f>
        <v>59400</v>
      </c>
      <c r="K246" s="93">
        <f>H246</f>
        <v>11</v>
      </c>
      <c r="L246" s="188">
        <v>3</v>
      </c>
      <c r="M246" s="93">
        <v>550</v>
      </c>
      <c r="N246" s="95">
        <f>K246*L246*M246</f>
        <v>18150</v>
      </c>
      <c r="O246" s="93">
        <f>F246</f>
        <v>10</v>
      </c>
      <c r="P246" s="93">
        <f>G246</f>
        <v>1</v>
      </c>
      <c r="Q246" s="93">
        <v>3</v>
      </c>
      <c r="R246" s="93">
        <v>409</v>
      </c>
      <c r="S246" s="93">
        <v>204.5</v>
      </c>
      <c r="T246" s="93">
        <f>O246*Q246*R246</f>
        <v>12270</v>
      </c>
      <c r="U246" s="93">
        <f>P246*Q246*S246</f>
        <v>613.5</v>
      </c>
      <c r="V246" s="95">
        <f>T246+U246</f>
        <v>12883.5</v>
      </c>
      <c r="W246" s="93">
        <f>H246</f>
        <v>11</v>
      </c>
      <c r="X246" s="93">
        <v>3</v>
      </c>
      <c r="Y246" s="93">
        <v>100</v>
      </c>
      <c r="Z246" s="95">
        <f>W246*X246*Y246</f>
        <v>3300</v>
      </c>
      <c r="AA246" s="95"/>
      <c r="AB246" s="111">
        <f>Z246+V246+N246+J246</f>
        <v>93733.5</v>
      </c>
      <c r="AC246" s="93" t="s">
        <v>113</v>
      </c>
      <c r="AD246" s="95"/>
      <c r="AE246" s="89"/>
      <c r="AF246" s="17"/>
      <c r="AG246" s="17"/>
      <c r="AH246" s="17"/>
      <c r="AI246" s="17"/>
    </row>
    <row r="247" spans="1:35" ht="15">
      <c r="A247" s="98"/>
      <c r="B247" s="98"/>
      <c r="C247" s="99"/>
      <c r="D247" s="99"/>
      <c r="E247" s="113"/>
      <c r="F247" s="113"/>
      <c r="G247" s="113"/>
      <c r="H247" s="99"/>
      <c r="I247" s="99"/>
      <c r="J247" s="113">
        <f>SUM(J245:J246)</f>
        <v>249800</v>
      </c>
      <c r="K247" s="99"/>
      <c r="L247" s="99"/>
      <c r="M247" s="99"/>
      <c r="N247" s="113">
        <f>SUM(N245:N246)</f>
        <v>74250</v>
      </c>
      <c r="O247" s="99"/>
      <c r="P247" s="99"/>
      <c r="Q247" s="99"/>
      <c r="R247" s="99"/>
      <c r="S247" s="113"/>
      <c r="T247" s="113"/>
      <c r="U247" s="113"/>
      <c r="V247" s="113">
        <f>SUM(V245:V246)</f>
        <v>52147.5</v>
      </c>
      <c r="W247" s="99"/>
      <c r="X247" s="99"/>
      <c r="Y247" s="99"/>
      <c r="Z247" s="113">
        <f>SUM(Z245:Z246)</f>
        <v>13500</v>
      </c>
      <c r="AA247" s="99"/>
      <c r="AB247" s="113">
        <f>SUM(AB245:AB246)</f>
        <v>389697.5</v>
      </c>
      <c r="AC247" s="101"/>
      <c r="AD247" s="157"/>
      <c r="AE247" s="89"/>
      <c r="AF247" s="17"/>
      <c r="AG247" s="17"/>
      <c r="AH247" s="17"/>
      <c r="AI247" s="17"/>
    </row>
    <row r="248" spans="1:35" ht="15">
      <c r="A248" s="82"/>
      <c r="B248" s="82"/>
      <c r="C248" s="82"/>
      <c r="D248" s="186"/>
      <c r="E248" s="82"/>
      <c r="F248" s="82"/>
      <c r="G248" s="82"/>
      <c r="H248" s="82"/>
      <c r="I248" s="82"/>
      <c r="J248" s="91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2"/>
      <c r="AC248" s="89"/>
      <c r="AD248" s="89"/>
      <c r="AE248" s="89"/>
      <c r="AF248" s="17"/>
      <c r="AG248" s="17"/>
      <c r="AH248" s="17"/>
      <c r="AI248" s="17"/>
    </row>
    <row r="249" spans="1:37" s="13" customFormat="1" ht="15.75">
      <c r="A249" s="81" t="s">
        <v>226</v>
      </c>
      <c r="B249" s="87"/>
      <c r="C249" s="86"/>
      <c r="D249" s="88"/>
      <c r="E249" s="86"/>
      <c r="F249" s="86"/>
      <c r="G249" s="86"/>
      <c r="H249" s="104"/>
      <c r="I249" s="104"/>
      <c r="J249" s="104"/>
      <c r="K249" s="104"/>
      <c r="L249" s="104"/>
      <c r="M249" s="104"/>
      <c r="N249" s="104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22"/>
      <c r="AG249" s="22"/>
      <c r="AH249" s="22"/>
      <c r="AI249" s="22"/>
      <c r="AJ249" s="32"/>
      <c r="AK249" s="32"/>
    </row>
    <row r="250" spans="1:37" ht="15.75">
      <c r="A250" s="89"/>
      <c r="B250" s="89"/>
      <c r="C250" s="89"/>
      <c r="D250" s="90"/>
      <c r="E250" s="89"/>
      <c r="F250" s="89"/>
      <c r="G250" s="89"/>
      <c r="H250" s="191"/>
      <c r="I250" s="191"/>
      <c r="J250" s="191"/>
      <c r="K250" s="191"/>
      <c r="L250" s="191"/>
      <c r="M250" s="191"/>
      <c r="N250" s="191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17"/>
      <c r="AG250" s="17"/>
      <c r="AH250" s="17"/>
      <c r="AI250" s="17"/>
      <c r="AJ250" s="2"/>
      <c r="AK250" s="2"/>
    </row>
    <row r="251" spans="1:37" ht="24" customHeight="1">
      <c r="A251" s="280" t="s">
        <v>83</v>
      </c>
      <c r="B251" s="274" t="s">
        <v>84</v>
      </c>
      <c r="C251" s="275"/>
      <c r="D251" s="276"/>
      <c r="E251" s="274" t="s">
        <v>88</v>
      </c>
      <c r="F251" s="275"/>
      <c r="G251" s="276"/>
      <c r="H251" s="274" t="s">
        <v>91</v>
      </c>
      <c r="I251" s="276"/>
      <c r="J251" s="274" t="s">
        <v>94</v>
      </c>
      <c r="K251" s="275"/>
      <c r="L251" s="275"/>
      <c r="M251" s="275"/>
      <c r="N251" s="275"/>
      <c r="O251" s="275"/>
      <c r="P251" s="276"/>
      <c r="Q251" s="274" t="s">
        <v>111</v>
      </c>
      <c r="R251" s="275"/>
      <c r="S251" s="275"/>
      <c r="T251" s="275"/>
      <c r="U251" s="275"/>
      <c r="V251" s="275"/>
      <c r="W251" s="275"/>
      <c r="X251" s="276"/>
      <c r="Y251" s="274" t="s">
        <v>105</v>
      </c>
      <c r="Z251" s="275"/>
      <c r="AA251" s="275"/>
      <c r="AB251" s="275"/>
      <c r="AC251" s="275"/>
      <c r="AD251" s="275"/>
      <c r="AE251" s="276"/>
      <c r="AF251" s="288" t="s">
        <v>108</v>
      </c>
      <c r="AG251" s="284" t="s">
        <v>3</v>
      </c>
      <c r="AH251" s="286" t="s">
        <v>109</v>
      </c>
      <c r="AI251" s="283" t="s">
        <v>114</v>
      </c>
      <c r="AJ251" s="2"/>
      <c r="AK251" s="2"/>
    </row>
    <row r="252" spans="1:37" ht="12.75" customHeight="1">
      <c r="A252" s="282"/>
      <c r="B252" s="280" t="s">
        <v>85</v>
      </c>
      <c r="C252" s="280" t="s">
        <v>86</v>
      </c>
      <c r="D252" s="280" t="s">
        <v>87</v>
      </c>
      <c r="E252" s="280" t="s">
        <v>89</v>
      </c>
      <c r="F252" s="280" t="s">
        <v>90</v>
      </c>
      <c r="G252" s="280" t="s">
        <v>0</v>
      </c>
      <c r="H252" s="280" t="s">
        <v>92</v>
      </c>
      <c r="I252" s="280" t="s">
        <v>93</v>
      </c>
      <c r="J252" s="280" t="s">
        <v>210</v>
      </c>
      <c r="K252" s="280" t="s">
        <v>211</v>
      </c>
      <c r="L252" s="280" t="s">
        <v>96</v>
      </c>
      <c r="M252" s="280" t="s">
        <v>97</v>
      </c>
      <c r="N252" s="280" t="s">
        <v>212</v>
      </c>
      <c r="O252" s="280" t="s">
        <v>213</v>
      </c>
      <c r="P252" s="280" t="s">
        <v>214</v>
      </c>
      <c r="Q252" s="280" t="s">
        <v>99</v>
      </c>
      <c r="R252" s="280" t="s">
        <v>90</v>
      </c>
      <c r="S252" s="280" t="s">
        <v>2</v>
      </c>
      <c r="T252" s="280" t="s">
        <v>100</v>
      </c>
      <c r="U252" s="280" t="s">
        <v>101</v>
      </c>
      <c r="V252" s="280" t="s">
        <v>102</v>
      </c>
      <c r="W252" s="280" t="s">
        <v>103</v>
      </c>
      <c r="X252" s="280" t="s">
        <v>104</v>
      </c>
      <c r="Y252" s="280" t="s">
        <v>99</v>
      </c>
      <c r="Z252" s="280" t="s">
        <v>90</v>
      </c>
      <c r="AA252" s="280" t="s">
        <v>2</v>
      </c>
      <c r="AB252" s="280" t="s">
        <v>215</v>
      </c>
      <c r="AC252" s="280" t="s">
        <v>216</v>
      </c>
      <c r="AD252" s="280" t="s">
        <v>217</v>
      </c>
      <c r="AE252" s="280" t="s">
        <v>107</v>
      </c>
      <c r="AF252" s="289"/>
      <c r="AG252" s="285"/>
      <c r="AH252" s="287"/>
      <c r="AI252" s="283"/>
      <c r="AJ252" s="15"/>
      <c r="AK252" s="2"/>
    </row>
    <row r="253" spans="1:37" ht="65.25" customHeight="1">
      <c r="A253" s="281"/>
      <c r="B253" s="281"/>
      <c r="C253" s="281"/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281"/>
      <c r="Y253" s="281"/>
      <c r="Z253" s="281"/>
      <c r="AA253" s="281"/>
      <c r="AB253" s="281"/>
      <c r="AC253" s="281"/>
      <c r="AD253" s="281"/>
      <c r="AE253" s="282"/>
      <c r="AF253" s="289"/>
      <c r="AG253" s="285"/>
      <c r="AH253" s="287"/>
      <c r="AI253" s="283"/>
      <c r="AJ253" s="15"/>
      <c r="AK253" s="2"/>
    </row>
    <row r="254" spans="1:37" s="3" customFormat="1" ht="49.5" customHeight="1">
      <c r="A254" s="196" t="s">
        <v>218</v>
      </c>
      <c r="B254" s="93" t="s">
        <v>112</v>
      </c>
      <c r="C254" s="193" t="s">
        <v>219</v>
      </c>
      <c r="D254" s="193" t="s">
        <v>220</v>
      </c>
      <c r="E254" s="108">
        <v>8</v>
      </c>
      <c r="F254" s="108">
        <v>3</v>
      </c>
      <c r="G254" s="93">
        <f>E254+F254</f>
        <v>11</v>
      </c>
      <c r="H254" s="157"/>
      <c r="I254" s="194">
        <v>0</v>
      </c>
      <c r="J254" s="93">
        <f aca="true" t="shared" si="135" ref="J254:K256">E254</f>
        <v>8</v>
      </c>
      <c r="K254" s="93">
        <f t="shared" si="135"/>
        <v>3</v>
      </c>
      <c r="L254" s="93">
        <v>7</v>
      </c>
      <c r="M254" s="93">
        <v>550</v>
      </c>
      <c r="N254" s="93">
        <f>J254*L254*M254</f>
        <v>30800</v>
      </c>
      <c r="O254" s="157">
        <v>11550</v>
      </c>
      <c r="P254" s="195">
        <f>N254+O254</f>
        <v>42350</v>
      </c>
      <c r="Q254" s="93">
        <f aca="true" t="shared" si="136" ref="Q254:R256">E254</f>
        <v>8</v>
      </c>
      <c r="R254" s="93">
        <f t="shared" si="136"/>
        <v>3</v>
      </c>
      <c r="S254" s="93">
        <v>7</v>
      </c>
      <c r="T254" s="93">
        <v>409</v>
      </c>
      <c r="U254" s="93">
        <v>204.5</v>
      </c>
      <c r="V254" s="93">
        <f>Q254*S254*T254</f>
        <v>22904</v>
      </c>
      <c r="W254" s="93">
        <f>R254*S254*U254</f>
        <v>4294.5</v>
      </c>
      <c r="X254" s="195">
        <f>V254+W254</f>
        <v>27198.5</v>
      </c>
      <c r="Y254" s="93">
        <v>8</v>
      </c>
      <c r="Z254" s="93">
        <v>3</v>
      </c>
      <c r="AA254" s="93">
        <v>2</v>
      </c>
      <c r="AB254" s="93">
        <v>100</v>
      </c>
      <c r="AC254" s="101">
        <f>Y254*AA254*AB254</f>
        <v>1600</v>
      </c>
      <c r="AD254" s="101">
        <f>Z254*AA254*AB254</f>
        <v>600</v>
      </c>
      <c r="AE254" s="195">
        <f>AC254+AD254</f>
        <v>2200</v>
      </c>
      <c r="AF254" s="20"/>
      <c r="AG254" s="39">
        <f>P254+X254+AE254</f>
        <v>71748.5</v>
      </c>
      <c r="AH254" s="18" t="s">
        <v>113</v>
      </c>
      <c r="AI254" s="20"/>
      <c r="AJ254" s="14"/>
      <c r="AK254" s="5"/>
    </row>
    <row r="255" spans="1:37" s="3" customFormat="1" ht="37.5" customHeight="1">
      <c r="A255" s="197" t="s">
        <v>221</v>
      </c>
      <c r="B255" s="93" t="s">
        <v>112</v>
      </c>
      <c r="C255" s="192">
        <v>44774</v>
      </c>
      <c r="D255" s="193" t="s">
        <v>222</v>
      </c>
      <c r="E255" s="108">
        <v>8</v>
      </c>
      <c r="F255" s="108">
        <v>3</v>
      </c>
      <c r="G255" s="93">
        <f>E255+F255</f>
        <v>11</v>
      </c>
      <c r="H255" s="157"/>
      <c r="I255" s="194">
        <f>H255*G255</f>
        <v>0</v>
      </c>
      <c r="J255" s="93">
        <f t="shared" si="135"/>
        <v>8</v>
      </c>
      <c r="K255" s="93">
        <f t="shared" si="135"/>
        <v>3</v>
      </c>
      <c r="L255" s="93">
        <v>4</v>
      </c>
      <c r="M255" s="93">
        <v>550</v>
      </c>
      <c r="N255" s="93">
        <f>J255*L255*M255</f>
        <v>17600</v>
      </c>
      <c r="O255" s="157">
        <v>6600</v>
      </c>
      <c r="P255" s="195">
        <f>N255+O255</f>
        <v>24200</v>
      </c>
      <c r="Q255" s="93">
        <f t="shared" si="136"/>
        <v>8</v>
      </c>
      <c r="R255" s="93">
        <f t="shared" si="136"/>
        <v>3</v>
      </c>
      <c r="S255" s="93">
        <v>7</v>
      </c>
      <c r="T255" s="93">
        <v>409</v>
      </c>
      <c r="U255" s="93">
        <v>204.5</v>
      </c>
      <c r="V255" s="93">
        <f>Q255*S255*T255</f>
        <v>22904</v>
      </c>
      <c r="W255" s="93">
        <f>R255*S255*U255</f>
        <v>4294.5</v>
      </c>
      <c r="X255" s="195">
        <f>V255+W255</f>
        <v>27198.5</v>
      </c>
      <c r="Y255" s="93">
        <v>8</v>
      </c>
      <c r="Z255" s="93">
        <v>3</v>
      </c>
      <c r="AA255" s="93">
        <v>2</v>
      </c>
      <c r="AB255" s="93">
        <v>100</v>
      </c>
      <c r="AC255" s="101">
        <f>Y255*AA255*AB255</f>
        <v>1600</v>
      </c>
      <c r="AD255" s="101">
        <f>Z255*AA255*AB255</f>
        <v>600</v>
      </c>
      <c r="AE255" s="195">
        <f>AC255+AD255</f>
        <v>2200</v>
      </c>
      <c r="AF255" s="20"/>
      <c r="AG255" s="39">
        <f>P255+X255+AE255</f>
        <v>53598.5</v>
      </c>
      <c r="AH255" s="18" t="s">
        <v>113</v>
      </c>
      <c r="AI255" s="20"/>
      <c r="AJ255" s="14"/>
      <c r="AK255" s="5"/>
    </row>
    <row r="256" spans="1:37" s="3" customFormat="1" ht="39" customHeight="1">
      <c r="A256" s="198" t="s">
        <v>224</v>
      </c>
      <c r="B256" s="93" t="s">
        <v>112</v>
      </c>
      <c r="C256" s="199">
        <v>44774</v>
      </c>
      <c r="D256" s="200" t="s">
        <v>225</v>
      </c>
      <c r="E256" s="194">
        <v>8</v>
      </c>
      <c r="F256" s="194">
        <v>3</v>
      </c>
      <c r="G256" s="93">
        <f>E256+F256</f>
        <v>11</v>
      </c>
      <c r="H256" s="157"/>
      <c r="I256" s="194">
        <f>H256*G256</f>
        <v>0</v>
      </c>
      <c r="J256" s="93">
        <f t="shared" si="135"/>
        <v>8</v>
      </c>
      <c r="K256" s="93">
        <f t="shared" si="135"/>
        <v>3</v>
      </c>
      <c r="L256" s="157">
        <v>7</v>
      </c>
      <c r="M256" s="157">
        <v>550</v>
      </c>
      <c r="N256" s="157">
        <f>J256*L256*M256</f>
        <v>30800</v>
      </c>
      <c r="O256" s="157">
        <f>K256*L256*M256</f>
        <v>11550</v>
      </c>
      <c r="P256" s="195">
        <f>N256+O256</f>
        <v>42350</v>
      </c>
      <c r="Q256" s="93">
        <f t="shared" si="136"/>
        <v>8</v>
      </c>
      <c r="R256" s="93">
        <f t="shared" si="136"/>
        <v>3</v>
      </c>
      <c r="S256" s="157">
        <v>7</v>
      </c>
      <c r="T256" s="157">
        <v>409</v>
      </c>
      <c r="U256" s="157">
        <v>204.5</v>
      </c>
      <c r="V256" s="93">
        <f>Q256*S256*T256</f>
        <v>22904</v>
      </c>
      <c r="W256" s="93">
        <f>R256*S256*U256</f>
        <v>4294.5</v>
      </c>
      <c r="X256" s="195">
        <f>V256+W256</f>
        <v>27198.5</v>
      </c>
      <c r="Y256" s="194">
        <v>8</v>
      </c>
      <c r="Z256" s="157">
        <v>3</v>
      </c>
      <c r="AA256" s="157">
        <v>2</v>
      </c>
      <c r="AB256" s="157">
        <v>100</v>
      </c>
      <c r="AC256" s="101">
        <f>Y256*AA256*AB256</f>
        <v>1600</v>
      </c>
      <c r="AD256" s="101">
        <f>Z256*AA256*AB256</f>
        <v>600</v>
      </c>
      <c r="AE256" s="195">
        <f>AC256+AD256</f>
        <v>2200</v>
      </c>
      <c r="AF256" s="20"/>
      <c r="AG256" s="39">
        <f>P256+X256+AE256</f>
        <v>71748.5</v>
      </c>
      <c r="AH256" s="18" t="s">
        <v>113</v>
      </c>
      <c r="AI256" s="20"/>
      <c r="AJ256" s="14"/>
      <c r="AK256" s="5"/>
    </row>
    <row r="257" spans="1:37" ht="21" customHeight="1">
      <c r="A257" s="201"/>
      <c r="B257" s="201"/>
      <c r="C257" s="202"/>
      <c r="D257" s="202"/>
      <c r="E257" s="203"/>
      <c r="F257" s="203"/>
      <c r="G257" s="202"/>
      <c r="H257" s="202"/>
      <c r="I257" s="203">
        <f>SUM(I254:I255)</f>
        <v>0</v>
      </c>
      <c r="J257" s="203"/>
      <c r="K257" s="202"/>
      <c r="L257" s="202"/>
      <c r="M257" s="202"/>
      <c r="N257" s="202"/>
      <c r="O257" s="202"/>
      <c r="P257" s="202">
        <f>SUM(P254:P256)</f>
        <v>108900</v>
      </c>
      <c r="Q257" s="203"/>
      <c r="R257" s="202"/>
      <c r="S257" s="202"/>
      <c r="T257" s="202"/>
      <c r="U257" s="202"/>
      <c r="V257" s="203"/>
      <c r="W257" s="203"/>
      <c r="X257" s="203">
        <f>SUM(X254:X256)</f>
        <v>81595.5</v>
      </c>
      <c r="Y257" s="203"/>
      <c r="Z257" s="202"/>
      <c r="AA257" s="202"/>
      <c r="AB257" s="202"/>
      <c r="AC257" s="202"/>
      <c r="AD257" s="202"/>
      <c r="AE257" s="202">
        <f>SUM(AE254:AE256)</f>
        <v>6600</v>
      </c>
      <c r="AF257" s="31"/>
      <c r="AG257" s="40">
        <f>P257+X257+AE257</f>
        <v>197095.5</v>
      </c>
      <c r="AH257" s="31"/>
      <c r="AI257" s="31"/>
      <c r="AJ257" s="16"/>
      <c r="AK257" s="2"/>
    </row>
    <row r="258" spans="1:35" s="12" customFormat="1" ht="13.5" customHeight="1">
      <c r="A258" s="180"/>
      <c r="B258" s="180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204"/>
      <c r="AC258" s="85"/>
      <c r="AD258" s="168"/>
      <c r="AE258" s="168"/>
      <c r="AF258" s="29"/>
      <c r="AG258" s="29"/>
      <c r="AH258" s="29"/>
      <c r="AI258" s="29"/>
    </row>
    <row r="259" spans="1:35" s="13" customFormat="1" ht="15.75">
      <c r="A259" s="81" t="s">
        <v>227</v>
      </c>
      <c r="B259" s="87"/>
      <c r="C259" s="86"/>
      <c r="D259" s="88"/>
      <c r="E259" s="86"/>
      <c r="F259" s="86"/>
      <c r="G259" s="86"/>
      <c r="H259" s="104"/>
      <c r="I259" s="104"/>
      <c r="J259" s="104"/>
      <c r="K259" s="104"/>
      <c r="L259" s="104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22"/>
      <c r="AG259" s="22"/>
      <c r="AH259" s="22"/>
      <c r="AI259" s="22"/>
    </row>
    <row r="260" spans="1:35" ht="15.75">
      <c r="A260" s="89"/>
      <c r="B260" s="89"/>
      <c r="C260" s="89"/>
      <c r="D260" s="90"/>
      <c r="E260" s="89"/>
      <c r="F260" s="89"/>
      <c r="G260" s="89"/>
      <c r="H260" s="191"/>
      <c r="I260" s="191"/>
      <c r="J260" s="191"/>
      <c r="K260" s="191"/>
      <c r="L260" s="191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6"/>
      <c r="AE260" s="86"/>
      <c r="AF260" s="22"/>
      <c r="AG260" s="22"/>
      <c r="AH260" s="22"/>
      <c r="AI260" s="22"/>
    </row>
    <row r="261" spans="1:35" ht="36" customHeight="1">
      <c r="A261" s="280" t="s">
        <v>83</v>
      </c>
      <c r="B261" s="274" t="s">
        <v>84</v>
      </c>
      <c r="C261" s="275"/>
      <c r="D261" s="276"/>
      <c r="E261" s="274" t="s">
        <v>88</v>
      </c>
      <c r="F261" s="275"/>
      <c r="G261" s="276"/>
      <c r="H261" s="274" t="s">
        <v>91</v>
      </c>
      <c r="I261" s="276"/>
      <c r="J261" s="274" t="s">
        <v>94</v>
      </c>
      <c r="K261" s="275"/>
      <c r="L261" s="275"/>
      <c r="M261" s="276"/>
      <c r="N261" s="274" t="s">
        <v>111</v>
      </c>
      <c r="O261" s="275"/>
      <c r="P261" s="275"/>
      <c r="Q261" s="275"/>
      <c r="R261" s="275"/>
      <c r="S261" s="275"/>
      <c r="T261" s="275"/>
      <c r="U261" s="276"/>
      <c r="V261" s="274" t="s">
        <v>105</v>
      </c>
      <c r="W261" s="275"/>
      <c r="X261" s="275"/>
      <c r="Y261" s="276"/>
      <c r="Z261" s="280" t="s">
        <v>228</v>
      </c>
      <c r="AA261" s="272" t="s">
        <v>3</v>
      </c>
      <c r="AB261" s="277" t="s">
        <v>109</v>
      </c>
      <c r="AC261" s="279" t="s">
        <v>114</v>
      </c>
      <c r="AD261" s="86"/>
      <c r="AE261" s="86"/>
      <c r="AF261" s="22"/>
      <c r="AG261" s="22"/>
      <c r="AH261" s="22"/>
      <c r="AI261" s="22"/>
    </row>
    <row r="262" spans="1:35" ht="12.75" customHeight="1">
      <c r="A262" s="282"/>
      <c r="B262" s="280" t="s">
        <v>85</v>
      </c>
      <c r="C262" s="280" t="s">
        <v>86</v>
      </c>
      <c r="D262" s="280" t="s">
        <v>87</v>
      </c>
      <c r="E262" s="280" t="s">
        <v>89</v>
      </c>
      <c r="F262" s="280" t="s">
        <v>90</v>
      </c>
      <c r="G262" s="280" t="s">
        <v>0</v>
      </c>
      <c r="H262" s="280" t="s">
        <v>92</v>
      </c>
      <c r="I262" s="280" t="s">
        <v>93</v>
      </c>
      <c r="J262" s="280" t="s">
        <v>95</v>
      </c>
      <c r="K262" s="280" t="s">
        <v>96</v>
      </c>
      <c r="L262" s="280" t="s">
        <v>97</v>
      </c>
      <c r="M262" s="280" t="s">
        <v>98</v>
      </c>
      <c r="N262" s="280" t="s">
        <v>99</v>
      </c>
      <c r="O262" s="280" t="s">
        <v>90</v>
      </c>
      <c r="P262" s="280" t="s">
        <v>2</v>
      </c>
      <c r="Q262" s="280" t="s">
        <v>100</v>
      </c>
      <c r="R262" s="280" t="s">
        <v>101</v>
      </c>
      <c r="S262" s="280" t="s">
        <v>102</v>
      </c>
      <c r="T262" s="280" t="s">
        <v>103</v>
      </c>
      <c r="U262" s="280" t="s">
        <v>104</v>
      </c>
      <c r="V262" s="280" t="s">
        <v>1</v>
      </c>
      <c r="W262" s="280" t="s">
        <v>2</v>
      </c>
      <c r="X262" s="280" t="s">
        <v>106</v>
      </c>
      <c r="Y262" s="280" t="s">
        <v>107</v>
      </c>
      <c r="Z262" s="282"/>
      <c r="AA262" s="273"/>
      <c r="AB262" s="278"/>
      <c r="AC262" s="279"/>
      <c r="AD262" s="85"/>
      <c r="AE262" s="86"/>
      <c r="AF262" s="22"/>
      <c r="AG262" s="22"/>
      <c r="AH262" s="22"/>
      <c r="AI262" s="22"/>
    </row>
    <row r="263" spans="1:35" ht="72.75" customHeight="1">
      <c r="A263" s="281"/>
      <c r="B263" s="281"/>
      <c r="C263" s="281"/>
      <c r="D263" s="281"/>
      <c r="E263" s="281"/>
      <c r="F263" s="281"/>
      <c r="G263" s="281"/>
      <c r="H263" s="281"/>
      <c r="I263" s="281"/>
      <c r="J263" s="281"/>
      <c r="K263" s="281"/>
      <c r="L263" s="281"/>
      <c r="M263" s="281"/>
      <c r="N263" s="281"/>
      <c r="O263" s="281"/>
      <c r="P263" s="281"/>
      <c r="Q263" s="281"/>
      <c r="R263" s="281"/>
      <c r="S263" s="281"/>
      <c r="T263" s="281"/>
      <c r="U263" s="281"/>
      <c r="V263" s="281"/>
      <c r="W263" s="281"/>
      <c r="X263" s="281"/>
      <c r="Y263" s="282"/>
      <c r="Z263" s="282"/>
      <c r="AA263" s="273"/>
      <c r="AB263" s="278"/>
      <c r="AC263" s="279"/>
      <c r="AD263" s="85"/>
      <c r="AE263" s="86"/>
      <c r="AF263" s="22"/>
      <c r="AG263" s="22"/>
      <c r="AH263" s="22"/>
      <c r="AI263" s="22"/>
    </row>
    <row r="264" spans="1:35" s="3" customFormat="1" ht="47.25" customHeight="1">
      <c r="A264" s="205" t="s">
        <v>287</v>
      </c>
      <c r="B264" s="93" t="s">
        <v>112</v>
      </c>
      <c r="C264" s="164" t="s">
        <v>282</v>
      </c>
      <c r="D264" s="93" t="s">
        <v>283</v>
      </c>
      <c r="E264" s="108">
        <v>1</v>
      </c>
      <c r="F264" s="108"/>
      <c r="G264" s="93">
        <f>E264+F264</f>
        <v>1</v>
      </c>
      <c r="H264" s="93">
        <v>7000</v>
      </c>
      <c r="I264" s="111">
        <f aca="true" t="shared" si="137" ref="I264:I297">H264*G264</f>
        <v>7000</v>
      </c>
      <c r="J264" s="93">
        <f>E264+F264</f>
        <v>1</v>
      </c>
      <c r="K264" s="93">
        <v>14</v>
      </c>
      <c r="L264" s="93">
        <v>550</v>
      </c>
      <c r="M264" s="95">
        <f aca="true" t="shared" si="138" ref="M264:M297">+J264*K264*L264</f>
        <v>7700</v>
      </c>
      <c r="N264" s="93">
        <f>E264</f>
        <v>1</v>
      </c>
      <c r="O264" s="93">
        <f>F264</f>
        <v>0</v>
      </c>
      <c r="P264" s="93">
        <v>14</v>
      </c>
      <c r="Q264" s="93">
        <v>409</v>
      </c>
      <c r="R264" s="93">
        <v>204.5</v>
      </c>
      <c r="S264" s="93">
        <f aca="true" t="shared" si="139" ref="S264:S297">+N264*P264*Q264</f>
        <v>5726</v>
      </c>
      <c r="T264" s="93">
        <f aca="true" t="shared" si="140" ref="T264:T297">+O264*P264*R264</f>
        <v>0</v>
      </c>
      <c r="U264" s="95">
        <f aca="true" t="shared" si="141" ref="U264:U297">S264+T264</f>
        <v>5726</v>
      </c>
      <c r="V264" s="93">
        <f>G264</f>
        <v>1</v>
      </c>
      <c r="W264" s="93">
        <v>1</v>
      </c>
      <c r="X264" s="93">
        <v>100</v>
      </c>
      <c r="Y264" s="95">
        <f aca="true" t="shared" si="142" ref="Y264:Y297">V264*W264*X264</f>
        <v>100</v>
      </c>
      <c r="Z264" s="95"/>
      <c r="AA264" s="95">
        <f aca="true" t="shared" si="143" ref="AA264:AA297">SUM(I264+M264+U264+Y264+Z264)</f>
        <v>20526</v>
      </c>
      <c r="AB264" s="93" t="s">
        <v>113</v>
      </c>
      <c r="AC264" s="95"/>
      <c r="AD264" s="85"/>
      <c r="AE264" s="86"/>
      <c r="AF264" s="22"/>
      <c r="AG264" s="22"/>
      <c r="AH264" s="22"/>
      <c r="AI264" s="22"/>
    </row>
    <row r="265" spans="1:35" s="3" customFormat="1" ht="20.25" customHeight="1">
      <c r="A265" s="205" t="s">
        <v>155</v>
      </c>
      <c r="B265" s="93" t="s">
        <v>112</v>
      </c>
      <c r="C265" s="206" t="s">
        <v>335</v>
      </c>
      <c r="D265" s="93" t="s">
        <v>325</v>
      </c>
      <c r="E265" s="108">
        <v>20</v>
      </c>
      <c r="F265" s="108">
        <v>3</v>
      </c>
      <c r="G265" s="93">
        <f>E265+F265</f>
        <v>23</v>
      </c>
      <c r="H265" s="93">
        <v>3500</v>
      </c>
      <c r="I265" s="111">
        <f t="shared" si="137"/>
        <v>80500</v>
      </c>
      <c r="J265" s="93">
        <f>E265+F265</f>
        <v>23</v>
      </c>
      <c r="K265" s="93">
        <v>10</v>
      </c>
      <c r="L265" s="93">
        <v>550</v>
      </c>
      <c r="M265" s="95">
        <f t="shared" si="138"/>
        <v>126500</v>
      </c>
      <c r="N265" s="93">
        <f>E265</f>
        <v>20</v>
      </c>
      <c r="O265" s="93">
        <f aca="true" t="shared" si="144" ref="O265:O297">F265</f>
        <v>3</v>
      </c>
      <c r="P265" s="93">
        <v>10</v>
      </c>
      <c r="Q265" s="93">
        <v>409</v>
      </c>
      <c r="R265" s="93">
        <v>204.5</v>
      </c>
      <c r="S265" s="93">
        <f t="shared" si="139"/>
        <v>81800</v>
      </c>
      <c r="T265" s="93">
        <f t="shared" si="140"/>
        <v>6135</v>
      </c>
      <c r="U265" s="95">
        <f t="shared" si="141"/>
        <v>87935</v>
      </c>
      <c r="V265" s="93">
        <f aca="true" t="shared" si="145" ref="V265:V297">G265</f>
        <v>23</v>
      </c>
      <c r="W265" s="93">
        <v>1</v>
      </c>
      <c r="X265" s="93">
        <v>100</v>
      </c>
      <c r="Y265" s="95">
        <f t="shared" si="142"/>
        <v>2300</v>
      </c>
      <c r="Z265" s="95"/>
      <c r="AA265" s="95">
        <f t="shared" si="143"/>
        <v>297235</v>
      </c>
      <c r="AB265" s="93" t="s">
        <v>113</v>
      </c>
      <c r="AC265" s="95"/>
      <c r="AD265" s="85"/>
      <c r="AE265" s="86"/>
      <c r="AF265" s="22"/>
      <c r="AG265" s="22"/>
      <c r="AH265" s="22"/>
      <c r="AI265" s="22"/>
    </row>
    <row r="266" spans="1:35" s="3" customFormat="1" ht="30">
      <c r="A266" s="207" t="s">
        <v>231</v>
      </c>
      <c r="B266" s="93" t="s">
        <v>112</v>
      </c>
      <c r="C266" s="206" t="s">
        <v>337</v>
      </c>
      <c r="D266" s="93" t="s">
        <v>325</v>
      </c>
      <c r="E266" s="108">
        <v>20</v>
      </c>
      <c r="F266" s="108">
        <v>3</v>
      </c>
      <c r="G266" s="93">
        <f aca="true" t="shared" si="146" ref="G266:G295">E266+F266</f>
        <v>23</v>
      </c>
      <c r="H266" s="93"/>
      <c r="I266" s="111">
        <f t="shared" si="137"/>
        <v>0</v>
      </c>
      <c r="J266" s="93">
        <f aca="true" t="shared" si="147" ref="J266:J295">E266+F266</f>
        <v>23</v>
      </c>
      <c r="K266" s="93">
        <v>3</v>
      </c>
      <c r="L266" s="93">
        <v>550</v>
      </c>
      <c r="M266" s="95">
        <f t="shared" si="138"/>
        <v>37950</v>
      </c>
      <c r="N266" s="93">
        <f aca="true" t="shared" si="148" ref="N266:N277">E266</f>
        <v>20</v>
      </c>
      <c r="O266" s="93">
        <f t="shared" si="144"/>
        <v>3</v>
      </c>
      <c r="P266" s="93">
        <v>4</v>
      </c>
      <c r="Q266" s="93">
        <v>409</v>
      </c>
      <c r="R266" s="93">
        <v>204.5</v>
      </c>
      <c r="S266" s="93">
        <f t="shared" si="139"/>
        <v>32720</v>
      </c>
      <c r="T266" s="93">
        <f t="shared" si="140"/>
        <v>2454</v>
      </c>
      <c r="U266" s="95">
        <f t="shared" si="141"/>
        <v>35174</v>
      </c>
      <c r="V266" s="93">
        <f t="shared" si="145"/>
        <v>23</v>
      </c>
      <c r="W266" s="93"/>
      <c r="X266" s="93">
        <v>100</v>
      </c>
      <c r="Y266" s="95">
        <f t="shared" si="142"/>
        <v>0</v>
      </c>
      <c r="Z266" s="95"/>
      <c r="AA266" s="95">
        <f t="shared" si="143"/>
        <v>73124</v>
      </c>
      <c r="AB266" s="93" t="s">
        <v>113</v>
      </c>
      <c r="AC266" s="95"/>
      <c r="AD266" s="85"/>
      <c r="AE266" s="86"/>
      <c r="AF266" s="22"/>
      <c r="AG266" s="22"/>
      <c r="AH266" s="22"/>
      <c r="AI266" s="22"/>
    </row>
    <row r="267" spans="1:35" s="3" customFormat="1" ht="17.25" customHeight="1">
      <c r="A267" s="205" t="s">
        <v>155</v>
      </c>
      <c r="B267" s="93" t="s">
        <v>112</v>
      </c>
      <c r="C267" s="206" t="s">
        <v>229</v>
      </c>
      <c r="D267" s="93" t="s">
        <v>325</v>
      </c>
      <c r="E267" s="108">
        <v>20</v>
      </c>
      <c r="F267" s="108">
        <v>3</v>
      </c>
      <c r="G267" s="93">
        <f>E267+F267</f>
        <v>23</v>
      </c>
      <c r="H267" s="93"/>
      <c r="I267" s="111">
        <f t="shared" si="137"/>
        <v>0</v>
      </c>
      <c r="J267" s="93">
        <f>E267+F267</f>
        <v>23</v>
      </c>
      <c r="K267" s="93">
        <v>3</v>
      </c>
      <c r="L267" s="93">
        <v>550</v>
      </c>
      <c r="M267" s="95">
        <f t="shared" si="138"/>
        <v>37950</v>
      </c>
      <c r="N267" s="93">
        <f>E267</f>
        <v>20</v>
      </c>
      <c r="O267" s="93">
        <f t="shared" si="144"/>
        <v>3</v>
      </c>
      <c r="P267" s="93">
        <v>4</v>
      </c>
      <c r="Q267" s="93">
        <v>409</v>
      </c>
      <c r="R267" s="93">
        <v>204.5</v>
      </c>
      <c r="S267" s="93">
        <f t="shared" si="139"/>
        <v>32720</v>
      </c>
      <c r="T267" s="93">
        <f t="shared" si="140"/>
        <v>2454</v>
      </c>
      <c r="U267" s="95">
        <f t="shared" si="141"/>
        <v>35174</v>
      </c>
      <c r="V267" s="93">
        <f t="shared" si="145"/>
        <v>23</v>
      </c>
      <c r="W267" s="93"/>
      <c r="X267" s="93">
        <v>100</v>
      </c>
      <c r="Y267" s="95">
        <f t="shared" si="142"/>
        <v>0</v>
      </c>
      <c r="Z267" s="95"/>
      <c r="AA267" s="95">
        <f t="shared" si="143"/>
        <v>73124</v>
      </c>
      <c r="AB267" s="93" t="s">
        <v>113</v>
      </c>
      <c r="AC267" s="95"/>
      <c r="AD267" s="85"/>
      <c r="AE267" s="86"/>
      <c r="AF267" s="22"/>
      <c r="AG267" s="22"/>
      <c r="AH267" s="22"/>
      <c r="AI267" s="22"/>
    </row>
    <row r="268" spans="1:35" s="3" customFormat="1" ht="30">
      <c r="A268" s="207" t="s">
        <v>232</v>
      </c>
      <c r="B268" s="93" t="s">
        <v>112</v>
      </c>
      <c r="C268" s="206" t="s">
        <v>229</v>
      </c>
      <c r="D268" s="93" t="s">
        <v>325</v>
      </c>
      <c r="E268" s="108">
        <v>20</v>
      </c>
      <c r="F268" s="108">
        <v>3</v>
      </c>
      <c r="G268" s="93">
        <f t="shared" si="146"/>
        <v>23</v>
      </c>
      <c r="H268" s="93"/>
      <c r="I268" s="111">
        <f t="shared" si="137"/>
        <v>0</v>
      </c>
      <c r="J268" s="93">
        <f t="shared" si="147"/>
        <v>23</v>
      </c>
      <c r="K268" s="93">
        <v>3</v>
      </c>
      <c r="L268" s="93">
        <v>550</v>
      </c>
      <c r="M268" s="95">
        <f t="shared" si="138"/>
        <v>37950</v>
      </c>
      <c r="N268" s="93">
        <f t="shared" si="148"/>
        <v>20</v>
      </c>
      <c r="O268" s="93">
        <f t="shared" si="144"/>
        <v>3</v>
      </c>
      <c r="P268" s="93">
        <v>4</v>
      </c>
      <c r="Q268" s="93">
        <v>409</v>
      </c>
      <c r="R268" s="93">
        <v>204.5</v>
      </c>
      <c r="S268" s="93">
        <f t="shared" si="139"/>
        <v>32720</v>
      </c>
      <c r="T268" s="93">
        <f t="shared" si="140"/>
        <v>2454</v>
      </c>
      <c r="U268" s="95">
        <f t="shared" si="141"/>
        <v>35174</v>
      </c>
      <c r="V268" s="93">
        <f t="shared" si="145"/>
        <v>23</v>
      </c>
      <c r="W268" s="93"/>
      <c r="X268" s="93">
        <v>100</v>
      </c>
      <c r="Y268" s="95">
        <f t="shared" si="142"/>
        <v>0</v>
      </c>
      <c r="Z268" s="95"/>
      <c r="AA268" s="95">
        <f t="shared" si="143"/>
        <v>73124</v>
      </c>
      <c r="AB268" s="93" t="s">
        <v>113</v>
      </c>
      <c r="AC268" s="95"/>
      <c r="AD268" s="85"/>
      <c r="AE268" s="86"/>
      <c r="AF268" s="22"/>
      <c r="AG268" s="22"/>
      <c r="AH268" s="22"/>
      <c r="AI268" s="22"/>
    </row>
    <row r="269" spans="1:35" s="3" customFormat="1" ht="17.25" customHeight="1">
      <c r="A269" s="205" t="s">
        <v>155</v>
      </c>
      <c r="B269" s="93" t="s">
        <v>112</v>
      </c>
      <c r="C269" s="206" t="s">
        <v>229</v>
      </c>
      <c r="D269" s="93" t="s">
        <v>325</v>
      </c>
      <c r="E269" s="108">
        <v>20</v>
      </c>
      <c r="F269" s="108">
        <v>3</v>
      </c>
      <c r="G269" s="93">
        <f t="shared" si="146"/>
        <v>23</v>
      </c>
      <c r="H269" s="93"/>
      <c r="I269" s="111">
        <f t="shared" si="137"/>
        <v>0</v>
      </c>
      <c r="J269" s="93">
        <f t="shared" si="147"/>
        <v>23</v>
      </c>
      <c r="K269" s="93">
        <v>3</v>
      </c>
      <c r="L269" s="93">
        <v>550</v>
      </c>
      <c r="M269" s="95">
        <f t="shared" si="138"/>
        <v>37950</v>
      </c>
      <c r="N269" s="93">
        <f t="shared" si="148"/>
        <v>20</v>
      </c>
      <c r="O269" s="93">
        <f t="shared" si="144"/>
        <v>3</v>
      </c>
      <c r="P269" s="93">
        <v>4</v>
      </c>
      <c r="Q269" s="93">
        <v>409</v>
      </c>
      <c r="R269" s="93">
        <v>204.5</v>
      </c>
      <c r="S269" s="93">
        <f t="shared" si="139"/>
        <v>32720</v>
      </c>
      <c r="T269" s="93">
        <f t="shared" si="140"/>
        <v>2454</v>
      </c>
      <c r="U269" s="95">
        <f t="shared" si="141"/>
        <v>35174</v>
      </c>
      <c r="V269" s="93">
        <f t="shared" si="145"/>
        <v>23</v>
      </c>
      <c r="W269" s="93"/>
      <c r="X269" s="93">
        <v>100</v>
      </c>
      <c r="Y269" s="95">
        <f t="shared" si="142"/>
        <v>0</v>
      </c>
      <c r="Z269" s="95"/>
      <c r="AA269" s="95">
        <f t="shared" si="143"/>
        <v>73124</v>
      </c>
      <c r="AB269" s="93" t="s">
        <v>113</v>
      </c>
      <c r="AC269" s="95"/>
      <c r="AD269" s="85"/>
      <c r="AE269" s="86"/>
      <c r="AF269" s="22"/>
      <c r="AG269" s="22"/>
      <c r="AH269" s="22"/>
      <c r="AI269" s="22"/>
    </row>
    <row r="270" spans="1:35" s="3" customFormat="1" ht="42" customHeight="1">
      <c r="A270" s="207" t="s">
        <v>233</v>
      </c>
      <c r="B270" s="93" t="s">
        <v>112</v>
      </c>
      <c r="C270" s="206" t="s">
        <v>72</v>
      </c>
      <c r="D270" s="93" t="s">
        <v>325</v>
      </c>
      <c r="E270" s="108">
        <v>22</v>
      </c>
      <c r="F270" s="108">
        <v>3</v>
      </c>
      <c r="G270" s="93">
        <f t="shared" si="146"/>
        <v>25</v>
      </c>
      <c r="H270" s="93"/>
      <c r="I270" s="111">
        <f t="shared" si="137"/>
        <v>0</v>
      </c>
      <c r="J270" s="93">
        <f t="shared" si="147"/>
        <v>25</v>
      </c>
      <c r="K270" s="93">
        <v>3</v>
      </c>
      <c r="L270" s="93">
        <v>550</v>
      </c>
      <c r="M270" s="95">
        <f t="shared" si="138"/>
        <v>41250</v>
      </c>
      <c r="N270" s="93">
        <f t="shared" si="148"/>
        <v>22</v>
      </c>
      <c r="O270" s="93">
        <f t="shared" si="144"/>
        <v>3</v>
      </c>
      <c r="P270" s="93">
        <v>4</v>
      </c>
      <c r="Q270" s="93">
        <v>409</v>
      </c>
      <c r="R270" s="93">
        <v>204.5</v>
      </c>
      <c r="S270" s="93">
        <f t="shared" si="139"/>
        <v>35992</v>
      </c>
      <c r="T270" s="93">
        <f t="shared" si="140"/>
        <v>2454</v>
      </c>
      <c r="U270" s="95">
        <f t="shared" si="141"/>
        <v>38446</v>
      </c>
      <c r="V270" s="93">
        <f t="shared" si="145"/>
        <v>25</v>
      </c>
      <c r="W270" s="93"/>
      <c r="X270" s="93">
        <v>100</v>
      </c>
      <c r="Y270" s="95">
        <f t="shared" si="142"/>
        <v>0</v>
      </c>
      <c r="Z270" s="95"/>
      <c r="AA270" s="95">
        <f t="shared" si="143"/>
        <v>79696</v>
      </c>
      <c r="AB270" s="93" t="s">
        <v>113</v>
      </c>
      <c r="AC270" s="95"/>
      <c r="AD270" s="85"/>
      <c r="AE270" s="86"/>
      <c r="AF270" s="22"/>
      <c r="AG270" s="22"/>
      <c r="AH270" s="22"/>
      <c r="AI270" s="22"/>
    </row>
    <row r="271" spans="1:35" s="3" customFormat="1" ht="21.75" customHeight="1">
      <c r="A271" s="205" t="s">
        <v>155</v>
      </c>
      <c r="B271" s="93" t="s">
        <v>112</v>
      </c>
      <c r="C271" s="206" t="s">
        <v>72</v>
      </c>
      <c r="D271" s="93" t="s">
        <v>325</v>
      </c>
      <c r="E271" s="108">
        <v>22</v>
      </c>
      <c r="F271" s="108">
        <v>3</v>
      </c>
      <c r="G271" s="93">
        <f t="shared" si="146"/>
        <v>25</v>
      </c>
      <c r="H271" s="93"/>
      <c r="I271" s="111">
        <f t="shared" si="137"/>
        <v>0</v>
      </c>
      <c r="J271" s="93">
        <f t="shared" si="147"/>
        <v>25</v>
      </c>
      <c r="K271" s="93">
        <v>3</v>
      </c>
      <c r="L271" s="93">
        <v>550</v>
      </c>
      <c r="M271" s="95">
        <f t="shared" si="138"/>
        <v>41250</v>
      </c>
      <c r="N271" s="93">
        <f t="shared" si="148"/>
        <v>22</v>
      </c>
      <c r="O271" s="93">
        <f t="shared" si="144"/>
        <v>3</v>
      </c>
      <c r="P271" s="93">
        <v>4</v>
      </c>
      <c r="Q271" s="93">
        <v>409</v>
      </c>
      <c r="R271" s="93">
        <v>204.5</v>
      </c>
      <c r="S271" s="93">
        <f t="shared" si="139"/>
        <v>35992</v>
      </c>
      <c r="T271" s="93">
        <f t="shared" si="140"/>
        <v>2454</v>
      </c>
      <c r="U271" s="95">
        <f t="shared" si="141"/>
        <v>38446</v>
      </c>
      <c r="V271" s="93">
        <f t="shared" si="145"/>
        <v>25</v>
      </c>
      <c r="W271" s="93"/>
      <c r="X271" s="93">
        <v>100</v>
      </c>
      <c r="Y271" s="95">
        <f t="shared" si="142"/>
        <v>0</v>
      </c>
      <c r="Z271" s="95"/>
      <c r="AA271" s="95">
        <f t="shared" si="143"/>
        <v>79696</v>
      </c>
      <c r="AB271" s="93" t="s">
        <v>113</v>
      </c>
      <c r="AC271" s="95"/>
      <c r="AD271" s="85"/>
      <c r="AE271" s="86"/>
      <c r="AF271" s="22"/>
      <c r="AG271" s="22"/>
      <c r="AH271" s="22"/>
      <c r="AI271" s="22"/>
    </row>
    <row r="272" spans="1:35" s="3" customFormat="1" ht="33.75" customHeight="1">
      <c r="A272" s="207" t="s">
        <v>281</v>
      </c>
      <c r="B272" s="93" t="s">
        <v>112</v>
      </c>
      <c r="C272" s="206" t="s">
        <v>72</v>
      </c>
      <c r="D272" s="93" t="s">
        <v>325</v>
      </c>
      <c r="E272" s="108">
        <v>22</v>
      </c>
      <c r="F272" s="108">
        <v>3</v>
      </c>
      <c r="G272" s="93">
        <f t="shared" si="146"/>
        <v>25</v>
      </c>
      <c r="H272" s="93"/>
      <c r="I272" s="111">
        <f t="shared" si="137"/>
        <v>0</v>
      </c>
      <c r="J272" s="93">
        <f t="shared" si="147"/>
        <v>25</v>
      </c>
      <c r="K272" s="93">
        <v>3</v>
      </c>
      <c r="L272" s="93">
        <v>550</v>
      </c>
      <c r="M272" s="95">
        <f t="shared" si="138"/>
        <v>41250</v>
      </c>
      <c r="N272" s="93">
        <f t="shared" si="148"/>
        <v>22</v>
      </c>
      <c r="O272" s="93">
        <f t="shared" si="144"/>
        <v>3</v>
      </c>
      <c r="P272" s="93">
        <v>4</v>
      </c>
      <c r="Q272" s="93">
        <v>409</v>
      </c>
      <c r="R272" s="93">
        <v>204.5</v>
      </c>
      <c r="S272" s="93">
        <f t="shared" si="139"/>
        <v>35992</v>
      </c>
      <c r="T272" s="93">
        <f t="shared" si="140"/>
        <v>2454</v>
      </c>
      <c r="U272" s="95">
        <f t="shared" si="141"/>
        <v>38446</v>
      </c>
      <c r="V272" s="93">
        <f t="shared" si="145"/>
        <v>25</v>
      </c>
      <c r="W272" s="93"/>
      <c r="X272" s="93">
        <v>100</v>
      </c>
      <c r="Y272" s="95">
        <f t="shared" si="142"/>
        <v>0</v>
      </c>
      <c r="Z272" s="95"/>
      <c r="AA272" s="95">
        <f t="shared" si="143"/>
        <v>79696</v>
      </c>
      <c r="AB272" s="93" t="s">
        <v>113</v>
      </c>
      <c r="AC272" s="95"/>
      <c r="AD272" s="85"/>
      <c r="AE272" s="86"/>
      <c r="AF272" s="22"/>
      <c r="AG272" s="22"/>
      <c r="AH272" s="22"/>
      <c r="AI272" s="22"/>
    </row>
    <row r="273" spans="1:35" s="3" customFormat="1" ht="20.25" customHeight="1">
      <c r="A273" s="205" t="s">
        <v>155</v>
      </c>
      <c r="B273" s="93" t="s">
        <v>112</v>
      </c>
      <c r="C273" s="206" t="s">
        <v>72</v>
      </c>
      <c r="D273" s="93" t="s">
        <v>5</v>
      </c>
      <c r="E273" s="108">
        <v>22</v>
      </c>
      <c r="F273" s="108">
        <v>3</v>
      </c>
      <c r="G273" s="93">
        <f t="shared" si="146"/>
        <v>25</v>
      </c>
      <c r="H273" s="93"/>
      <c r="I273" s="111">
        <f t="shared" si="137"/>
        <v>0</v>
      </c>
      <c r="J273" s="93">
        <f t="shared" si="147"/>
        <v>25</v>
      </c>
      <c r="K273" s="93">
        <v>3</v>
      </c>
      <c r="L273" s="93">
        <v>550</v>
      </c>
      <c r="M273" s="95">
        <f t="shared" si="138"/>
        <v>41250</v>
      </c>
      <c r="N273" s="93">
        <f t="shared" si="148"/>
        <v>22</v>
      </c>
      <c r="O273" s="93">
        <f t="shared" si="144"/>
        <v>3</v>
      </c>
      <c r="P273" s="93">
        <v>4</v>
      </c>
      <c r="Q273" s="93">
        <v>409</v>
      </c>
      <c r="R273" s="93">
        <v>204.5</v>
      </c>
      <c r="S273" s="93">
        <f t="shared" si="139"/>
        <v>35992</v>
      </c>
      <c r="T273" s="93">
        <f t="shared" si="140"/>
        <v>2454</v>
      </c>
      <c r="U273" s="95">
        <f t="shared" si="141"/>
        <v>38446</v>
      </c>
      <c r="V273" s="93">
        <f t="shared" si="145"/>
        <v>25</v>
      </c>
      <c r="W273" s="93"/>
      <c r="X273" s="93">
        <v>100</v>
      </c>
      <c r="Y273" s="95">
        <f t="shared" si="142"/>
        <v>0</v>
      </c>
      <c r="Z273" s="95"/>
      <c r="AA273" s="95">
        <f t="shared" si="143"/>
        <v>79696</v>
      </c>
      <c r="AB273" s="93" t="s">
        <v>113</v>
      </c>
      <c r="AC273" s="95"/>
      <c r="AD273" s="85"/>
      <c r="AE273" s="86"/>
      <c r="AF273" s="22"/>
      <c r="AG273" s="22"/>
      <c r="AH273" s="22"/>
      <c r="AI273" s="22"/>
    </row>
    <row r="274" spans="1:35" s="3" customFormat="1" ht="33" customHeight="1">
      <c r="A274" s="207" t="s">
        <v>234</v>
      </c>
      <c r="B274" s="93" t="s">
        <v>112</v>
      </c>
      <c r="C274" s="206" t="s">
        <v>72</v>
      </c>
      <c r="D274" s="93" t="s">
        <v>5</v>
      </c>
      <c r="E274" s="108">
        <v>22</v>
      </c>
      <c r="F274" s="108">
        <v>3</v>
      </c>
      <c r="G274" s="93">
        <f t="shared" si="146"/>
        <v>25</v>
      </c>
      <c r="H274" s="93">
        <v>3500</v>
      </c>
      <c r="I274" s="111">
        <f t="shared" si="137"/>
        <v>87500</v>
      </c>
      <c r="J274" s="93">
        <f t="shared" si="147"/>
        <v>25</v>
      </c>
      <c r="K274" s="93">
        <v>3</v>
      </c>
      <c r="L274" s="93">
        <v>550</v>
      </c>
      <c r="M274" s="95">
        <f t="shared" si="138"/>
        <v>41250</v>
      </c>
      <c r="N274" s="93">
        <f t="shared" si="148"/>
        <v>22</v>
      </c>
      <c r="O274" s="93">
        <f t="shared" si="144"/>
        <v>3</v>
      </c>
      <c r="P274" s="93">
        <v>4</v>
      </c>
      <c r="Q274" s="93">
        <v>409</v>
      </c>
      <c r="R274" s="93">
        <v>204.5</v>
      </c>
      <c r="S274" s="93">
        <f t="shared" si="139"/>
        <v>35992</v>
      </c>
      <c r="T274" s="93">
        <f t="shared" si="140"/>
        <v>2454</v>
      </c>
      <c r="U274" s="95">
        <f t="shared" si="141"/>
        <v>38446</v>
      </c>
      <c r="V274" s="93">
        <f t="shared" si="145"/>
        <v>25</v>
      </c>
      <c r="W274" s="93">
        <v>1</v>
      </c>
      <c r="X274" s="93">
        <v>100</v>
      </c>
      <c r="Y274" s="95">
        <f t="shared" si="142"/>
        <v>2500</v>
      </c>
      <c r="Z274" s="95"/>
      <c r="AA274" s="95">
        <f t="shared" si="143"/>
        <v>169696</v>
      </c>
      <c r="AB274" s="93" t="s">
        <v>113</v>
      </c>
      <c r="AC274" s="95"/>
      <c r="AD274" s="85"/>
      <c r="AE274" s="86"/>
      <c r="AF274" s="22"/>
      <c r="AG274" s="22"/>
      <c r="AH274" s="22"/>
      <c r="AI274" s="22"/>
    </row>
    <row r="275" spans="1:35" s="3" customFormat="1" ht="49.5" customHeight="1">
      <c r="A275" s="205" t="s">
        <v>286</v>
      </c>
      <c r="B275" s="93" t="s">
        <v>112</v>
      </c>
      <c r="C275" s="164" t="s">
        <v>285</v>
      </c>
      <c r="D275" s="93" t="s">
        <v>283</v>
      </c>
      <c r="E275" s="108">
        <v>1</v>
      </c>
      <c r="F275" s="108"/>
      <c r="G275" s="93">
        <f>E275+F275</f>
        <v>1</v>
      </c>
      <c r="H275" s="93">
        <v>7000</v>
      </c>
      <c r="I275" s="111">
        <f t="shared" si="137"/>
        <v>7000</v>
      </c>
      <c r="J275" s="93">
        <f>E275+F275</f>
        <v>1</v>
      </c>
      <c r="K275" s="93">
        <v>14</v>
      </c>
      <c r="L275" s="93">
        <v>550</v>
      </c>
      <c r="M275" s="95">
        <f t="shared" si="138"/>
        <v>7700</v>
      </c>
      <c r="N275" s="93">
        <f>E275</f>
        <v>1</v>
      </c>
      <c r="O275" s="93">
        <f t="shared" si="144"/>
        <v>0</v>
      </c>
      <c r="P275" s="93">
        <v>14</v>
      </c>
      <c r="Q275" s="93">
        <v>409</v>
      </c>
      <c r="R275" s="93">
        <v>204.5</v>
      </c>
      <c r="S275" s="93">
        <f t="shared" si="139"/>
        <v>5726</v>
      </c>
      <c r="T275" s="93">
        <f t="shared" si="140"/>
        <v>0</v>
      </c>
      <c r="U275" s="95">
        <f t="shared" si="141"/>
        <v>5726</v>
      </c>
      <c r="V275" s="93">
        <f t="shared" si="145"/>
        <v>1</v>
      </c>
      <c r="W275" s="93">
        <v>1</v>
      </c>
      <c r="X275" s="93">
        <v>100</v>
      </c>
      <c r="Y275" s="95">
        <f t="shared" si="142"/>
        <v>100</v>
      </c>
      <c r="Z275" s="95"/>
      <c r="AA275" s="95">
        <f t="shared" si="143"/>
        <v>20526</v>
      </c>
      <c r="AB275" s="93" t="s">
        <v>113</v>
      </c>
      <c r="AC275" s="95"/>
      <c r="AD275" s="85"/>
      <c r="AE275" s="86"/>
      <c r="AF275" s="22"/>
      <c r="AG275" s="22"/>
      <c r="AH275" s="22"/>
      <c r="AI275" s="22"/>
    </row>
    <row r="276" spans="1:35" s="3" customFormat="1" ht="46.5" customHeight="1">
      <c r="A276" s="205" t="s">
        <v>288</v>
      </c>
      <c r="B276" s="93" t="s">
        <v>112</v>
      </c>
      <c r="C276" s="164" t="s">
        <v>290</v>
      </c>
      <c r="D276" s="93" t="s">
        <v>289</v>
      </c>
      <c r="E276" s="108">
        <v>3</v>
      </c>
      <c r="F276" s="108">
        <v>1</v>
      </c>
      <c r="G276" s="93">
        <f>E276+F276</f>
        <v>4</v>
      </c>
      <c r="H276" s="93">
        <v>2400</v>
      </c>
      <c r="I276" s="111">
        <f t="shared" si="137"/>
        <v>9600</v>
      </c>
      <c r="J276" s="93">
        <f>E276+F276</f>
        <v>4</v>
      </c>
      <c r="K276" s="93">
        <v>19</v>
      </c>
      <c r="L276" s="93">
        <v>550</v>
      </c>
      <c r="M276" s="95">
        <f t="shared" si="138"/>
        <v>41800</v>
      </c>
      <c r="N276" s="93">
        <f>E276</f>
        <v>3</v>
      </c>
      <c r="O276" s="93">
        <f>F276</f>
        <v>1</v>
      </c>
      <c r="P276" s="93">
        <v>19</v>
      </c>
      <c r="Q276" s="93">
        <v>409</v>
      </c>
      <c r="R276" s="93">
        <v>204.5</v>
      </c>
      <c r="S276" s="93">
        <f t="shared" si="139"/>
        <v>23313</v>
      </c>
      <c r="T276" s="93">
        <f t="shared" si="140"/>
        <v>3885.5</v>
      </c>
      <c r="U276" s="95">
        <f t="shared" si="141"/>
        <v>27198.5</v>
      </c>
      <c r="V276" s="93"/>
      <c r="W276" s="93"/>
      <c r="X276" s="93">
        <v>100</v>
      </c>
      <c r="Y276" s="95">
        <f t="shared" si="142"/>
        <v>0</v>
      </c>
      <c r="Z276" s="95"/>
      <c r="AA276" s="95">
        <f t="shared" si="143"/>
        <v>78598.5</v>
      </c>
      <c r="AB276" s="93" t="s">
        <v>113</v>
      </c>
      <c r="AC276" s="95"/>
      <c r="AD276" s="85"/>
      <c r="AE276" s="86"/>
      <c r="AF276" s="22"/>
      <c r="AG276" s="22"/>
      <c r="AH276" s="22"/>
      <c r="AI276" s="22"/>
    </row>
    <row r="277" spans="1:35" s="3" customFormat="1" ht="37.5" customHeight="1">
      <c r="A277" s="205" t="s">
        <v>336</v>
      </c>
      <c r="B277" s="93" t="s">
        <v>112</v>
      </c>
      <c r="C277" s="120" t="s">
        <v>295</v>
      </c>
      <c r="D277" s="93" t="s">
        <v>294</v>
      </c>
      <c r="E277" s="108">
        <v>8</v>
      </c>
      <c r="F277" s="108">
        <v>1</v>
      </c>
      <c r="G277" s="93">
        <f t="shared" si="146"/>
        <v>9</v>
      </c>
      <c r="H277" s="93">
        <v>3000</v>
      </c>
      <c r="I277" s="111">
        <f t="shared" si="137"/>
        <v>27000</v>
      </c>
      <c r="J277" s="93">
        <f t="shared" si="147"/>
        <v>9</v>
      </c>
      <c r="K277" s="93">
        <v>4</v>
      </c>
      <c r="L277" s="93">
        <v>550</v>
      </c>
      <c r="M277" s="95">
        <f t="shared" si="138"/>
        <v>19800</v>
      </c>
      <c r="N277" s="93">
        <f t="shared" si="148"/>
        <v>8</v>
      </c>
      <c r="O277" s="93">
        <f t="shared" si="144"/>
        <v>1</v>
      </c>
      <c r="P277" s="93">
        <v>4</v>
      </c>
      <c r="Q277" s="93">
        <v>409</v>
      </c>
      <c r="R277" s="93">
        <v>204.5</v>
      </c>
      <c r="S277" s="93">
        <f t="shared" si="139"/>
        <v>13088</v>
      </c>
      <c r="T277" s="93">
        <f t="shared" si="140"/>
        <v>818</v>
      </c>
      <c r="U277" s="95">
        <f t="shared" si="141"/>
        <v>13906</v>
      </c>
      <c r="V277" s="93">
        <f t="shared" si="145"/>
        <v>9</v>
      </c>
      <c r="W277" s="93">
        <v>1</v>
      </c>
      <c r="X277" s="93">
        <v>100</v>
      </c>
      <c r="Y277" s="95">
        <f t="shared" si="142"/>
        <v>900</v>
      </c>
      <c r="Z277" s="95"/>
      <c r="AA277" s="95">
        <f t="shared" si="143"/>
        <v>61606</v>
      </c>
      <c r="AB277" s="93" t="s">
        <v>113</v>
      </c>
      <c r="AC277" s="95"/>
      <c r="AD277" s="85"/>
      <c r="AE277" s="86"/>
      <c r="AF277" s="22"/>
      <c r="AG277" s="22"/>
      <c r="AH277" s="22"/>
      <c r="AI277" s="22"/>
    </row>
    <row r="278" spans="1:35" s="3" customFormat="1" ht="22.5" customHeight="1">
      <c r="A278" s="207" t="s">
        <v>284</v>
      </c>
      <c r="B278" s="93" t="s">
        <v>112</v>
      </c>
      <c r="C278" s="206" t="s">
        <v>293</v>
      </c>
      <c r="D278" s="93" t="s">
        <v>294</v>
      </c>
      <c r="E278" s="108">
        <v>8</v>
      </c>
      <c r="F278" s="108">
        <v>1</v>
      </c>
      <c r="G278" s="93">
        <f>E278+F278</f>
        <v>9</v>
      </c>
      <c r="H278" s="93">
        <v>3000</v>
      </c>
      <c r="I278" s="111">
        <f t="shared" si="137"/>
        <v>27000</v>
      </c>
      <c r="J278" s="93">
        <f>E278+F278</f>
        <v>9</v>
      </c>
      <c r="K278" s="93">
        <v>3</v>
      </c>
      <c r="L278" s="93">
        <v>550</v>
      </c>
      <c r="M278" s="95">
        <f t="shared" si="138"/>
        <v>14850</v>
      </c>
      <c r="N278" s="93">
        <f>E278</f>
        <v>8</v>
      </c>
      <c r="O278" s="93">
        <f>F278</f>
        <v>1</v>
      </c>
      <c r="P278" s="93">
        <v>4</v>
      </c>
      <c r="Q278" s="93">
        <v>409</v>
      </c>
      <c r="R278" s="93">
        <v>204.5</v>
      </c>
      <c r="S278" s="93">
        <f t="shared" si="139"/>
        <v>13088</v>
      </c>
      <c r="T278" s="93">
        <f t="shared" si="140"/>
        <v>818</v>
      </c>
      <c r="U278" s="95">
        <f t="shared" si="141"/>
        <v>13906</v>
      </c>
      <c r="V278" s="93">
        <f>G278</f>
        <v>9</v>
      </c>
      <c r="W278" s="93"/>
      <c r="X278" s="93">
        <v>100</v>
      </c>
      <c r="Y278" s="95">
        <f t="shared" si="142"/>
        <v>0</v>
      </c>
      <c r="Z278" s="95"/>
      <c r="AA278" s="95">
        <f t="shared" si="143"/>
        <v>55756</v>
      </c>
      <c r="AB278" s="93" t="s">
        <v>113</v>
      </c>
      <c r="AC278" s="95"/>
      <c r="AD278" s="85"/>
      <c r="AE278" s="86"/>
      <c r="AF278" s="22"/>
      <c r="AG278" s="22"/>
      <c r="AH278" s="22"/>
      <c r="AI278" s="22"/>
    </row>
    <row r="279" spans="1:35" s="3" customFormat="1" ht="38.25" customHeight="1">
      <c r="A279" s="205" t="s">
        <v>302</v>
      </c>
      <c r="B279" s="93" t="s">
        <v>112</v>
      </c>
      <c r="C279" s="93" t="s">
        <v>297</v>
      </c>
      <c r="D279" s="93" t="s">
        <v>292</v>
      </c>
      <c r="E279" s="108">
        <v>22</v>
      </c>
      <c r="F279" s="108">
        <v>3</v>
      </c>
      <c r="G279" s="93">
        <f>E279+F279</f>
        <v>25</v>
      </c>
      <c r="H279" s="93">
        <v>3000</v>
      </c>
      <c r="I279" s="111">
        <f t="shared" si="137"/>
        <v>75000</v>
      </c>
      <c r="J279" s="93">
        <f>E279+F279</f>
        <v>25</v>
      </c>
      <c r="K279" s="93">
        <v>2</v>
      </c>
      <c r="L279" s="93">
        <v>550</v>
      </c>
      <c r="M279" s="95">
        <f t="shared" si="138"/>
        <v>27500</v>
      </c>
      <c r="N279" s="93">
        <f>E279</f>
        <v>22</v>
      </c>
      <c r="O279" s="93">
        <f>F279</f>
        <v>3</v>
      </c>
      <c r="P279" s="93">
        <v>3</v>
      </c>
      <c r="Q279" s="93">
        <v>409</v>
      </c>
      <c r="R279" s="93">
        <v>204.5</v>
      </c>
      <c r="S279" s="93">
        <f t="shared" si="139"/>
        <v>26994</v>
      </c>
      <c r="T279" s="93">
        <f t="shared" si="140"/>
        <v>1840.5</v>
      </c>
      <c r="U279" s="95">
        <f t="shared" si="141"/>
        <v>28834.5</v>
      </c>
      <c r="V279" s="93">
        <f>G279</f>
        <v>25</v>
      </c>
      <c r="W279" s="93"/>
      <c r="X279" s="93">
        <v>100</v>
      </c>
      <c r="Y279" s="95">
        <f t="shared" si="142"/>
        <v>0</v>
      </c>
      <c r="Z279" s="95"/>
      <c r="AA279" s="95">
        <f t="shared" si="143"/>
        <v>131334.5</v>
      </c>
      <c r="AB279" s="93" t="s">
        <v>113</v>
      </c>
      <c r="AC279" s="95"/>
      <c r="AD279" s="85"/>
      <c r="AE279" s="86"/>
      <c r="AF279" s="22"/>
      <c r="AG279" s="22"/>
      <c r="AH279" s="22"/>
      <c r="AI279" s="22"/>
    </row>
    <row r="280" spans="1:35" s="3" customFormat="1" ht="34.5" customHeight="1">
      <c r="A280" s="207" t="s">
        <v>296</v>
      </c>
      <c r="B280" s="93" t="s">
        <v>112</v>
      </c>
      <c r="C280" s="206" t="s">
        <v>291</v>
      </c>
      <c r="D280" s="93" t="s">
        <v>292</v>
      </c>
      <c r="E280" s="108">
        <v>22</v>
      </c>
      <c r="F280" s="108">
        <v>3</v>
      </c>
      <c r="G280" s="93">
        <f t="shared" si="146"/>
        <v>25</v>
      </c>
      <c r="H280" s="93"/>
      <c r="I280" s="111">
        <f t="shared" si="137"/>
        <v>0</v>
      </c>
      <c r="J280" s="93">
        <f t="shared" si="147"/>
        <v>25</v>
      </c>
      <c r="K280" s="93">
        <v>3</v>
      </c>
      <c r="L280" s="93">
        <v>550</v>
      </c>
      <c r="M280" s="95">
        <f t="shared" si="138"/>
        <v>41250</v>
      </c>
      <c r="N280" s="93">
        <f aca="true" t="shared" si="149" ref="N280:N297">E280</f>
        <v>22</v>
      </c>
      <c r="O280" s="93">
        <f t="shared" si="144"/>
        <v>3</v>
      </c>
      <c r="P280" s="93">
        <v>4</v>
      </c>
      <c r="Q280" s="93">
        <v>409</v>
      </c>
      <c r="R280" s="93">
        <v>204.5</v>
      </c>
      <c r="S280" s="93">
        <f t="shared" si="139"/>
        <v>35992</v>
      </c>
      <c r="T280" s="93">
        <f t="shared" si="140"/>
        <v>2454</v>
      </c>
      <c r="U280" s="95">
        <f t="shared" si="141"/>
        <v>38446</v>
      </c>
      <c r="V280" s="93">
        <f t="shared" si="145"/>
        <v>25</v>
      </c>
      <c r="W280" s="93"/>
      <c r="X280" s="93">
        <v>100</v>
      </c>
      <c r="Y280" s="95">
        <f t="shared" si="142"/>
        <v>0</v>
      </c>
      <c r="Z280" s="95"/>
      <c r="AA280" s="95">
        <f t="shared" si="143"/>
        <v>79696</v>
      </c>
      <c r="AB280" s="93" t="s">
        <v>113</v>
      </c>
      <c r="AC280" s="95"/>
      <c r="AD280" s="85"/>
      <c r="AE280" s="86"/>
      <c r="AF280" s="22"/>
      <c r="AG280" s="22"/>
      <c r="AH280" s="22"/>
      <c r="AI280" s="22"/>
    </row>
    <row r="281" spans="1:35" s="3" customFormat="1" ht="34.5" customHeight="1">
      <c r="A281" s="205" t="s">
        <v>298</v>
      </c>
      <c r="B281" s="93" t="s">
        <v>112</v>
      </c>
      <c r="C281" s="93" t="s">
        <v>299</v>
      </c>
      <c r="D281" s="93" t="s">
        <v>292</v>
      </c>
      <c r="E281" s="108">
        <v>15</v>
      </c>
      <c r="F281" s="108">
        <v>2</v>
      </c>
      <c r="G281" s="93">
        <f>E281+F281</f>
        <v>17</v>
      </c>
      <c r="H281" s="93"/>
      <c r="I281" s="111">
        <f t="shared" si="137"/>
        <v>0</v>
      </c>
      <c r="J281" s="93">
        <f>E281+F281</f>
        <v>17</v>
      </c>
      <c r="K281" s="93">
        <v>3</v>
      </c>
      <c r="L281" s="93">
        <v>550</v>
      </c>
      <c r="M281" s="95">
        <f t="shared" si="138"/>
        <v>28050</v>
      </c>
      <c r="N281" s="93">
        <f t="shared" si="149"/>
        <v>15</v>
      </c>
      <c r="O281" s="93">
        <f>F281</f>
        <v>2</v>
      </c>
      <c r="P281" s="93">
        <v>4</v>
      </c>
      <c r="Q281" s="93">
        <v>409</v>
      </c>
      <c r="R281" s="93">
        <v>204.5</v>
      </c>
      <c r="S281" s="93">
        <f t="shared" si="139"/>
        <v>24540</v>
      </c>
      <c r="T281" s="93">
        <f t="shared" si="140"/>
        <v>1636</v>
      </c>
      <c r="U281" s="95">
        <f t="shared" si="141"/>
        <v>26176</v>
      </c>
      <c r="V281" s="93">
        <f>G281</f>
        <v>17</v>
      </c>
      <c r="W281" s="93"/>
      <c r="X281" s="93">
        <v>100</v>
      </c>
      <c r="Y281" s="95">
        <f t="shared" si="142"/>
        <v>0</v>
      </c>
      <c r="Z281" s="95"/>
      <c r="AA281" s="95">
        <f t="shared" si="143"/>
        <v>54226</v>
      </c>
      <c r="AB281" s="93" t="s">
        <v>113</v>
      </c>
      <c r="AC281" s="95"/>
      <c r="AD281" s="85"/>
      <c r="AE281" s="86"/>
      <c r="AF281" s="22"/>
      <c r="AG281" s="22"/>
      <c r="AH281" s="22"/>
      <c r="AI281" s="22"/>
    </row>
    <row r="282" spans="1:35" s="3" customFormat="1" ht="35.25" customHeight="1">
      <c r="A282" s="207" t="s">
        <v>300</v>
      </c>
      <c r="B282" s="93" t="s">
        <v>112</v>
      </c>
      <c r="C282" s="206" t="s">
        <v>301</v>
      </c>
      <c r="D282" s="93" t="s">
        <v>292</v>
      </c>
      <c r="E282" s="108">
        <v>15</v>
      </c>
      <c r="F282" s="108">
        <v>2</v>
      </c>
      <c r="G282" s="93">
        <f t="shared" si="146"/>
        <v>17</v>
      </c>
      <c r="H282" s="93">
        <v>3000</v>
      </c>
      <c r="I282" s="111">
        <f t="shared" si="137"/>
        <v>51000</v>
      </c>
      <c r="J282" s="93">
        <f t="shared" si="147"/>
        <v>17</v>
      </c>
      <c r="K282" s="93">
        <v>3</v>
      </c>
      <c r="L282" s="93">
        <v>550</v>
      </c>
      <c r="M282" s="95">
        <f t="shared" si="138"/>
        <v>28050</v>
      </c>
      <c r="N282" s="93">
        <f t="shared" si="149"/>
        <v>15</v>
      </c>
      <c r="O282" s="93">
        <f t="shared" si="144"/>
        <v>2</v>
      </c>
      <c r="P282" s="93">
        <v>4</v>
      </c>
      <c r="Q282" s="93">
        <v>409</v>
      </c>
      <c r="R282" s="93">
        <v>204.5</v>
      </c>
      <c r="S282" s="93">
        <f t="shared" si="139"/>
        <v>24540</v>
      </c>
      <c r="T282" s="93">
        <f t="shared" si="140"/>
        <v>1636</v>
      </c>
      <c r="U282" s="95">
        <f t="shared" si="141"/>
        <v>26176</v>
      </c>
      <c r="V282" s="93">
        <f t="shared" si="145"/>
        <v>17</v>
      </c>
      <c r="W282" s="93">
        <v>1</v>
      </c>
      <c r="X282" s="93">
        <v>100</v>
      </c>
      <c r="Y282" s="95">
        <f t="shared" si="142"/>
        <v>1700</v>
      </c>
      <c r="Z282" s="95"/>
      <c r="AA282" s="95">
        <f t="shared" si="143"/>
        <v>106926</v>
      </c>
      <c r="AB282" s="93" t="s">
        <v>113</v>
      </c>
      <c r="AC282" s="95"/>
      <c r="AD282" s="85"/>
      <c r="AE282" s="86"/>
      <c r="AF282" s="22"/>
      <c r="AG282" s="22"/>
      <c r="AH282" s="22"/>
      <c r="AI282" s="22"/>
    </row>
    <row r="283" spans="1:35" s="3" customFormat="1" ht="36" customHeight="1">
      <c r="A283" s="205" t="s">
        <v>303</v>
      </c>
      <c r="B283" s="93" t="s">
        <v>112</v>
      </c>
      <c r="C283" s="93" t="s">
        <v>304</v>
      </c>
      <c r="D283" s="93" t="s">
        <v>292</v>
      </c>
      <c r="E283" s="108">
        <v>10</v>
      </c>
      <c r="F283" s="108">
        <v>2</v>
      </c>
      <c r="G283" s="93">
        <f>E283+F283</f>
        <v>12</v>
      </c>
      <c r="H283" s="93"/>
      <c r="I283" s="111">
        <f t="shared" si="137"/>
        <v>0</v>
      </c>
      <c r="J283" s="93">
        <f>E283+F283</f>
        <v>12</v>
      </c>
      <c r="K283" s="93">
        <v>1</v>
      </c>
      <c r="L283" s="93">
        <v>550</v>
      </c>
      <c r="M283" s="95">
        <f t="shared" si="138"/>
        <v>6600</v>
      </c>
      <c r="N283" s="93">
        <f t="shared" si="149"/>
        <v>10</v>
      </c>
      <c r="O283" s="93">
        <f t="shared" si="144"/>
        <v>2</v>
      </c>
      <c r="P283" s="93">
        <v>2</v>
      </c>
      <c r="Q283" s="93">
        <v>409</v>
      </c>
      <c r="R283" s="93">
        <v>204.5</v>
      </c>
      <c r="S283" s="93">
        <f t="shared" si="139"/>
        <v>8180</v>
      </c>
      <c r="T283" s="93">
        <f t="shared" si="140"/>
        <v>818</v>
      </c>
      <c r="U283" s="95">
        <f t="shared" si="141"/>
        <v>8998</v>
      </c>
      <c r="V283" s="93">
        <f t="shared" si="145"/>
        <v>12</v>
      </c>
      <c r="W283" s="93">
        <v>1</v>
      </c>
      <c r="X283" s="93">
        <v>100</v>
      </c>
      <c r="Y283" s="95">
        <f t="shared" si="142"/>
        <v>1200</v>
      </c>
      <c r="Z283" s="95"/>
      <c r="AA283" s="95">
        <f t="shared" si="143"/>
        <v>16798</v>
      </c>
      <c r="AB283" s="93" t="s">
        <v>113</v>
      </c>
      <c r="AC283" s="95"/>
      <c r="AD283" s="85"/>
      <c r="AE283" s="86"/>
      <c r="AF283" s="22"/>
      <c r="AG283" s="22"/>
      <c r="AH283" s="22"/>
      <c r="AI283" s="22"/>
    </row>
    <row r="284" spans="1:35" s="3" customFormat="1" ht="25.5" customHeight="1">
      <c r="A284" s="207" t="s">
        <v>305</v>
      </c>
      <c r="B284" s="93" t="s">
        <v>112</v>
      </c>
      <c r="C284" s="206" t="s">
        <v>306</v>
      </c>
      <c r="D284" s="93" t="s">
        <v>292</v>
      </c>
      <c r="E284" s="108">
        <v>10</v>
      </c>
      <c r="F284" s="108">
        <v>3</v>
      </c>
      <c r="G284" s="93">
        <f>E284+F284</f>
        <v>13</v>
      </c>
      <c r="H284" s="93">
        <v>3000</v>
      </c>
      <c r="I284" s="111">
        <f t="shared" si="137"/>
        <v>39000</v>
      </c>
      <c r="J284" s="93">
        <f>E284+F284</f>
        <v>13</v>
      </c>
      <c r="K284" s="93">
        <v>2</v>
      </c>
      <c r="L284" s="93">
        <v>550</v>
      </c>
      <c r="M284" s="95">
        <f t="shared" si="138"/>
        <v>14300</v>
      </c>
      <c r="N284" s="93">
        <f t="shared" si="149"/>
        <v>10</v>
      </c>
      <c r="O284" s="93">
        <f>F284</f>
        <v>3</v>
      </c>
      <c r="P284" s="93">
        <v>3</v>
      </c>
      <c r="Q284" s="93">
        <v>409</v>
      </c>
      <c r="R284" s="93">
        <v>204.5</v>
      </c>
      <c r="S284" s="93">
        <f t="shared" si="139"/>
        <v>12270</v>
      </c>
      <c r="T284" s="93">
        <f t="shared" si="140"/>
        <v>1840.5</v>
      </c>
      <c r="U284" s="95">
        <f t="shared" si="141"/>
        <v>14110.5</v>
      </c>
      <c r="V284" s="93">
        <f>G284</f>
        <v>13</v>
      </c>
      <c r="W284" s="93">
        <v>1</v>
      </c>
      <c r="X284" s="93">
        <v>100</v>
      </c>
      <c r="Y284" s="95">
        <f t="shared" si="142"/>
        <v>1300</v>
      </c>
      <c r="Z284" s="95"/>
      <c r="AA284" s="95">
        <f t="shared" si="143"/>
        <v>68710.5</v>
      </c>
      <c r="AB284" s="93" t="s">
        <v>113</v>
      </c>
      <c r="AC284" s="95"/>
      <c r="AD284" s="85"/>
      <c r="AE284" s="86"/>
      <c r="AF284" s="22"/>
      <c r="AG284" s="22"/>
      <c r="AH284" s="22"/>
      <c r="AI284" s="22"/>
    </row>
    <row r="285" spans="1:35" s="3" customFormat="1" ht="15.75" customHeight="1">
      <c r="A285" s="207" t="s">
        <v>235</v>
      </c>
      <c r="B285" s="93" t="s">
        <v>112</v>
      </c>
      <c r="C285" s="206" t="s">
        <v>307</v>
      </c>
      <c r="D285" s="93" t="s">
        <v>5</v>
      </c>
      <c r="E285" s="108">
        <v>8</v>
      </c>
      <c r="F285" s="108">
        <v>2</v>
      </c>
      <c r="G285" s="93">
        <f>E285+F285</f>
        <v>10</v>
      </c>
      <c r="H285" s="93">
        <v>3000</v>
      </c>
      <c r="I285" s="111">
        <f t="shared" si="137"/>
        <v>30000</v>
      </c>
      <c r="J285" s="93">
        <f>E285+F285</f>
        <v>10</v>
      </c>
      <c r="K285" s="93">
        <v>5</v>
      </c>
      <c r="L285" s="93">
        <v>550</v>
      </c>
      <c r="M285" s="95">
        <f t="shared" si="138"/>
        <v>27500</v>
      </c>
      <c r="N285" s="93">
        <f t="shared" si="149"/>
        <v>8</v>
      </c>
      <c r="O285" s="93">
        <f>F285</f>
        <v>2</v>
      </c>
      <c r="P285" s="93">
        <v>6</v>
      </c>
      <c r="Q285" s="93">
        <v>409</v>
      </c>
      <c r="R285" s="93">
        <v>204.5</v>
      </c>
      <c r="S285" s="93">
        <f t="shared" si="139"/>
        <v>19632</v>
      </c>
      <c r="T285" s="93">
        <f t="shared" si="140"/>
        <v>2454</v>
      </c>
      <c r="U285" s="95">
        <f t="shared" si="141"/>
        <v>22086</v>
      </c>
      <c r="V285" s="93">
        <f>G285</f>
        <v>10</v>
      </c>
      <c r="W285" s="93">
        <v>1</v>
      </c>
      <c r="X285" s="93">
        <v>100</v>
      </c>
      <c r="Y285" s="95">
        <f t="shared" si="142"/>
        <v>1000</v>
      </c>
      <c r="Z285" s="95"/>
      <c r="AA285" s="95">
        <f t="shared" si="143"/>
        <v>80586</v>
      </c>
      <c r="AB285" s="93" t="s">
        <v>113</v>
      </c>
      <c r="AC285" s="95"/>
      <c r="AD285" s="85"/>
      <c r="AE285" s="86"/>
      <c r="AF285" s="22"/>
      <c r="AG285" s="22"/>
      <c r="AH285" s="22"/>
      <c r="AI285" s="22"/>
    </row>
    <row r="286" spans="1:35" s="3" customFormat="1" ht="26.25" customHeight="1">
      <c r="A286" s="207" t="s">
        <v>308</v>
      </c>
      <c r="B286" s="93" t="s">
        <v>112</v>
      </c>
      <c r="C286" s="206" t="s">
        <v>309</v>
      </c>
      <c r="D286" s="93" t="s">
        <v>310</v>
      </c>
      <c r="E286" s="108">
        <v>15</v>
      </c>
      <c r="F286" s="108">
        <v>3</v>
      </c>
      <c r="G286" s="93">
        <f t="shared" si="146"/>
        <v>18</v>
      </c>
      <c r="H286" s="93">
        <v>3000</v>
      </c>
      <c r="I286" s="111">
        <f t="shared" si="137"/>
        <v>54000</v>
      </c>
      <c r="J286" s="93">
        <f t="shared" si="147"/>
        <v>18</v>
      </c>
      <c r="K286" s="93">
        <v>2</v>
      </c>
      <c r="L286" s="93">
        <v>550</v>
      </c>
      <c r="M286" s="95">
        <f t="shared" si="138"/>
        <v>19800</v>
      </c>
      <c r="N286" s="93">
        <f t="shared" si="149"/>
        <v>15</v>
      </c>
      <c r="O286" s="93">
        <f t="shared" si="144"/>
        <v>3</v>
      </c>
      <c r="P286" s="93">
        <v>3</v>
      </c>
      <c r="Q286" s="93">
        <v>409</v>
      </c>
      <c r="R286" s="93">
        <v>204.5</v>
      </c>
      <c r="S286" s="93">
        <f t="shared" si="139"/>
        <v>18405</v>
      </c>
      <c r="T286" s="93">
        <f t="shared" si="140"/>
        <v>1840.5</v>
      </c>
      <c r="U286" s="95">
        <f t="shared" si="141"/>
        <v>20245.5</v>
      </c>
      <c r="V286" s="93">
        <f t="shared" si="145"/>
        <v>18</v>
      </c>
      <c r="W286" s="93">
        <v>1</v>
      </c>
      <c r="X286" s="93">
        <v>100</v>
      </c>
      <c r="Y286" s="95">
        <f t="shared" si="142"/>
        <v>1800</v>
      </c>
      <c r="Z286" s="95"/>
      <c r="AA286" s="95">
        <f t="shared" si="143"/>
        <v>95845.5</v>
      </c>
      <c r="AB286" s="93" t="s">
        <v>113</v>
      </c>
      <c r="AC286" s="95"/>
      <c r="AD286" s="85"/>
      <c r="AE286" s="86"/>
      <c r="AF286" s="22"/>
      <c r="AG286" s="22"/>
      <c r="AH286" s="22"/>
      <c r="AI286" s="22"/>
    </row>
    <row r="287" spans="1:35" s="3" customFormat="1" ht="30" customHeight="1">
      <c r="A287" s="205" t="s">
        <v>311</v>
      </c>
      <c r="B287" s="93" t="s">
        <v>112</v>
      </c>
      <c r="C287" s="93" t="s">
        <v>312</v>
      </c>
      <c r="D287" s="93" t="s">
        <v>310</v>
      </c>
      <c r="E287" s="108">
        <v>15</v>
      </c>
      <c r="F287" s="108">
        <v>3</v>
      </c>
      <c r="G287" s="93">
        <f t="shared" si="146"/>
        <v>18</v>
      </c>
      <c r="H287" s="93">
        <v>3000</v>
      </c>
      <c r="I287" s="111">
        <f t="shared" si="137"/>
        <v>54000</v>
      </c>
      <c r="J287" s="93">
        <f t="shared" si="147"/>
        <v>18</v>
      </c>
      <c r="K287" s="93">
        <v>3</v>
      </c>
      <c r="L287" s="93">
        <v>550</v>
      </c>
      <c r="M287" s="95">
        <f t="shared" si="138"/>
        <v>29700</v>
      </c>
      <c r="N287" s="93">
        <f t="shared" si="149"/>
        <v>15</v>
      </c>
      <c r="O287" s="93">
        <f t="shared" si="144"/>
        <v>3</v>
      </c>
      <c r="P287" s="93">
        <v>4</v>
      </c>
      <c r="Q287" s="93">
        <v>409</v>
      </c>
      <c r="R287" s="93">
        <v>204.5</v>
      </c>
      <c r="S287" s="93">
        <f t="shared" si="139"/>
        <v>24540</v>
      </c>
      <c r="T287" s="93">
        <f t="shared" si="140"/>
        <v>2454</v>
      </c>
      <c r="U287" s="95">
        <f t="shared" si="141"/>
        <v>26994</v>
      </c>
      <c r="V287" s="93">
        <f t="shared" si="145"/>
        <v>18</v>
      </c>
      <c r="W287" s="93">
        <v>1</v>
      </c>
      <c r="X287" s="93">
        <v>100</v>
      </c>
      <c r="Y287" s="95">
        <f t="shared" si="142"/>
        <v>1800</v>
      </c>
      <c r="Z287" s="95"/>
      <c r="AA287" s="95">
        <f t="shared" si="143"/>
        <v>112494</v>
      </c>
      <c r="AB287" s="93" t="s">
        <v>113</v>
      </c>
      <c r="AC287" s="95"/>
      <c r="AD287" s="85"/>
      <c r="AE287" s="86"/>
      <c r="AF287" s="22"/>
      <c r="AG287" s="22"/>
      <c r="AH287" s="22"/>
      <c r="AI287" s="22"/>
    </row>
    <row r="288" spans="1:35" s="3" customFormat="1" ht="30">
      <c r="A288" s="207" t="s">
        <v>314</v>
      </c>
      <c r="B288" s="93" t="s">
        <v>112</v>
      </c>
      <c r="C288" s="206" t="s">
        <v>128</v>
      </c>
      <c r="D288" s="93" t="s">
        <v>313</v>
      </c>
      <c r="E288" s="108">
        <v>6</v>
      </c>
      <c r="F288" s="108">
        <v>2</v>
      </c>
      <c r="G288" s="93">
        <f>E288+F288</f>
        <v>8</v>
      </c>
      <c r="H288" s="93">
        <v>3000</v>
      </c>
      <c r="I288" s="111">
        <f t="shared" si="137"/>
        <v>24000</v>
      </c>
      <c r="J288" s="93">
        <f>E288+F288</f>
        <v>8</v>
      </c>
      <c r="K288" s="93">
        <v>5</v>
      </c>
      <c r="L288" s="93">
        <v>550</v>
      </c>
      <c r="M288" s="95">
        <f t="shared" si="138"/>
        <v>22000</v>
      </c>
      <c r="N288" s="93">
        <f t="shared" si="149"/>
        <v>6</v>
      </c>
      <c r="O288" s="93">
        <f>F288</f>
        <v>2</v>
      </c>
      <c r="P288" s="93">
        <v>6</v>
      </c>
      <c r="Q288" s="93">
        <v>409</v>
      </c>
      <c r="R288" s="93">
        <v>204.5</v>
      </c>
      <c r="S288" s="93">
        <f t="shared" si="139"/>
        <v>14724</v>
      </c>
      <c r="T288" s="93">
        <f t="shared" si="140"/>
        <v>2454</v>
      </c>
      <c r="U288" s="95">
        <f t="shared" si="141"/>
        <v>17178</v>
      </c>
      <c r="V288" s="93">
        <f>G288</f>
        <v>8</v>
      </c>
      <c r="W288" s="93">
        <v>1</v>
      </c>
      <c r="X288" s="93">
        <v>100</v>
      </c>
      <c r="Y288" s="95">
        <f t="shared" si="142"/>
        <v>800</v>
      </c>
      <c r="Z288" s="95"/>
      <c r="AA288" s="95">
        <f t="shared" si="143"/>
        <v>63978</v>
      </c>
      <c r="AB288" s="93" t="s">
        <v>113</v>
      </c>
      <c r="AC288" s="95"/>
      <c r="AD288" s="85"/>
      <c r="AE288" s="86"/>
      <c r="AF288" s="22"/>
      <c r="AG288" s="22"/>
      <c r="AH288" s="22"/>
      <c r="AI288" s="22"/>
    </row>
    <row r="289" spans="1:35" s="3" customFormat="1" ht="32.25" customHeight="1">
      <c r="A289" s="207" t="s">
        <v>316</v>
      </c>
      <c r="B289" s="93" t="s">
        <v>112</v>
      </c>
      <c r="C289" s="206" t="s">
        <v>230</v>
      </c>
      <c r="D289" s="93" t="s">
        <v>315</v>
      </c>
      <c r="E289" s="108">
        <v>8</v>
      </c>
      <c r="F289" s="108">
        <v>2</v>
      </c>
      <c r="G289" s="93">
        <f>E289+F289</f>
        <v>10</v>
      </c>
      <c r="H289" s="93">
        <v>3000</v>
      </c>
      <c r="I289" s="111">
        <f t="shared" si="137"/>
        <v>30000</v>
      </c>
      <c r="J289" s="93">
        <f>E289+F289</f>
        <v>10</v>
      </c>
      <c r="K289" s="93">
        <v>3</v>
      </c>
      <c r="L289" s="93">
        <v>550</v>
      </c>
      <c r="M289" s="95">
        <f t="shared" si="138"/>
        <v>16500</v>
      </c>
      <c r="N289" s="93">
        <f t="shared" si="149"/>
        <v>8</v>
      </c>
      <c r="O289" s="93">
        <f>F289</f>
        <v>2</v>
      </c>
      <c r="P289" s="93">
        <v>4</v>
      </c>
      <c r="Q289" s="93">
        <v>409</v>
      </c>
      <c r="R289" s="93">
        <v>204.5</v>
      </c>
      <c r="S289" s="93">
        <f t="shared" si="139"/>
        <v>13088</v>
      </c>
      <c r="T289" s="93">
        <f t="shared" si="140"/>
        <v>1636</v>
      </c>
      <c r="U289" s="95">
        <f t="shared" si="141"/>
        <v>14724</v>
      </c>
      <c r="V289" s="93">
        <f>G289</f>
        <v>10</v>
      </c>
      <c r="W289" s="93">
        <v>1</v>
      </c>
      <c r="X289" s="93">
        <v>100</v>
      </c>
      <c r="Y289" s="95">
        <f t="shared" si="142"/>
        <v>1000</v>
      </c>
      <c r="Z289" s="95"/>
      <c r="AA289" s="95">
        <f t="shared" si="143"/>
        <v>62224</v>
      </c>
      <c r="AB289" s="93" t="s">
        <v>113</v>
      </c>
      <c r="AC289" s="95"/>
      <c r="AD289" s="85"/>
      <c r="AE289" s="86"/>
      <c r="AF289" s="22"/>
      <c r="AG289" s="22"/>
      <c r="AH289" s="22"/>
      <c r="AI289" s="22"/>
    </row>
    <row r="290" spans="1:35" s="3" customFormat="1" ht="36.75" customHeight="1">
      <c r="A290" s="205" t="s">
        <v>319</v>
      </c>
      <c r="B290" s="93" t="s">
        <v>112</v>
      </c>
      <c r="C290" s="93" t="s">
        <v>317</v>
      </c>
      <c r="D290" s="93" t="s">
        <v>318</v>
      </c>
      <c r="E290" s="108">
        <v>8</v>
      </c>
      <c r="F290" s="108">
        <v>2</v>
      </c>
      <c r="G290" s="93">
        <f>E290+F290</f>
        <v>10</v>
      </c>
      <c r="H290" s="93">
        <v>3500</v>
      </c>
      <c r="I290" s="111">
        <f t="shared" si="137"/>
        <v>35000</v>
      </c>
      <c r="J290" s="93">
        <f>E290+F290</f>
        <v>10</v>
      </c>
      <c r="K290" s="93">
        <v>9</v>
      </c>
      <c r="L290" s="93">
        <v>550</v>
      </c>
      <c r="M290" s="95">
        <f t="shared" si="138"/>
        <v>49500</v>
      </c>
      <c r="N290" s="93">
        <f t="shared" si="149"/>
        <v>8</v>
      </c>
      <c r="O290" s="93">
        <f t="shared" si="144"/>
        <v>2</v>
      </c>
      <c r="P290" s="93">
        <v>10</v>
      </c>
      <c r="Q290" s="93">
        <v>409</v>
      </c>
      <c r="R290" s="93">
        <v>204.5</v>
      </c>
      <c r="S290" s="93">
        <f t="shared" si="139"/>
        <v>32720</v>
      </c>
      <c r="T290" s="93">
        <f t="shared" si="140"/>
        <v>4090</v>
      </c>
      <c r="U290" s="95">
        <f t="shared" si="141"/>
        <v>36810</v>
      </c>
      <c r="V290" s="93">
        <f t="shared" si="145"/>
        <v>10</v>
      </c>
      <c r="W290" s="93">
        <v>1</v>
      </c>
      <c r="X290" s="93">
        <v>100</v>
      </c>
      <c r="Y290" s="95">
        <f t="shared" si="142"/>
        <v>1000</v>
      </c>
      <c r="Z290" s="95"/>
      <c r="AA290" s="95">
        <f t="shared" si="143"/>
        <v>122310</v>
      </c>
      <c r="AB290" s="93" t="s">
        <v>113</v>
      </c>
      <c r="AC290" s="95"/>
      <c r="AD290" s="85"/>
      <c r="AE290" s="86"/>
      <c r="AF290" s="22"/>
      <c r="AG290" s="22"/>
      <c r="AH290" s="22"/>
      <c r="AI290" s="22"/>
    </row>
    <row r="291" spans="1:35" s="3" customFormat="1" ht="22.5" customHeight="1">
      <c r="A291" s="207" t="s">
        <v>320</v>
      </c>
      <c r="B291" s="93" t="s">
        <v>112</v>
      </c>
      <c r="C291" s="206" t="s">
        <v>321</v>
      </c>
      <c r="D291" s="93" t="s">
        <v>318</v>
      </c>
      <c r="E291" s="108">
        <v>8</v>
      </c>
      <c r="F291" s="108">
        <v>2</v>
      </c>
      <c r="G291" s="93">
        <f t="shared" si="146"/>
        <v>10</v>
      </c>
      <c r="H291" s="93">
        <v>3000</v>
      </c>
      <c r="I291" s="111">
        <f t="shared" si="137"/>
        <v>30000</v>
      </c>
      <c r="J291" s="93">
        <f t="shared" si="147"/>
        <v>10</v>
      </c>
      <c r="K291" s="93">
        <v>3</v>
      </c>
      <c r="L291" s="93">
        <v>550</v>
      </c>
      <c r="M291" s="95">
        <f t="shared" si="138"/>
        <v>16500</v>
      </c>
      <c r="N291" s="93">
        <f t="shared" si="149"/>
        <v>8</v>
      </c>
      <c r="O291" s="93">
        <f t="shared" si="144"/>
        <v>2</v>
      </c>
      <c r="P291" s="93">
        <v>4</v>
      </c>
      <c r="Q291" s="93">
        <v>409</v>
      </c>
      <c r="R291" s="93">
        <v>204.5</v>
      </c>
      <c r="S291" s="93">
        <f t="shared" si="139"/>
        <v>13088</v>
      </c>
      <c r="T291" s="93">
        <f t="shared" si="140"/>
        <v>1636</v>
      </c>
      <c r="U291" s="95">
        <f t="shared" si="141"/>
        <v>14724</v>
      </c>
      <c r="V291" s="93">
        <f t="shared" si="145"/>
        <v>10</v>
      </c>
      <c r="W291" s="93">
        <v>1</v>
      </c>
      <c r="X291" s="93">
        <v>100</v>
      </c>
      <c r="Y291" s="95">
        <f t="shared" si="142"/>
        <v>1000</v>
      </c>
      <c r="Z291" s="95"/>
      <c r="AA291" s="95">
        <f t="shared" si="143"/>
        <v>62224</v>
      </c>
      <c r="AB291" s="93" t="s">
        <v>113</v>
      </c>
      <c r="AC291" s="95"/>
      <c r="AD291" s="85"/>
      <c r="AE291" s="86"/>
      <c r="AF291" s="22"/>
      <c r="AG291" s="22"/>
      <c r="AH291" s="22"/>
      <c r="AI291" s="22"/>
    </row>
    <row r="292" spans="1:35" s="3" customFormat="1" ht="25.5" customHeight="1">
      <c r="A292" s="205" t="s">
        <v>322</v>
      </c>
      <c r="B292" s="93" t="s">
        <v>112</v>
      </c>
      <c r="C292" s="93" t="s">
        <v>323</v>
      </c>
      <c r="D292" s="93" t="s">
        <v>318</v>
      </c>
      <c r="E292" s="108">
        <v>15</v>
      </c>
      <c r="F292" s="108">
        <v>2</v>
      </c>
      <c r="G292" s="93">
        <f t="shared" si="146"/>
        <v>17</v>
      </c>
      <c r="H292" s="93">
        <v>3000</v>
      </c>
      <c r="I292" s="111">
        <f t="shared" si="137"/>
        <v>51000</v>
      </c>
      <c r="J292" s="93">
        <f t="shared" si="147"/>
        <v>17</v>
      </c>
      <c r="K292" s="93">
        <v>2</v>
      </c>
      <c r="L292" s="93">
        <v>550</v>
      </c>
      <c r="M292" s="95">
        <f t="shared" si="138"/>
        <v>18700</v>
      </c>
      <c r="N292" s="93">
        <f t="shared" si="149"/>
        <v>15</v>
      </c>
      <c r="O292" s="93">
        <f t="shared" si="144"/>
        <v>2</v>
      </c>
      <c r="P292" s="93">
        <v>3</v>
      </c>
      <c r="Q292" s="93">
        <v>409</v>
      </c>
      <c r="R292" s="93">
        <v>204.5</v>
      </c>
      <c r="S292" s="93">
        <f t="shared" si="139"/>
        <v>18405</v>
      </c>
      <c r="T292" s="93">
        <f t="shared" si="140"/>
        <v>1227</v>
      </c>
      <c r="U292" s="95">
        <f t="shared" si="141"/>
        <v>19632</v>
      </c>
      <c r="V292" s="93">
        <f t="shared" si="145"/>
        <v>17</v>
      </c>
      <c r="W292" s="93">
        <v>1</v>
      </c>
      <c r="X292" s="93">
        <v>100</v>
      </c>
      <c r="Y292" s="95">
        <f t="shared" si="142"/>
        <v>1700</v>
      </c>
      <c r="Z292" s="95"/>
      <c r="AA292" s="95">
        <f t="shared" si="143"/>
        <v>91032</v>
      </c>
      <c r="AB292" s="93" t="s">
        <v>113</v>
      </c>
      <c r="AC292" s="95"/>
      <c r="AD292" s="85"/>
      <c r="AE292" s="86"/>
      <c r="AF292" s="22"/>
      <c r="AG292" s="22"/>
      <c r="AH292" s="22"/>
      <c r="AI292" s="22"/>
    </row>
    <row r="293" spans="1:35" s="3" customFormat="1" ht="23.25" customHeight="1">
      <c r="A293" s="205" t="s">
        <v>326</v>
      </c>
      <c r="B293" s="93" t="s">
        <v>112</v>
      </c>
      <c r="C293" s="93" t="s">
        <v>324</v>
      </c>
      <c r="D293" s="93" t="s">
        <v>325</v>
      </c>
      <c r="E293" s="108">
        <v>5</v>
      </c>
      <c r="F293" s="108">
        <v>1</v>
      </c>
      <c r="G293" s="93">
        <f>E293+F293</f>
        <v>6</v>
      </c>
      <c r="H293" s="93"/>
      <c r="I293" s="111">
        <f t="shared" si="137"/>
        <v>0</v>
      </c>
      <c r="J293" s="93">
        <f>E293+F293</f>
        <v>6</v>
      </c>
      <c r="K293" s="93">
        <v>2</v>
      </c>
      <c r="L293" s="93">
        <v>550</v>
      </c>
      <c r="M293" s="95">
        <f t="shared" si="138"/>
        <v>6600</v>
      </c>
      <c r="N293" s="93">
        <f t="shared" si="149"/>
        <v>5</v>
      </c>
      <c r="O293" s="93">
        <f>F293</f>
        <v>1</v>
      </c>
      <c r="P293" s="93">
        <v>3</v>
      </c>
      <c r="Q293" s="93">
        <v>409</v>
      </c>
      <c r="R293" s="93">
        <v>204.5</v>
      </c>
      <c r="S293" s="93">
        <f t="shared" si="139"/>
        <v>6135</v>
      </c>
      <c r="T293" s="93">
        <f t="shared" si="140"/>
        <v>613.5</v>
      </c>
      <c r="U293" s="95">
        <f t="shared" si="141"/>
        <v>6748.5</v>
      </c>
      <c r="V293" s="93">
        <f>G293</f>
        <v>6</v>
      </c>
      <c r="W293" s="93"/>
      <c r="X293" s="93">
        <v>100</v>
      </c>
      <c r="Y293" s="95">
        <f t="shared" si="142"/>
        <v>0</v>
      </c>
      <c r="Z293" s="95"/>
      <c r="AA293" s="95">
        <f t="shared" si="143"/>
        <v>13348.5</v>
      </c>
      <c r="AB293" s="93" t="s">
        <v>113</v>
      </c>
      <c r="AC293" s="95"/>
      <c r="AD293" s="85"/>
      <c r="AE293" s="86"/>
      <c r="AF293" s="22"/>
      <c r="AG293" s="22"/>
      <c r="AH293" s="22"/>
      <c r="AI293" s="22"/>
    </row>
    <row r="294" spans="1:35" s="3" customFormat="1" ht="34.5" customHeight="1">
      <c r="A294" s="205" t="s">
        <v>328</v>
      </c>
      <c r="B294" s="93" t="s">
        <v>112</v>
      </c>
      <c r="C294" s="93" t="s">
        <v>329</v>
      </c>
      <c r="D294" s="93" t="s">
        <v>325</v>
      </c>
      <c r="E294" s="108">
        <v>5</v>
      </c>
      <c r="F294" s="108">
        <v>1</v>
      </c>
      <c r="G294" s="93">
        <f>E294+F294</f>
        <v>6</v>
      </c>
      <c r="H294" s="93"/>
      <c r="I294" s="111">
        <f t="shared" si="137"/>
        <v>0</v>
      </c>
      <c r="J294" s="93">
        <f>E294+F294</f>
        <v>6</v>
      </c>
      <c r="K294" s="93">
        <v>3</v>
      </c>
      <c r="L294" s="93">
        <v>550</v>
      </c>
      <c r="M294" s="95">
        <f t="shared" si="138"/>
        <v>9900</v>
      </c>
      <c r="N294" s="93">
        <f t="shared" si="149"/>
        <v>5</v>
      </c>
      <c r="O294" s="93">
        <f>F294</f>
        <v>1</v>
      </c>
      <c r="P294" s="93">
        <v>4</v>
      </c>
      <c r="Q294" s="93">
        <v>409</v>
      </c>
      <c r="R294" s="93">
        <v>204.5</v>
      </c>
      <c r="S294" s="93">
        <f t="shared" si="139"/>
        <v>8180</v>
      </c>
      <c r="T294" s="93">
        <f t="shared" si="140"/>
        <v>818</v>
      </c>
      <c r="U294" s="95">
        <f t="shared" si="141"/>
        <v>8998</v>
      </c>
      <c r="V294" s="93">
        <f>G294</f>
        <v>6</v>
      </c>
      <c r="W294" s="93">
        <v>1</v>
      </c>
      <c r="X294" s="93">
        <v>100</v>
      </c>
      <c r="Y294" s="95">
        <f t="shared" si="142"/>
        <v>600</v>
      </c>
      <c r="Z294" s="95"/>
      <c r="AA294" s="95">
        <f t="shared" si="143"/>
        <v>19498</v>
      </c>
      <c r="AB294" s="93" t="s">
        <v>113</v>
      </c>
      <c r="AC294" s="95"/>
      <c r="AD294" s="85"/>
      <c r="AE294" s="86"/>
      <c r="AF294" s="22"/>
      <c r="AG294" s="22"/>
      <c r="AH294" s="22"/>
      <c r="AI294" s="22"/>
    </row>
    <row r="295" spans="1:35" s="3" customFormat="1" ht="20.25" customHeight="1">
      <c r="A295" s="207" t="s">
        <v>327</v>
      </c>
      <c r="B295" s="93" t="s">
        <v>112</v>
      </c>
      <c r="C295" s="206" t="s">
        <v>330</v>
      </c>
      <c r="D295" s="93" t="s">
        <v>325</v>
      </c>
      <c r="E295" s="108">
        <v>5</v>
      </c>
      <c r="F295" s="108">
        <v>1</v>
      </c>
      <c r="G295" s="93">
        <f t="shared" si="146"/>
        <v>6</v>
      </c>
      <c r="H295" s="93">
        <v>3000</v>
      </c>
      <c r="I295" s="111">
        <f t="shared" si="137"/>
        <v>18000</v>
      </c>
      <c r="J295" s="93">
        <f t="shared" si="147"/>
        <v>6</v>
      </c>
      <c r="K295" s="93">
        <v>2</v>
      </c>
      <c r="L295" s="93">
        <v>550</v>
      </c>
      <c r="M295" s="95">
        <f t="shared" si="138"/>
        <v>6600</v>
      </c>
      <c r="N295" s="93">
        <f t="shared" si="149"/>
        <v>5</v>
      </c>
      <c r="O295" s="93">
        <f t="shared" si="144"/>
        <v>1</v>
      </c>
      <c r="P295" s="93">
        <v>3</v>
      </c>
      <c r="Q295" s="93">
        <v>409</v>
      </c>
      <c r="R295" s="93">
        <v>204.5</v>
      </c>
      <c r="S295" s="93">
        <f t="shared" si="139"/>
        <v>6135</v>
      </c>
      <c r="T295" s="93">
        <f t="shared" si="140"/>
        <v>613.5</v>
      </c>
      <c r="U295" s="95">
        <f t="shared" si="141"/>
        <v>6748.5</v>
      </c>
      <c r="V295" s="93">
        <f t="shared" si="145"/>
        <v>6</v>
      </c>
      <c r="W295" s="93"/>
      <c r="X295" s="93">
        <v>100</v>
      </c>
      <c r="Y295" s="95">
        <f t="shared" si="142"/>
        <v>0</v>
      </c>
      <c r="Z295" s="95"/>
      <c r="AA295" s="95">
        <f t="shared" si="143"/>
        <v>31348.5</v>
      </c>
      <c r="AB295" s="93" t="s">
        <v>113</v>
      </c>
      <c r="AC295" s="95"/>
      <c r="AD295" s="85"/>
      <c r="AE295" s="86"/>
      <c r="AF295" s="22"/>
      <c r="AG295" s="22"/>
      <c r="AH295" s="22"/>
      <c r="AI295" s="22"/>
    </row>
    <row r="296" spans="1:35" s="3" customFormat="1" ht="31.5" customHeight="1">
      <c r="A296" s="205" t="s">
        <v>333</v>
      </c>
      <c r="B296" s="93" t="s">
        <v>112</v>
      </c>
      <c r="C296" s="93" t="s">
        <v>332</v>
      </c>
      <c r="D296" s="93" t="s">
        <v>310</v>
      </c>
      <c r="E296" s="108">
        <v>15</v>
      </c>
      <c r="F296" s="108">
        <v>2</v>
      </c>
      <c r="G296" s="93">
        <f>E296+F296</f>
        <v>17</v>
      </c>
      <c r="H296" s="93">
        <v>1800</v>
      </c>
      <c r="I296" s="111">
        <f t="shared" si="137"/>
        <v>30600</v>
      </c>
      <c r="J296" s="93">
        <f>E296+F296</f>
        <v>17</v>
      </c>
      <c r="K296" s="93">
        <v>2</v>
      </c>
      <c r="L296" s="93">
        <v>550</v>
      </c>
      <c r="M296" s="95">
        <f t="shared" si="138"/>
        <v>18700</v>
      </c>
      <c r="N296" s="93">
        <f t="shared" si="149"/>
        <v>15</v>
      </c>
      <c r="O296" s="93">
        <f>F296</f>
        <v>2</v>
      </c>
      <c r="P296" s="93">
        <v>2</v>
      </c>
      <c r="Q296" s="93">
        <v>409</v>
      </c>
      <c r="R296" s="93">
        <v>204.5</v>
      </c>
      <c r="S296" s="93">
        <f t="shared" si="139"/>
        <v>12270</v>
      </c>
      <c r="T296" s="93">
        <f t="shared" si="140"/>
        <v>818</v>
      </c>
      <c r="U296" s="95">
        <f t="shared" si="141"/>
        <v>13088</v>
      </c>
      <c r="V296" s="93">
        <f>G296</f>
        <v>17</v>
      </c>
      <c r="W296" s="93"/>
      <c r="X296" s="93">
        <v>100</v>
      </c>
      <c r="Y296" s="95">
        <f t="shared" si="142"/>
        <v>0</v>
      </c>
      <c r="Z296" s="95"/>
      <c r="AA296" s="95">
        <f t="shared" si="143"/>
        <v>62388</v>
      </c>
      <c r="AB296" s="93" t="s">
        <v>113</v>
      </c>
      <c r="AC296" s="95"/>
      <c r="AD296" s="85"/>
      <c r="AE296" s="86"/>
      <c r="AF296" s="22"/>
      <c r="AG296" s="22"/>
      <c r="AH296" s="22"/>
      <c r="AI296" s="22"/>
    </row>
    <row r="297" spans="1:35" s="3" customFormat="1" ht="29.25" customHeight="1">
      <c r="A297" s="205" t="s">
        <v>331</v>
      </c>
      <c r="B297" s="93" t="s">
        <v>112</v>
      </c>
      <c r="C297" s="93" t="s">
        <v>334</v>
      </c>
      <c r="D297" s="93" t="s">
        <v>310</v>
      </c>
      <c r="E297" s="108">
        <v>15</v>
      </c>
      <c r="F297" s="108">
        <v>2</v>
      </c>
      <c r="G297" s="93">
        <f>E297+F297</f>
        <v>17</v>
      </c>
      <c r="H297" s="93">
        <v>1800</v>
      </c>
      <c r="I297" s="111">
        <f t="shared" si="137"/>
        <v>30600</v>
      </c>
      <c r="J297" s="93">
        <f>E297+F297</f>
        <v>17</v>
      </c>
      <c r="K297" s="93">
        <v>3</v>
      </c>
      <c r="L297" s="93">
        <v>550</v>
      </c>
      <c r="M297" s="95">
        <f t="shared" si="138"/>
        <v>28050</v>
      </c>
      <c r="N297" s="93">
        <f t="shared" si="149"/>
        <v>15</v>
      </c>
      <c r="O297" s="93">
        <f t="shared" si="144"/>
        <v>2</v>
      </c>
      <c r="P297" s="93">
        <v>4</v>
      </c>
      <c r="Q297" s="93">
        <v>409</v>
      </c>
      <c r="R297" s="93">
        <v>204.5</v>
      </c>
      <c r="S297" s="93">
        <f t="shared" si="139"/>
        <v>24540</v>
      </c>
      <c r="T297" s="93">
        <f t="shared" si="140"/>
        <v>1636</v>
      </c>
      <c r="U297" s="95">
        <f t="shared" si="141"/>
        <v>26176</v>
      </c>
      <c r="V297" s="93">
        <f t="shared" si="145"/>
        <v>17</v>
      </c>
      <c r="W297" s="93"/>
      <c r="X297" s="93">
        <v>100</v>
      </c>
      <c r="Y297" s="95">
        <f t="shared" si="142"/>
        <v>0</v>
      </c>
      <c r="Z297" s="95"/>
      <c r="AA297" s="95">
        <f t="shared" si="143"/>
        <v>84826</v>
      </c>
      <c r="AB297" s="93" t="s">
        <v>113</v>
      </c>
      <c r="AC297" s="95"/>
      <c r="AD297" s="85"/>
      <c r="AE297" s="86"/>
      <c r="AF297" s="22"/>
      <c r="AG297" s="22"/>
      <c r="AH297" s="22"/>
      <c r="AI297" s="22"/>
    </row>
    <row r="298" spans="1:35" ht="15">
      <c r="A298" s="98"/>
      <c r="B298" s="98"/>
      <c r="C298" s="99"/>
      <c r="D298" s="99"/>
      <c r="E298" s="113"/>
      <c r="F298" s="113"/>
      <c r="G298" s="99"/>
      <c r="H298" s="99"/>
      <c r="I298" s="113">
        <f>SUM(I264:I297)</f>
        <v>797800</v>
      </c>
      <c r="J298" s="99"/>
      <c r="K298" s="99"/>
      <c r="L298" s="99"/>
      <c r="M298" s="113">
        <f>SUM(M264:M297)</f>
        <v>992200</v>
      </c>
      <c r="N298" s="113"/>
      <c r="O298" s="99"/>
      <c r="P298" s="99"/>
      <c r="Q298" s="99"/>
      <c r="R298" s="99"/>
      <c r="S298" s="113"/>
      <c r="T298" s="113"/>
      <c r="U298" s="113">
        <f>SUM(U264:U297)</f>
        <v>864217</v>
      </c>
      <c r="V298" s="99"/>
      <c r="W298" s="99"/>
      <c r="X298" s="99"/>
      <c r="Y298" s="99">
        <f>SUM(Y264:Y297)</f>
        <v>20800</v>
      </c>
      <c r="Z298" s="99"/>
      <c r="AA298" s="99">
        <f>SUM(AA264:AA297)</f>
        <v>2675017</v>
      </c>
      <c r="AB298" s="99"/>
      <c r="AC298" s="99"/>
      <c r="AD298" s="85"/>
      <c r="AE298" s="86"/>
      <c r="AF298" s="22"/>
      <c r="AG298" s="22"/>
      <c r="AH298" s="22"/>
      <c r="AI298" s="22"/>
    </row>
    <row r="299" spans="1:35" ht="15">
      <c r="A299" s="82"/>
      <c r="B299" s="82"/>
      <c r="C299" s="82"/>
      <c r="D299" s="186"/>
      <c r="E299" s="82"/>
      <c r="F299" s="82"/>
      <c r="G299" s="82"/>
      <c r="H299" s="82"/>
      <c r="I299" s="82"/>
      <c r="J299" s="91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2"/>
      <c r="AC299" s="89"/>
      <c r="AD299" s="86"/>
      <c r="AE299" s="86"/>
      <c r="AF299" s="22"/>
      <c r="AG299" s="22"/>
      <c r="AH299" s="22"/>
      <c r="AI299" s="22"/>
    </row>
    <row r="300" spans="1:35" s="13" customFormat="1" ht="12.75" customHeight="1">
      <c r="A300" s="81" t="s">
        <v>243</v>
      </c>
      <c r="B300" s="87"/>
      <c r="C300" s="86"/>
      <c r="D300" s="88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169"/>
      <c r="AC300" s="86"/>
      <c r="AD300" s="86"/>
      <c r="AE300" s="86"/>
      <c r="AF300" s="22"/>
      <c r="AG300" s="22"/>
      <c r="AH300" s="22"/>
      <c r="AI300" s="22"/>
    </row>
    <row r="301" spans="1:35" ht="12.75" customHeight="1">
      <c r="A301" s="89"/>
      <c r="B301" s="89"/>
      <c r="C301" s="89"/>
      <c r="D301" s="90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2"/>
      <c r="AC301" s="89"/>
      <c r="AD301" s="86"/>
      <c r="AE301" s="86"/>
      <c r="AF301" s="22"/>
      <c r="AG301" s="22"/>
      <c r="AH301" s="22"/>
      <c r="AI301" s="22"/>
    </row>
    <row r="302" spans="1:35" ht="45" customHeight="1">
      <c r="A302" s="280" t="s">
        <v>83</v>
      </c>
      <c r="B302" s="274" t="s">
        <v>84</v>
      </c>
      <c r="C302" s="275"/>
      <c r="D302" s="276"/>
      <c r="E302" s="274" t="s">
        <v>88</v>
      </c>
      <c r="F302" s="275"/>
      <c r="G302" s="276"/>
      <c r="H302" s="274" t="s">
        <v>91</v>
      </c>
      <c r="I302" s="276"/>
      <c r="J302" s="274" t="s">
        <v>94</v>
      </c>
      <c r="K302" s="275"/>
      <c r="L302" s="275"/>
      <c r="M302" s="276"/>
      <c r="N302" s="274" t="s">
        <v>111</v>
      </c>
      <c r="O302" s="275"/>
      <c r="P302" s="275"/>
      <c r="Q302" s="275"/>
      <c r="R302" s="275"/>
      <c r="S302" s="275"/>
      <c r="T302" s="275"/>
      <c r="U302" s="276"/>
      <c r="V302" s="274" t="s">
        <v>105</v>
      </c>
      <c r="W302" s="275"/>
      <c r="X302" s="275"/>
      <c r="Y302" s="276"/>
      <c r="Z302" s="208" t="s">
        <v>108</v>
      </c>
      <c r="AA302" s="209" t="s">
        <v>3</v>
      </c>
      <c r="AB302" s="280" t="s">
        <v>109</v>
      </c>
      <c r="AC302" s="292" t="s">
        <v>114</v>
      </c>
      <c r="AD302" s="86"/>
      <c r="AE302" s="86"/>
      <c r="AF302" s="22"/>
      <c r="AG302" s="22"/>
      <c r="AH302" s="22"/>
      <c r="AI302" s="22"/>
    </row>
    <row r="303" spans="1:35" ht="33.75" customHeight="1">
      <c r="A303" s="282"/>
      <c r="B303" s="280" t="s">
        <v>85</v>
      </c>
      <c r="C303" s="280" t="s">
        <v>86</v>
      </c>
      <c r="D303" s="280" t="s">
        <v>87</v>
      </c>
      <c r="E303" s="280" t="s">
        <v>89</v>
      </c>
      <c r="F303" s="280" t="s">
        <v>90</v>
      </c>
      <c r="G303" s="280" t="s">
        <v>0</v>
      </c>
      <c r="H303" s="280" t="s">
        <v>92</v>
      </c>
      <c r="I303" s="280" t="s">
        <v>93</v>
      </c>
      <c r="J303" s="280" t="s">
        <v>95</v>
      </c>
      <c r="K303" s="280" t="s">
        <v>96</v>
      </c>
      <c r="L303" s="280" t="s">
        <v>97</v>
      </c>
      <c r="M303" s="280" t="s">
        <v>98</v>
      </c>
      <c r="N303" s="280" t="s">
        <v>99</v>
      </c>
      <c r="O303" s="280" t="s">
        <v>90</v>
      </c>
      <c r="P303" s="280" t="s">
        <v>2</v>
      </c>
      <c r="Q303" s="280" t="s">
        <v>100</v>
      </c>
      <c r="R303" s="280" t="s">
        <v>101</v>
      </c>
      <c r="S303" s="280" t="s">
        <v>102</v>
      </c>
      <c r="T303" s="280" t="s">
        <v>103</v>
      </c>
      <c r="U303" s="280" t="s">
        <v>104</v>
      </c>
      <c r="V303" s="280" t="s">
        <v>1</v>
      </c>
      <c r="W303" s="280" t="s">
        <v>2</v>
      </c>
      <c r="X303" s="280" t="s">
        <v>106</v>
      </c>
      <c r="Y303" s="280" t="s">
        <v>107</v>
      </c>
      <c r="Z303" s="208"/>
      <c r="AA303" s="209"/>
      <c r="AB303" s="282"/>
      <c r="AC303" s="293"/>
      <c r="AD303" s="86"/>
      <c r="AE303" s="86"/>
      <c r="AF303" s="22"/>
      <c r="AG303" s="22"/>
      <c r="AH303" s="22"/>
      <c r="AI303" s="22"/>
    </row>
    <row r="304" spans="1:35" ht="12.75" customHeight="1">
      <c r="A304" s="281"/>
      <c r="B304" s="281"/>
      <c r="C304" s="281"/>
      <c r="D304" s="281"/>
      <c r="E304" s="281"/>
      <c r="F304" s="281"/>
      <c r="G304" s="281"/>
      <c r="H304" s="281"/>
      <c r="I304" s="281"/>
      <c r="J304" s="281"/>
      <c r="K304" s="281"/>
      <c r="L304" s="281"/>
      <c r="M304" s="281"/>
      <c r="N304" s="281"/>
      <c r="O304" s="281"/>
      <c r="P304" s="281"/>
      <c r="Q304" s="281"/>
      <c r="R304" s="281"/>
      <c r="S304" s="281"/>
      <c r="T304" s="281"/>
      <c r="U304" s="281"/>
      <c r="V304" s="281"/>
      <c r="W304" s="281"/>
      <c r="X304" s="281"/>
      <c r="Y304" s="281"/>
      <c r="Z304" s="208"/>
      <c r="AA304" s="209"/>
      <c r="AB304" s="281"/>
      <c r="AC304" s="294"/>
      <c r="AD304" s="86"/>
      <c r="AE304" s="86"/>
      <c r="AF304" s="22"/>
      <c r="AG304" s="22"/>
      <c r="AH304" s="22"/>
      <c r="AI304" s="22"/>
    </row>
    <row r="305" spans="1:35" s="7" customFormat="1" ht="21.75" customHeight="1">
      <c r="A305" s="116" t="s">
        <v>26</v>
      </c>
      <c r="B305" s="93" t="s">
        <v>112</v>
      </c>
      <c r="C305" s="150" t="s">
        <v>245</v>
      </c>
      <c r="D305" s="150" t="s">
        <v>223</v>
      </c>
      <c r="E305" s="151">
        <v>7</v>
      </c>
      <c r="F305" s="152">
        <v>2</v>
      </c>
      <c r="G305" s="153">
        <f aca="true" t="shared" si="150" ref="G305:G314">E305+F305</f>
        <v>9</v>
      </c>
      <c r="H305" s="210">
        <v>1200</v>
      </c>
      <c r="I305" s="111">
        <f>G305*H305</f>
        <v>10800</v>
      </c>
      <c r="J305" s="93">
        <f aca="true" t="shared" si="151" ref="J305:J314">G305</f>
        <v>9</v>
      </c>
      <c r="K305" s="93">
        <v>4</v>
      </c>
      <c r="L305" s="210">
        <v>550</v>
      </c>
      <c r="M305" s="95">
        <f>J305*K305*L305</f>
        <v>19800</v>
      </c>
      <c r="N305" s="93">
        <f aca="true" t="shared" si="152" ref="N305:N314">E305</f>
        <v>7</v>
      </c>
      <c r="O305" s="93">
        <f aca="true" t="shared" si="153" ref="O305:O314">F305</f>
        <v>2</v>
      </c>
      <c r="P305" s="93">
        <v>4</v>
      </c>
      <c r="Q305" s="210">
        <v>409</v>
      </c>
      <c r="R305" s="211">
        <v>204.5</v>
      </c>
      <c r="S305" s="210">
        <f>N305*P305*Q305</f>
        <v>11452</v>
      </c>
      <c r="T305" s="210">
        <f>O305*P305*R305</f>
        <v>1636</v>
      </c>
      <c r="U305" s="212">
        <f>S305+T305</f>
        <v>13088</v>
      </c>
      <c r="V305" s="93">
        <f aca="true" t="shared" si="154" ref="V305:V314">G305</f>
        <v>9</v>
      </c>
      <c r="W305" s="93"/>
      <c r="X305" s="210">
        <v>100</v>
      </c>
      <c r="Y305" s="95">
        <f>V305*W305*X305</f>
        <v>0</v>
      </c>
      <c r="Z305" s="213"/>
      <c r="AA305" s="214">
        <f>Y305+U305+M305+I305</f>
        <v>43688</v>
      </c>
      <c r="AB305" s="93" t="s">
        <v>113</v>
      </c>
      <c r="AC305" s="96"/>
      <c r="AD305" s="246"/>
      <c r="AE305" s="246"/>
      <c r="AF305" s="247"/>
      <c r="AG305" s="247"/>
      <c r="AH305" s="247"/>
      <c r="AI305" s="247"/>
    </row>
    <row r="306" spans="1:35" s="7" customFormat="1" ht="23.25" customHeight="1">
      <c r="A306" s="116" t="s">
        <v>246</v>
      </c>
      <c r="B306" s="93" t="s">
        <v>112</v>
      </c>
      <c r="C306" s="150" t="s">
        <v>247</v>
      </c>
      <c r="D306" s="150" t="s">
        <v>223</v>
      </c>
      <c r="E306" s="151">
        <v>7</v>
      </c>
      <c r="F306" s="152">
        <v>2</v>
      </c>
      <c r="G306" s="153">
        <f t="shared" si="150"/>
        <v>9</v>
      </c>
      <c r="H306" s="210">
        <v>1200</v>
      </c>
      <c r="I306" s="111">
        <f aca="true" t="shared" si="155" ref="I306:I314">G306*H306</f>
        <v>10800</v>
      </c>
      <c r="J306" s="93">
        <f t="shared" si="151"/>
        <v>9</v>
      </c>
      <c r="K306" s="93">
        <v>4</v>
      </c>
      <c r="L306" s="210">
        <v>550</v>
      </c>
      <c r="M306" s="95">
        <f aca="true" t="shared" si="156" ref="M306:M314">J306*K306*L306</f>
        <v>19800</v>
      </c>
      <c r="N306" s="93">
        <f t="shared" si="152"/>
        <v>7</v>
      </c>
      <c r="O306" s="93">
        <f t="shared" si="153"/>
        <v>2</v>
      </c>
      <c r="P306" s="93">
        <v>4</v>
      </c>
      <c r="Q306" s="210">
        <v>409</v>
      </c>
      <c r="R306" s="211">
        <v>204.5</v>
      </c>
      <c r="S306" s="210">
        <f aca="true" t="shared" si="157" ref="S306:S314">N306*P306*Q306</f>
        <v>11452</v>
      </c>
      <c r="T306" s="210">
        <f aca="true" t="shared" si="158" ref="T306:T314">O306*P306*R306</f>
        <v>1636</v>
      </c>
      <c r="U306" s="212">
        <f aca="true" t="shared" si="159" ref="U306:U314">S306+T306</f>
        <v>13088</v>
      </c>
      <c r="V306" s="93">
        <f t="shared" si="154"/>
        <v>9</v>
      </c>
      <c r="W306" s="93"/>
      <c r="X306" s="210">
        <v>100</v>
      </c>
      <c r="Y306" s="95">
        <f aca="true" t="shared" si="160" ref="Y306:Y314">V306*W306*X306</f>
        <v>0</v>
      </c>
      <c r="Z306" s="213"/>
      <c r="AA306" s="214">
        <f aca="true" t="shared" si="161" ref="AA306:AA314">Y306+U306+M306+I306</f>
        <v>43688</v>
      </c>
      <c r="AB306" s="93" t="s">
        <v>113</v>
      </c>
      <c r="AC306" s="95"/>
      <c r="AD306" s="246"/>
      <c r="AE306" s="246"/>
      <c r="AF306" s="247"/>
      <c r="AG306" s="247"/>
      <c r="AH306" s="247"/>
      <c r="AI306" s="247"/>
    </row>
    <row r="307" spans="1:35" s="7" customFormat="1" ht="30.75" customHeight="1">
      <c r="A307" s="116" t="s">
        <v>248</v>
      </c>
      <c r="B307" s="93" t="s">
        <v>112</v>
      </c>
      <c r="C307" s="150" t="s">
        <v>249</v>
      </c>
      <c r="D307" s="150" t="s">
        <v>250</v>
      </c>
      <c r="E307" s="151">
        <v>7</v>
      </c>
      <c r="F307" s="152">
        <v>2</v>
      </c>
      <c r="G307" s="153">
        <f t="shared" si="150"/>
        <v>9</v>
      </c>
      <c r="H307" s="210">
        <v>1400</v>
      </c>
      <c r="I307" s="111">
        <f t="shared" si="155"/>
        <v>12600</v>
      </c>
      <c r="J307" s="93">
        <f t="shared" si="151"/>
        <v>9</v>
      </c>
      <c r="K307" s="93">
        <v>4</v>
      </c>
      <c r="L307" s="210">
        <v>550</v>
      </c>
      <c r="M307" s="95">
        <f t="shared" si="156"/>
        <v>19800</v>
      </c>
      <c r="N307" s="93">
        <f t="shared" si="152"/>
        <v>7</v>
      </c>
      <c r="O307" s="93">
        <f t="shared" si="153"/>
        <v>2</v>
      </c>
      <c r="P307" s="93">
        <v>4</v>
      </c>
      <c r="Q307" s="210">
        <v>409</v>
      </c>
      <c r="R307" s="211">
        <v>204.5</v>
      </c>
      <c r="S307" s="210">
        <f t="shared" si="157"/>
        <v>11452</v>
      </c>
      <c r="T307" s="210">
        <f t="shared" si="158"/>
        <v>1636</v>
      </c>
      <c r="U307" s="212">
        <f t="shared" si="159"/>
        <v>13088</v>
      </c>
      <c r="V307" s="93">
        <f t="shared" si="154"/>
        <v>9</v>
      </c>
      <c r="W307" s="93"/>
      <c r="X307" s="210">
        <v>100</v>
      </c>
      <c r="Y307" s="95">
        <f t="shared" si="160"/>
        <v>0</v>
      </c>
      <c r="Z307" s="213"/>
      <c r="AA307" s="214">
        <f t="shared" si="161"/>
        <v>45488</v>
      </c>
      <c r="AB307" s="93" t="s">
        <v>113</v>
      </c>
      <c r="AC307" s="96"/>
      <c r="AD307" s="246"/>
      <c r="AE307" s="246"/>
      <c r="AF307" s="247"/>
      <c r="AG307" s="247"/>
      <c r="AH307" s="247"/>
      <c r="AI307" s="247"/>
    </row>
    <row r="308" spans="1:35" s="7" customFormat="1" ht="26.25" customHeight="1">
      <c r="A308" s="116" t="s">
        <v>251</v>
      </c>
      <c r="B308" s="93" t="s">
        <v>112</v>
      </c>
      <c r="C308" s="150" t="s">
        <v>252</v>
      </c>
      <c r="D308" s="150" t="s">
        <v>244</v>
      </c>
      <c r="E308" s="151">
        <v>5</v>
      </c>
      <c r="F308" s="152">
        <v>2</v>
      </c>
      <c r="G308" s="153">
        <f t="shared" si="150"/>
        <v>7</v>
      </c>
      <c r="H308" s="210">
        <v>5000</v>
      </c>
      <c r="I308" s="111">
        <f t="shared" si="155"/>
        <v>35000</v>
      </c>
      <c r="J308" s="93">
        <f t="shared" si="151"/>
        <v>7</v>
      </c>
      <c r="K308" s="93">
        <v>3</v>
      </c>
      <c r="L308" s="210">
        <v>550</v>
      </c>
      <c r="M308" s="95">
        <f t="shared" si="156"/>
        <v>11550</v>
      </c>
      <c r="N308" s="93">
        <f t="shared" si="152"/>
        <v>5</v>
      </c>
      <c r="O308" s="93">
        <f t="shared" si="153"/>
        <v>2</v>
      </c>
      <c r="P308" s="93">
        <v>3</v>
      </c>
      <c r="Q308" s="210">
        <v>409</v>
      </c>
      <c r="R308" s="211">
        <v>204.5</v>
      </c>
      <c r="S308" s="210">
        <f t="shared" si="157"/>
        <v>6135</v>
      </c>
      <c r="T308" s="210">
        <f t="shared" si="158"/>
        <v>1227</v>
      </c>
      <c r="U308" s="212">
        <f t="shared" si="159"/>
        <v>7362</v>
      </c>
      <c r="V308" s="93">
        <f t="shared" si="154"/>
        <v>7</v>
      </c>
      <c r="W308" s="93">
        <v>2</v>
      </c>
      <c r="X308" s="210">
        <v>100</v>
      </c>
      <c r="Y308" s="95">
        <f t="shared" si="160"/>
        <v>1400</v>
      </c>
      <c r="Z308" s="213"/>
      <c r="AA308" s="214">
        <f t="shared" si="161"/>
        <v>55312</v>
      </c>
      <c r="AB308" s="93" t="s">
        <v>113</v>
      </c>
      <c r="AC308" s="95"/>
      <c r="AD308" s="246"/>
      <c r="AE308" s="246"/>
      <c r="AF308" s="247"/>
      <c r="AG308" s="247"/>
      <c r="AH308" s="247"/>
      <c r="AI308" s="247"/>
    </row>
    <row r="309" spans="1:35" ht="20.25" customHeight="1">
      <c r="A309" s="116" t="s">
        <v>11</v>
      </c>
      <c r="B309" s="93" t="s">
        <v>112</v>
      </c>
      <c r="C309" s="150" t="s">
        <v>253</v>
      </c>
      <c r="D309" s="150" t="s">
        <v>161</v>
      </c>
      <c r="E309" s="151">
        <v>3</v>
      </c>
      <c r="F309" s="152">
        <v>1</v>
      </c>
      <c r="G309" s="153">
        <f t="shared" si="150"/>
        <v>4</v>
      </c>
      <c r="H309" s="210">
        <v>4000</v>
      </c>
      <c r="I309" s="111">
        <f t="shared" si="155"/>
        <v>16000</v>
      </c>
      <c r="J309" s="93">
        <f t="shared" si="151"/>
        <v>4</v>
      </c>
      <c r="K309" s="93">
        <v>5</v>
      </c>
      <c r="L309" s="210">
        <v>550</v>
      </c>
      <c r="M309" s="95">
        <f t="shared" si="156"/>
        <v>11000</v>
      </c>
      <c r="N309" s="93">
        <f t="shared" si="152"/>
        <v>3</v>
      </c>
      <c r="O309" s="93">
        <f t="shared" si="153"/>
        <v>1</v>
      </c>
      <c r="P309" s="93">
        <v>5</v>
      </c>
      <c r="Q309" s="210">
        <v>409</v>
      </c>
      <c r="R309" s="211">
        <v>204.5</v>
      </c>
      <c r="S309" s="210">
        <f t="shared" si="157"/>
        <v>6135</v>
      </c>
      <c r="T309" s="210">
        <f t="shared" si="158"/>
        <v>1022.5</v>
      </c>
      <c r="U309" s="212">
        <f t="shared" si="159"/>
        <v>7157.5</v>
      </c>
      <c r="V309" s="93">
        <f t="shared" si="154"/>
        <v>4</v>
      </c>
      <c r="W309" s="93">
        <v>2</v>
      </c>
      <c r="X309" s="210">
        <v>100</v>
      </c>
      <c r="Y309" s="95">
        <f t="shared" si="160"/>
        <v>800</v>
      </c>
      <c r="Z309" s="213"/>
      <c r="AA309" s="214">
        <f t="shared" si="161"/>
        <v>34957.5</v>
      </c>
      <c r="AB309" s="93" t="s">
        <v>113</v>
      </c>
      <c r="AC309" s="96"/>
      <c r="AD309" s="169"/>
      <c r="AE309" s="169"/>
      <c r="AF309" s="28"/>
      <c r="AG309" s="28"/>
      <c r="AH309" s="28"/>
      <c r="AI309" s="28"/>
    </row>
    <row r="310" spans="1:35" ht="21.75" customHeight="1">
      <c r="A310" s="116" t="s">
        <v>254</v>
      </c>
      <c r="B310" s="93" t="s">
        <v>112</v>
      </c>
      <c r="C310" s="150" t="s">
        <v>255</v>
      </c>
      <c r="D310" s="150" t="s">
        <v>256</v>
      </c>
      <c r="E310" s="151">
        <v>5</v>
      </c>
      <c r="F310" s="152">
        <v>2</v>
      </c>
      <c r="G310" s="153">
        <f t="shared" si="150"/>
        <v>7</v>
      </c>
      <c r="H310" s="210">
        <v>4000</v>
      </c>
      <c r="I310" s="111">
        <f t="shared" si="155"/>
        <v>28000</v>
      </c>
      <c r="J310" s="93">
        <f t="shared" si="151"/>
        <v>7</v>
      </c>
      <c r="K310" s="93">
        <v>5</v>
      </c>
      <c r="L310" s="210">
        <v>550</v>
      </c>
      <c r="M310" s="95">
        <f t="shared" si="156"/>
        <v>19250</v>
      </c>
      <c r="N310" s="93">
        <f t="shared" si="152"/>
        <v>5</v>
      </c>
      <c r="O310" s="93">
        <f t="shared" si="153"/>
        <v>2</v>
      </c>
      <c r="P310" s="93">
        <v>5</v>
      </c>
      <c r="Q310" s="210">
        <v>409</v>
      </c>
      <c r="R310" s="211">
        <v>204.5</v>
      </c>
      <c r="S310" s="210">
        <f t="shared" si="157"/>
        <v>10225</v>
      </c>
      <c r="T310" s="210">
        <f t="shared" si="158"/>
        <v>2045</v>
      </c>
      <c r="U310" s="212">
        <f t="shared" si="159"/>
        <v>12270</v>
      </c>
      <c r="V310" s="93">
        <f t="shared" si="154"/>
        <v>7</v>
      </c>
      <c r="W310" s="93">
        <v>2</v>
      </c>
      <c r="X310" s="210">
        <v>100</v>
      </c>
      <c r="Y310" s="95">
        <f t="shared" si="160"/>
        <v>1400</v>
      </c>
      <c r="Z310" s="213"/>
      <c r="AA310" s="214">
        <f t="shared" si="161"/>
        <v>60920</v>
      </c>
      <c r="AB310" s="93" t="s">
        <v>113</v>
      </c>
      <c r="AC310" s="95"/>
      <c r="AD310" s="169"/>
      <c r="AE310" s="169"/>
      <c r="AF310" s="28"/>
      <c r="AG310" s="28"/>
      <c r="AH310" s="28"/>
      <c r="AI310" s="28"/>
    </row>
    <row r="311" spans="1:35" ht="15.75" customHeight="1">
      <c r="A311" s="116" t="s">
        <v>257</v>
      </c>
      <c r="B311" s="93" t="s">
        <v>112</v>
      </c>
      <c r="C311" s="150" t="s">
        <v>258</v>
      </c>
      <c r="D311" s="150" t="s">
        <v>223</v>
      </c>
      <c r="E311" s="151">
        <v>5</v>
      </c>
      <c r="F311" s="152">
        <v>2</v>
      </c>
      <c r="G311" s="153">
        <f t="shared" si="150"/>
        <v>7</v>
      </c>
      <c r="H311" s="210">
        <v>1200</v>
      </c>
      <c r="I311" s="111">
        <f t="shared" si="155"/>
        <v>8400</v>
      </c>
      <c r="J311" s="93">
        <f t="shared" si="151"/>
        <v>7</v>
      </c>
      <c r="K311" s="93">
        <v>5</v>
      </c>
      <c r="L311" s="210">
        <v>550</v>
      </c>
      <c r="M311" s="95">
        <f t="shared" si="156"/>
        <v>19250</v>
      </c>
      <c r="N311" s="93">
        <f t="shared" si="152"/>
        <v>5</v>
      </c>
      <c r="O311" s="93">
        <f t="shared" si="153"/>
        <v>2</v>
      </c>
      <c r="P311" s="93">
        <v>5</v>
      </c>
      <c r="Q311" s="210">
        <v>409</v>
      </c>
      <c r="R311" s="211">
        <v>204.5</v>
      </c>
      <c r="S311" s="210">
        <f t="shared" si="157"/>
        <v>10225</v>
      </c>
      <c r="T311" s="210">
        <f t="shared" si="158"/>
        <v>2045</v>
      </c>
      <c r="U311" s="212">
        <f t="shared" si="159"/>
        <v>12270</v>
      </c>
      <c r="V311" s="93">
        <f t="shared" si="154"/>
        <v>7</v>
      </c>
      <c r="W311" s="93"/>
      <c r="X311" s="210">
        <v>100</v>
      </c>
      <c r="Y311" s="95">
        <f t="shared" si="160"/>
        <v>0</v>
      </c>
      <c r="Z311" s="213"/>
      <c r="AA311" s="214">
        <f t="shared" si="161"/>
        <v>39920</v>
      </c>
      <c r="AB311" s="93" t="s">
        <v>113</v>
      </c>
      <c r="AC311" s="96"/>
      <c r="AD311" s="169"/>
      <c r="AE311" s="169"/>
      <c r="AF311" s="28"/>
      <c r="AG311" s="28"/>
      <c r="AH311" s="28"/>
      <c r="AI311" s="28"/>
    </row>
    <row r="312" spans="1:35" ht="15.75" customHeight="1">
      <c r="A312" s="116" t="s">
        <v>259</v>
      </c>
      <c r="B312" s="93" t="s">
        <v>112</v>
      </c>
      <c r="C312" s="150" t="s">
        <v>260</v>
      </c>
      <c r="D312" s="150" t="s">
        <v>244</v>
      </c>
      <c r="E312" s="151">
        <v>1</v>
      </c>
      <c r="F312" s="152">
        <v>1</v>
      </c>
      <c r="G312" s="153">
        <f t="shared" si="150"/>
        <v>2</v>
      </c>
      <c r="H312" s="210">
        <v>5000</v>
      </c>
      <c r="I312" s="111">
        <f t="shared" si="155"/>
        <v>10000</v>
      </c>
      <c r="J312" s="93">
        <f t="shared" si="151"/>
        <v>2</v>
      </c>
      <c r="K312" s="93">
        <v>5</v>
      </c>
      <c r="L312" s="210">
        <v>550</v>
      </c>
      <c r="M312" s="95">
        <f t="shared" si="156"/>
        <v>5500</v>
      </c>
      <c r="N312" s="93">
        <f t="shared" si="152"/>
        <v>1</v>
      </c>
      <c r="O312" s="93">
        <f t="shared" si="153"/>
        <v>1</v>
      </c>
      <c r="P312" s="93">
        <v>3</v>
      </c>
      <c r="Q312" s="210">
        <v>409</v>
      </c>
      <c r="R312" s="211">
        <v>204.5</v>
      </c>
      <c r="S312" s="210">
        <f t="shared" si="157"/>
        <v>1227</v>
      </c>
      <c r="T312" s="210">
        <f t="shared" si="158"/>
        <v>613.5</v>
      </c>
      <c r="U312" s="212">
        <f t="shared" si="159"/>
        <v>1840.5</v>
      </c>
      <c r="V312" s="93">
        <f t="shared" si="154"/>
        <v>2</v>
      </c>
      <c r="W312" s="93">
        <v>3</v>
      </c>
      <c r="X312" s="210">
        <v>100</v>
      </c>
      <c r="Y312" s="95">
        <f t="shared" si="160"/>
        <v>600</v>
      </c>
      <c r="Z312" s="213"/>
      <c r="AA312" s="214">
        <f t="shared" si="161"/>
        <v>17940.5</v>
      </c>
      <c r="AB312" s="93" t="s">
        <v>113</v>
      </c>
      <c r="AC312" s="95"/>
      <c r="AD312" s="169"/>
      <c r="AE312" s="169"/>
      <c r="AF312" s="28"/>
      <c r="AG312" s="28"/>
      <c r="AH312" s="28"/>
      <c r="AI312" s="28"/>
    </row>
    <row r="313" spans="1:35" ht="20.25" customHeight="1">
      <c r="A313" s="116" t="s">
        <v>261</v>
      </c>
      <c r="B313" s="93" t="s">
        <v>112</v>
      </c>
      <c r="C313" s="150" t="s">
        <v>262</v>
      </c>
      <c r="D313" s="150" t="s">
        <v>256</v>
      </c>
      <c r="E313" s="151">
        <v>6</v>
      </c>
      <c r="F313" s="152">
        <v>2</v>
      </c>
      <c r="G313" s="153">
        <f>E313+F313</f>
        <v>8</v>
      </c>
      <c r="H313" s="210">
        <v>4000</v>
      </c>
      <c r="I313" s="111">
        <f t="shared" si="155"/>
        <v>32000</v>
      </c>
      <c r="J313" s="93"/>
      <c r="K313" s="93"/>
      <c r="L313" s="210">
        <v>550</v>
      </c>
      <c r="M313" s="95">
        <f t="shared" si="156"/>
        <v>0</v>
      </c>
      <c r="N313" s="93">
        <f t="shared" si="152"/>
        <v>6</v>
      </c>
      <c r="O313" s="93">
        <f t="shared" si="153"/>
        <v>2</v>
      </c>
      <c r="P313" s="93"/>
      <c r="Q313" s="210"/>
      <c r="R313" s="211"/>
      <c r="S313" s="210">
        <f t="shared" si="157"/>
        <v>0</v>
      </c>
      <c r="T313" s="210">
        <f t="shared" si="158"/>
        <v>0</v>
      </c>
      <c r="U313" s="212">
        <f t="shared" si="159"/>
        <v>0</v>
      </c>
      <c r="V313" s="93">
        <f t="shared" si="154"/>
        <v>8</v>
      </c>
      <c r="W313" s="93"/>
      <c r="X313" s="210">
        <v>100</v>
      </c>
      <c r="Y313" s="95">
        <f t="shared" si="160"/>
        <v>0</v>
      </c>
      <c r="Z313" s="213"/>
      <c r="AA313" s="214">
        <f t="shared" si="161"/>
        <v>32000</v>
      </c>
      <c r="AB313" s="93" t="s">
        <v>113</v>
      </c>
      <c r="AC313" s="96"/>
      <c r="AD313" s="169"/>
      <c r="AE313" s="169"/>
      <c r="AF313" s="28"/>
      <c r="AG313" s="28"/>
      <c r="AH313" s="28"/>
      <c r="AI313" s="28"/>
    </row>
    <row r="314" spans="1:35" ht="20.25" customHeight="1">
      <c r="A314" s="106" t="s">
        <v>263</v>
      </c>
      <c r="B314" s="93" t="s">
        <v>112</v>
      </c>
      <c r="C314" s="120" t="s">
        <v>264</v>
      </c>
      <c r="D314" s="120" t="s">
        <v>161</v>
      </c>
      <c r="E314" s="117">
        <v>5</v>
      </c>
      <c r="F314" s="118">
        <v>1</v>
      </c>
      <c r="G314" s="119">
        <f t="shared" si="150"/>
        <v>6</v>
      </c>
      <c r="H314" s="210">
        <v>4000</v>
      </c>
      <c r="I314" s="111">
        <f t="shared" si="155"/>
        <v>24000</v>
      </c>
      <c r="J314" s="93">
        <f t="shared" si="151"/>
        <v>6</v>
      </c>
      <c r="K314" s="93">
        <v>5</v>
      </c>
      <c r="L314" s="210">
        <v>550</v>
      </c>
      <c r="M314" s="95">
        <f t="shared" si="156"/>
        <v>16500</v>
      </c>
      <c r="N314" s="93">
        <f t="shared" si="152"/>
        <v>5</v>
      </c>
      <c r="O314" s="93">
        <f t="shared" si="153"/>
        <v>1</v>
      </c>
      <c r="P314" s="93">
        <v>5</v>
      </c>
      <c r="Q314" s="210">
        <v>409</v>
      </c>
      <c r="R314" s="211">
        <v>204.5</v>
      </c>
      <c r="S314" s="210">
        <f t="shared" si="157"/>
        <v>10225</v>
      </c>
      <c r="T314" s="210">
        <f t="shared" si="158"/>
        <v>1022.5</v>
      </c>
      <c r="U314" s="212">
        <f t="shared" si="159"/>
        <v>11247.5</v>
      </c>
      <c r="V314" s="93">
        <f t="shared" si="154"/>
        <v>6</v>
      </c>
      <c r="W314" s="93">
        <v>2</v>
      </c>
      <c r="X314" s="210">
        <v>100</v>
      </c>
      <c r="Y314" s="95">
        <f t="shared" si="160"/>
        <v>1200</v>
      </c>
      <c r="Z314" s="210"/>
      <c r="AA314" s="214">
        <f t="shared" si="161"/>
        <v>52947.5</v>
      </c>
      <c r="AB314" s="93" t="s">
        <v>113</v>
      </c>
      <c r="AC314" s="95"/>
      <c r="AD314" s="169"/>
      <c r="AE314" s="169"/>
      <c r="AF314" s="28"/>
      <c r="AG314" s="28"/>
      <c r="AH314" s="28"/>
      <c r="AI314" s="28"/>
    </row>
    <row r="315" spans="1:35" ht="23.25" customHeight="1">
      <c r="A315" s="98"/>
      <c r="B315" s="98"/>
      <c r="C315" s="99"/>
      <c r="D315" s="99"/>
      <c r="E315" s="99"/>
      <c r="F315" s="99"/>
      <c r="G315" s="99"/>
      <c r="H315" s="145"/>
      <c r="I315" s="146">
        <f>SUM(I305:I314)</f>
        <v>187600</v>
      </c>
      <c r="J315" s="146"/>
      <c r="K315" s="146"/>
      <c r="L315" s="146"/>
      <c r="M315" s="146">
        <f>SUM(M305:M314)</f>
        <v>142450</v>
      </c>
      <c r="N315" s="146"/>
      <c r="O315" s="146"/>
      <c r="P315" s="146"/>
      <c r="Q315" s="146"/>
      <c r="R315" s="146"/>
      <c r="S315" s="146"/>
      <c r="T315" s="146"/>
      <c r="U315" s="146">
        <f>SUM(U305:U314)</f>
        <v>91411.5</v>
      </c>
      <c r="V315" s="146"/>
      <c r="W315" s="146"/>
      <c r="X315" s="146"/>
      <c r="Y315" s="146">
        <f>SUM(Y305:Y314)</f>
        <v>5400</v>
      </c>
      <c r="Z315" s="146">
        <f>SUM(Z305:Z314)</f>
        <v>0</v>
      </c>
      <c r="AA315" s="147">
        <f>SUM(AA305:AA314)</f>
        <v>426861.5</v>
      </c>
      <c r="AB315" s="146"/>
      <c r="AC315" s="146"/>
      <c r="AD315" s="169"/>
      <c r="AE315" s="169"/>
      <c r="AF315" s="28"/>
      <c r="AG315" s="28"/>
      <c r="AH315" s="28"/>
      <c r="AI315" s="28"/>
    </row>
    <row r="316" spans="1:35" ht="12.75" customHeight="1">
      <c r="A316" s="82"/>
      <c r="B316" s="82"/>
      <c r="C316" s="82"/>
      <c r="D316" s="186"/>
      <c r="E316" s="82"/>
      <c r="F316" s="82"/>
      <c r="G316" s="82"/>
      <c r="H316" s="82"/>
      <c r="I316" s="82"/>
      <c r="J316" s="91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2"/>
      <c r="AC316" s="82"/>
      <c r="AD316" s="169"/>
      <c r="AE316" s="169"/>
      <c r="AF316" s="28"/>
      <c r="AG316" s="28"/>
      <c r="AH316" s="28"/>
      <c r="AI316" s="28"/>
    </row>
    <row r="317" spans="1:35" ht="15.75">
      <c r="A317" s="81" t="s">
        <v>369</v>
      </c>
      <c r="B317" s="81"/>
      <c r="C317" s="215"/>
      <c r="D317" s="216"/>
      <c r="E317" s="215"/>
      <c r="F317" s="215"/>
      <c r="G317" s="215"/>
      <c r="H317" s="217"/>
      <c r="I317" s="217"/>
      <c r="J317" s="217"/>
      <c r="K317" s="217"/>
      <c r="L317" s="217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169"/>
      <c r="AE317" s="169"/>
      <c r="AF317" s="34"/>
      <c r="AG317" s="34"/>
      <c r="AH317" s="34"/>
      <c r="AI317" s="34"/>
    </row>
    <row r="318" spans="1:35" ht="15.75">
      <c r="A318" s="291" t="s">
        <v>83</v>
      </c>
      <c r="B318" s="291" t="s">
        <v>84</v>
      </c>
      <c r="C318" s="291"/>
      <c r="D318" s="291"/>
      <c r="E318" s="274" t="s">
        <v>88</v>
      </c>
      <c r="F318" s="275"/>
      <c r="G318" s="276"/>
      <c r="H318" s="291" t="s">
        <v>91</v>
      </c>
      <c r="I318" s="291"/>
      <c r="J318" s="291" t="s">
        <v>94</v>
      </c>
      <c r="K318" s="291"/>
      <c r="L318" s="291"/>
      <c r="M318" s="291"/>
      <c r="N318" s="291" t="s">
        <v>111</v>
      </c>
      <c r="O318" s="291"/>
      <c r="P318" s="291"/>
      <c r="Q318" s="291"/>
      <c r="R318" s="291"/>
      <c r="S318" s="291"/>
      <c r="T318" s="291"/>
      <c r="U318" s="291"/>
      <c r="V318" s="291" t="s">
        <v>105</v>
      </c>
      <c r="W318" s="291"/>
      <c r="X318" s="291"/>
      <c r="Y318" s="291"/>
      <c r="Z318" s="291" t="s">
        <v>108</v>
      </c>
      <c r="AA318" s="274" t="s">
        <v>3</v>
      </c>
      <c r="AB318" s="291" t="s">
        <v>109</v>
      </c>
      <c r="AC318" s="292" t="s">
        <v>114</v>
      </c>
      <c r="AD318" s="169"/>
      <c r="AE318" s="169"/>
      <c r="AF318" s="34"/>
      <c r="AG318" s="34"/>
      <c r="AH318" s="34"/>
      <c r="AI318" s="34"/>
    </row>
    <row r="319" spans="1:35" s="74" customFormat="1" ht="15">
      <c r="A319" s="291"/>
      <c r="B319" s="313" t="s">
        <v>85</v>
      </c>
      <c r="C319" s="280" t="s">
        <v>86</v>
      </c>
      <c r="D319" s="280" t="s">
        <v>87</v>
      </c>
      <c r="E319" s="280" t="s">
        <v>89</v>
      </c>
      <c r="F319" s="280" t="s">
        <v>90</v>
      </c>
      <c r="G319" s="280" t="s">
        <v>0</v>
      </c>
      <c r="H319" s="276" t="s">
        <v>92</v>
      </c>
      <c r="I319" s="274" t="s">
        <v>93</v>
      </c>
      <c r="J319" s="280" t="s">
        <v>95</v>
      </c>
      <c r="K319" s="280" t="s">
        <v>96</v>
      </c>
      <c r="L319" s="280" t="s">
        <v>97</v>
      </c>
      <c r="M319" s="280" t="s">
        <v>98</v>
      </c>
      <c r="N319" s="280" t="s">
        <v>99</v>
      </c>
      <c r="O319" s="280" t="s">
        <v>90</v>
      </c>
      <c r="P319" s="280" t="s">
        <v>2</v>
      </c>
      <c r="Q319" s="280" t="s">
        <v>100</v>
      </c>
      <c r="R319" s="280" t="s">
        <v>101</v>
      </c>
      <c r="S319" s="280" t="s">
        <v>102</v>
      </c>
      <c r="T319" s="280" t="s">
        <v>103</v>
      </c>
      <c r="U319" s="280" t="s">
        <v>104</v>
      </c>
      <c r="V319" s="280" t="s">
        <v>1</v>
      </c>
      <c r="W319" s="280" t="s">
        <v>2</v>
      </c>
      <c r="X319" s="280" t="s">
        <v>106</v>
      </c>
      <c r="Y319" s="280" t="s">
        <v>107</v>
      </c>
      <c r="Z319" s="291"/>
      <c r="AA319" s="274"/>
      <c r="AB319" s="291"/>
      <c r="AC319" s="293"/>
      <c r="AD319" s="169"/>
      <c r="AE319" s="169"/>
      <c r="AF319" s="34"/>
      <c r="AG319" s="34"/>
      <c r="AH319" s="34"/>
      <c r="AI319" s="34"/>
    </row>
    <row r="320" spans="1:35" ht="15">
      <c r="A320" s="280"/>
      <c r="B320" s="314"/>
      <c r="C320" s="282"/>
      <c r="D320" s="282"/>
      <c r="E320" s="281"/>
      <c r="F320" s="281"/>
      <c r="G320" s="281"/>
      <c r="H320" s="311"/>
      <c r="I320" s="312"/>
      <c r="J320" s="281"/>
      <c r="K320" s="290"/>
      <c r="L320" s="290"/>
      <c r="M320" s="290"/>
      <c r="N320" s="281"/>
      <c r="O320" s="281"/>
      <c r="P320" s="281"/>
      <c r="Q320" s="290"/>
      <c r="R320" s="281"/>
      <c r="S320" s="281"/>
      <c r="T320" s="281"/>
      <c r="U320" s="290"/>
      <c r="V320" s="281"/>
      <c r="W320" s="290"/>
      <c r="X320" s="290"/>
      <c r="Y320" s="290"/>
      <c r="Z320" s="291"/>
      <c r="AA320" s="274"/>
      <c r="AB320" s="291"/>
      <c r="AC320" s="294"/>
      <c r="AD320" s="169"/>
      <c r="AE320" s="169"/>
      <c r="AF320" s="34"/>
      <c r="AG320" s="34"/>
      <c r="AH320" s="34"/>
      <c r="AI320" s="34"/>
    </row>
    <row r="321" spans="1:35" s="74" customFormat="1" ht="15">
      <c r="A321" s="207" t="s">
        <v>370</v>
      </c>
      <c r="B321" s="114"/>
      <c r="C321" s="164" t="s">
        <v>371</v>
      </c>
      <c r="D321" s="164" t="s">
        <v>372</v>
      </c>
      <c r="E321" s="218">
        <v>7</v>
      </c>
      <c r="F321" s="154">
        <v>2</v>
      </c>
      <c r="G321" s="94">
        <f>E321+F321</f>
        <v>9</v>
      </c>
      <c r="H321" s="94">
        <v>4500</v>
      </c>
      <c r="I321" s="111">
        <f>H321*G321</f>
        <v>40500</v>
      </c>
      <c r="J321" s="94">
        <f>G321</f>
        <v>9</v>
      </c>
      <c r="K321" s="94">
        <v>5</v>
      </c>
      <c r="L321" s="94">
        <v>550</v>
      </c>
      <c r="M321" s="95">
        <f>J321*K321*L321</f>
        <v>24750</v>
      </c>
      <c r="N321" s="94">
        <f aca="true" t="shared" si="162" ref="N321:O323">E321</f>
        <v>7</v>
      </c>
      <c r="O321" s="94">
        <f t="shared" si="162"/>
        <v>2</v>
      </c>
      <c r="P321" s="94">
        <v>5</v>
      </c>
      <c r="Q321" s="94">
        <v>409</v>
      </c>
      <c r="R321" s="94">
        <v>204.5</v>
      </c>
      <c r="S321" s="94">
        <f>N321*P321*Q321</f>
        <v>14315</v>
      </c>
      <c r="T321" s="94">
        <f>O321*P321*R321</f>
        <v>2045</v>
      </c>
      <c r="U321" s="95">
        <f>S321+T321</f>
        <v>16360</v>
      </c>
      <c r="V321" s="94">
        <f>G321</f>
        <v>9</v>
      </c>
      <c r="W321" s="94">
        <v>4</v>
      </c>
      <c r="X321" s="94">
        <v>100</v>
      </c>
      <c r="Y321" s="95">
        <f>V321*X321*W321</f>
        <v>3600</v>
      </c>
      <c r="Z321" s="95"/>
      <c r="AA321" s="111">
        <f>SUM(I321+M321+U321+Y321+Z321)</f>
        <v>85210</v>
      </c>
      <c r="AB321" s="114" t="s">
        <v>113</v>
      </c>
      <c r="AC321" s="96"/>
      <c r="AD321" s="169"/>
      <c r="AE321" s="169"/>
      <c r="AF321" s="34"/>
      <c r="AG321" s="34"/>
      <c r="AH321" s="34"/>
      <c r="AI321" s="34"/>
    </row>
    <row r="322" spans="1:35" s="74" customFormat="1" ht="15">
      <c r="A322" s="207" t="s">
        <v>373</v>
      </c>
      <c r="B322" s="94"/>
      <c r="C322" s="94" t="s">
        <v>374</v>
      </c>
      <c r="D322" s="164" t="s">
        <v>161</v>
      </c>
      <c r="E322" s="218">
        <v>10</v>
      </c>
      <c r="F322" s="154">
        <v>3</v>
      </c>
      <c r="G322" s="94">
        <f>E322+F322</f>
        <v>13</v>
      </c>
      <c r="H322" s="94">
        <v>5400</v>
      </c>
      <c r="I322" s="111">
        <f>H322*G322</f>
        <v>70200</v>
      </c>
      <c r="J322" s="94">
        <f>G322</f>
        <v>13</v>
      </c>
      <c r="K322" s="94">
        <v>5</v>
      </c>
      <c r="L322" s="94">
        <v>550</v>
      </c>
      <c r="M322" s="95">
        <f>J322*K322*L322</f>
        <v>35750</v>
      </c>
      <c r="N322" s="94">
        <f t="shared" si="162"/>
        <v>10</v>
      </c>
      <c r="O322" s="94">
        <f t="shared" si="162"/>
        <v>3</v>
      </c>
      <c r="P322" s="94">
        <v>5</v>
      </c>
      <c r="Q322" s="94">
        <v>409</v>
      </c>
      <c r="R322" s="94">
        <v>204.5</v>
      </c>
      <c r="S322" s="94">
        <f>N322*P322*Q322</f>
        <v>20450</v>
      </c>
      <c r="T322" s="94">
        <f>O322*P322*R322</f>
        <v>3067.5</v>
      </c>
      <c r="U322" s="95">
        <f>S322+T322</f>
        <v>23517.5</v>
      </c>
      <c r="V322" s="94">
        <f>G322</f>
        <v>13</v>
      </c>
      <c r="W322" s="94">
        <v>2</v>
      </c>
      <c r="X322" s="94">
        <v>100</v>
      </c>
      <c r="Y322" s="95">
        <f>V322*X322*W322</f>
        <v>2600</v>
      </c>
      <c r="Z322" s="95"/>
      <c r="AA322" s="111">
        <f>SUM(I322+M322+U322+Y322+Z322)</f>
        <v>132067.5</v>
      </c>
      <c r="AB322" s="114" t="s">
        <v>113</v>
      </c>
      <c r="AC322" s="96"/>
      <c r="AD322" s="169"/>
      <c r="AE322" s="169"/>
      <c r="AF322" s="34"/>
      <c r="AG322" s="34"/>
      <c r="AH322" s="34"/>
      <c r="AI322" s="34"/>
    </row>
    <row r="323" spans="1:35" s="74" customFormat="1" ht="30">
      <c r="A323" s="116" t="s">
        <v>375</v>
      </c>
      <c r="B323" s="94"/>
      <c r="C323" s="94" t="s">
        <v>376</v>
      </c>
      <c r="D323" s="164" t="s">
        <v>377</v>
      </c>
      <c r="E323" s="218">
        <v>9</v>
      </c>
      <c r="F323" s="154">
        <v>3</v>
      </c>
      <c r="G323" s="94">
        <f>E323+F323</f>
        <v>12</v>
      </c>
      <c r="H323" s="94">
        <v>6800</v>
      </c>
      <c r="I323" s="111">
        <f>H323*G323</f>
        <v>81600</v>
      </c>
      <c r="J323" s="94">
        <f>G323</f>
        <v>12</v>
      </c>
      <c r="K323" s="94">
        <v>5</v>
      </c>
      <c r="L323" s="94">
        <v>550</v>
      </c>
      <c r="M323" s="95">
        <f>J323*K323*L323</f>
        <v>33000</v>
      </c>
      <c r="N323" s="94">
        <f t="shared" si="162"/>
        <v>9</v>
      </c>
      <c r="O323" s="94">
        <f t="shared" si="162"/>
        <v>3</v>
      </c>
      <c r="P323" s="94">
        <v>5</v>
      </c>
      <c r="Q323" s="94">
        <v>409</v>
      </c>
      <c r="R323" s="94">
        <v>204.5</v>
      </c>
      <c r="S323" s="94">
        <f>N323*P323*Q323</f>
        <v>18405</v>
      </c>
      <c r="T323" s="94">
        <f>O323*P323*R323</f>
        <v>3067.5</v>
      </c>
      <c r="U323" s="95">
        <f>S323+T323</f>
        <v>21472.5</v>
      </c>
      <c r="V323" s="94">
        <f>G323</f>
        <v>12</v>
      </c>
      <c r="W323" s="94">
        <v>2</v>
      </c>
      <c r="X323" s="94">
        <v>100</v>
      </c>
      <c r="Y323" s="95">
        <f>V323*X323*W323</f>
        <v>2400</v>
      </c>
      <c r="Z323" s="95"/>
      <c r="AA323" s="111">
        <f>SUM(I323+M323+U323+Y323+Z323)</f>
        <v>138472.5</v>
      </c>
      <c r="AB323" s="114" t="s">
        <v>113</v>
      </c>
      <c r="AC323" s="96"/>
      <c r="AD323" s="169"/>
      <c r="AE323" s="169"/>
      <c r="AF323" s="34"/>
      <c r="AG323" s="34"/>
      <c r="AH323" s="34"/>
      <c r="AI323" s="34"/>
    </row>
    <row r="324" spans="1:35" s="74" customFormat="1" ht="15">
      <c r="A324" s="219"/>
      <c r="B324" s="219"/>
      <c r="C324" s="220"/>
      <c r="D324" s="220"/>
      <c r="E324" s="113"/>
      <c r="F324" s="113"/>
      <c r="G324" s="99"/>
      <c r="H324" s="99"/>
      <c r="I324" s="113">
        <f>SUM(I321:I323)</f>
        <v>192300</v>
      </c>
      <c r="J324" s="99"/>
      <c r="K324" s="99"/>
      <c r="L324" s="99"/>
      <c r="M324" s="113">
        <f>SUM(M321:M323)</f>
        <v>93500</v>
      </c>
      <c r="N324" s="99"/>
      <c r="O324" s="99"/>
      <c r="P324" s="99"/>
      <c r="Q324" s="99"/>
      <c r="R324" s="113"/>
      <c r="S324" s="113"/>
      <c r="T324" s="113"/>
      <c r="U324" s="113">
        <f>SUM(U321:U323)</f>
        <v>61350</v>
      </c>
      <c r="V324" s="99"/>
      <c r="W324" s="99"/>
      <c r="X324" s="99"/>
      <c r="Y324" s="113">
        <f>SUM(Y321:Y323)</f>
        <v>8600</v>
      </c>
      <c r="Z324" s="99"/>
      <c r="AA324" s="113">
        <f>SUM(AA321:AA323)</f>
        <v>355750</v>
      </c>
      <c r="AB324" s="114"/>
      <c r="AC324" s="157"/>
      <c r="AD324" s="169"/>
      <c r="AE324" s="169"/>
      <c r="AF324" s="34"/>
      <c r="AG324" s="34"/>
      <c r="AH324" s="34"/>
      <c r="AI324" s="34"/>
    </row>
    <row r="325" spans="1:35" ht="12.75" customHeight="1">
      <c r="A325" s="82"/>
      <c r="B325" s="82"/>
      <c r="C325" s="82"/>
      <c r="D325" s="186"/>
      <c r="E325" s="82"/>
      <c r="F325" s="82"/>
      <c r="G325" s="82"/>
      <c r="H325" s="82"/>
      <c r="I325" s="82"/>
      <c r="J325" s="91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2"/>
      <c r="AC325" s="82"/>
      <c r="AD325" s="169"/>
      <c r="AE325" s="169"/>
      <c r="AF325" s="28"/>
      <c r="AG325" s="28"/>
      <c r="AH325" s="28"/>
      <c r="AI325" s="28"/>
    </row>
    <row r="326" spans="1:35" s="74" customFormat="1" ht="15.75">
      <c r="A326" s="221" t="s">
        <v>378</v>
      </c>
      <c r="B326" s="222"/>
      <c r="C326" s="223"/>
      <c r="D326" s="224"/>
      <c r="E326" s="223"/>
      <c r="F326" s="223"/>
      <c r="G326" s="223"/>
      <c r="H326" s="225"/>
      <c r="I326" s="225"/>
      <c r="J326" s="225"/>
      <c r="K326" s="225"/>
      <c r="L326" s="225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  <c r="AA326" s="223"/>
      <c r="AB326" s="223"/>
      <c r="AC326" s="223"/>
      <c r="AD326" s="169"/>
      <c r="AE326" s="169"/>
      <c r="AF326" s="34"/>
      <c r="AG326" s="34"/>
      <c r="AH326" s="34"/>
      <c r="AI326" s="34"/>
    </row>
    <row r="327" spans="1:35" s="74" customFormat="1" ht="15">
      <c r="A327" s="299" t="s">
        <v>83</v>
      </c>
      <c r="B327" s="308" t="s">
        <v>84</v>
      </c>
      <c r="C327" s="309"/>
      <c r="D327" s="310"/>
      <c r="E327" s="308" t="s">
        <v>88</v>
      </c>
      <c r="F327" s="309"/>
      <c r="G327" s="310"/>
      <c r="H327" s="308" t="s">
        <v>91</v>
      </c>
      <c r="I327" s="310"/>
      <c r="J327" s="308" t="s">
        <v>94</v>
      </c>
      <c r="K327" s="309"/>
      <c r="L327" s="309"/>
      <c r="M327" s="310"/>
      <c r="N327" s="308" t="s">
        <v>111</v>
      </c>
      <c r="O327" s="309"/>
      <c r="P327" s="309"/>
      <c r="Q327" s="309"/>
      <c r="R327" s="309"/>
      <c r="S327" s="309"/>
      <c r="T327" s="309"/>
      <c r="U327" s="310"/>
      <c r="V327" s="308" t="s">
        <v>105</v>
      </c>
      <c r="W327" s="309"/>
      <c r="X327" s="309"/>
      <c r="Y327" s="310"/>
      <c r="Z327" s="299" t="s">
        <v>108</v>
      </c>
      <c r="AA327" s="301" t="s">
        <v>3</v>
      </c>
      <c r="AB327" s="299" t="s">
        <v>109</v>
      </c>
      <c r="AC327" s="305" t="s">
        <v>114</v>
      </c>
      <c r="AD327" s="169"/>
      <c r="AE327" s="169"/>
      <c r="AF327" s="34"/>
      <c r="AG327" s="34"/>
      <c r="AH327" s="34"/>
      <c r="AI327" s="34"/>
    </row>
    <row r="328" spans="1:35" ht="15">
      <c r="A328" s="303"/>
      <c r="B328" s="306" t="s">
        <v>85</v>
      </c>
      <c r="C328" s="299" t="s">
        <v>86</v>
      </c>
      <c r="D328" s="299" t="s">
        <v>87</v>
      </c>
      <c r="E328" s="299" t="s">
        <v>89</v>
      </c>
      <c r="F328" s="299" t="s">
        <v>90</v>
      </c>
      <c r="G328" s="299" t="s">
        <v>0</v>
      </c>
      <c r="H328" s="306" t="s">
        <v>92</v>
      </c>
      <c r="I328" s="301" t="s">
        <v>93</v>
      </c>
      <c r="J328" s="299" t="s">
        <v>95</v>
      </c>
      <c r="K328" s="299" t="s">
        <v>96</v>
      </c>
      <c r="L328" s="299" t="s">
        <v>97</v>
      </c>
      <c r="M328" s="299" t="s">
        <v>98</v>
      </c>
      <c r="N328" s="299" t="s">
        <v>99</v>
      </c>
      <c r="O328" s="299" t="s">
        <v>90</v>
      </c>
      <c r="P328" s="299" t="s">
        <v>2</v>
      </c>
      <c r="Q328" s="299" t="s">
        <v>100</v>
      </c>
      <c r="R328" s="299" t="s">
        <v>101</v>
      </c>
      <c r="S328" s="299" t="s">
        <v>102</v>
      </c>
      <c r="T328" s="299" t="s">
        <v>103</v>
      </c>
      <c r="U328" s="299" t="s">
        <v>104</v>
      </c>
      <c r="V328" s="299" t="s">
        <v>1</v>
      </c>
      <c r="W328" s="299" t="s">
        <v>2</v>
      </c>
      <c r="X328" s="299" t="s">
        <v>106</v>
      </c>
      <c r="Y328" s="299" t="s">
        <v>107</v>
      </c>
      <c r="Z328" s="303"/>
      <c r="AA328" s="304"/>
      <c r="AB328" s="303"/>
      <c r="AC328" s="304"/>
      <c r="AD328" s="169"/>
      <c r="AE328" s="169"/>
      <c r="AF328" s="34"/>
      <c r="AG328" s="34"/>
      <c r="AH328" s="34"/>
      <c r="AI328" s="34"/>
    </row>
    <row r="329" spans="1:35" ht="15">
      <c r="A329" s="300"/>
      <c r="B329" s="307"/>
      <c r="C329" s="300"/>
      <c r="D329" s="300"/>
      <c r="E329" s="300"/>
      <c r="F329" s="300"/>
      <c r="G329" s="300"/>
      <c r="H329" s="307"/>
      <c r="I329" s="302"/>
      <c r="J329" s="300"/>
      <c r="K329" s="300"/>
      <c r="L329" s="300"/>
      <c r="M329" s="300"/>
      <c r="N329" s="300"/>
      <c r="O329" s="300"/>
      <c r="P329" s="300"/>
      <c r="Q329" s="300"/>
      <c r="R329" s="300"/>
      <c r="S329" s="300"/>
      <c r="T329" s="300"/>
      <c r="U329" s="300"/>
      <c r="V329" s="300"/>
      <c r="W329" s="300"/>
      <c r="X329" s="300"/>
      <c r="Y329" s="300"/>
      <c r="Z329" s="300"/>
      <c r="AA329" s="302"/>
      <c r="AB329" s="300"/>
      <c r="AC329" s="302"/>
      <c r="AD329" s="169"/>
      <c r="AE329" s="169"/>
      <c r="AF329" s="34"/>
      <c r="AG329" s="34"/>
      <c r="AH329" s="34"/>
      <c r="AI329" s="34"/>
    </row>
    <row r="330" spans="1:35" s="74" customFormat="1" ht="30">
      <c r="A330" s="271" t="s">
        <v>379</v>
      </c>
      <c r="B330" s="227"/>
      <c r="C330" s="227" t="s">
        <v>380</v>
      </c>
      <c r="D330" s="227" t="s">
        <v>223</v>
      </c>
      <c r="E330" s="228">
        <v>20</v>
      </c>
      <c r="F330" s="228">
        <v>2</v>
      </c>
      <c r="G330" s="227">
        <f>E330+F330</f>
        <v>22</v>
      </c>
      <c r="H330" s="227">
        <v>526</v>
      </c>
      <c r="I330" s="229">
        <f>H330*G330</f>
        <v>11572</v>
      </c>
      <c r="J330" s="227">
        <f>G330</f>
        <v>22</v>
      </c>
      <c r="K330" s="227">
        <v>3</v>
      </c>
      <c r="L330" s="227">
        <v>550</v>
      </c>
      <c r="M330" s="230">
        <f>J330*K330*L330</f>
        <v>36300</v>
      </c>
      <c r="N330" s="227">
        <f>E330</f>
        <v>20</v>
      </c>
      <c r="O330" s="227">
        <f>F330</f>
        <v>2</v>
      </c>
      <c r="P330" s="227">
        <v>5</v>
      </c>
      <c r="Q330" s="227">
        <v>409</v>
      </c>
      <c r="R330" s="227">
        <v>204.5</v>
      </c>
      <c r="S330" s="227">
        <f>N330*P330*Q330</f>
        <v>40900</v>
      </c>
      <c r="T330" s="227">
        <f>O330*P330*R330</f>
        <v>2045</v>
      </c>
      <c r="U330" s="230">
        <f>S330+T330</f>
        <v>42945</v>
      </c>
      <c r="V330" s="227">
        <f>G330</f>
        <v>22</v>
      </c>
      <c r="W330" s="227">
        <v>5</v>
      </c>
      <c r="X330" s="227">
        <v>100</v>
      </c>
      <c r="Y330" s="230">
        <f>V330*X330*W330</f>
        <v>11000</v>
      </c>
      <c r="Z330" s="230"/>
      <c r="AA330" s="229">
        <f>SUM(I330+M330+U330+Y330+Z330)</f>
        <v>101817</v>
      </c>
      <c r="AB330" s="226" t="s">
        <v>113</v>
      </c>
      <c r="AC330" s="231"/>
      <c r="AD330" s="169"/>
      <c r="AE330" s="169"/>
      <c r="AF330" s="34"/>
      <c r="AG330" s="34"/>
      <c r="AH330" s="34"/>
      <c r="AI330" s="34"/>
    </row>
    <row r="331" spans="1:35" ht="15">
      <c r="A331" s="232"/>
      <c r="B331" s="232"/>
      <c r="C331" s="233"/>
      <c r="D331" s="233"/>
      <c r="E331" s="234"/>
      <c r="F331" s="234"/>
      <c r="G331" s="233"/>
      <c r="H331" s="233"/>
      <c r="I331" s="234">
        <f>SUM(I330:I330)</f>
        <v>11572</v>
      </c>
      <c r="J331" s="233"/>
      <c r="K331" s="233"/>
      <c r="L331" s="233"/>
      <c r="M331" s="234">
        <f>SUM(M330:M330)</f>
        <v>36300</v>
      </c>
      <c r="N331" s="233"/>
      <c r="O331" s="233"/>
      <c r="P331" s="233"/>
      <c r="Q331" s="233"/>
      <c r="R331" s="234"/>
      <c r="S331" s="234"/>
      <c r="T331" s="234"/>
      <c r="U331" s="234">
        <f>SUM(U330:U330)</f>
        <v>42945</v>
      </c>
      <c r="V331" s="233"/>
      <c r="W331" s="233"/>
      <c r="X331" s="233"/>
      <c r="Y331" s="234">
        <f>SUM(Y330:Y330)</f>
        <v>11000</v>
      </c>
      <c r="Z331" s="233"/>
      <c r="AA331" s="234">
        <f>SUM(AA330:AA330)</f>
        <v>101817</v>
      </c>
      <c r="AB331" s="226"/>
      <c r="AC331" s="235"/>
      <c r="AD331" s="169"/>
      <c r="AE331" s="169"/>
      <c r="AF331" s="34"/>
      <c r="AG331" s="34"/>
      <c r="AH331" s="34"/>
      <c r="AI331" s="34"/>
    </row>
    <row r="332" spans="1:35" ht="12.75" customHeight="1">
      <c r="A332" s="82"/>
      <c r="B332" s="82"/>
      <c r="C332" s="82"/>
      <c r="D332" s="186"/>
      <c r="E332" s="82"/>
      <c r="F332" s="82"/>
      <c r="G332" s="82"/>
      <c r="H332" s="82"/>
      <c r="I332" s="82"/>
      <c r="J332" s="91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2"/>
      <c r="AC332" s="82"/>
      <c r="AD332" s="169"/>
      <c r="AE332" s="169"/>
      <c r="AF332" s="28"/>
      <c r="AG332" s="28"/>
      <c r="AH332" s="28"/>
      <c r="AI332" s="28"/>
    </row>
    <row r="333" spans="1:35" ht="12.75" customHeight="1">
      <c r="A333" s="248" t="s">
        <v>280</v>
      </c>
      <c r="B333" s="82"/>
      <c r="C333" s="82"/>
      <c r="D333" s="186"/>
      <c r="E333" s="82"/>
      <c r="F333" s="82"/>
      <c r="G333" s="82"/>
      <c r="H333" s="82"/>
      <c r="I333" s="82"/>
      <c r="J333" s="91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2"/>
      <c r="AC333" s="82"/>
      <c r="AD333" s="169"/>
      <c r="AE333" s="169"/>
      <c r="AF333" s="28"/>
      <c r="AG333" s="28"/>
      <c r="AH333" s="28"/>
      <c r="AI333" s="28"/>
    </row>
    <row r="334" spans="1:35" ht="15.75">
      <c r="A334" s="280" t="s">
        <v>83</v>
      </c>
      <c r="B334" s="291" t="s">
        <v>84</v>
      </c>
      <c r="C334" s="291"/>
      <c r="D334" s="291"/>
      <c r="E334" s="291" t="s">
        <v>88</v>
      </c>
      <c r="F334" s="291"/>
      <c r="G334" s="291"/>
      <c r="H334" s="274" t="s">
        <v>91</v>
      </c>
      <c r="I334" s="276"/>
      <c r="J334" s="274" t="s">
        <v>94</v>
      </c>
      <c r="K334" s="275"/>
      <c r="L334" s="275"/>
      <c r="M334" s="276"/>
      <c r="N334" s="274" t="s">
        <v>111</v>
      </c>
      <c r="O334" s="275"/>
      <c r="P334" s="275"/>
      <c r="Q334" s="275"/>
      <c r="R334" s="275"/>
      <c r="S334" s="275"/>
      <c r="T334" s="275"/>
      <c r="U334" s="276"/>
      <c r="V334" s="274" t="s">
        <v>105</v>
      </c>
      <c r="W334" s="275"/>
      <c r="X334" s="275"/>
      <c r="Y334" s="276"/>
      <c r="Z334" s="280" t="s">
        <v>228</v>
      </c>
      <c r="AA334" s="272" t="s">
        <v>3</v>
      </c>
      <c r="AB334" s="277" t="s">
        <v>109</v>
      </c>
      <c r="AC334" s="293" t="s">
        <v>114</v>
      </c>
      <c r="AD334" s="169"/>
      <c r="AE334" s="169"/>
      <c r="AF334" s="34"/>
      <c r="AG334" s="34"/>
      <c r="AH334" s="34"/>
      <c r="AI334" s="34"/>
    </row>
    <row r="335" spans="1:35" ht="15">
      <c r="A335" s="282"/>
      <c r="B335" s="280" t="s">
        <v>85</v>
      </c>
      <c r="C335" s="280" t="s">
        <v>86</v>
      </c>
      <c r="D335" s="280" t="s">
        <v>87</v>
      </c>
      <c r="E335" s="280" t="s">
        <v>89</v>
      </c>
      <c r="F335" s="280" t="s">
        <v>90</v>
      </c>
      <c r="G335" s="280" t="s">
        <v>0</v>
      </c>
      <c r="H335" s="280" t="s">
        <v>92</v>
      </c>
      <c r="I335" s="280" t="s">
        <v>93</v>
      </c>
      <c r="J335" s="280" t="s">
        <v>95</v>
      </c>
      <c r="K335" s="280" t="s">
        <v>96</v>
      </c>
      <c r="L335" s="280" t="s">
        <v>97</v>
      </c>
      <c r="M335" s="280" t="s">
        <v>98</v>
      </c>
      <c r="N335" s="280" t="s">
        <v>99</v>
      </c>
      <c r="O335" s="280" t="s">
        <v>90</v>
      </c>
      <c r="P335" s="280" t="s">
        <v>2</v>
      </c>
      <c r="Q335" s="280" t="s">
        <v>100</v>
      </c>
      <c r="R335" s="280" t="s">
        <v>101</v>
      </c>
      <c r="S335" s="280" t="s">
        <v>102</v>
      </c>
      <c r="T335" s="280" t="s">
        <v>103</v>
      </c>
      <c r="U335" s="280" t="s">
        <v>104</v>
      </c>
      <c r="V335" s="280" t="s">
        <v>1</v>
      </c>
      <c r="W335" s="280" t="s">
        <v>2</v>
      </c>
      <c r="X335" s="280" t="s">
        <v>106</v>
      </c>
      <c r="Y335" s="280" t="s">
        <v>107</v>
      </c>
      <c r="Z335" s="282"/>
      <c r="AA335" s="273"/>
      <c r="AB335" s="278"/>
      <c r="AC335" s="293"/>
      <c r="AD335" s="169"/>
      <c r="AE335" s="169"/>
      <c r="AF335" s="34"/>
      <c r="AG335" s="34"/>
      <c r="AH335" s="34"/>
      <c r="AI335" s="34"/>
    </row>
    <row r="336" spans="1:35" ht="15">
      <c r="A336" s="281"/>
      <c r="B336" s="290"/>
      <c r="C336" s="290"/>
      <c r="D336" s="290"/>
      <c r="E336" s="281"/>
      <c r="F336" s="281"/>
      <c r="G336" s="297"/>
      <c r="H336" s="281"/>
      <c r="I336" s="281"/>
      <c r="J336" s="297"/>
      <c r="K336" s="281"/>
      <c r="L336" s="281"/>
      <c r="M336" s="281"/>
      <c r="N336" s="281"/>
      <c r="O336" s="281"/>
      <c r="P336" s="281"/>
      <c r="Q336" s="281"/>
      <c r="R336" s="281"/>
      <c r="S336" s="281"/>
      <c r="T336" s="281"/>
      <c r="U336" s="281"/>
      <c r="V336" s="281"/>
      <c r="W336" s="281"/>
      <c r="X336" s="281"/>
      <c r="Y336" s="282"/>
      <c r="Z336" s="282"/>
      <c r="AA336" s="273"/>
      <c r="AB336" s="278"/>
      <c r="AC336" s="293"/>
      <c r="AD336" s="169"/>
      <c r="AE336" s="169"/>
      <c r="AF336" s="34"/>
      <c r="AG336" s="34"/>
      <c r="AH336" s="34"/>
      <c r="AI336" s="34"/>
    </row>
    <row r="337" spans="1:35" ht="30">
      <c r="A337" s="236" t="s">
        <v>381</v>
      </c>
      <c r="B337" s="94"/>
      <c r="C337" s="206" t="s">
        <v>382</v>
      </c>
      <c r="D337" s="237" t="s">
        <v>383</v>
      </c>
      <c r="E337" s="154">
        <v>6</v>
      </c>
      <c r="F337" s="154">
        <v>2</v>
      </c>
      <c r="G337" s="94">
        <f>F337+E337</f>
        <v>8</v>
      </c>
      <c r="H337" s="94">
        <v>5000</v>
      </c>
      <c r="I337" s="111">
        <f aca="true" t="shared" si="163" ref="I337:I360">H337*G337</f>
        <v>40000</v>
      </c>
      <c r="J337" s="94">
        <v>8</v>
      </c>
      <c r="K337" s="94">
        <v>6</v>
      </c>
      <c r="L337" s="94">
        <v>550</v>
      </c>
      <c r="M337" s="95">
        <f aca="true" t="shared" si="164" ref="M337:M359">J337*K337*L337</f>
        <v>26400</v>
      </c>
      <c r="N337" s="94">
        <v>6</v>
      </c>
      <c r="O337" s="94">
        <v>2</v>
      </c>
      <c r="P337" s="94">
        <v>7</v>
      </c>
      <c r="Q337" s="94">
        <v>409</v>
      </c>
      <c r="R337" s="94">
        <v>204.5</v>
      </c>
      <c r="S337" s="94">
        <f aca="true" t="shared" si="165" ref="S337:S360">+N337*P337*Q337</f>
        <v>17178</v>
      </c>
      <c r="T337" s="94">
        <f aca="true" t="shared" si="166" ref="T337:T360">+O337*P337*R337</f>
        <v>2863</v>
      </c>
      <c r="U337" s="95">
        <f aca="true" t="shared" si="167" ref="U337:U360">+S337+T337</f>
        <v>20041</v>
      </c>
      <c r="V337" s="94">
        <f aca="true" t="shared" si="168" ref="V337:V360">G337</f>
        <v>8</v>
      </c>
      <c r="W337" s="94">
        <v>2</v>
      </c>
      <c r="X337" s="94">
        <v>100</v>
      </c>
      <c r="Y337" s="95">
        <f aca="true" t="shared" si="169" ref="Y337:Y360">+V337*W337*X337</f>
        <v>1600</v>
      </c>
      <c r="Z337" s="95">
        <v>18000</v>
      </c>
      <c r="AA337" s="95">
        <f aca="true" t="shared" si="170" ref="AA337:AA360">Z337+Y337+U337+M337+I337</f>
        <v>106041</v>
      </c>
      <c r="AB337" s="114"/>
      <c r="AC337" s="95"/>
      <c r="AD337" s="169"/>
      <c r="AE337" s="169"/>
      <c r="AF337" s="34"/>
      <c r="AG337" s="34"/>
      <c r="AH337" s="34"/>
      <c r="AI337" s="34"/>
    </row>
    <row r="338" spans="1:35" ht="18" customHeight="1">
      <c r="A338" s="236" t="s">
        <v>384</v>
      </c>
      <c r="B338" s="94"/>
      <c r="C338" s="206" t="s">
        <v>382</v>
      </c>
      <c r="D338" s="237" t="s">
        <v>310</v>
      </c>
      <c r="E338" s="154">
        <v>1</v>
      </c>
      <c r="F338" s="154">
        <v>1</v>
      </c>
      <c r="G338" s="94">
        <f aca="true" t="shared" si="171" ref="G338:G360">F338+E338</f>
        <v>2</v>
      </c>
      <c r="H338" s="94">
        <v>5000</v>
      </c>
      <c r="I338" s="111">
        <f t="shared" si="163"/>
        <v>10000</v>
      </c>
      <c r="J338" s="94">
        <v>2</v>
      </c>
      <c r="K338" s="94">
        <v>6</v>
      </c>
      <c r="L338" s="94">
        <v>550</v>
      </c>
      <c r="M338" s="95">
        <f t="shared" si="164"/>
        <v>6600</v>
      </c>
      <c r="N338" s="94">
        <v>1</v>
      </c>
      <c r="O338" s="94">
        <v>1</v>
      </c>
      <c r="P338" s="94">
        <v>7</v>
      </c>
      <c r="Q338" s="94">
        <v>409</v>
      </c>
      <c r="R338" s="94">
        <v>204.5</v>
      </c>
      <c r="S338" s="94">
        <f t="shared" si="165"/>
        <v>2863</v>
      </c>
      <c r="T338" s="94">
        <f t="shared" si="166"/>
        <v>1431.5</v>
      </c>
      <c r="U338" s="95">
        <f t="shared" si="167"/>
        <v>4294.5</v>
      </c>
      <c r="V338" s="94">
        <f>G338</f>
        <v>2</v>
      </c>
      <c r="W338" s="94">
        <v>2</v>
      </c>
      <c r="X338" s="94">
        <v>100</v>
      </c>
      <c r="Y338" s="95">
        <f t="shared" si="169"/>
        <v>400</v>
      </c>
      <c r="Z338" s="95">
        <v>18000</v>
      </c>
      <c r="AA338" s="95">
        <f t="shared" si="170"/>
        <v>39294.5</v>
      </c>
      <c r="AB338" s="114"/>
      <c r="AC338" s="95"/>
      <c r="AD338" s="169"/>
      <c r="AE338" s="169"/>
      <c r="AF338" s="34"/>
      <c r="AG338" s="34"/>
      <c r="AH338" s="34"/>
      <c r="AI338" s="34"/>
    </row>
    <row r="339" spans="1:35" ht="15">
      <c r="A339" s="236" t="s">
        <v>385</v>
      </c>
      <c r="B339" s="94"/>
      <c r="C339" s="94" t="s">
        <v>386</v>
      </c>
      <c r="D339" s="237" t="s">
        <v>383</v>
      </c>
      <c r="E339" s="154">
        <v>6</v>
      </c>
      <c r="F339" s="154">
        <v>2</v>
      </c>
      <c r="G339" s="94">
        <f t="shared" si="171"/>
        <v>8</v>
      </c>
      <c r="H339" s="94">
        <v>5000</v>
      </c>
      <c r="I339" s="111">
        <f t="shared" si="163"/>
        <v>40000</v>
      </c>
      <c r="J339" s="94">
        <v>8</v>
      </c>
      <c r="K339" s="94">
        <v>7</v>
      </c>
      <c r="L339" s="94">
        <v>550</v>
      </c>
      <c r="M339" s="95">
        <f t="shared" si="164"/>
        <v>30800</v>
      </c>
      <c r="N339" s="94">
        <v>6</v>
      </c>
      <c r="O339" s="94">
        <v>2</v>
      </c>
      <c r="P339" s="94">
        <v>7</v>
      </c>
      <c r="Q339" s="94">
        <v>409</v>
      </c>
      <c r="R339" s="94">
        <v>204.5</v>
      </c>
      <c r="S339" s="94">
        <f t="shared" si="165"/>
        <v>17178</v>
      </c>
      <c r="T339" s="94">
        <f t="shared" si="166"/>
        <v>2863</v>
      </c>
      <c r="U339" s="95">
        <f t="shared" si="167"/>
        <v>20041</v>
      </c>
      <c r="V339" s="94">
        <f>G339</f>
        <v>8</v>
      </c>
      <c r="W339" s="94">
        <v>2</v>
      </c>
      <c r="X339" s="94">
        <v>100</v>
      </c>
      <c r="Y339" s="95">
        <f t="shared" si="169"/>
        <v>1600</v>
      </c>
      <c r="Z339" s="95">
        <v>18000</v>
      </c>
      <c r="AA339" s="95">
        <f t="shared" si="170"/>
        <v>110441</v>
      </c>
      <c r="AB339" s="114"/>
      <c r="AC339" s="95"/>
      <c r="AD339" s="169"/>
      <c r="AE339" s="169"/>
      <c r="AF339" s="34"/>
      <c r="AG339" s="34"/>
      <c r="AH339" s="34"/>
      <c r="AI339" s="34"/>
    </row>
    <row r="340" spans="1:35" ht="30">
      <c r="A340" s="236" t="s">
        <v>387</v>
      </c>
      <c r="B340" s="94"/>
      <c r="C340" s="238" t="s">
        <v>386</v>
      </c>
      <c r="D340" s="237" t="s">
        <v>388</v>
      </c>
      <c r="E340" s="154">
        <v>10</v>
      </c>
      <c r="F340" s="154">
        <v>3</v>
      </c>
      <c r="G340" s="94">
        <f t="shared" si="171"/>
        <v>13</v>
      </c>
      <c r="H340" s="94">
        <v>2000</v>
      </c>
      <c r="I340" s="111">
        <f>H340*G340</f>
        <v>26000</v>
      </c>
      <c r="J340" s="94">
        <v>17</v>
      </c>
      <c r="K340" s="94">
        <v>6</v>
      </c>
      <c r="L340" s="94">
        <v>550</v>
      </c>
      <c r="M340" s="95">
        <f t="shared" si="164"/>
        <v>56100</v>
      </c>
      <c r="N340" s="94">
        <v>14</v>
      </c>
      <c r="O340" s="94">
        <v>3</v>
      </c>
      <c r="P340" s="94">
        <v>4</v>
      </c>
      <c r="Q340" s="94">
        <v>409</v>
      </c>
      <c r="R340" s="94">
        <v>204.5</v>
      </c>
      <c r="S340" s="94">
        <f t="shared" si="165"/>
        <v>22904</v>
      </c>
      <c r="T340" s="94">
        <f t="shared" si="166"/>
        <v>2454</v>
      </c>
      <c r="U340" s="95">
        <f t="shared" si="167"/>
        <v>25358</v>
      </c>
      <c r="V340" s="94">
        <f t="shared" si="168"/>
        <v>13</v>
      </c>
      <c r="W340" s="94">
        <v>2</v>
      </c>
      <c r="X340" s="94">
        <v>100</v>
      </c>
      <c r="Y340" s="95">
        <f t="shared" si="169"/>
        <v>2600</v>
      </c>
      <c r="Z340" s="95">
        <v>18000</v>
      </c>
      <c r="AA340" s="95">
        <f t="shared" si="170"/>
        <v>128058</v>
      </c>
      <c r="AB340" s="114"/>
      <c r="AC340" s="95"/>
      <c r="AD340" s="169"/>
      <c r="AE340" s="169"/>
      <c r="AF340" s="34"/>
      <c r="AG340" s="34"/>
      <c r="AH340" s="34"/>
      <c r="AI340" s="34"/>
    </row>
    <row r="341" spans="1:35" ht="30">
      <c r="A341" s="236" t="s">
        <v>389</v>
      </c>
      <c r="B341" s="94"/>
      <c r="C341" s="206" t="s">
        <v>390</v>
      </c>
      <c r="D341" s="237" t="s">
        <v>391</v>
      </c>
      <c r="E341" s="154">
        <v>1</v>
      </c>
      <c r="F341" s="154">
        <v>1</v>
      </c>
      <c r="G341" s="94">
        <f t="shared" si="171"/>
        <v>2</v>
      </c>
      <c r="H341" s="94">
        <v>10000</v>
      </c>
      <c r="I341" s="111">
        <f t="shared" si="163"/>
        <v>20000</v>
      </c>
      <c r="J341" s="94">
        <v>2</v>
      </c>
      <c r="K341" s="94">
        <v>6</v>
      </c>
      <c r="L341" s="94">
        <v>550</v>
      </c>
      <c r="M341" s="95">
        <f t="shared" si="164"/>
        <v>6600</v>
      </c>
      <c r="N341" s="94">
        <v>1</v>
      </c>
      <c r="O341" s="94">
        <v>1</v>
      </c>
      <c r="P341" s="94">
        <v>7</v>
      </c>
      <c r="Q341" s="94">
        <v>409</v>
      </c>
      <c r="R341" s="94">
        <v>204.5</v>
      </c>
      <c r="S341" s="94">
        <f t="shared" si="165"/>
        <v>2863</v>
      </c>
      <c r="T341" s="94">
        <f t="shared" si="166"/>
        <v>1431.5</v>
      </c>
      <c r="U341" s="95">
        <f t="shared" si="167"/>
        <v>4294.5</v>
      </c>
      <c r="V341" s="94">
        <f t="shared" si="168"/>
        <v>2</v>
      </c>
      <c r="W341" s="94">
        <v>2</v>
      </c>
      <c r="X341" s="94">
        <v>100</v>
      </c>
      <c r="Y341" s="95">
        <f t="shared" si="169"/>
        <v>400</v>
      </c>
      <c r="Z341" s="95">
        <v>18000</v>
      </c>
      <c r="AA341" s="95">
        <f t="shared" si="170"/>
        <v>49294.5</v>
      </c>
      <c r="AB341" s="114"/>
      <c r="AC341" s="95"/>
      <c r="AD341" s="169"/>
      <c r="AE341" s="169"/>
      <c r="AF341" s="34"/>
      <c r="AG341" s="34"/>
      <c r="AH341" s="34"/>
      <c r="AI341" s="34"/>
    </row>
    <row r="342" spans="1:35" ht="15">
      <c r="A342" s="236" t="s">
        <v>385</v>
      </c>
      <c r="B342" s="94"/>
      <c r="C342" s="94" t="s">
        <v>392</v>
      </c>
      <c r="D342" s="237" t="s">
        <v>388</v>
      </c>
      <c r="E342" s="154">
        <v>7</v>
      </c>
      <c r="F342" s="154">
        <v>2</v>
      </c>
      <c r="G342" s="94">
        <f t="shared" si="171"/>
        <v>9</v>
      </c>
      <c r="H342" s="94">
        <v>2000</v>
      </c>
      <c r="I342" s="111">
        <f t="shared" si="163"/>
        <v>18000</v>
      </c>
      <c r="J342" s="94">
        <v>9</v>
      </c>
      <c r="K342" s="94">
        <v>6</v>
      </c>
      <c r="L342" s="94">
        <v>550</v>
      </c>
      <c r="M342" s="95">
        <f t="shared" si="164"/>
        <v>29700</v>
      </c>
      <c r="N342" s="94">
        <v>7</v>
      </c>
      <c r="O342" s="94">
        <v>2</v>
      </c>
      <c r="P342" s="94">
        <v>7</v>
      </c>
      <c r="Q342" s="94">
        <v>409</v>
      </c>
      <c r="R342" s="94">
        <v>204.5</v>
      </c>
      <c r="S342" s="94">
        <f t="shared" si="165"/>
        <v>20041</v>
      </c>
      <c r="T342" s="94">
        <f t="shared" si="166"/>
        <v>2863</v>
      </c>
      <c r="U342" s="95">
        <f t="shared" si="167"/>
        <v>22904</v>
      </c>
      <c r="V342" s="94">
        <f t="shared" si="168"/>
        <v>9</v>
      </c>
      <c r="W342" s="94">
        <v>2</v>
      </c>
      <c r="X342" s="94">
        <v>100</v>
      </c>
      <c r="Y342" s="95">
        <f t="shared" si="169"/>
        <v>1800</v>
      </c>
      <c r="Z342" s="95">
        <v>18000</v>
      </c>
      <c r="AA342" s="95">
        <f t="shared" si="170"/>
        <v>90404</v>
      </c>
      <c r="AB342" s="114"/>
      <c r="AC342" s="95"/>
      <c r="AD342" s="169"/>
      <c r="AE342" s="169"/>
      <c r="AF342" s="34"/>
      <c r="AG342" s="34"/>
      <c r="AH342" s="34"/>
      <c r="AI342" s="34"/>
    </row>
    <row r="343" spans="1:35" ht="15">
      <c r="A343" s="236" t="s">
        <v>393</v>
      </c>
      <c r="B343" s="94"/>
      <c r="C343" s="206" t="s">
        <v>394</v>
      </c>
      <c r="D343" s="237" t="s">
        <v>395</v>
      </c>
      <c r="E343" s="154">
        <v>1</v>
      </c>
      <c r="F343" s="154">
        <v>1</v>
      </c>
      <c r="G343" s="94">
        <f t="shared" si="171"/>
        <v>2</v>
      </c>
      <c r="H343" s="94">
        <v>10000</v>
      </c>
      <c r="I343" s="111">
        <f t="shared" si="163"/>
        <v>20000</v>
      </c>
      <c r="J343" s="94">
        <v>2</v>
      </c>
      <c r="K343" s="94">
        <v>6</v>
      </c>
      <c r="L343" s="94">
        <v>550</v>
      </c>
      <c r="M343" s="95">
        <f t="shared" si="164"/>
        <v>6600</v>
      </c>
      <c r="N343" s="94">
        <v>1</v>
      </c>
      <c r="O343" s="94">
        <v>1</v>
      </c>
      <c r="P343" s="94">
        <v>7</v>
      </c>
      <c r="Q343" s="94">
        <v>409</v>
      </c>
      <c r="R343" s="94">
        <v>204.5</v>
      </c>
      <c r="S343" s="94">
        <f t="shared" si="165"/>
        <v>2863</v>
      </c>
      <c r="T343" s="94">
        <f t="shared" si="166"/>
        <v>1431.5</v>
      </c>
      <c r="U343" s="95">
        <f t="shared" si="167"/>
        <v>4294.5</v>
      </c>
      <c r="V343" s="94">
        <f t="shared" si="168"/>
        <v>2</v>
      </c>
      <c r="W343" s="94">
        <v>2</v>
      </c>
      <c r="X343" s="94">
        <v>100</v>
      </c>
      <c r="Y343" s="95">
        <f t="shared" si="169"/>
        <v>400</v>
      </c>
      <c r="Z343" s="95">
        <v>18000</v>
      </c>
      <c r="AA343" s="95">
        <f t="shared" si="170"/>
        <v>49294.5</v>
      </c>
      <c r="AB343" s="114"/>
      <c r="AC343" s="95"/>
      <c r="AD343" s="169"/>
      <c r="AE343" s="169"/>
      <c r="AF343" s="34"/>
      <c r="AG343" s="34"/>
      <c r="AH343" s="34"/>
      <c r="AI343" s="34"/>
    </row>
    <row r="344" spans="1:35" ht="30">
      <c r="A344" s="236" t="s">
        <v>396</v>
      </c>
      <c r="B344" s="94"/>
      <c r="C344" s="150" t="s">
        <v>397</v>
      </c>
      <c r="D344" s="237" t="s">
        <v>5</v>
      </c>
      <c r="E344" s="154">
        <v>6</v>
      </c>
      <c r="F344" s="154">
        <v>2</v>
      </c>
      <c r="G344" s="94">
        <f t="shared" si="171"/>
        <v>8</v>
      </c>
      <c r="H344" s="94">
        <v>5000</v>
      </c>
      <c r="I344" s="111">
        <f t="shared" si="163"/>
        <v>40000</v>
      </c>
      <c r="J344" s="94">
        <v>8</v>
      </c>
      <c r="K344" s="94"/>
      <c r="L344" s="94"/>
      <c r="M344" s="95">
        <f t="shared" si="164"/>
        <v>0</v>
      </c>
      <c r="N344" s="94">
        <v>6</v>
      </c>
      <c r="O344" s="94">
        <v>2</v>
      </c>
      <c r="P344" s="94">
        <v>7</v>
      </c>
      <c r="Q344" s="94">
        <v>409</v>
      </c>
      <c r="R344" s="94">
        <v>204.5</v>
      </c>
      <c r="S344" s="94"/>
      <c r="T344" s="94"/>
      <c r="U344" s="95">
        <f t="shared" si="167"/>
        <v>0</v>
      </c>
      <c r="V344" s="94">
        <f t="shared" si="168"/>
        <v>8</v>
      </c>
      <c r="W344" s="94">
        <v>2</v>
      </c>
      <c r="X344" s="94">
        <v>100</v>
      </c>
      <c r="Y344" s="95">
        <f t="shared" si="169"/>
        <v>1600</v>
      </c>
      <c r="Z344" s="95"/>
      <c r="AA344" s="95">
        <f t="shared" si="170"/>
        <v>41600</v>
      </c>
      <c r="AB344" s="114"/>
      <c r="AC344" s="95"/>
      <c r="AD344" s="169"/>
      <c r="AE344" s="169"/>
      <c r="AF344" s="34"/>
      <c r="AG344" s="34"/>
      <c r="AH344" s="34"/>
      <c r="AI344" s="34"/>
    </row>
    <row r="345" spans="1:35" ht="15">
      <c r="A345" s="236" t="s">
        <v>398</v>
      </c>
      <c r="B345" s="94"/>
      <c r="C345" s="94" t="s">
        <v>399</v>
      </c>
      <c r="D345" s="237" t="s">
        <v>310</v>
      </c>
      <c r="E345" s="154">
        <v>5</v>
      </c>
      <c r="F345" s="154">
        <v>2</v>
      </c>
      <c r="G345" s="94">
        <f t="shared" si="171"/>
        <v>7</v>
      </c>
      <c r="H345" s="94">
        <v>4000</v>
      </c>
      <c r="I345" s="111">
        <f t="shared" si="163"/>
        <v>28000</v>
      </c>
      <c r="J345" s="94">
        <v>7</v>
      </c>
      <c r="K345" s="94">
        <v>6</v>
      </c>
      <c r="L345" s="94">
        <v>550</v>
      </c>
      <c r="M345" s="95">
        <f t="shared" si="164"/>
        <v>23100</v>
      </c>
      <c r="N345" s="94">
        <v>5</v>
      </c>
      <c r="O345" s="94">
        <v>2</v>
      </c>
      <c r="P345" s="94">
        <v>7</v>
      </c>
      <c r="Q345" s="94">
        <v>409</v>
      </c>
      <c r="R345" s="94">
        <v>204.5</v>
      </c>
      <c r="S345" s="94">
        <f t="shared" si="165"/>
        <v>14315</v>
      </c>
      <c r="T345" s="94">
        <f t="shared" si="166"/>
        <v>2863</v>
      </c>
      <c r="U345" s="95">
        <f t="shared" si="167"/>
        <v>17178</v>
      </c>
      <c r="V345" s="94">
        <f t="shared" si="168"/>
        <v>7</v>
      </c>
      <c r="W345" s="94">
        <v>2</v>
      </c>
      <c r="X345" s="94">
        <v>100</v>
      </c>
      <c r="Y345" s="95">
        <f t="shared" si="169"/>
        <v>1400</v>
      </c>
      <c r="Z345" s="95">
        <v>18000</v>
      </c>
      <c r="AA345" s="95">
        <f t="shared" si="170"/>
        <v>87678</v>
      </c>
      <c r="AB345" s="114"/>
      <c r="AC345" s="95"/>
      <c r="AD345" s="169"/>
      <c r="AE345" s="169"/>
      <c r="AF345" s="34"/>
      <c r="AG345" s="34"/>
      <c r="AH345" s="34"/>
      <c r="AI345" s="34"/>
    </row>
    <row r="346" spans="1:35" ht="15">
      <c r="A346" s="236" t="s">
        <v>385</v>
      </c>
      <c r="B346" s="94"/>
      <c r="C346" s="94" t="s">
        <v>400</v>
      </c>
      <c r="D346" s="237" t="s">
        <v>391</v>
      </c>
      <c r="E346" s="154">
        <v>6</v>
      </c>
      <c r="F346" s="154">
        <v>2</v>
      </c>
      <c r="G346" s="94">
        <f t="shared" si="171"/>
        <v>8</v>
      </c>
      <c r="H346" s="94">
        <v>10000</v>
      </c>
      <c r="I346" s="111">
        <f t="shared" si="163"/>
        <v>80000</v>
      </c>
      <c r="J346" s="94">
        <v>9</v>
      </c>
      <c r="K346" s="94">
        <v>6</v>
      </c>
      <c r="L346" s="94">
        <v>550</v>
      </c>
      <c r="M346" s="95">
        <f t="shared" si="164"/>
        <v>29700</v>
      </c>
      <c r="N346" s="94">
        <v>7</v>
      </c>
      <c r="O346" s="94">
        <v>2</v>
      </c>
      <c r="P346" s="94">
        <v>7</v>
      </c>
      <c r="Q346" s="94">
        <v>409</v>
      </c>
      <c r="R346" s="94">
        <v>204.5</v>
      </c>
      <c r="S346" s="94">
        <f t="shared" si="165"/>
        <v>20041</v>
      </c>
      <c r="T346" s="94">
        <f t="shared" si="166"/>
        <v>2863</v>
      </c>
      <c r="U346" s="95">
        <f t="shared" si="167"/>
        <v>22904</v>
      </c>
      <c r="V346" s="94">
        <f t="shared" si="168"/>
        <v>8</v>
      </c>
      <c r="W346" s="94">
        <v>2</v>
      </c>
      <c r="X346" s="94">
        <v>100</v>
      </c>
      <c r="Y346" s="95">
        <f t="shared" si="169"/>
        <v>1600</v>
      </c>
      <c r="Z346" s="95">
        <v>18000</v>
      </c>
      <c r="AA346" s="95">
        <f t="shared" si="170"/>
        <v>152204</v>
      </c>
      <c r="AB346" s="114"/>
      <c r="AC346" s="95"/>
      <c r="AD346" s="169"/>
      <c r="AE346" s="169"/>
      <c r="AF346" s="34"/>
      <c r="AG346" s="34"/>
      <c r="AH346" s="34"/>
      <c r="AI346" s="34"/>
    </row>
    <row r="347" spans="1:35" ht="21" customHeight="1">
      <c r="A347" s="236" t="s">
        <v>401</v>
      </c>
      <c r="B347" s="94"/>
      <c r="C347" s="206" t="s">
        <v>402</v>
      </c>
      <c r="D347" s="237" t="s">
        <v>403</v>
      </c>
      <c r="E347" s="154">
        <v>1</v>
      </c>
      <c r="F347" s="154">
        <v>1</v>
      </c>
      <c r="G347" s="94">
        <f t="shared" si="171"/>
        <v>2</v>
      </c>
      <c r="H347" s="94">
        <v>10000</v>
      </c>
      <c r="I347" s="111">
        <f t="shared" si="163"/>
        <v>20000</v>
      </c>
      <c r="J347" s="94">
        <v>2</v>
      </c>
      <c r="K347" s="94">
        <v>6</v>
      </c>
      <c r="L347" s="94">
        <v>550</v>
      </c>
      <c r="M347" s="95">
        <f t="shared" si="164"/>
        <v>6600</v>
      </c>
      <c r="N347" s="94">
        <v>1</v>
      </c>
      <c r="O347" s="94">
        <v>1</v>
      </c>
      <c r="P347" s="94">
        <v>7</v>
      </c>
      <c r="Q347" s="94">
        <v>409</v>
      </c>
      <c r="R347" s="94">
        <v>204.5</v>
      </c>
      <c r="S347" s="94">
        <f t="shared" si="165"/>
        <v>2863</v>
      </c>
      <c r="T347" s="94">
        <f t="shared" si="166"/>
        <v>1431.5</v>
      </c>
      <c r="U347" s="95">
        <f t="shared" si="167"/>
        <v>4294.5</v>
      </c>
      <c r="V347" s="94">
        <f t="shared" si="168"/>
        <v>2</v>
      </c>
      <c r="W347" s="94">
        <v>2</v>
      </c>
      <c r="X347" s="94">
        <v>100</v>
      </c>
      <c r="Y347" s="95">
        <f t="shared" si="169"/>
        <v>400</v>
      </c>
      <c r="Z347" s="95">
        <v>18000</v>
      </c>
      <c r="AA347" s="95">
        <f t="shared" si="170"/>
        <v>49294.5</v>
      </c>
      <c r="AB347" s="114"/>
      <c r="AC347" s="95"/>
      <c r="AD347" s="169"/>
      <c r="AE347" s="169"/>
      <c r="AF347" s="34"/>
      <c r="AG347" s="34"/>
      <c r="AH347" s="34"/>
      <c r="AI347" s="34"/>
    </row>
    <row r="348" spans="1:35" ht="15">
      <c r="A348" s="236" t="s">
        <v>385</v>
      </c>
      <c r="B348" s="94"/>
      <c r="C348" s="94" t="s">
        <v>404</v>
      </c>
      <c r="D348" s="237" t="s">
        <v>405</v>
      </c>
      <c r="E348" s="154">
        <v>5</v>
      </c>
      <c r="F348" s="154">
        <v>2</v>
      </c>
      <c r="G348" s="94">
        <f t="shared" si="171"/>
        <v>7</v>
      </c>
      <c r="H348" s="94">
        <v>15000</v>
      </c>
      <c r="I348" s="111">
        <f t="shared" si="163"/>
        <v>105000</v>
      </c>
      <c r="J348" s="94">
        <v>9</v>
      </c>
      <c r="K348" s="94">
        <v>6</v>
      </c>
      <c r="L348" s="94">
        <v>550</v>
      </c>
      <c r="M348" s="95">
        <f t="shared" si="164"/>
        <v>29700</v>
      </c>
      <c r="N348" s="94">
        <v>7</v>
      </c>
      <c r="O348" s="94">
        <v>2</v>
      </c>
      <c r="P348" s="94">
        <v>7</v>
      </c>
      <c r="Q348" s="94">
        <v>409</v>
      </c>
      <c r="R348" s="94">
        <v>204.5</v>
      </c>
      <c r="S348" s="94">
        <f t="shared" si="165"/>
        <v>20041</v>
      </c>
      <c r="T348" s="94">
        <f t="shared" si="166"/>
        <v>2863</v>
      </c>
      <c r="U348" s="95">
        <f t="shared" si="167"/>
        <v>22904</v>
      </c>
      <c r="V348" s="94">
        <f t="shared" si="168"/>
        <v>7</v>
      </c>
      <c r="W348" s="94">
        <v>2</v>
      </c>
      <c r="X348" s="94">
        <v>100</v>
      </c>
      <c r="Y348" s="95">
        <f t="shared" si="169"/>
        <v>1400</v>
      </c>
      <c r="Z348" s="95">
        <v>18000</v>
      </c>
      <c r="AA348" s="95">
        <f t="shared" si="170"/>
        <v>177004</v>
      </c>
      <c r="AB348" s="114"/>
      <c r="AC348" s="95"/>
      <c r="AD348" s="169"/>
      <c r="AE348" s="169"/>
      <c r="AF348" s="34"/>
      <c r="AG348" s="34"/>
      <c r="AH348" s="34"/>
      <c r="AI348" s="34"/>
    </row>
    <row r="349" spans="1:35" ht="15">
      <c r="A349" s="236" t="s">
        <v>406</v>
      </c>
      <c r="B349" s="94"/>
      <c r="C349" s="94" t="s">
        <v>407</v>
      </c>
      <c r="D349" s="237" t="s">
        <v>408</v>
      </c>
      <c r="E349" s="154">
        <v>5</v>
      </c>
      <c r="F349" s="154">
        <v>2</v>
      </c>
      <c r="G349" s="94">
        <f t="shared" si="171"/>
        <v>7</v>
      </c>
      <c r="H349" s="94">
        <v>5000</v>
      </c>
      <c r="I349" s="111">
        <f t="shared" si="163"/>
        <v>35000</v>
      </c>
      <c r="J349" s="94">
        <v>7</v>
      </c>
      <c r="K349" s="94">
        <v>6</v>
      </c>
      <c r="L349" s="94">
        <v>550</v>
      </c>
      <c r="M349" s="95">
        <f t="shared" si="164"/>
        <v>23100</v>
      </c>
      <c r="N349" s="94">
        <v>5</v>
      </c>
      <c r="O349" s="94">
        <v>2</v>
      </c>
      <c r="P349" s="94">
        <v>7</v>
      </c>
      <c r="Q349" s="94">
        <v>409</v>
      </c>
      <c r="R349" s="94">
        <v>204.5</v>
      </c>
      <c r="S349" s="94">
        <f t="shared" si="165"/>
        <v>14315</v>
      </c>
      <c r="T349" s="94">
        <f t="shared" si="166"/>
        <v>2863</v>
      </c>
      <c r="U349" s="95">
        <f t="shared" si="167"/>
        <v>17178</v>
      </c>
      <c r="V349" s="94">
        <f t="shared" si="168"/>
        <v>7</v>
      </c>
      <c r="W349" s="94">
        <v>2</v>
      </c>
      <c r="X349" s="94">
        <v>100</v>
      </c>
      <c r="Y349" s="95">
        <f t="shared" si="169"/>
        <v>1400</v>
      </c>
      <c r="Z349" s="95">
        <v>18000</v>
      </c>
      <c r="AA349" s="95">
        <f t="shared" si="170"/>
        <v>94678</v>
      </c>
      <c r="AB349" s="114"/>
      <c r="AC349" s="95"/>
      <c r="AD349" s="169"/>
      <c r="AE349" s="169"/>
      <c r="AF349" s="34"/>
      <c r="AG349" s="34"/>
      <c r="AH349" s="34"/>
      <c r="AI349" s="34"/>
    </row>
    <row r="350" spans="1:35" ht="15">
      <c r="A350" s="236" t="s">
        <v>409</v>
      </c>
      <c r="B350" s="94"/>
      <c r="C350" s="94" t="s">
        <v>410</v>
      </c>
      <c r="D350" s="237" t="s">
        <v>310</v>
      </c>
      <c r="E350" s="154">
        <v>5</v>
      </c>
      <c r="F350" s="154">
        <v>2</v>
      </c>
      <c r="G350" s="94">
        <f t="shared" si="171"/>
        <v>7</v>
      </c>
      <c r="H350" s="94">
        <v>5000</v>
      </c>
      <c r="I350" s="111">
        <f t="shared" si="163"/>
        <v>35000</v>
      </c>
      <c r="J350" s="94">
        <v>7</v>
      </c>
      <c r="K350" s="94">
        <v>6</v>
      </c>
      <c r="L350" s="94">
        <v>550</v>
      </c>
      <c r="M350" s="95">
        <f t="shared" si="164"/>
        <v>23100</v>
      </c>
      <c r="N350" s="94">
        <v>5</v>
      </c>
      <c r="O350" s="94">
        <v>2</v>
      </c>
      <c r="P350" s="94">
        <v>7</v>
      </c>
      <c r="Q350" s="94">
        <v>409</v>
      </c>
      <c r="R350" s="94">
        <v>204.5</v>
      </c>
      <c r="S350" s="94">
        <f t="shared" si="165"/>
        <v>14315</v>
      </c>
      <c r="T350" s="94">
        <f t="shared" si="166"/>
        <v>2863</v>
      </c>
      <c r="U350" s="95">
        <f t="shared" si="167"/>
        <v>17178</v>
      </c>
      <c r="V350" s="94">
        <f t="shared" si="168"/>
        <v>7</v>
      </c>
      <c r="W350" s="94">
        <v>2</v>
      </c>
      <c r="X350" s="94">
        <v>100</v>
      </c>
      <c r="Y350" s="95">
        <f t="shared" si="169"/>
        <v>1400</v>
      </c>
      <c r="Z350" s="95">
        <v>18000</v>
      </c>
      <c r="AA350" s="95">
        <f t="shared" si="170"/>
        <v>94678</v>
      </c>
      <c r="AB350" s="114"/>
      <c r="AC350" s="95"/>
      <c r="AD350" s="169"/>
      <c r="AE350" s="169"/>
      <c r="AF350" s="34"/>
      <c r="AG350" s="34"/>
      <c r="AH350" s="34"/>
      <c r="AI350" s="34"/>
    </row>
    <row r="351" spans="1:35" ht="22.5" customHeight="1">
      <c r="A351" s="236" t="s">
        <v>393</v>
      </c>
      <c r="B351" s="94"/>
      <c r="C351" s="206" t="s">
        <v>411</v>
      </c>
      <c r="D351" s="237" t="s">
        <v>403</v>
      </c>
      <c r="E351" s="154">
        <v>1</v>
      </c>
      <c r="F351" s="154">
        <v>1</v>
      </c>
      <c r="G351" s="94">
        <f t="shared" si="171"/>
        <v>2</v>
      </c>
      <c r="H351" s="94">
        <v>10000</v>
      </c>
      <c r="I351" s="111">
        <f t="shared" si="163"/>
        <v>20000</v>
      </c>
      <c r="J351" s="94">
        <v>2</v>
      </c>
      <c r="K351" s="94">
        <v>6</v>
      </c>
      <c r="L351" s="94">
        <v>550</v>
      </c>
      <c r="M351" s="95">
        <f t="shared" si="164"/>
        <v>6600</v>
      </c>
      <c r="N351" s="94">
        <v>1</v>
      </c>
      <c r="O351" s="94">
        <v>1</v>
      </c>
      <c r="P351" s="94">
        <v>7</v>
      </c>
      <c r="Q351" s="94">
        <v>409</v>
      </c>
      <c r="R351" s="94">
        <v>204.5</v>
      </c>
      <c r="S351" s="94">
        <f t="shared" si="165"/>
        <v>2863</v>
      </c>
      <c r="T351" s="94">
        <f t="shared" si="166"/>
        <v>1431.5</v>
      </c>
      <c r="U351" s="95">
        <f t="shared" si="167"/>
        <v>4294.5</v>
      </c>
      <c r="V351" s="94">
        <f t="shared" si="168"/>
        <v>2</v>
      </c>
      <c r="W351" s="94">
        <v>2</v>
      </c>
      <c r="X351" s="94">
        <v>100</v>
      </c>
      <c r="Y351" s="95">
        <f t="shared" si="169"/>
        <v>400</v>
      </c>
      <c r="Z351" s="95">
        <v>18000</v>
      </c>
      <c r="AA351" s="95">
        <f t="shared" si="170"/>
        <v>49294.5</v>
      </c>
      <c r="AB351" s="114"/>
      <c r="AC351" s="95"/>
      <c r="AD351" s="169"/>
      <c r="AE351" s="169"/>
      <c r="AF351" s="34"/>
      <c r="AG351" s="34"/>
      <c r="AH351" s="34"/>
      <c r="AI351" s="34"/>
    </row>
    <row r="352" spans="1:35" ht="45">
      <c r="A352" s="236" t="s">
        <v>412</v>
      </c>
      <c r="B352" s="114"/>
      <c r="C352" s="237" t="s">
        <v>413</v>
      </c>
      <c r="D352" s="237" t="s">
        <v>414</v>
      </c>
      <c r="E352" s="154">
        <v>5</v>
      </c>
      <c r="F352" s="154">
        <v>1</v>
      </c>
      <c r="G352" s="94">
        <f t="shared" si="171"/>
        <v>6</v>
      </c>
      <c r="H352" s="94">
        <v>8000</v>
      </c>
      <c r="I352" s="111">
        <f t="shared" si="163"/>
        <v>48000</v>
      </c>
      <c r="J352" s="94">
        <v>11</v>
      </c>
      <c r="K352" s="94">
        <v>14</v>
      </c>
      <c r="L352" s="94">
        <v>550</v>
      </c>
      <c r="M352" s="95">
        <f t="shared" si="164"/>
        <v>84700</v>
      </c>
      <c r="N352" s="94">
        <v>10</v>
      </c>
      <c r="O352" s="94">
        <v>1</v>
      </c>
      <c r="P352" s="94">
        <v>14</v>
      </c>
      <c r="Q352" s="94">
        <v>409</v>
      </c>
      <c r="R352" s="94">
        <v>204.5</v>
      </c>
      <c r="S352" s="94">
        <f t="shared" si="165"/>
        <v>57260</v>
      </c>
      <c r="T352" s="94">
        <f t="shared" si="166"/>
        <v>2863</v>
      </c>
      <c r="U352" s="95">
        <f t="shared" si="167"/>
        <v>60123</v>
      </c>
      <c r="V352" s="94">
        <f t="shared" si="168"/>
        <v>6</v>
      </c>
      <c r="W352" s="94">
        <v>2</v>
      </c>
      <c r="X352" s="94">
        <v>100</v>
      </c>
      <c r="Y352" s="95">
        <f t="shared" si="169"/>
        <v>1200</v>
      </c>
      <c r="Z352" s="95">
        <v>28000</v>
      </c>
      <c r="AA352" s="95">
        <f t="shared" si="170"/>
        <v>222023</v>
      </c>
      <c r="AB352" s="94"/>
      <c r="AC352" s="95"/>
      <c r="AD352" s="169"/>
      <c r="AE352" s="169"/>
      <c r="AF352" s="34"/>
      <c r="AG352" s="34"/>
      <c r="AH352" s="34"/>
      <c r="AI352" s="34"/>
    </row>
    <row r="353" spans="1:35" ht="30">
      <c r="A353" s="236" t="s">
        <v>415</v>
      </c>
      <c r="B353" s="94"/>
      <c r="C353" s="94" t="s">
        <v>128</v>
      </c>
      <c r="D353" s="237" t="s">
        <v>383</v>
      </c>
      <c r="E353" s="154">
        <v>5</v>
      </c>
      <c r="F353" s="154">
        <v>1</v>
      </c>
      <c r="G353" s="94">
        <f t="shared" si="171"/>
        <v>6</v>
      </c>
      <c r="H353" s="94">
        <v>5000</v>
      </c>
      <c r="I353" s="111">
        <f t="shared" si="163"/>
        <v>30000</v>
      </c>
      <c r="J353" s="94">
        <v>8</v>
      </c>
      <c r="K353" s="94">
        <v>7</v>
      </c>
      <c r="L353" s="94">
        <v>550</v>
      </c>
      <c r="M353" s="95">
        <f t="shared" si="164"/>
        <v>30800</v>
      </c>
      <c r="N353" s="94">
        <v>7</v>
      </c>
      <c r="O353" s="94">
        <v>1</v>
      </c>
      <c r="P353" s="94">
        <v>7</v>
      </c>
      <c r="Q353" s="94">
        <v>409</v>
      </c>
      <c r="R353" s="94">
        <v>204.5</v>
      </c>
      <c r="S353" s="94">
        <f t="shared" si="165"/>
        <v>20041</v>
      </c>
      <c r="T353" s="94">
        <f t="shared" si="166"/>
        <v>1431.5</v>
      </c>
      <c r="U353" s="95">
        <f t="shared" si="167"/>
        <v>21472.5</v>
      </c>
      <c r="V353" s="94">
        <f t="shared" si="168"/>
        <v>6</v>
      </c>
      <c r="W353" s="94">
        <v>4</v>
      </c>
      <c r="X353" s="94">
        <v>100</v>
      </c>
      <c r="Y353" s="95">
        <f t="shared" si="169"/>
        <v>2400</v>
      </c>
      <c r="Z353" s="95">
        <v>28000</v>
      </c>
      <c r="AA353" s="95">
        <f t="shared" si="170"/>
        <v>112672.5</v>
      </c>
      <c r="AB353" s="114"/>
      <c r="AC353" s="95"/>
      <c r="AD353" s="169"/>
      <c r="AE353" s="169"/>
      <c r="AF353" s="34"/>
      <c r="AG353" s="34"/>
      <c r="AH353" s="34"/>
      <c r="AI353" s="34"/>
    </row>
    <row r="354" spans="1:35" ht="30">
      <c r="A354" s="236" t="s">
        <v>416</v>
      </c>
      <c r="B354" s="94"/>
      <c r="C354" s="94" t="s">
        <v>417</v>
      </c>
      <c r="D354" s="237" t="s">
        <v>395</v>
      </c>
      <c r="E354" s="154">
        <v>1</v>
      </c>
      <c r="F354" s="154">
        <v>1</v>
      </c>
      <c r="G354" s="94">
        <f t="shared" si="171"/>
        <v>2</v>
      </c>
      <c r="H354" s="94">
        <v>10000</v>
      </c>
      <c r="I354" s="111">
        <f t="shared" si="163"/>
        <v>20000</v>
      </c>
      <c r="J354" s="94">
        <v>2</v>
      </c>
      <c r="K354" s="94">
        <v>6</v>
      </c>
      <c r="L354" s="94">
        <v>550</v>
      </c>
      <c r="M354" s="95">
        <f t="shared" si="164"/>
        <v>6600</v>
      </c>
      <c r="N354" s="94">
        <v>1</v>
      </c>
      <c r="O354" s="94">
        <v>1</v>
      </c>
      <c r="P354" s="94">
        <v>7</v>
      </c>
      <c r="Q354" s="94">
        <v>409</v>
      </c>
      <c r="R354" s="94">
        <v>204.5</v>
      </c>
      <c r="S354" s="94">
        <f t="shared" si="165"/>
        <v>2863</v>
      </c>
      <c r="T354" s="94">
        <f t="shared" si="166"/>
        <v>1431.5</v>
      </c>
      <c r="U354" s="95">
        <f t="shared" si="167"/>
        <v>4294.5</v>
      </c>
      <c r="V354" s="94">
        <f t="shared" si="168"/>
        <v>2</v>
      </c>
      <c r="W354" s="94">
        <v>4</v>
      </c>
      <c r="X354" s="94">
        <v>100</v>
      </c>
      <c r="Y354" s="95">
        <f t="shared" si="169"/>
        <v>800</v>
      </c>
      <c r="Z354" s="95">
        <v>28000</v>
      </c>
      <c r="AA354" s="95">
        <f t="shared" si="170"/>
        <v>59694.5</v>
      </c>
      <c r="AB354" s="114"/>
      <c r="AC354" s="95"/>
      <c r="AD354" s="169"/>
      <c r="AE354" s="169"/>
      <c r="AF354" s="34"/>
      <c r="AG354" s="34"/>
      <c r="AH354" s="34"/>
      <c r="AI354" s="34"/>
    </row>
    <row r="355" spans="1:35" ht="30">
      <c r="A355" s="236" t="s">
        <v>418</v>
      </c>
      <c r="B355" s="114"/>
      <c r="C355" s="237" t="s">
        <v>71</v>
      </c>
      <c r="D355" s="237" t="s">
        <v>414</v>
      </c>
      <c r="E355" s="154">
        <v>7</v>
      </c>
      <c r="F355" s="154">
        <v>2</v>
      </c>
      <c r="G355" s="94">
        <f t="shared" si="171"/>
        <v>9</v>
      </c>
      <c r="H355" s="94">
        <v>8000</v>
      </c>
      <c r="I355" s="111">
        <f t="shared" si="163"/>
        <v>72000</v>
      </c>
      <c r="J355" s="94">
        <v>18</v>
      </c>
      <c r="K355" s="94">
        <v>16</v>
      </c>
      <c r="L355" s="94">
        <v>550</v>
      </c>
      <c r="M355" s="95">
        <f t="shared" si="164"/>
        <v>158400</v>
      </c>
      <c r="N355" s="94">
        <v>16</v>
      </c>
      <c r="O355" s="94">
        <v>2</v>
      </c>
      <c r="P355" s="94">
        <v>16</v>
      </c>
      <c r="Q355" s="94">
        <v>409</v>
      </c>
      <c r="R355" s="94">
        <v>204.5</v>
      </c>
      <c r="S355" s="94">
        <f t="shared" si="165"/>
        <v>104704</v>
      </c>
      <c r="T355" s="94">
        <f t="shared" si="166"/>
        <v>6544</v>
      </c>
      <c r="U355" s="95">
        <f t="shared" si="167"/>
        <v>111248</v>
      </c>
      <c r="V355" s="94">
        <f t="shared" si="168"/>
        <v>9</v>
      </c>
      <c r="W355" s="94">
        <v>2</v>
      </c>
      <c r="X355" s="94">
        <v>100</v>
      </c>
      <c r="Y355" s="95">
        <f t="shared" si="169"/>
        <v>1800</v>
      </c>
      <c r="Z355" s="95">
        <v>35000</v>
      </c>
      <c r="AA355" s="95">
        <f t="shared" si="170"/>
        <v>378448</v>
      </c>
      <c r="AB355" s="94"/>
      <c r="AC355" s="95"/>
      <c r="AD355" s="169"/>
      <c r="AE355" s="169"/>
      <c r="AF355" s="34"/>
      <c r="AG355" s="34"/>
      <c r="AH355" s="34"/>
      <c r="AI355" s="34"/>
    </row>
    <row r="356" spans="1:35" ht="15">
      <c r="A356" s="236" t="s">
        <v>419</v>
      </c>
      <c r="B356" s="94"/>
      <c r="C356" s="206" t="s">
        <v>71</v>
      </c>
      <c r="D356" s="237" t="s">
        <v>5</v>
      </c>
      <c r="E356" s="154">
        <v>2</v>
      </c>
      <c r="F356" s="154">
        <v>1</v>
      </c>
      <c r="G356" s="94">
        <f t="shared" si="171"/>
        <v>3</v>
      </c>
      <c r="H356" s="94">
        <v>10000</v>
      </c>
      <c r="I356" s="111">
        <f t="shared" si="163"/>
        <v>30000</v>
      </c>
      <c r="J356" s="94">
        <v>8</v>
      </c>
      <c r="K356" s="94">
        <v>7</v>
      </c>
      <c r="L356" s="94">
        <v>550</v>
      </c>
      <c r="M356" s="95">
        <f t="shared" si="164"/>
        <v>30800</v>
      </c>
      <c r="N356" s="94">
        <v>6</v>
      </c>
      <c r="O356" s="94">
        <v>2</v>
      </c>
      <c r="P356" s="94">
        <v>7</v>
      </c>
      <c r="Q356" s="94">
        <v>409</v>
      </c>
      <c r="R356" s="94">
        <v>204.5</v>
      </c>
      <c r="S356" s="94">
        <f t="shared" si="165"/>
        <v>17178</v>
      </c>
      <c r="T356" s="94">
        <f t="shared" si="166"/>
        <v>2863</v>
      </c>
      <c r="U356" s="95">
        <f t="shared" si="167"/>
        <v>20041</v>
      </c>
      <c r="V356" s="94">
        <f t="shared" si="168"/>
        <v>3</v>
      </c>
      <c r="W356" s="94">
        <v>2</v>
      </c>
      <c r="X356" s="94">
        <v>100</v>
      </c>
      <c r="Y356" s="95">
        <f t="shared" si="169"/>
        <v>600</v>
      </c>
      <c r="Z356" s="95">
        <v>18000</v>
      </c>
      <c r="AA356" s="95">
        <f t="shared" si="170"/>
        <v>99441</v>
      </c>
      <c r="AB356" s="114"/>
      <c r="AC356" s="95"/>
      <c r="AD356" s="169"/>
      <c r="AE356" s="169"/>
      <c r="AF356" s="34"/>
      <c r="AG356" s="34"/>
      <c r="AH356" s="34"/>
      <c r="AI356" s="34"/>
    </row>
    <row r="357" spans="1:35" ht="15">
      <c r="A357" s="236" t="s">
        <v>420</v>
      </c>
      <c r="B357" s="94"/>
      <c r="C357" s="206" t="s">
        <v>421</v>
      </c>
      <c r="D357" s="237" t="s">
        <v>5</v>
      </c>
      <c r="E357" s="154">
        <v>2</v>
      </c>
      <c r="F357" s="154">
        <v>1</v>
      </c>
      <c r="G357" s="94">
        <f t="shared" si="171"/>
        <v>3</v>
      </c>
      <c r="H357" s="94">
        <v>10000</v>
      </c>
      <c r="I357" s="111">
        <f t="shared" si="163"/>
        <v>30000</v>
      </c>
      <c r="J357" s="94">
        <v>8</v>
      </c>
      <c r="K357" s="94">
        <v>7</v>
      </c>
      <c r="L357" s="94">
        <v>550</v>
      </c>
      <c r="M357" s="95">
        <f t="shared" si="164"/>
        <v>30800</v>
      </c>
      <c r="N357" s="94">
        <v>6</v>
      </c>
      <c r="O357" s="94">
        <v>2</v>
      </c>
      <c r="P357" s="94">
        <v>7</v>
      </c>
      <c r="Q357" s="94">
        <v>409</v>
      </c>
      <c r="R357" s="94">
        <v>204.5</v>
      </c>
      <c r="S357" s="94">
        <f t="shared" si="165"/>
        <v>17178</v>
      </c>
      <c r="T357" s="94">
        <f t="shared" si="166"/>
        <v>2863</v>
      </c>
      <c r="U357" s="95">
        <f t="shared" si="167"/>
        <v>20041</v>
      </c>
      <c r="V357" s="94">
        <f t="shared" si="168"/>
        <v>3</v>
      </c>
      <c r="W357" s="94">
        <v>2</v>
      </c>
      <c r="X357" s="94">
        <v>100</v>
      </c>
      <c r="Y357" s="95">
        <f t="shared" si="169"/>
        <v>600</v>
      </c>
      <c r="Z357" s="95">
        <v>18000</v>
      </c>
      <c r="AA357" s="95">
        <f t="shared" si="170"/>
        <v>99441</v>
      </c>
      <c r="AB357" s="114"/>
      <c r="AC357" s="95"/>
      <c r="AD357" s="169"/>
      <c r="AE357" s="169"/>
      <c r="AF357" s="34"/>
      <c r="AG357" s="34"/>
      <c r="AH357" s="34"/>
      <c r="AI357" s="34"/>
    </row>
    <row r="358" spans="1:35" ht="15">
      <c r="A358" s="236" t="s">
        <v>422</v>
      </c>
      <c r="B358" s="94"/>
      <c r="C358" s="206" t="s">
        <v>423</v>
      </c>
      <c r="D358" s="237" t="s">
        <v>5</v>
      </c>
      <c r="E358" s="154">
        <v>2</v>
      </c>
      <c r="F358" s="154">
        <v>1</v>
      </c>
      <c r="G358" s="94">
        <f t="shared" si="171"/>
        <v>3</v>
      </c>
      <c r="H358" s="94">
        <v>10000</v>
      </c>
      <c r="I358" s="111">
        <f t="shared" si="163"/>
        <v>30000</v>
      </c>
      <c r="J358" s="94">
        <v>8</v>
      </c>
      <c r="K358" s="94">
        <v>7</v>
      </c>
      <c r="L358" s="94">
        <v>550</v>
      </c>
      <c r="M358" s="95">
        <f t="shared" si="164"/>
        <v>30800</v>
      </c>
      <c r="N358" s="94">
        <v>6</v>
      </c>
      <c r="O358" s="94">
        <v>2</v>
      </c>
      <c r="P358" s="94">
        <v>7</v>
      </c>
      <c r="Q358" s="94">
        <v>409</v>
      </c>
      <c r="R358" s="94">
        <v>204.5</v>
      </c>
      <c r="S358" s="94">
        <f t="shared" si="165"/>
        <v>17178</v>
      </c>
      <c r="T358" s="94">
        <f t="shared" si="166"/>
        <v>2863</v>
      </c>
      <c r="U358" s="95">
        <f t="shared" si="167"/>
        <v>20041</v>
      </c>
      <c r="V358" s="94">
        <f t="shared" si="168"/>
        <v>3</v>
      </c>
      <c r="W358" s="94">
        <v>2</v>
      </c>
      <c r="X358" s="94">
        <v>100</v>
      </c>
      <c r="Y358" s="95">
        <f t="shared" si="169"/>
        <v>600</v>
      </c>
      <c r="Z358" s="95">
        <v>18000</v>
      </c>
      <c r="AA358" s="95">
        <f t="shared" si="170"/>
        <v>99441</v>
      </c>
      <c r="AB358" s="114"/>
      <c r="AC358" s="95"/>
      <c r="AD358" s="169"/>
      <c r="AE358" s="169"/>
      <c r="AF358" s="34"/>
      <c r="AG358" s="34"/>
      <c r="AH358" s="34"/>
      <c r="AI358" s="34"/>
    </row>
    <row r="359" spans="1:35" ht="15">
      <c r="A359" s="236" t="s">
        <v>385</v>
      </c>
      <c r="B359" s="94"/>
      <c r="C359" s="94" t="s">
        <v>423</v>
      </c>
      <c r="D359" s="237" t="s">
        <v>408</v>
      </c>
      <c r="E359" s="154">
        <v>5</v>
      </c>
      <c r="F359" s="154">
        <v>2</v>
      </c>
      <c r="G359" s="94">
        <f t="shared" si="171"/>
        <v>7</v>
      </c>
      <c r="H359" s="94">
        <v>5000</v>
      </c>
      <c r="I359" s="111">
        <f t="shared" si="163"/>
        <v>35000</v>
      </c>
      <c r="J359" s="94">
        <v>7</v>
      </c>
      <c r="K359" s="94">
        <v>7</v>
      </c>
      <c r="L359" s="94">
        <v>550</v>
      </c>
      <c r="M359" s="95">
        <f t="shared" si="164"/>
        <v>26950</v>
      </c>
      <c r="N359" s="94">
        <v>5</v>
      </c>
      <c r="O359" s="94">
        <v>2</v>
      </c>
      <c r="P359" s="94">
        <v>7</v>
      </c>
      <c r="Q359" s="94">
        <v>409</v>
      </c>
      <c r="R359" s="94">
        <v>204.5</v>
      </c>
      <c r="S359" s="94">
        <f t="shared" si="165"/>
        <v>14315</v>
      </c>
      <c r="T359" s="94">
        <f t="shared" si="166"/>
        <v>2863</v>
      </c>
      <c r="U359" s="95">
        <f t="shared" si="167"/>
        <v>17178</v>
      </c>
      <c r="V359" s="94">
        <f t="shared" si="168"/>
        <v>7</v>
      </c>
      <c r="W359" s="94">
        <v>2</v>
      </c>
      <c r="X359" s="94">
        <v>100</v>
      </c>
      <c r="Y359" s="95">
        <f t="shared" si="169"/>
        <v>1400</v>
      </c>
      <c r="Z359" s="95">
        <v>18000</v>
      </c>
      <c r="AA359" s="95">
        <f t="shared" si="170"/>
        <v>98528</v>
      </c>
      <c r="AB359" s="114"/>
      <c r="AC359" s="95"/>
      <c r="AD359" s="169"/>
      <c r="AE359" s="169"/>
      <c r="AF359" s="34"/>
      <c r="AG359" s="34"/>
      <c r="AH359" s="34"/>
      <c r="AI359" s="34"/>
    </row>
    <row r="360" spans="1:35" ht="15">
      <c r="A360" s="236" t="s">
        <v>424</v>
      </c>
      <c r="B360" s="94"/>
      <c r="C360" s="206" t="s">
        <v>423</v>
      </c>
      <c r="D360" s="237" t="s">
        <v>310</v>
      </c>
      <c r="E360" s="154">
        <v>2</v>
      </c>
      <c r="F360" s="154">
        <v>1</v>
      </c>
      <c r="G360" s="94">
        <f t="shared" si="171"/>
        <v>3</v>
      </c>
      <c r="H360" s="94">
        <v>5000</v>
      </c>
      <c r="I360" s="111">
        <f t="shared" si="163"/>
        <v>15000</v>
      </c>
      <c r="J360" s="94">
        <v>3</v>
      </c>
      <c r="K360" s="94">
        <v>7</v>
      </c>
      <c r="L360" s="94">
        <v>550</v>
      </c>
      <c r="M360" s="95">
        <f>J360*K360*L360</f>
        <v>11550</v>
      </c>
      <c r="N360" s="94">
        <v>2</v>
      </c>
      <c r="O360" s="94">
        <v>1</v>
      </c>
      <c r="P360" s="94">
        <v>7</v>
      </c>
      <c r="Q360" s="94">
        <v>409</v>
      </c>
      <c r="R360" s="94">
        <v>204.5</v>
      </c>
      <c r="S360" s="94">
        <f t="shared" si="165"/>
        <v>5726</v>
      </c>
      <c r="T360" s="94">
        <f t="shared" si="166"/>
        <v>1431.5</v>
      </c>
      <c r="U360" s="95">
        <f t="shared" si="167"/>
        <v>7157.5</v>
      </c>
      <c r="V360" s="94">
        <f t="shared" si="168"/>
        <v>3</v>
      </c>
      <c r="W360" s="94">
        <v>2</v>
      </c>
      <c r="X360" s="94">
        <v>100</v>
      </c>
      <c r="Y360" s="95">
        <f t="shared" si="169"/>
        <v>600</v>
      </c>
      <c r="Z360" s="95">
        <v>18000</v>
      </c>
      <c r="AA360" s="95">
        <f t="shared" si="170"/>
        <v>52307.5</v>
      </c>
      <c r="AB360" s="114"/>
      <c r="AC360" s="95"/>
      <c r="AD360" s="169"/>
      <c r="AE360" s="169"/>
      <c r="AF360" s="34"/>
      <c r="AG360" s="34"/>
      <c r="AH360" s="34"/>
      <c r="AI360" s="34"/>
    </row>
    <row r="361" spans="1:35" s="80" customFormat="1" ht="15.75">
      <c r="A361" s="239"/>
      <c r="B361" s="240"/>
      <c r="C361" s="241"/>
      <c r="D361" s="241"/>
      <c r="E361" s="242"/>
      <c r="F361" s="242"/>
      <c r="G361" s="243"/>
      <c r="H361" s="243"/>
      <c r="I361" s="242">
        <f>SUM(I337:I360)</f>
        <v>847000</v>
      </c>
      <c r="J361" s="244"/>
      <c r="K361" s="244"/>
      <c r="L361" s="244"/>
      <c r="M361" s="244">
        <f>SUM(M337:M360)</f>
        <v>716100</v>
      </c>
      <c r="N361" s="244"/>
      <c r="O361" s="244"/>
      <c r="P361" s="244"/>
      <c r="Q361" s="244"/>
      <c r="R361" s="244"/>
      <c r="S361" s="244"/>
      <c r="T361" s="244"/>
      <c r="U361" s="244">
        <f>SUM(U337:U360)</f>
        <v>488755</v>
      </c>
      <c r="V361" s="244"/>
      <c r="W361" s="244"/>
      <c r="X361" s="244"/>
      <c r="Y361" s="244">
        <f>SUM(Y337:Y360)</f>
        <v>28400</v>
      </c>
      <c r="Z361" s="244">
        <f>SUM(Z337:Z360)</f>
        <v>461000</v>
      </c>
      <c r="AA361" s="244">
        <f>SUM(AA337:AA360)</f>
        <v>2541255</v>
      </c>
      <c r="AB361" s="245"/>
      <c r="AC361" s="243"/>
      <c r="AD361" s="169"/>
      <c r="AE361" s="169"/>
      <c r="AF361" s="34"/>
      <c r="AG361" s="34"/>
      <c r="AH361" s="34"/>
      <c r="AI361" s="34"/>
    </row>
    <row r="362" spans="1:29" ht="12.75">
      <c r="A362" s="27"/>
      <c r="B362" s="27"/>
      <c r="C362" s="27"/>
      <c r="D362" s="30"/>
      <c r="E362" s="27"/>
      <c r="F362" s="27"/>
      <c r="G362" s="27"/>
      <c r="H362" s="27"/>
      <c r="I362" s="27"/>
      <c r="J362" s="23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27"/>
      <c r="AC362" s="27"/>
    </row>
    <row r="363" spans="1:30" ht="135">
      <c r="A363" s="256" t="s">
        <v>6</v>
      </c>
      <c r="B363" s="256"/>
      <c r="C363" s="256" t="s">
        <v>7</v>
      </c>
      <c r="D363" s="256" t="s">
        <v>8</v>
      </c>
      <c r="E363" s="256" t="s">
        <v>9</v>
      </c>
      <c r="F363" s="256"/>
      <c r="G363" s="256" t="s">
        <v>10</v>
      </c>
      <c r="H363" s="257" t="s">
        <v>25</v>
      </c>
      <c r="I363" s="258" t="s">
        <v>19</v>
      </c>
      <c r="J363" s="259" t="s">
        <v>4</v>
      </c>
      <c r="K363" s="260" t="s">
        <v>16</v>
      </c>
      <c r="L363" s="260" t="s">
        <v>17</v>
      </c>
      <c r="M363" s="260" t="s">
        <v>18</v>
      </c>
      <c r="N363" s="260" t="s">
        <v>15</v>
      </c>
      <c r="O363" s="260" t="s">
        <v>110</v>
      </c>
      <c r="P363" s="260" t="s">
        <v>191</v>
      </c>
      <c r="Q363" s="260" t="s">
        <v>115</v>
      </c>
      <c r="R363" s="260" t="s">
        <v>192</v>
      </c>
      <c r="S363" s="22"/>
      <c r="T363" s="22"/>
      <c r="U363" s="28"/>
      <c r="V363" s="22"/>
      <c r="W363" s="22"/>
      <c r="X363" s="22"/>
      <c r="Y363" s="22"/>
      <c r="Z363" s="22"/>
      <c r="AA363" s="22"/>
      <c r="AB363" s="28"/>
      <c r="AC363" s="28"/>
      <c r="AD363" s="34"/>
    </row>
    <row r="364" spans="1:30" ht="20.25">
      <c r="A364" s="76" t="s">
        <v>431</v>
      </c>
      <c r="B364" s="252"/>
      <c r="C364" s="263">
        <f>I34</f>
        <v>1360000</v>
      </c>
      <c r="D364" s="263">
        <f>M34</f>
        <v>596750</v>
      </c>
      <c r="E364" s="263">
        <f>U34</f>
        <v>476280.5</v>
      </c>
      <c r="F364" s="263"/>
      <c r="G364" s="263">
        <f>Y34</f>
        <v>54600</v>
      </c>
      <c r="H364" s="263"/>
      <c r="I364" s="263"/>
      <c r="J364" s="263"/>
      <c r="K364" s="263"/>
      <c r="L364" s="263"/>
      <c r="M364" s="263"/>
      <c r="N364" s="263">
        <f>Z34</f>
        <v>0</v>
      </c>
      <c r="O364" s="264">
        <f>SUM(C364:N364)</f>
        <v>2487630.5</v>
      </c>
      <c r="P364" s="263"/>
      <c r="Q364" s="263"/>
      <c r="R364" s="263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34"/>
    </row>
    <row r="365" spans="1:30" ht="20.25">
      <c r="A365" s="73" t="s">
        <v>432</v>
      </c>
      <c r="B365" s="254"/>
      <c r="C365" s="264">
        <f>I51</f>
        <v>323240</v>
      </c>
      <c r="D365" s="264">
        <f>M51</f>
        <v>196900</v>
      </c>
      <c r="E365" s="264">
        <f>U51</f>
        <v>132720.5</v>
      </c>
      <c r="F365" s="264"/>
      <c r="G365" s="264">
        <f>Y51</f>
        <v>12800</v>
      </c>
      <c r="H365" s="264"/>
      <c r="I365" s="263"/>
      <c r="J365" s="263"/>
      <c r="K365" s="263"/>
      <c r="L365" s="263"/>
      <c r="M365" s="263"/>
      <c r="N365" s="263">
        <f>Z51</f>
        <v>0</v>
      </c>
      <c r="O365" s="264">
        <f aca="true" t="shared" si="172" ref="O365:O379">SUM(C365:N365)</f>
        <v>665660.5</v>
      </c>
      <c r="P365" s="263"/>
      <c r="Q365" s="263"/>
      <c r="R365" s="263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34"/>
    </row>
    <row r="366" spans="1:30" ht="40.5">
      <c r="A366" s="77" t="s">
        <v>433</v>
      </c>
      <c r="B366" s="253"/>
      <c r="C366" s="264">
        <f>I71</f>
        <v>395811</v>
      </c>
      <c r="D366" s="264">
        <f>M71</f>
        <v>235400</v>
      </c>
      <c r="E366" s="264">
        <f>U71</f>
        <v>181391.5</v>
      </c>
      <c r="F366" s="264"/>
      <c r="G366" s="264">
        <f>Y71</f>
        <v>22600</v>
      </c>
      <c r="H366" s="264"/>
      <c r="I366" s="263"/>
      <c r="J366" s="263"/>
      <c r="K366" s="263"/>
      <c r="L366" s="263"/>
      <c r="M366" s="263"/>
      <c r="N366" s="263">
        <f>Z71</f>
        <v>0</v>
      </c>
      <c r="O366" s="264">
        <f t="shared" si="172"/>
        <v>835202.5</v>
      </c>
      <c r="P366" s="263"/>
      <c r="Q366" s="263"/>
      <c r="R366" s="263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34"/>
    </row>
    <row r="367" spans="1:30" ht="20.25">
      <c r="A367" s="73" t="s">
        <v>434</v>
      </c>
      <c r="B367" s="254"/>
      <c r="C367" s="264">
        <f>I85</f>
        <v>516000</v>
      </c>
      <c r="D367" s="264">
        <f>M85</f>
        <v>165000</v>
      </c>
      <c r="E367" s="264">
        <f>U85</f>
        <v>127403.5</v>
      </c>
      <c r="F367" s="264"/>
      <c r="G367" s="264">
        <f>Y85</f>
        <v>13500</v>
      </c>
      <c r="H367" s="264"/>
      <c r="I367" s="263"/>
      <c r="J367" s="263"/>
      <c r="K367" s="263"/>
      <c r="L367" s="263"/>
      <c r="M367" s="263"/>
      <c r="N367" s="263">
        <f>Z85</f>
        <v>0</v>
      </c>
      <c r="O367" s="264">
        <f t="shared" si="172"/>
        <v>821903.5</v>
      </c>
      <c r="P367" s="263"/>
      <c r="Q367" s="263"/>
      <c r="R367" s="263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34"/>
    </row>
    <row r="368" spans="1:30" ht="20.25">
      <c r="A368" s="73" t="s">
        <v>435</v>
      </c>
      <c r="B368" s="254"/>
      <c r="C368" s="265">
        <f>I102</f>
        <v>1244000</v>
      </c>
      <c r="D368" s="265">
        <f>M102</f>
        <v>213400</v>
      </c>
      <c r="E368" s="265">
        <f>U102</f>
        <v>328631.5</v>
      </c>
      <c r="F368" s="265"/>
      <c r="G368" s="265">
        <f>Y102</f>
        <v>12800</v>
      </c>
      <c r="H368" s="265"/>
      <c r="I368" s="263"/>
      <c r="J368" s="263"/>
      <c r="K368" s="263"/>
      <c r="L368" s="263"/>
      <c r="M368" s="263"/>
      <c r="N368" s="266">
        <f>Z102</f>
        <v>0</v>
      </c>
      <c r="O368" s="264">
        <f t="shared" si="172"/>
        <v>1798831.5</v>
      </c>
      <c r="P368" s="263"/>
      <c r="Q368" s="263"/>
      <c r="R368" s="263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34"/>
    </row>
    <row r="369" spans="1:30" ht="60.75">
      <c r="A369" s="78" t="s">
        <v>436</v>
      </c>
      <c r="B369" s="254"/>
      <c r="C369" s="264">
        <f>I129</f>
        <v>759000</v>
      </c>
      <c r="D369" s="264">
        <f>M129</f>
        <v>350350</v>
      </c>
      <c r="E369" s="264">
        <f>U129</f>
        <v>268917.5</v>
      </c>
      <c r="F369" s="264"/>
      <c r="G369" s="264">
        <f>Y129</f>
        <v>25400</v>
      </c>
      <c r="H369" s="264"/>
      <c r="I369" s="263"/>
      <c r="J369" s="263"/>
      <c r="K369" s="263"/>
      <c r="L369" s="263"/>
      <c r="M369" s="263"/>
      <c r="N369" s="263">
        <f>Z129</f>
        <v>0</v>
      </c>
      <c r="O369" s="264">
        <f t="shared" si="172"/>
        <v>1403667.5</v>
      </c>
      <c r="P369" s="267"/>
      <c r="Q369" s="263"/>
      <c r="R369" s="263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34"/>
    </row>
    <row r="370" spans="1:30" ht="20.25">
      <c r="A370" s="73" t="s">
        <v>437</v>
      </c>
      <c r="B370" s="254"/>
      <c r="C370" s="264">
        <f>I157</f>
        <v>1265400</v>
      </c>
      <c r="D370" s="264">
        <f>M157</f>
        <v>510400</v>
      </c>
      <c r="E370" s="264">
        <f>U157</f>
        <v>796118.5</v>
      </c>
      <c r="F370" s="264"/>
      <c r="G370" s="264">
        <f>Y157</f>
        <v>216000</v>
      </c>
      <c r="H370" s="264">
        <f>Z157</f>
        <v>20000</v>
      </c>
      <c r="I370" s="263"/>
      <c r="J370" s="263"/>
      <c r="K370" s="263"/>
      <c r="L370" s="263"/>
      <c r="M370" s="263"/>
      <c r="N370" s="263">
        <v>0</v>
      </c>
      <c r="O370" s="264">
        <f t="shared" si="172"/>
        <v>2807918.5</v>
      </c>
      <c r="P370" s="263"/>
      <c r="Q370" s="263"/>
      <c r="R370" s="263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34"/>
    </row>
    <row r="371" spans="1:30" ht="20.25">
      <c r="A371" s="73" t="s">
        <v>438</v>
      </c>
      <c r="B371" s="254"/>
      <c r="C371" s="264">
        <f>I174</f>
        <v>453600</v>
      </c>
      <c r="D371" s="264">
        <f>M174</f>
        <v>283800</v>
      </c>
      <c r="E371" s="264">
        <f>U174</f>
        <v>197956</v>
      </c>
      <c r="F371" s="264"/>
      <c r="G371" s="264">
        <f>Y174</f>
        <v>24400</v>
      </c>
      <c r="H371" s="264"/>
      <c r="I371" s="263"/>
      <c r="J371" s="263"/>
      <c r="K371" s="263"/>
      <c r="L371" s="263"/>
      <c r="M371" s="263"/>
      <c r="N371" s="263">
        <f>Z174</f>
        <v>0</v>
      </c>
      <c r="O371" s="264">
        <f t="shared" si="172"/>
        <v>959756</v>
      </c>
      <c r="P371" s="267"/>
      <c r="Q371" s="263"/>
      <c r="R371" s="263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34"/>
    </row>
    <row r="372" spans="1:30" ht="20.25">
      <c r="A372" s="73" t="s">
        <v>439</v>
      </c>
      <c r="B372" s="254"/>
      <c r="C372" s="265">
        <f>I191</f>
        <v>307900</v>
      </c>
      <c r="D372" s="265">
        <f>M191</f>
        <v>232100</v>
      </c>
      <c r="E372" s="265">
        <f>U191</f>
        <v>157465</v>
      </c>
      <c r="F372" s="265"/>
      <c r="G372" s="265">
        <f>Y191</f>
        <v>6800</v>
      </c>
      <c r="H372" s="265"/>
      <c r="I372" s="263"/>
      <c r="J372" s="263"/>
      <c r="K372" s="263"/>
      <c r="L372" s="263"/>
      <c r="M372" s="263"/>
      <c r="N372" s="266">
        <f>Z191</f>
        <v>0</v>
      </c>
      <c r="O372" s="264">
        <f t="shared" si="172"/>
        <v>704265</v>
      </c>
      <c r="P372" s="263"/>
      <c r="Q372" s="263"/>
      <c r="R372" s="263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34"/>
    </row>
    <row r="373" spans="1:30" ht="20.25">
      <c r="A373" s="75" t="s">
        <v>440</v>
      </c>
      <c r="B373" s="255"/>
      <c r="C373" s="268">
        <f>I211</f>
        <v>282366</v>
      </c>
      <c r="D373" s="268">
        <f>M211</f>
        <v>150150</v>
      </c>
      <c r="E373" s="268">
        <f>U211</f>
        <v>217997</v>
      </c>
      <c r="F373" s="268"/>
      <c r="G373" s="268">
        <f>Y211</f>
        <v>27300</v>
      </c>
      <c r="H373" s="268">
        <f>Z211</f>
        <v>179021</v>
      </c>
      <c r="I373" s="79"/>
      <c r="J373" s="268"/>
      <c r="K373" s="255"/>
      <c r="L373" s="255"/>
      <c r="M373" s="255"/>
      <c r="N373" s="268">
        <v>0</v>
      </c>
      <c r="O373" s="264">
        <f t="shared" si="172"/>
        <v>856834</v>
      </c>
      <c r="P373" s="269"/>
      <c r="Q373" s="255"/>
      <c r="R373" s="255"/>
      <c r="S373" s="247"/>
      <c r="T373" s="247"/>
      <c r="U373" s="247"/>
      <c r="V373" s="247"/>
      <c r="W373" s="247"/>
      <c r="X373" s="247"/>
      <c r="Y373" s="247"/>
      <c r="Z373" s="247"/>
      <c r="AA373" s="247"/>
      <c r="AB373" s="28"/>
      <c r="AC373" s="28"/>
      <c r="AD373" s="34"/>
    </row>
    <row r="374" spans="1:30" ht="20.25">
      <c r="A374" s="75" t="s">
        <v>441</v>
      </c>
      <c r="B374" s="255"/>
      <c r="C374" s="268">
        <f>I229</f>
        <v>452000</v>
      </c>
      <c r="D374" s="268">
        <f>M229</f>
        <v>152900</v>
      </c>
      <c r="E374" s="268">
        <f>U229</f>
        <v>97955.5</v>
      </c>
      <c r="F374" s="268"/>
      <c r="G374" s="268">
        <f>Y229</f>
        <v>8400</v>
      </c>
      <c r="H374" s="268">
        <f>Z229</f>
        <v>39900</v>
      </c>
      <c r="I374" s="79"/>
      <c r="J374" s="255"/>
      <c r="K374" s="255"/>
      <c r="L374" s="255"/>
      <c r="M374" s="255"/>
      <c r="N374" s="268"/>
      <c r="O374" s="264">
        <f t="shared" si="172"/>
        <v>751155.5</v>
      </c>
      <c r="P374" s="269"/>
      <c r="Q374" s="255"/>
      <c r="R374" s="255"/>
      <c r="S374" s="247"/>
      <c r="T374" s="247"/>
      <c r="U374" s="247"/>
      <c r="V374" s="247"/>
      <c r="W374" s="247"/>
      <c r="X374" s="247"/>
      <c r="Y374" s="247"/>
      <c r="Z374" s="247"/>
      <c r="AA374" s="247"/>
      <c r="AB374" s="28"/>
      <c r="AC374" s="28"/>
      <c r="AD374" s="34"/>
    </row>
    <row r="375" spans="1:30" ht="20.25">
      <c r="A375" s="255" t="s">
        <v>446</v>
      </c>
      <c r="B375" s="255"/>
      <c r="C375" s="268">
        <f>I238</f>
        <v>143000</v>
      </c>
      <c r="D375" s="268">
        <f>M238</f>
        <v>72600</v>
      </c>
      <c r="E375" s="268">
        <f>U238</f>
        <v>51534</v>
      </c>
      <c r="F375" s="268"/>
      <c r="G375" s="268">
        <f>Y238</f>
        <v>0</v>
      </c>
      <c r="H375" s="268"/>
      <c r="I375" s="79"/>
      <c r="J375" s="255"/>
      <c r="K375" s="255"/>
      <c r="L375" s="255"/>
      <c r="M375" s="255"/>
      <c r="N375" s="268"/>
      <c r="O375" s="264">
        <f>SUM(C375:N375)</f>
        <v>267134</v>
      </c>
      <c r="P375" s="255"/>
      <c r="Q375" s="255"/>
      <c r="R375" s="255"/>
      <c r="S375" s="247"/>
      <c r="T375" s="247"/>
      <c r="U375" s="247"/>
      <c r="V375" s="247"/>
      <c r="W375" s="247"/>
      <c r="X375" s="247"/>
      <c r="Y375" s="247"/>
      <c r="Z375" s="247"/>
      <c r="AA375" s="247"/>
      <c r="AB375" s="28"/>
      <c r="AC375" s="28"/>
      <c r="AD375" s="34"/>
    </row>
    <row r="376" spans="1:30" ht="20.25">
      <c r="A376" s="255" t="s">
        <v>449</v>
      </c>
      <c r="B376" s="255"/>
      <c r="C376" s="268">
        <f>J247</f>
        <v>249800</v>
      </c>
      <c r="D376" s="268">
        <f>N247</f>
        <v>74250</v>
      </c>
      <c r="E376" s="268">
        <f>V247</f>
        <v>52147.5</v>
      </c>
      <c r="F376" s="268"/>
      <c r="G376" s="268">
        <f>Z247</f>
        <v>13500</v>
      </c>
      <c r="H376" s="268"/>
      <c r="I376" s="79"/>
      <c r="J376" s="255"/>
      <c r="K376" s="255"/>
      <c r="L376" s="255"/>
      <c r="M376" s="255"/>
      <c r="N376" s="268"/>
      <c r="O376" s="264">
        <f t="shared" si="172"/>
        <v>389697.5</v>
      </c>
      <c r="P376" s="255"/>
      <c r="Q376" s="255"/>
      <c r="R376" s="255"/>
      <c r="S376" s="247"/>
      <c r="T376" s="247"/>
      <c r="U376" s="247"/>
      <c r="V376" s="247"/>
      <c r="W376" s="247"/>
      <c r="X376" s="247"/>
      <c r="Y376" s="247"/>
      <c r="Z376" s="247"/>
      <c r="AA376" s="247"/>
      <c r="AB376" s="28"/>
      <c r="AC376" s="28"/>
      <c r="AD376" s="34"/>
    </row>
    <row r="377" spans="1:30" ht="20.25">
      <c r="A377" s="255" t="s">
        <v>445</v>
      </c>
      <c r="B377" s="255"/>
      <c r="C377" s="268">
        <f>H257</f>
        <v>0</v>
      </c>
      <c r="D377" s="268">
        <f>P257</f>
        <v>108900</v>
      </c>
      <c r="E377" s="268">
        <f>X257</f>
        <v>81595.5</v>
      </c>
      <c r="F377" s="268"/>
      <c r="G377" s="268">
        <f>AE257</f>
        <v>6600</v>
      </c>
      <c r="H377" s="268"/>
      <c r="I377" s="79"/>
      <c r="J377" s="255"/>
      <c r="K377" s="255"/>
      <c r="L377" s="255"/>
      <c r="M377" s="255"/>
      <c r="N377" s="268"/>
      <c r="O377" s="264">
        <f t="shared" si="172"/>
        <v>197095.5</v>
      </c>
      <c r="P377" s="255"/>
      <c r="Q377" s="255"/>
      <c r="R377" s="255"/>
      <c r="S377" s="247"/>
      <c r="T377" s="247"/>
      <c r="U377" s="247"/>
      <c r="V377" s="247"/>
      <c r="W377" s="247"/>
      <c r="X377" s="247"/>
      <c r="Y377" s="247"/>
      <c r="Z377" s="247"/>
      <c r="AA377" s="247"/>
      <c r="AB377" s="28"/>
      <c r="AC377" s="28"/>
      <c r="AD377" s="34"/>
    </row>
    <row r="378" spans="1:30" ht="20.25">
      <c r="A378" s="75" t="s">
        <v>442</v>
      </c>
      <c r="B378" s="255"/>
      <c r="C378" s="268">
        <f>I298</f>
        <v>797800</v>
      </c>
      <c r="D378" s="268">
        <f>M298</f>
        <v>992200</v>
      </c>
      <c r="E378" s="268">
        <f>U298</f>
        <v>864217</v>
      </c>
      <c r="F378" s="268"/>
      <c r="G378" s="268">
        <f>Y298</f>
        <v>20800</v>
      </c>
      <c r="H378" s="268"/>
      <c r="I378" s="79"/>
      <c r="J378" s="255"/>
      <c r="K378" s="255"/>
      <c r="L378" s="255"/>
      <c r="M378" s="255"/>
      <c r="N378" s="268"/>
      <c r="O378" s="264">
        <f t="shared" si="172"/>
        <v>2675017</v>
      </c>
      <c r="P378" s="255"/>
      <c r="Q378" s="255"/>
      <c r="R378" s="255"/>
      <c r="S378" s="247"/>
      <c r="T378" s="247"/>
      <c r="U378" s="247"/>
      <c r="V378" s="247"/>
      <c r="W378" s="247"/>
      <c r="X378" s="247"/>
      <c r="Y378" s="247"/>
      <c r="Z378" s="247"/>
      <c r="AA378" s="247"/>
      <c r="AB378" s="28"/>
      <c r="AC378" s="28"/>
      <c r="AD378" s="34"/>
    </row>
    <row r="379" spans="1:27" ht="20.25">
      <c r="A379" s="75" t="s">
        <v>443</v>
      </c>
      <c r="B379" s="255"/>
      <c r="C379" s="270">
        <f>I315</f>
        <v>187600</v>
      </c>
      <c r="D379" s="270">
        <f>M315</f>
        <v>142450</v>
      </c>
      <c r="E379" s="270">
        <f>U315</f>
        <v>91411.5</v>
      </c>
      <c r="F379" s="268"/>
      <c r="G379" s="270">
        <f>Y315</f>
        <v>5400</v>
      </c>
      <c r="H379" s="268"/>
      <c r="I379" s="79"/>
      <c r="J379" s="255"/>
      <c r="K379" s="255"/>
      <c r="L379" s="255"/>
      <c r="M379" s="255"/>
      <c r="N379" s="268"/>
      <c r="O379" s="264">
        <f t="shared" si="172"/>
        <v>426861.5</v>
      </c>
      <c r="P379" s="255"/>
      <c r="Q379" s="255"/>
      <c r="R379" s="255"/>
      <c r="S379" s="26"/>
      <c r="T379" s="26"/>
      <c r="U379" s="26"/>
      <c r="V379" s="26"/>
      <c r="W379" s="26"/>
      <c r="X379" s="26"/>
      <c r="Y379" s="26"/>
      <c r="Z379" s="26"/>
      <c r="AA379" s="26"/>
    </row>
    <row r="380" spans="1:27" ht="20.25">
      <c r="A380" s="37" t="s">
        <v>448</v>
      </c>
      <c r="B380" s="255"/>
      <c r="C380" s="270">
        <f>I324</f>
        <v>192300</v>
      </c>
      <c r="D380" s="270">
        <f>M324</f>
        <v>93500</v>
      </c>
      <c r="E380" s="270">
        <f>U324</f>
        <v>61350</v>
      </c>
      <c r="F380" s="268"/>
      <c r="G380" s="270">
        <f>Y324</f>
        <v>8600</v>
      </c>
      <c r="H380" s="268"/>
      <c r="I380" s="79"/>
      <c r="J380" s="255"/>
      <c r="K380" s="255"/>
      <c r="L380" s="255"/>
      <c r="M380" s="255"/>
      <c r="N380" s="268"/>
      <c r="O380" s="264">
        <f aca="true" t="shared" si="173" ref="O380:O385">SUM(C380:N380)</f>
        <v>355750</v>
      </c>
      <c r="P380" s="255"/>
      <c r="Q380" s="255"/>
      <c r="R380" s="255"/>
      <c r="S380" s="26"/>
      <c r="T380" s="26"/>
      <c r="U380" s="26"/>
      <c r="V380" s="26"/>
      <c r="W380" s="26"/>
      <c r="X380" s="26"/>
      <c r="Y380" s="26"/>
      <c r="Z380" s="26"/>
      <c r="AA380" s="26"/>
    </row>
    <row r="381" spans="1:27" ht="20.25">
      <c r="A381" s="37" t="s">
        <v>447</v>
      </c>
      <c r="B381" s="255"/>
      <c r="C381" s="270">
        <f>I331</f>
        <v>11572</v>
      </c>
      <c r="D381" s="270">
        <f>M331</f>
        <v>36300</v>
      </c>
      <c r="E381" s="270">
        <f>U331</f>
        <v>42945</v>
      </c>
      <c r="F381" s="268"/>
      <c r="G381" s="270">
        <f>Y331</f>
        <v>11000</v>
      </c>
      <c r="H381" s="268"/>
      <c r="I381" s="79"/>
      <c r="J381" s="255"/>
      <c r="K381" s="255"/>
      <c r="L381" s="255"/>
      <c r="M381" s="255"/>
      <c r="N381" s="268"/>
      <c r="O381" s="264">
        <f t="shared" si="173"/>
        <v>101817</v>
      </c>
      <c r="P381" s="255"/>
      <c r="Q381" s="255"/>
      <c r="R381" s="255"/>
      <c r="S381" s="26"/>
      <c r="T381" s="26"/>
      <c r="U381" s="26"/>
      <c r="V381" s="26"/>
      <c r="W381" s="26"/>
      <c r="X381" s="26"/>
      <c r="Y381" s="26"/>
      <c r="Z381" s="26"/>
      <c r="AA381" s="26"/>
    </row>
    <row r="382" spans="1:27" ht="20.25">
      <c r="A382" s="75" t="s">
        <v>444</v>
      </c>
      <c r="B382" s="255"/>
      <c r="C382" s="270">
        <f>I361</f>
        <v>847000</v>
      </c>
      <c r="D382" s="270">
        <f>M361</f>
        <v>716100</v>
      </c>
      <c r="E382" s="270">
        <f>U361</f>
        <v>488755</v>
      </c>
      <c r="F382" s="268"/>
      <c r="G382" s="270">
        <f>Y332</f>
        <v>0</v>
      </c>
      <c r="H382" s="268">
        <f>Z361</f>
        <v>461000</v>
      </c>
      <c r="I382" s="79"/>
      <c r="J382" s="255"/>
      <c r="K382" s="255"/>
      <c r="L382" s="255"/>
      <c r="M382" s="255"/>
      <c r="N382" s="268"/>
      <c r="O382" s="264">
        <f t="shared" si="173"/>
        <v>2512855</v>
      </c>
      <c r="P382" s="255"/>
      <c r="Q382" s="255"/>
      <c r="R382" s="255"/>
      <c r="S382" s="26"/>
      <c r="T382" s="26"/>
      <c r="U382" s="26"/>
      <c r="V382" s="26"/>
      <c r="W382" s="26"/>
      <c r="X382" s="26"/>
      <c r="Y382" s="26"/>
      <c r="Z382" s="26"/>
      <c r="AA382" s="26"/>
    </row>
    <row r="383" spans="1:27" ht="20.25">
      <c r="A383" s="37" t="s">
        <v>427</v>
      </c>
      <c r="B383" s="255"/>
      <c r="C383" s="270"/>
      <c r="D383" s="270">
        <v>500000</v>
      </c>
      <c r="E383" s="270">
        <v>300000</v>
      </c>
      <c r="F383" s="268"/>
      <c r="G383" s="270"/>
      <c r="H383" s="268"/>
      <c r="I383" s="79"/>
      <c r="J383" s="255"/>
      <c r="K383" s="255"/>
      <c r="L383" s="255"/>
      <c r="M383" s="255"/>
      <c r="N383" s="268"/>
      <c r="O383" s="264">
        <f t="shared" si="173"/>
        <v>800000</v>
      </c>
      <c r="P383" s="255"/>
      <c r="Q383" s="255"/>
      <c r="R383" s="255"/>
      <c r="S383" s="26"/>
      <c r="T383" s="26"/>
      <c r="U383" s="26"/>
      <c r="V383" s="26"/>
      <c r="W383" s="26"/>
      <c r="X383" s="26"/>
      <c r="Y383" s="26"/>
      <c r="Z383" s="26"/>
      <c r="AA383" s="26"/>
    </row>
    <row r="384" spans="1:27" ht="40.5">
      <c r="A384" s="262" t="s">
        <v>428</v>
      </c>
      <c r="B384" s="255"/>
      <c r="C384" s="270"/>
      <c r="D384" s="270"/>
      <c r="E384" s="270">
        <v>3000000</v>
      </c>
      <c r="F384" s="268"/>
      <c r="G384" s="270"/>
      <c r="H384" s="268"/>
      <c r="I384" s="79"/>
      <c r="J384" s="255"/>
      <c r="K384" s="255"/>
      <c r="L384" s="255"/>
      <c r="M384" s="255"/>
      <c r="N384" s="268"/>
      <c r="O384" s="264">
        <f t="shared" si="173"/>
        <v>3000000</v>
      </c>
      <c r="P384" s="255"/>
      <c r="Q384" s="255"/>
      <c r="R384" s="255"/>
      <c r="S384" s="261">
        <f>R386-S386</f>
        <v>0</v>
      </c>
      <c r="T384" s="26"/>
      <c r="U384" s="26"/>
      <c r="V384" s="26"/>
      <c r="W384" s="26"/>
      <c r="X384" s="26"/>
      <c r="Y384" s="26"/>
      <c r="Z384" s="26"/>
      <c r="AA384" s="26"/>
    </row>
    <row r="385" spans="1:27" ht="40.5">
      <c r="A385" s="262" t="s">
        <v>429</v>
      </c>
      <c r="B385" s="255"/>
      <c r="C385" s="270">
        <v>335771.5</v>
      </c>
      <c r="D385" s="270"/>
      <c r="E385" s="270"/>
      <c r="F385" s="268"/>
      <c r="G385" s="270"/>
      <c r="H385" s="268"/>
      <c r="I385" s="79"/>
      <c r="J385" s="255"/>
      <c r="K385" s="255"/>
      <c r="L385" s="255"/>
      <c r="M385" s="255"/>
      <c r="N385" s="268"/>
      <c r="O385" s="265">
        <f t="shared" si="173"/>
        <v>335771.5</v>
      </c>
      <c r="P385" s="255"/>
      <c r="Q385" s="255"/>
      <c r="R385" s="255"/>
      <c r="S385" s="261">
        <f>R387-S387</f>
        <v>0</v>
      </c>
      <c r="T385" s="26"/>
      <c r="U385" s="26"/>
      <c r="V385" s="26"/>
      <c r="W385" s="26"/>
      <c r="X385" s="26"/>
      <c r="Y385" s="26"/>
      <c r="Z385" s="26"/>
      <c r="AA385" s="26"/>
    </row>
    <row r="386" spans="1:27" ht="20.25">
      <c r="A386" s="250" t="s">
        <v>267</v>
      </c>
      <c r="B386" s="250"/>
      <c r="C386" s="251">
        <f>SUM(C364:C385)</f>
        <v>10124160.5</v>
      </c>
      <c r="D386" s="251">
        <f>SUM(D364:D385)</f>
        <v>5823450</v>
      </c>
      <c r="E386" s="251">
        <f>SUM(E364:E385)</f>
        <v>8016792.5</v>
      </c>
      <c r="F386" s="251">
        <f>SUM(F364:F379)</f>
        <v>0</v>
      </c>
      <c r="G386" s="251">
        <f>SUM(G364:G385)</f>
        <v>490500</v>
      </c>
      <c r="H386" s="251">
        <f>SUM(H364:H385)</f>
        <v>699921</v>
      </c>
      <c r="I386" s="251">
        <f aca="true" t="shared" si="174" ref="I386:N386">SUM(I364:I379)</f>
        <v>0</v>
      </c>
      <c r="J386" s="251">
        <f t="shared" si="174"/>
        <v>0</v>
      </c>
      <c r="K386" s="251">
        <f t="shared" si="174"/>
        <v>0</v>
      </c>
      <c r="L386" s="251">
        <f t="shared" si="174"/>
        <v>0</v>
      </c>
      <c r="M386" s="251">
        <f t="shared" si="174"/>
        <v>0</v>
      </c>
      <c r="N386" s="251">
        <f t="shared" si="174"/>
        <v>0</v>
      </c>
      <c r="O386" s="251">
        <f>SUM(O364:O385)</f>
        <v>25154824</v>
      </c>
      <c r="P386" s="251"/>
      <c r="Q386" s="251"/>
      <c r="R386" s="251">
        <f>O386-Q386</f>
        <v>25154824</v>
      </c>
      <c r="S386" s="66">
        <v>25154824</v>
      </c>
      <c r="T386" s="27"/>
      <c r="U386" s="27"/>
      <c r="V386" s="27"/>
      <c r="W386" s="27"/>
      <c r="X386" s="27"/>
      <c r="Y386" s="27"/>
      <c r="Z386" s="27"/>
      <c r="AA386" s="27"/>
    </row>
    <row r="387" spans="1:27" ht="12.75">
      <c r="A387" s="35"/>
      <c r="B387" s="35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27"/>
      <c r="T387" s="27"/>
      <c r="U387" s="27"/>
      <c r="V387" s="27"/>
      <c r="W387" s="27"/>
      <c r="X387" s="27"/>
      <c r="Y387" s="27"/>
      <c r="Z387" s="27"/>
      <c r="AA387" s="27"/>
    </row>
    <row r="388" spans="1:27" ht="20.25">
      <c r="A388" s="41" t="s">
        <v>268</v>
      </c>
      <c r="B388" s="41"/>
      <c r="C388" s="41"/>
      <c r="D388" s="42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3"/>
      <c r="P388" s="44"/>
      <c r="Q388" s="44"/>
      <c r="R388" s="44"/>
      <c r="S388" s="44"/>
      <c r="T388" s="27"/>
      <c r="U388" s="27"/>
      <c r="V388" s="27"/>
      <c r="W388" s="27"/>
      <c r="X388" s="27"/>
      <c r="Y388" s="27"/>
      <c r="Z388" s="27"/>
      <c r="AA388" s="27"/>
    </row>
    <row r="389" spans="1:27" ht="20.25">
      <c r="A389" s="45" t="s">
        <v>227</v>
      </c>
      <c r="B389" s="46"/>
      <c r="C389" s="47"/>
      <c r="D389" s="48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9">
        <f>O378</f>
        <v>2675017</v>
      </c>
      <c r="P389" s="44"/>
      <c r="Q389" s="38">
        <f>O378</f>
        <v>2675017</v>
      </c>
      <c r="R389" s="44"/>
      <c r="S389" s="38">
        <f>O378</f>
        <v>2675017</v>
      </c>
      <c r="T389" s="27"/>
      <c r="U389" s="27"/>
      <c r="V389" s="27"/>
      <c r="W389" s="27"/>
      <c r="X389" s="27"/>
      <c r="Y389" s="27"/>
      <c r="Z389" s="27"/>
      <c r="AA389" s="27"/>
    </row>
    <row r="390" spans="1:27" ht="20.25">
      <c r="A390" s="50" t="s">
        <v>226</v>
      </c>
      <c r="B390" s="51"/>
      <c r="C390" s="52"/>
      <c r="D390" s="53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4">
        <f>O377</f>
        <v>197095.5</v>
      </c>
      <c r="P390" s="44"/>
      <c r="Q390" s="38">
        <f>O377</f>
        <v>197095.5</v>
      </c>
      <c r="R390" s="44"/>
      <c r="S390" s="38">
        <f>O377</f>
        <v>197095.5</v>
      </c>
      <c r="T390" s="27"/>
      <c r="U390" s="27"/>
      <c r="V390" s="27"/>
      <c r="W390" s="27"/>
      <c r="X390" s="27"/>
      <c r="Y390" s="27"/>
      <c r="Z390" s="27"/>
      <c r="AA390" s="27"/>
    </row>
    <row r="391" spans="1:27" ht="20.25">
      <c r="A391" s="50" t="s">
        <v>270</v>
      </c>
      <c r="B391" s="51"/>
      <c r="C391" s="52"/>
      <c r="D391" s="53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4">
        <f>O370</f>
        <v>2807918.5</v>
      </c>
      <c r="P391" s="44"/>
      <c r="Q391" s="38">
        <f>O370</f>
        <v>2807918.5</v>
      </c>
      <c r="R391" s="44"/>
      <c r="S391" s="38">
        <f>O370</f>
        <v>2807918.5</v>
      </c>
      <c r="T391" s="27"/>
      <c r="U391" s="27"/>
      <c r="V391" s="27"/>
      <c r="W391" s="27"/>
      <c r="X391" s="27"/>
      <c r="Y391" s="27"/>
      <c r="Z391" s="27"/>
      <c r="AA391" s="27"/>
    </row>
    <row r="392" spans="1:27" ht="20.25">
      <c r="A392" s="50" t="s">
        <v>271</v>
      </c>
      <c r="B392" s="51"/>
      <c r="C392" s="52"/>
      <c r="D392" s="53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4">
        <f>O364</f>
        <v>2487630.5</v>
      </c>
      <c r="P392" s="44"/>
      <c r="Q392" s="38">
        <f>O364</f>
        <v>2487630.5</v>
      </c>
      <c r="R392" s="44"/>
      <c r="S392" s="38">
        <f>O364</f>
        <v>2487630.5</v>
      </c>
      <c r="T392" s="27"/>
      <c r="U392" s="27"/>
      <c r="V392" s="27"/>
      <c r="W392" s="27"/>
      <c r="X392" s="27"/>
      <c r="Y392" s="27"/>
      <c r="Z392" s="27"/>
      <c r="AA392" s="27"/>
    </row>
    <row r="393" spans="1:27" ht="20.25">
      <c r="A393" s="50" t="s">
        <v>272</v>
      </c>
      <c r="B393" s="51"/>
      <c r="C393" s="52"/>
      <c r="D393" s="53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4">
        <f>O366</f>
        <v>835202.5</v>
      </c>
      <c r="P393" s="44"/>
      <c r="Q393" s="38">
        <f>O366</f>
        <v>835202.5</v>
      </c>
      <c r="R393" s="44"/>
      <c r="S393" s="38">
        <f>O366</f>
        <v>835202.5</v>
      </c>
      <c r="T393" s="27"/>
      <c r="U393" s="27"/>
      <c r="V393" s="27"/>
      <c r="W393" s="27"/>
      <c r="X393" s="27"/>
      <c r="Y393" s="27"/>
      <c r="Z393" s="27"/>
      <c r="AA393" s="27"/>
    </row>
    <row r="394" spans="1:27" ht="20.25">
      <c r="A394" s="50" t="s">
        <v>273</v>
      </c>
      <c r="B394" s="51"/>
      <c r="C394" s="52"/>
      <c r="D394" s="53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4">
        <f>O367</f>
        <v>821903.5</v>
      </c>
      <c r="P394" s="44"/>
      <c r="Q394" s="38">
        <f>O367</f>
        <v>821903.5</v>
      </c>
      <c r="R394" s="44"/>
      <c r="S394" s="38">
        <f>O367</f>
        <v>821903.5</v>
      </c>
      <c r="T394" s="27"/>
      <c r="U394" s="27"/>
      <c r="V394" s="27"/>
      <c r="W394" s="27"/>
      <c r="X394" s="27"/>
      <c r="Y394" s="27"/>
      <c r="Z394" s="27"/>
      <c r="AA394" s="27"/>
    </row>
    <row r="395" spans="1:27" ht="20.25">
      <c r="A395" s="50" t="s">
        <v>274</v>
      </c>
      <c r="B395" s="51"/>
      <c r="C395" s="52"/>
      <c r="D395" s="53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4">
        <f>O372</f>
        <v>704265</v>
      </c>
      <c r="P395" s="44"/>
      <c r="Q395" s="38">
        <f>O372</f>
        <v>704265</v>
      </c>
      <c r="R395" s="44"/>
      <c r="S395" s="38">
        <f>O372</f>
        <v>704265</v>
      </c>
      <c r="T395" s="27"/>
      <c r="U395" s="27"/>
      <c r="V395" s="27"/>
      <c r="W395" s="27"/>
      <c r="X395" s="27"/>
      <c r="Y395" s="27"/>
      <c r="Z395" s="27"/>
      <c r="AA395" s="27"/>
    </row>
    <row r="396" spans="1:27" ht="20.25">
      <c r="A396" s="50" t="s">
        <v>275</v>
      </c>
      <c r="B396" s="51"/>
      <c r="C396" s="52"/>
      <c r="D396" s="53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4">
        <f>O368</f>
        <v>1798831.5</v>
      </c>
      <c r="P396" s="44"/>
      <c r="Q396" s="38">
        <f>O368</f>
        <v>1798831.5</v>
      </c>
      <c r="R396" s="44"/>
      <c r="S396" s="38">
        <f>O368</f>
        <v>1798831.5</v>
      </c>
      <c r="T396" s="27"/>
      <c r="U396" s="27"/>
      <c r="V396" s="27"/>
      <c r="W396" s="27"/>
      <c r="X396" s="27"/>
      <c r="Y396" s="27"/>
      <c r="Z396" s="27"/>
      <c r="AA396" s="27"/>
    </row>
    <row r="397" spans="1:27" ht="20.25">
      <c r="A397" s="50" t="s">
        <v>276</v>
      </c>
      <c r="B397" s="51"/>
      <c r="C397" s="52"/>
      <c r="D397" s="53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4">
        <f>O373</f>
        <v>856834</v>
      </c>
      <c r="P397" s="44"/>
      <c r="Q397" s="38">
        <f>O373</f>
        <v>856834</v>
      </c>
      <c r="R397" s="44"/>
      <c r="S397" s="38">
        <f>O373</f>
        <v>856834</v>
      </c>
      <c r="T397" s="27"/>
      <c r="U397" s="27"/>
      <c r="V397" s="27"/>
      <c r="W397" s="27"/>
      <c r="X397" s="27"/>
      <c r="Y397" s="27"/>
      <c r="Z397" s="27"/>
      <c r="AA397" s="27"/>
    </row>
    <row r="398" spans="1:27" ht="20.25">
      <c r="A398" s="50" t="s">
        <v>277</v>
      </c>
      <c r="B398" s="51"/>
      <c r="C398" s="52"/>
      <c r="D398" s="53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4">
        <v>0</v>
      </c>
      <c r="P398" s="44"/>
      <c r="Q398" s="38">
        <v>0</v>
      </c>
      <c r="R398" s="44"/>
      <c r="S398" s="38">
        <v>0</v>
      </c>
      <c r="T398" s="27"/>
      <c r="U398" s="27"/>
      <c r="V398" s="27"/>
      <c r="W398" s="27"/>
      <c r="X398" s="27"/>
      <c r="Y398" s="27"/>
      <c r="Z398" s="27"/>
      <c r="AA398" s="27"/>
    </row>
    <row r="399" spans="1:27" ht="20.25">
      <c r="A399" s="50" t="s">
        <v>278</v>
      </c>
      <c r="B399" s="51"/>
      <c r="C399" s="52"/>
      <c r="D399" s="53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4">
        <f>O374</f>
        <v>751155.5</v>
      </c>
      <c r="P399" s="44"/>
      <c r="Q399" s="38">
        <f>O374</f>
        <v>751155.5</v>
      </c>
      <c r="R399" s="44"/>
      <c r="S399" s="38">
        <f>O374</f>
        <v>751155.5</v>
      </c>
      <c r="T399" s="27"/>
      <c r="U399" s="27"/>
      <c r="V399" s="27"/>
      <c r="W399" s="27"/>
      <c r="X399" s="27"/>
      <c r="Y399" s="27"/>
      <c r="Z399" s="27"/>
      <c r="AA399" s="27"/>
    </row>
    <row r="400" spans="1:27" ht="20.25">
      <c r="A400" s="50" t="s">
        <v>279</v>
      </c>
      <c r="B400" s="51"/>
      <c r="C400" s="52"/>
      <c r="D400" s="53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4">
        <f>O369</f>
        <v>1403667.5</v>
      </c>
      <c r="P400" s="44"/>
      <c r="Q400" s="38">
        <f>O369</f>
        <v>1403667.5</v>
      </c>
      <c r="R400" s="44"/>
      <c r="S400" s="38">
        <f>O369</f>
        <v>1403667.5</v>
      </c>
      <c r="T400" s="27"/>
      <c r="U400" s="27"/>
      <c r="V400" s="27"/>
      <c r="W400" s="27"/>
      <c r="X400" s="27"/>
      <c r="Y400" s="27"/>
      <c r="Z400" s="27"/>
      <c r="AA400" s="27"/>
    </row>
    <row r="401" spans="1:27" ht="20.25">
      <c r="A401" s="50" t="s">
        <v>22</v>
      </c>
      <c r="B401" s="51"/>
      <c r="C401" s="52"/>
      <c r="D401" s="53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4">
        <f>O371</f>
        <v>959756</v>
      </c>
      <c r="P401" s="44"/>
      <c r="Q401" s="38">
        <f>O371</f>
        <v>959756</v>
      </c>
      <c r="R401" s="44"/>
      <c r="S401" s="38">
        <f>O371</f>
        <v>959756</v>
      </c>
      <c r="T401" s="27"/>
      <c r="U401" s="27"/>
      <c r="V401" s="27"/>
      <c r="W401" s="27"/>
      <c r="X401" s="27"/>
      <c r="Y401" s="27"/>
      <c r="Z401" s="27"/>
      <c r="AA401" s="27"/>
    </row>
    <row r="402" spans="1:27" ht="20.25">
      <c r="A402" s="50" t="s">
        <v>12</v>
      </c>
      <c r="B402" s="51"/>
      <c r="C402" s="52"/>
      <c r="D402" s="53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4">
        <f>O365</f>
        <v>665660.5</v>
      </c>
      <c r="P402" s="44"/>
      <c r="Q402" s="38">
        <f>O365</f>
        <v>665660.5</v>
      </c>
      <c r="R402" s="44"/>
      <c r="S402" s="38">
        <f>O365</f>
        <v>665660.5</v>
      </c>
      <c r="T402" s="27"/>
      <c r="U402" s="27"/>
      <c r="V402" s="27"/>
      <c r="W402" s="27"/>
      <c r="X402" s="27"/>
      <c r="Y402" s="27"/>
      <c r="Z402" s="27"/>
      <c r="AA402" s="27"/>
    </row>
    <row r="403" spans="1:27" ht="20.25">
      <c r="A403" s="55" t="s">
        <v>110</v>
      </c>
      <c r="B403" s="43"/>
      <c r="C403" s="41"/>
      <c r="D403" s="42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3">
        <f>SUM(O388:O402)</f>
        <v>16964937.5</v>
      </c>
      <c r="P403" s="44"/>
      <c r="Q403" s="43">
        <f>SUM(Q389:Q402)</f>
        <v>16964937.5</v>
      </c>
      <c r="R403" s="44"/>
      <c r="S403" s="43">
        <f>SUM(S389:S402)</f>
        <v>16964937.5</v>
      </c>
      <c r="T403" s="27"/>
      <c r="U403" s="27"/>
      <c r="V403" s="27"/>
      <c r="W403" s="27"/>
      <c r="X403" s="27"/>
      <c r="Y403" s="27"/>
      <c r="Z403" s="27"/>
      <c r="AA403" s="27"/>
    </row>
    <row r="404" spans="1:27" ht="20.25">
      <c r="A404" s="56"/>
      <c r="B404" s="56"/>
      <c r="C404" s="56"/>
      <c r="D404" s="57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8"/>
      <c r="P404" s="44"/>
      <c r="Q404" s="44"/>
      <c r="R404" s="44"/>
      <c r="S404" s="44"/>
      <c r="T404" s="27"/>
      <c r="U404" s="27"/>
      <c r="V404" s="27"/>
      <c r="W404" s="27"/>
      <c r="X404" s="27"/>
      <c r="Y404" s="27"/>
      <c r="Z404" s="27"/>
      <c r="AA404" s="27"/>
    </row>
    <row r="405" spans="1:27" ht="20.25">
      <c r="A405" s="68" t="s">
        <v>269</v>
      </c>
      <c r="B405" s="59"/>
      <c r="C405" s="59"/>
      <c r="D405" s="60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61"/>
      <c r="P405" s="44"/>
      <c r="Q405" s="44"/>
      <c r="R405" s="44"/>
      <c r="S405" s="44"/>
      <c r="T405" s="27"/>
      <c r="U405" s="27"/>
      <c r="V405" s="27"/>
      <c r="W405" s="27"/>
      <c r="X405" s="27"/>
      <c r="Y405" s="27"/>
      <c r="Z405" s="27"/>
      <c r="AA405" s="27"/>
    </row>
    <row r="406" spans="1:27" ht="20.25">
      <c r="A406" s="50" t="s">
        <v>227</v>
      </c>
      <c r="B406" s="52"/>
      <c r="C406" s="52"/>
      <c r="D406" s="53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70">
        <f>O389</f>
        <v>2675017</v>
      </c>
      <c r="P406" s="44"/>
      <c r="Q406" s="62"/>
      <c r="R406" s="44"/>
      <c r="S406" s="62"/>
      <c r="T406" s="27"/>
      <c r="U406" s="27"/>
      <c r="V406" s="27"/>
      <c r="W406" s="27"/>
      <c r="X406" s="27"/>
      <c r="Y406" s="27"/>
      <c r="Z406" s="27"/>
      <c r="AA406" s="27"/>
    </row>
    <row r="407" spans="1:27" ht="20.25">
      <c r="A407" s="50" t="s">
        <v>226</v>
      </c>
      <c r="B407" s="52"/>
      <c r="C407" s="52"/>
      <c r="D407" s="53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70">
        <f>O390</f>
        <v>197095.5</v>
      </c>
      <c r="P407" s="44"/>
      <c r="Q407" s="62"/>
      <c r="R407" s="44"/>
      <c r="S407" s="62"/>
      <c r="T407" s="27"/>
      <c r="U407" s="27"/>
      <c r="V407" s="27"/>
      <c r="W407" s="27"/>
      <c r="X407" s="27"/>
      <c r="Y407" s="27"/>
      <c r="Z407" s="27"/>
      <c r="AA407" s="27"/>
    </row>
    <row r="408" spans="1:27" ht="20.25">
      <c r="A408" s="50" t="str">
        <f>A391</f>
        <v>легкая атлетика</v>
      </c>
      <c r="B408" s="52"/>
      <c r="C408" s="52"/>
      <c r="D408" s="53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70">
        <f>O370</f>
        <v>2807918.5</v>
      </c>
      <c r="P408" s="44"/>
      <c r="Q408" s="62"/>
      <c r="R408" s="44"/>
      <c r="S408" s="62"/>
      <c r="T408" s="27"/>
      <c r="U408" s="27"/>
      <c r="V408" s="27"/>
      <c r="W408" s="27"/>
      <c r="X408" s="27"/>
      <c r="Y408" s="27"/>
      <c r="Z408" s="27"/>
      <c r="AA408" s="27"/>
    </row>
    <row r="409" spans="1:27" ht="20.25">
      <c r="A409" s="50" t="s">
        <v>271</v>
      </c>
      <c r="B409" s="52"/>
      <c r="C409" s="52"/>
      <c r="D409" s="53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70">
        <f>O392</f>
        <v>2487630.5</v>
      </c>
      <c r="P409" s="44"/>
      <c r="Q409" s="62"/>
      <c r="R409" s="44"/>
      <c r="S409" s="62"/>
      <c r="T409" s="27"/>
      <c r="U409" s="27"/>
      <c r="V409" s="27"/>
      <c r="W409" s="27"/>
      <c r="X409" s="27"/>
      <c r="Y409" s="27"/>
      <c r="Z409" s="27"/>
      <c r="AA409" s="27"/>
    </row>
    <row r="410" spans="1:27" ht="20.25">
      <c r="A410" s="50" t="s">
        <v>272</v>
      </c>
      <c r="B410" s="52"/>
      <c r="C410" s="52"/>
      <c r="D410" s="53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70">
        <f>O393</f>
        <v>835202.5</v>
      </c>
      <c r="P410" s="44"/>
      <c r="Q410" s="62"/>
      <c r="R410" s="44"/>
      <c r="S410" s="62"/>
      <c r="T410" s="27"/>
      <c r="U410" s="27"/>
      <c r="V410" s="27"/>
      <c r="W410" s="27"/>
      <c r="X410" s="27"/>
      <c r="Y410" s="27"/>
      <c r="Z410" s="27"/>
      <c r="AA410" s="27"/>
    </row>
    <row r="411" spans="1:27" ht="20.25">
      <c r="A411" s="50" t="s">
        <v>273</v>
      </c>
      <c r="B411" s="52"/>
      <c r="C411" s="52"/>
      <c r="D411" s="53"/>
      <c r="E411" s="52"/>
      <c r="F411" s="52"/>
      <c r="G411" s="52"/>
      <c r="H411" s="52"/>
      <c r="I411" s="52"/>
      <c r="J411" s="52"/>
      <c r="K411" s="52"/>
      <c r="L411" s="72"/>
      <c r="M411" s="52"/>
      <c r="N411" s="52"/>
      <c r="O411" s="70">
        <f>O394</f>
        <v>821903.5</v>
      </c>
      <c r="P411" s="44"/>
      <c r="Q411" s="62"/>
      <c r="R411" s="44"/>
      <c r="S411" s="62"/>
      <c r="T411" s="27"/>
      <c r="U411" s="27"/>
      <c r="V411" s="27"/>
      <c r="W411" s="27"/>
      <c r="X411" s="27"/>
      <c r="Y411" s="27"/>
      <c r="Z411" s="27"/>
      <c r="AA411" s="27"/>
    </row>
    <row r="412" spans="1:27" ht="20.25">
      <c r="A412" s="50" t="s">
        <v>274</v>
      </c>
      <c r="B412" s="52"/>
      <c r="C412" s="52"/>
      <c r="D412" s="53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70">
        <f>O395</f>
        <v>704265</v>
      </c>
      <c r="P412" s="44"/>
      <c r="Q412" s="62"/>
      <c r="R412" s="44"/>
      <c r="S412" s="62"/>
      <c r="T412" s="27"/>
      <c r="U412" s="27"/>
      <c r="V412" s="27"/>
      <c r="W412" s="27"/>
      <c r="X412" s="27"/>
      <c r="Y412" s="27"/>
      <c r="Z412" s="27"/>
      <c r="AA412" s="27"/>
    </row>
    <row r="413" spans="1:27" ht="20.25">
      <c r="A413" s="50" t="s">
        <v>275</v>
      </c>
      <c r="B413" s="52"/>
      <c r="C413" s="52"/>
      <c r="D413" s="53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70">
        <f>O396</f>
        <v>1798831.5</v>
      </c>
      <c r="P413" s="44"/>
      <c r="Q413" s="62"/>
      <c r="R413" s="44"/>
      <c r="S413" s="62"/>
      <c r="T413" s="27"/>
      <c r="U413" s="27"/>
      <c r="V413" s="27"/>
      <c r="W413" s="27"/>
      <c r="X413" s="27"/>
      <c r="Y413" s="27"/>
      <c r="Z413" s="27"/>
      <c r="AA413" s="27"/>
    </row>
    <row r="414" spans="1:27" ht="20.25">
      <c r="A414" s="50" t="s">
        <v>280</v>
      </c>
      <c r="B414" s="52"/>
      <c r="C414" s="52"/>
      <c r="D414" s="53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70">
        <v>3049269</v>
      </c>
      <c r="P414" s="44"/>
      <c r="Q414" s="71"/>
      <c r="R414" s="44"/>
      <c r="S414" s="62"/>
      <c r="T414" s="27"/>
      <c r="U414" s="27"/>
      <c r="V414" s="27"/>
      <c r="W414" s="27"/>
      <c r="X414" s="27"/>
      <c r="Y414" s="27"/>
      <c r="Z414" s="27"/>
      <c r="AA414" s="27"/>
    </row>
    <row r="415" spans="1:27" ht="20.25">
      <c r="A415" s="50" t="s">
        <v>68</v>
      </c>
      <c r="B415" s="52"/>
      <c r="C415" s="52"/>
      <c r="D415" s="53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70">
        <f>O399-75540</f>
        <v>675615.5</v>
      </c>
      <c r="P415" s="44"/>
      <c r="Q415" s="62"/>
      <c r="R415" s="44"/>
      <c r="S415" s="62"/>
      <c r="T415" s="27"/>
      <c r="U415" s="27"/>
      <c r="V415" s="27"/>
      <c r="W415" s="27"/>
      <c r="X415" s="27"/>
      <c r="Y415" s="27"/>
      <c r="Z415" s="27"/>
      <c r="AA415" s="27"/>
    </row>
    <row r="416" spans="1:27" ht="20.25">
      <c r="A416" s="50" t="s">
        <v>22</v>
      </c>
      <c r="B416" s="52"/>
      <c r="C416" s="52"/>
      <c r="D416" s="53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70">
        <f>O401</f>
        <v>959756</v>
      </c>
      <c r="P416" s="44"/>
      <c r="Q416" s="62"/>
      <c r="R416" s="44"/>
      <c r="S416" s="62"/>
      <c r="T416" s="27"/>
      <c r="U416" s="27"/>
      <c r="V416" s="27"/>
      <c r="W416" s="27"/>
      <c r="X416" s="27"/>
      <c r="Y416" s="27"/>
      <c r="Z416" s="27"/>
      <c r="AA416" s="27"/>
    </row>
    <row r="417" spans="1:27" ht="20.25">
      <c r="A417" s="63" t="s">
        <v>276</v>
      </c>
      <c r="B417" s="64"/>
      <c r="C417" s="64"/>
      <c r="D417" s="65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9">
        <f>O397</f>
        <v>856834</v>
      </c>
      <c r="P417" s="44"/>
      <c r="Q417" s="62"/>
      <c r="R417" s="44"/>
      <c r="S417" s="62"/>
      <c r="T417" s="27"/>
      <c r="U417" s="27"/>
      <c r="V417" s="27"/>
      <c r="W417" s="27"/>
      <c r="X417" s="27"/>
      <c r="Y417" s="27"/>
      <c r="Z417" s="27"/>
      <c r="AA417" s="27"/>
    </row>
    <row r="418" spans="1:27" ht="20.25">
      <c r="A418" s="63" t="s">
        <v>67</v>
      </c>
      <c r="B418" s="64"/>
      <c r="C418" s="64"/>
      <c r="D418" s="65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9">
        <f>O400</f>
        <v>1403667.5</v>
      </c>
      <c r="P418" s="44"/>
      <c r="Q418" s="62"/>
      <c r="R418" s="44"/>
      <c r="S418" s="62"/>
      <c r="T418" s="27"/>
      <c r="U418" s="27"/>
      <c r="V418" s="27"/>
      <c r="W418" s="27"/>
      <c r="X418" s="27"/>
      <c r="Y418" s="27"/>
      <c r="Z418" s="27"/>
      <c r="AA418" s="27"/>
    </row>
    <row r="419" spans="1:27" ht="20.25">
      <c r="A419" s="55" t="s">
        <v>110</v>
      </c>
      <c r="B419" s="41"/>
      <c r="C419" s="41"/>
      <c r="D419" s="42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3">
        <f>SUM(O406:O418)</f>
        <v>19273006</v>
      </c>
      <c r="P419" s="44"/>
      <c r="Q419" s="66">
        <v>25154824</v>
      </c>
      <c r="R419" s="66">
        <f>Q419-O419</f>
        <v>5881818</v>
      </c>
      <c r="S419" s="66"/>
      <c r="T419" s="27"/>
      <c r="U419" s="27"/>
      <c r="V419" s="27"/>
      <c r="W419" s="27"/>
      <c r="X419" s="27"/>
      <c r="Y419" s="27"/>
      <c r="Z419" s="27"/>
      <c r="AA419" s="27"/>
    </row>
    <row r="420" spans="1:27" ht="20.25">
      <c r="A420" s="44"/>
      <c r="B420" s="44"/>
      <c r="C420" s="44"/>
      <c r="D420" s="67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27"/>
      <c r="U420" s="27"/>
      <c r="V420" s="27"/>
      <c r="W420" s="27"/>
      <c r="X420" s="27"/>
      <c r="Y420" s="27"/>
      <c r="Z420" s="27"/>
      <c r="AA420" s="27"/>
    </row>
    <row r="421" spans="1:27" ht="12.75">
      <c r="A421" s="27"/>
      <c r="B421" s="27"/>
      <c r="C421" s="27"/>
      <c r="D421" s="30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spans="1:27" ht="12.75">
      <c r="A422" s="27"/>
      <c r="B422" s="27"/>
      <c r="C422" s="27"/>
      <c r="D422" s="30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spans="1:27" ht="12.75">
      <c r="A423" s="27"/>
      <c r="B423" s="27"/>
      <c r="C423" s="27"/>
      <c r="D423" s="30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spans="1:27" ht="12.75">
      <c r="A424" s="27"/>
      <c r="B424" s="27"/>
      <c r="C424" s="27"/>
      <c r="D424" s="30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spans="1:27" ht="12.75">
      <c r="A425" s="27"/>
      <c r="B425" s="27"/>
      <c r="C425" s="27"/>
      <c r="D425" s="30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spans="1:27" ht="12.75">
      <c r="A426" s="27"/>
      <c r="B426" s="27"/>
      <c r="C426" s="27"/>
      <c r="D426" s="30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spans="1:27" ht="12.75">
      <c r="A427" s="27"/>
      <c r="B427" s="27"/>
      <c r="C427" s="27"/>
      <c r="D427" s="30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spans="1:27" ht="12.75">
      <c r="A428" s="27"/>
      <c r="B428" s="27"/>
      <c r="C428" s="27"/>
      <c r="D428" s="30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spans="1:27" ht="12.75">
      <c r="A429" s="27"/>
      <c r="B429" s="27"/>
      <c r="C429" s="27"/>
      <c r="D429" s="30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spans="1:27" ht="12.75">
      <c r="A430" s="27"/>
      <c r="B430" s="27"/>
      <c r="C430" s="27"/>
      <c r="D430" s="30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spans="1:27" ht="12.75">
      <c r="A431" s="27"/>
      <c r="B431" s="27"/>
      <c r="C431" s="27"/>
      <c r="D431" s="30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spans="1:27" ht="12.75">
      <c r="A432" s="27"/>
      <c r="B432" s="27"/>
      <c r="C432" s="27"/>
      <c r="D432" s="30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spans="1:27" ht="12.75">
      <c r="A433" s="27"/>
      <c r="B433" s="27"/>
      <c r="C433" s="27"/>
      <c r="D433" s="30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spans="1:27" ht="12.75">
      <c r="A434" s="27"/>
      <c r="B434" s="27"/>
      <c r="C434" s="27"/>
      <c r="D434" s="30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spans="1:27" ht="12.75">
      <c r="A435" s="27"/>
      <c r="B435" s="27"/>
      <c r="C435" s="27"/>
      <c r="D435" s="30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spans="1:27" ht="12.75">
      <c r="A436" s="27"/>
      <c r="B436" s="27"/>
      <c r="C436" s="27"/>
      <c r="D436" s="30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spans="1:27" ht="12.75">
      <c r="A437" s="27"/>
      <c r="B437" s="27"/>
      <c r="C437" s="27"/>
      <c r="D437" s="30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spans="1:27" ht="12.75">
      <c r="A438" s="27"/>
      <c r="B438" s="27"/>
      <c r="C438" s="27"/>
      <c r="D438" s="30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spans="1:27" ht="12.75">
      <c r="A439" s="27"/>
      <c r="B439" s="27"/>
      <c r="C439" s="27"/>
      <c r="D439" s="30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</sheetData>
  <sheetProtection/>
  <mergeCells count="673">
    <mergeCell ref="F76:F77"/>
    <mergeCell ref="J90:J91"/>
    <mergeCell ref="B89:D89"/>
    <mergeCell ref="E89:G89"/>
    <mergeCell ref="L90:L91"/>
    <mergeCell ref="AB211:AC211"/>
    <mergeCell ref="C76:C77"/>
    <mergeCell ref="B76:B77"/>
    <mergeCell ref="N76:N77"/>
    <mergeCell ref="K76:K77"/>
    <mergeCell ref="J76:J77"/>
    <mergeCell ref="G76:G77"/>
    <mergeCell ref="H89:I89"/>
    <mergeCell ref="J89:M89"/>
    <mergeCell ref="K90:K91"/>
    <mergeCell ref="C90:C91"/>
    <mergeCell ref="B90:B91"/>
    <mergeCell ref="N106:U106"/>
    <mergeCell ref="G90:G91"/>
    <mergeCell ref="F90:F91"/>
    <mergeCell ref="E90:E91"/>
    <mergeCell ref="D90:D91"/>
    <mergeCell ref="E134:E135"/>
    <mergeCell ref="D134:D135"/>
    <mergeCell ref="C134:C135"/>
    <mergeCell ref="B134:B135"/>
    <mergeCell ref="N107:N108"/>
    <mergeCell ref="G107:G108"/>
    <mergeCell ref="F107:F108"/>
    <mergeCell ref="N134:N135"/>
    <mergeCell ref="M134:M135"/>
    <mergeCell ref="L134:L135"/>
    <mergeCell ref="I134:I135"/>
    <mergeCell ref="H134:H135"/>
    <mergeCell ref="F134:F135"/>
    <mergeCell ref="J134:J135"/>
    <mergeCell ref="G162:G163"/>
    <mergeCell ref="F162:F163"/>
    <mergeCell ref="E162:E163"/>
    <mergeCell ref="D162:D163"/>
    <mergeCell ref="C162:C163"/>
    <mergeCell ref="B162:B163"/>
    <mergeCell ref="M162:M163"/>
    <mergeCell ref="L162:L163"/>
    <mergeCell ref="K162:K163"/>
    <mergeCell ref="J162:J163"/>
    <mergeCell ref="I162:I163"/>
    <mergeCell ref="H162:H163"/>
    <mergeCell ref="C179:C180"/>
    <mergeCell ref="B179:B180"/>
    <mergeCell ref="A318:A320"/>
    <mergeCell ref="B318:D318"/>
    <mergeCell ref="E318:G318"/>
    <mergeCell ref="H318:I318"/>
    <mergeCell ref="B319:B320"/>
    <mergeCell ref="C319:C320"/>
    <mergeCell ref="D319:D320"/>
    <mergeCell ref="E319:E320"/>
    <mergeCell ref="G179:G180"/>
    <mergeCell ref="F179:F180"/>
    <mergeCell ref="E179:E180"/>
    <mergeCell ref="D179:D180"/>
    <mergeCell ref="L179:L180"/>
    <mergeCell ref="M179:M180"/>
    <mergeCell ref="H179:H180"/>
    <mergeCell ref="I179:I180"/>
    <mergeCell ref="C196:C197"/>
    <mergeCell ref="B196:B197"/>
    <mergeCell ref="J318:M318"/>
    <mergeCell ref="N318:U318"/>
    <mergeCell ref="Q303:Q304"/>
    <mergeCell ref="B234:B235"/>
    <mergeCell ref="M216:M217"/>
    <mergeCell ref="J215:M215"/>
    <mergeCell ref="H215:I215"/>
    <mergeCell ref="E215:G215"/>
    <mergeCell ref="L196:L197"/>
    <mergeCell ref="J196:J197"/>
    <mergeCell ref="H196:H197"/>
    <mergeCell ref="G196:G197"/>
    <mergeCell ref="F196:F197"/>
    <mergeCell ref="E196:E197"/>
    <mergeCell ref="V318:Y318"/>
    <mergeCell ref="Z318:Z320"/>
    <mergeCell ref="AA318:AA320"/>
    <mergeCell ref="AB318:AB320"/>
    <mergeCell ref="AC318:AC320"/>
    <mergeCell ref="F319:F320"/>
    <mergeCell ref="G319:G320"/>
    <mergeCell ref="H319:H320"/>
    <mergeCell ref="I319:I320"/>
    <mergeCell ref="J319:J320"/>
    <mergeCell ref="E252:E253"/>
    <mergeCell ref="D252:D253"/>
    <mergeCell ref="C252:C253"/>
    <mergeCell ref="B252:B253"/>
    <mergeCell ref="B243:B244"/>
    <mergeCell ref="F243:F244"/>
    <mergeCell ref="E243:E244"/>
    <mergeCell ref="D243:D244"/>
    <mergeCell ref="C243:C244"/>
    <mergeCell ref="B262:B263"/>
    <mergeCell ref="C262:C263"/>
    <mergeCell ref="D262:D263"/>
    <mergeCell ref="H262:H263"/>
    <mergeCell ref="E262:E263"/>
    <mergeCell ref="F262:F263"/>
    <mergeCell ref="B303:B304"/>
    <mergeCell ref="J302:M302"/>
    <mergeCell ref="H302:I302"/>
    <mergeCell ref="E302:G302"/>
    <mergeCell ref="B302:D302"/>
    <mergeCell ref="K319:K320"/>
    <mergeCell ref="L319:L320"/>
    <mergeCell ref="M319:M320"/>
    <mergeCell ref="H303:H304"/>
    <mergeCell ref="G303:G304"/>
    <mergeCell ref="E303:E304"/>
    <mergeCell ref="D303:D304"/>
    <mergeCell ref="C303:C304"/>
    <mergeCell ref="N303:N304"/>
    <mergeCell ref="M303:M304"/>
    <mergeCell ref="L303:L304"/>
    <mergeCell ref="K303:K304"/>
    <mergeCell ref="J303:J304"/>
    <mergeCell ref="I303:I304"/>
    <mergeCell ref="O319:O320"/>
    <mergeCell ref="P319:P320"/>
    <mergeCell ref="Q319:Q320"/>
    <mergeCell ref="R319:R320"/>
    <mergeCell ref="S319:S320"/>
    <mergeCell ref="F303:F304"/>
    <mergeCell ref="X303:X304"/>
    <mergeCell ref="Y303:Y304"/>
    <mergeCell ref="AB302:AB304"/>
    <mergeCell ref="AC302:AC304"/>
    <mergeCell ref="V302:Y302"/>
    <mergeCell ref="R303:R304"/>
    <mergeCell ref="S303:S304"/>
    <mergeCell ref="T303:T304"/>
    <mergeCell ref="U303:U304"/>
    <mergeCell ref="V303:V304"/>
    <mergeCell ref="W303:W304"/>
    <mergeCell ref="O303:O304"/>
    <mergeCell ref="P303:P304"/>
    <mergeCell ref="A302:A304"/>
    <mergeCell ref="N302:U302"/>
    <mergeCell ref="T319:T320"/>
    <mergeCell ref="U319:U320"/>
    <mergeCell ref="V319:V320"/>
    <mergeCell ref="W319:W320"/>
    <mergeCell ref="N319:N320"/>
    <mergeCell ref="X319:X320"/>
    <mergeCell ref="Y319:Y320"/>
    <mergeCell ref="A327:A329"/>
    <mergeCell ref="B327:D327"/>
    <mergeCell ref="E327:G327"/>
    <mergeCell ref="H327:I327"/>
    <mergeCell ref="J327:M327"/>
    <mergeCell ref="N327:U327"/>
    <mergeCell ref="V327:Y327"/>
    <mergeCell ref="B328:B329"/>
    <mergeCell ref="Z327:Z329"/>
    <mergeCell ref="AA327:AA329"/>
    <mergeCell ref="AB327:AB329"/>
    <mergeCell ref="AC327:AC329"/>
    <mergeCell ref="C328:C329"/>
    <mergeCell ref="D328:D329"/>
    <mergeCell ref="E328:E329"/>
    <mergeCell ref="F328:F329"/>
    <mergeCell ref="G328:G329"/>
    <mergeCell ref="H328:H329"/>
    <mergeCell ref="AC195:AC197"/>
    <mergeCell ref="AC215:AC217"/>
    <mergeCell ref="AB215:AB217"/>
    <mergeCell ref="P216:P217"/>
    <mergeCell ref="U216:U217"/>
    <mergeCell ref="I328:I329"/>
    <mergeCell ref="J328:J329"/>
    <mergeCell ref="K328:K329"/>
    <mergeCell ref="L328:L329"/>
    <mergeCell ref="M328:M329"/>
    <mergeCell ref="AC38:AC40"/>
    <mergeCell ref="AC6:AC8"/>
    <mergeCell ref="I216:I217"/>
    <mergeCell ref="K216:K217"/>
    <mergeCell ref="N328:N329"/>
    <mergeCell ref="O328:O329"/>
    <mergeCell ref="P328:P329"/>
    <mergeCell ref="Q328:Q329"/>
    <mergeCell ref="R328:R329"/>
    <mergeCell ref="S328:S329"/>
    <mergeCell ref="AC161:AC163"/>
    <mergeCell ref="AC133:AC135"/>
    <mergeCell ref="AC106:AC108"/>
    <mergeCell ref="AC89:AC91"/>
    <mergeCell ref="AC75:AC77"/>
    <mergeCell ref="AC178:AC180"/>
    <mergeCell ref="AC55:AC57"/>
    <mergeCell ref="A215:A217"/>
    <mergeCell ref="B215:D215"/>
    <mergeCell ref="R216:R217"/>
    <mergeCell ref="Q216:Q217"/>
    <mergeCell ref="Z215:Z217"/>
    <mergeCell ref="AA215:AA217"/>
    <mergeCell ref="B216:B217"/>
    <mergeCell ref="C216:C217"/>
    <mergeCell ref="D216:D217"/>
    <mergeCell ref="E216:E217"/>
    <mergeCell ref="F216:F217"/>
    <mergeCell ref="G216:G217"/>
    <mergeCell ref="H216:H217"/>
    <mergeCell ref="J216:J217"/>
    <mergeCell ref="N216:N217"/>
    <mergeCell ref="O216:O217"/>
    <mergeCell ref="L216:L217"/>
    <mergeCell ref="T196:T197"/>
    <mergeCell ref="V196:V197"/>
    <mergeCell ref="O196:O197"/>
    <mergeCell ref="N215:U215"/>
    <mergeCell ref="V215:Y215"/>
    <mergeCell ref="W216:W217"/>
    <mergeCell ref="X216:X217"/>
    <mergeCell ref="Y216:Y217"/>
    <mergeCell ref="AA195:AA197"/>
    <mergeCell ref="P196:P197"/>
    <mergeCell ref="Z195:Z197"/>
    <mergeCell ref="Q196:Q197"/>
    <mergeCell ref="U196:U197"/>
    <mergeCell ref="AB195:AB197"/>
    <mergeCell ref="V195:Y195"/>
    <mergeCell ref="A195:A197"/>
    <mergeCell ref="B195:D195"/>
    <mergeCell ref="E195:G195"/>
    <mergeCell ref="H195:I195"/>
    <mergeCell ref="J195:M195"/>
    <mergeCell ref="N195:U195"/>
    <mergeCell ref="N196:N197"/>
    <mergeCell ref="I196:I197"/>
    <mergeCell ref="K196:K197"/>
    <mergeCell ref="D196:D197"/>
    <mergeCell ref="R179:R180"/>
    <mergeCell ref="S179:S180"/>
    <mergeCell ref="T179:T180"/>
    <mergeCell ref="V179:V180"/>
    <mergeCell ref="AA178:AA180"/>
    <mergeCell ref="AB178:AB180"/>
    <mergeCell ref="T328:T329"/>
    <mergeCell ref="U328:U329"/>
    <mergeCell ref="V328:V329"/>
    <mergeCell ref="W328:W329"/>
    <mergeCell ref="X328:X329"/>
    <mergeCell ref="Y328:Y329"/>
    <mergeCell ref="A178:A180"/>
    <mergeCell ref="B178:D178"/>
    <mergeCell ref="E178:G178"/>
    <mergeCell ref="H178:I178"/>
    <mergeCell ref="J178:M178"/>
    <mergeCell ref="N178:U178"/>
    <mergeCell ref="O179:O180"/>
    <mergeCell ref="P179:P180"/>
    <mergeCell ref="N179:N180"/>
    <mergeCell ref="J179:J180"/>
    <mergeCell ref="A334:A336"/>
    <mergeCell ref="B334:D334"/>
    <mergeCell ref="E334:G334"/>
    <mergeCell ref="H334:I334"/>
    <mergeCell ref="J334:M334"/>
    <mergeCell ref="N334:U334"/>
    <mergeCell ref="B335:B336"/>
    <mergeCell ref="C335:C336"/>
    <mergeCell ref="D335:D336"/>
    <mergeCell ref="E335:E336"/>
    <mergeCell ref="AB161:AB163"/>
    <mergeCell ref="W162:W163"/>
    <mergeCell ref="S162:S163"/>
    <mergeCell ref="Y162:Y163"/>
    <mergeCell ref="AA161:AA163"/>
    <mergeCell ref="V334:Y334"/>
    <mergeCell ref="Z334:Z336"/>
    <mergeCell ref="AA334:AA336"/>
    <mergeCell ref="AB334:AB336"/>
    <mergeCell ref="S335:S336"/>
    <mergeCell ref="A161:A163"/>
    <mergeCell ref="B161:D161"/>
    <mergeCell ref="E161:G161"/>
    <mergeCell ref="H161:I161"/>
    <mergeCell ref="J161:M161"/>
    <mergeCell ref="N161:U161"/>
    <mergeCell ref="N162:N163"/>
    <mergeCell ref="O162:O163"/>
    <mergeCell ref="P162:P163"/>
    <mergeCell ref="R162:R163"/>
    <mergeCell ref="AB133:AB135"/>
    <mergeCell ref="O134:O135"/>
    <mergeCell ref="P134:P135"/>
    <mergeCell ref="A133:A135"/>
    <mergeCell ref="B133:D133"/>
    <mergeCell ref="E133:G133"/>
    <mergeCell ref="H133:I133"/>
    <mergeCell ref="J133:M133"/>
    <mergeCell ref="N133:U133"/>
    <mergeCell ref="G134:G135"/>
    <mergeCell ref="U107:U108"/>
    <mergeCell ref="O107:O108"/>
    <mergeCell ref="AB106:AB108"/>
    <mergeCell ref="T107:T108"/>
    <mergeCell ref="V107:V108"/>
    <mergeCell ref="R90:R91"/>
    <mergeCell ref="S90:S91"/>
    <mergeCell ref="T90:T91"/>
    <mergeCell ref="U90:U91"/>
    <mergeCell ref="W90:W91"/>
    <mergeCell ref="A106:A108"/>
    <mergeCell ref="B106:D106"/>
    <mergeCell ref="E106:G106"/>
    <mergeCell ref="H106:I106"/>
    <mergeCell ref="J106:M106"/>
    <mergeCell ref="E107:E108"/>
    <mergeCell ref="D107:D108"/>
    <mergeCell ref="C107:C108"/>
    <mergeCell ref="J107:J108"/>
    <mergeCell ref="B107:B108"/>
    <mergeCell ref="P107:P108"/>
    <mergeCell ref="AB89:AB91"/>
    <mergeCell ref="O90:O91"/>
    <mergeCell ref="AA106:AA108"/>
    <mergeCell ref="Z106:Z108"/>
    <mergeCell ref="X90:X91"/>
    <mergeCell ref="Q90:Q91"/>
    <mergeCell ref="V89:Y89"/>
    <mergeCell ref="P90:P91"/>
    <mergeCell ref="Q107:Q108"/>
    <mergeCell ref="A75:A77"/>
    <mergeCell ref="B75:D75"/>
    <mergeCell ref="E75:G75"/>
    <mergeCell ref="H75:I75"/>
    <mergeCell ref="J75:M75"/>
    <mergeCell ref="N75:U75"/>
    <mergeCell ref="O76:O77"/>
    <mergeCell ref="P76:P77"/>
    <mergeCell ref="E76:E77"/>
    <mergeCell ref="D76:D77"/>
    <mergeCell ref="AB6:AB8"/>
    <mergeCell ref="AB38:AB40"/>
    <mergeCell ref="S39:S40"/>
    <mergeCell ref="T39:T40"/>
    <mergeCell ref="AB55:AB57"/>
    <mergeCell ref="X76:X77"/>
    <mergeCell ref="V55:Y55"/>
    <mergeCell ref="Y56:Y57"/>
    <mergeCell ref="AB75:AB77"/>
    <mergeCell ref="T7:T8"/>
    <mergeCell ref="S216:S217"/>
    <mergeCell ref="T216:T217"/>
    <mergeCell ref="V216:V217"/>
    <mergeCell ref="Z178:Z180"/>
    <mergeCell ref="U134:U135"/>
    <mergeCell ref="N89:U89"/>
    <mergeCell ref="Q162:Q163"/>
    <mergeCell ref="U162:U163"/>
    <mergeCell ref="V161:Y161"/>
    <mergeCell ref="T162:T163"/>
    <mergeCell ref="V7:V8"/>
    <mergeCell ref="R39:R40"/>
    <mergeCell ref="Y134:Y135"/>
    <mergeCell ref="X134:X135"/>
    <mergeCell ref="W7:W8"/>
    <mergeCell ref="R76:R77"/>
    <mergeCell ref="T134:T135"/>
    <mergeCell ref="V134:V135"/>
    <mergeCell ref="X7:X8"/>
    <mergeCell ref="T76:T77"/>
    <mergeCell ref="A2:AB2"/>
    <mergeCell ref="U179:U180"/>
    <mergeCell ref="W179:W180"/>
    <mergeCell ref="X179:X180"/>
    <mergeCell ref="Y179:Y180"/>
    <mergeCell ref="Q179:Q180"/>
    <mergeCell ref="K179:K180"/>
    <mergeCell ref="S7:S8"/>
    <mergeCell ref="V178:Y178"/>
    <mergeCell ref="W134:W135"/>
    <mergeCell ref="AC334:AC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Q134:Q135"/>
    <mergeCell ref="V133:Y133"/>
    <mergeCell ref="Z133:Z135"/>
    <mergeCell ref="AA133:AA135"/>
    <mergeCell ref="Z161:Z163"/>
    <mergeCell ref="R134:R135"/>
    <mergeCell ref="S134:S135"/>
    <mergeCell ref="AA75:AA77"/>
    <mergeCell ref="Z89:Z91"/>
    <mergeCell ref="AA89:AA91"/>
    <mergeCell ref="Z75:Z77"/>
    <mergeCell ref="V162:V163"/>
    <mergeCell ref="X162:X163"/>
    <mergeCell ref="X107:X108"/>
    <mergeCell ref="V90:V91"/>
    <mergeCell ref="V106:Y106"/>
    <mergeCell ref="W107:W108"/>
    <mergeCell ref="AA6:AA8"/>
    <mergeCell ref="Z55:Z57"/>
    <mergeCell ref="AA55:AA57"/>
    <mergeCell ref="W56:W57"/>
    <mergeCell ref="W39:W40"/>
    <mergeCell ref="X56:X57"/>
    <mergeCell ref="V38:Y38"/>
    <mergeCell ref="Z6:Z8"/>
    <mergeCell ref="AA38:AA40"/>
    <mergeCell ref="Z38:Z40"/>
    <mergeCell ref="P39:P40"/>
    <mergeCell ref="N38:U38"/>
    <mergeCell ref="N7:N8"/>
    <mergeCell ref="P56:P57"/>
    <mergeCell ref="N90:N91"/>
    <mergeCell ref="N55:U55"/>
    <mergeCell ref="N39:N40"/>
    <mergeCell ref="Q76:Q77"/>
    <mergeCell ref="O39:O40"/>
    <mergeCell ref="O7:O8"/>
    <mergeCell ref="R107:R108"/>
    <mergeCell ref="S107:S108"/>
    <mergeCell ref="Y7:Y8"/>
    <mergeCell ref="Y39:Y40"/>
    <mergeCell ref="P7:P8"/>
    <mergeCell ref="Q7:Q8"/>
    <mergeCell ref="U7:U8"/>
    <mergeCell ref="R7:R8"/>
    <mergeCell ref="Y107:Y108"/>
    <mergeCell ref="Q39:Q40"/>
    <mergeCell ref="V6:Y6"/>
    <mergeCell ref="W76:W77"/>
    <mergeCell ref="U56:U57"/>
    <mergeCell ref="X39:X40"/>
    <mergeCell ref="V75:Y75"/>
    <mergeCell ref="S76:S77"/>
    <mergeCell ref="V76:V77"/>
    <mergeCell ref="V56:V57"/>
    <mergeCell ref="U39:U40"/>
    <mergeCell ref="V39:V40"/>
    <mergeCell ref="A89:A91"/>
    <mergeCell ref="U76:U77"/>
    <mergeCell ref="Q56:Q57"/>
    <mergeCell ref="N56:N57"/>
    <mergeCell ref="O56:O57"/>
    <mergeCell ref="T56:T57"/>
    <mergeCell ref="B56:B57"/>
    <mergeCell ref="C56:C57"/>
    <mergeCell ref="D56:D57"/>
    <mergeCell ref="E56:E57"/>
    <mergeCell ref="H107:H108"/>
    <mergeCell ref="I107:I108"/>
    <mergeCell ref="K107:K108"/>
    <mergeCell ref="L107:L108"/>
    <mergeCell ref="K134:K135"/>
    <mergeCell ref="A1:AB1"/>
    <mergeCell ref="Y90:Y91"/>
    <mergeCell ref="Y76:Y77"/>
    <mergeCell ref="H90:H91"/>
    <mergeCell ref="I90:I91"/>
    <mergeCell ref="O335:O336"/>
    <mergeCell ref="P335:P336"/>
    <mergeCell ref="Q335:Q336"/>
    <mergeCell ref="R335:R336"/>
    <mergeCell ref="T335:T336"/>
    <mergeCell ref="M196:M197"/>
    <mergeCell ref="R196:R197"/>
    <mergeCell ref="S196:S197"/>
    <mergeCell ref="S243:S244"/>
    <mergeCell ref="T243:T244"/>
    <mergeCell ref="U335:U336"/>
    <mergeCell ref="V335:V336"/>
    <mergeCell ref="W335:W336"/>
    <mergeCell ref="W196:W197"/>
    <mergeCell ref="X196:X197"/>
    <mergeCell ref="Y196:Y197"/>
    <mergeCell ref="X335:X336"/>
    <mergeCell ref="Y335:Y336"/>
    <mergeCell ref="Y234:Y235"/>
    <mergeCell ref="W242:Z242"/>
    <mergeCell ref="M107:M108"/>
    <mergeCell ref="H76:H77"/>
    <mergeCell ref="H39:H40"/>
    <mergeCell ref="I39:I40"/>
    <mergeCell ref="H38:I38"/>
    <mergeCell ref="F7:F8"/>
    <mergeCell ref="G7:G8"/>
    <mergeCell ref="H7:H8"/>
    <mergeCell ref="M56:M57"/>
    <mergeCell ref="F56:F57"/>
    <mergeCell ref="B7:B8"/>
    <mergeCell ref="I76:I77"/>
    <mergeCell ref="L76:L77"/>
    <mergeCell ref="M76:M77"/>
    <mergeCell ref="M90:M91"/>
    <mergeCell ref="L56:L57"/>
    <mergeCell ref="I7:I8"/>
    <mergeCell ref="K7:K8"/>
    <mergeCell ref="L7:L8"/>
    <mergeCell ref="J7:J8"/>
    <mergeCell ref="C7:C8"/>
    <mergeCell ref="H6:I6"/>
    <mergeCell ref="J6:M6"/>
    <mergeCell ref="E7:E8"/>
    <mergeCell ref="D39:D40"/>
    <mergeCell ref="E39:E40"/>
    <mergeCell ref="M7:M8"/>
    <mergeCell ref="N6:U6"/>
    <mergeCell ref="A38:A40"/>
    <mergeCell ref="B38:D38"/>
    <mergeCell ref="E38:G38"/>
    <mergeCell ref="J38:M38"/>
    <mergeCell ref="A6:A8"/>
    <mergeCell ref="B6:D6"/>
    <mergeCell ref="E6:G6"/>
    <mergeCell ref="M39:M40"/>
    <mergeCell ref="D7:D8"/>
    <mergeCell ref="B39:B40"/>
    <mergeCell ref="K39:K40"/>
    <mergeCell ref="C39:C40"/>
    <mergeCell ref="F39:F40"/>
    <mergeCell ref="G39:G40"/>
    <mergeCell ref="J39:J40"/>
    <mergeCell ref="G56:G57"/>
    <mergeCell ref="H56:H57"/>
    <mergeCell ref="I56:I57"/>
    <mergeCell ref="L39:L40"/>
    <mergeCell ref="A55:A57"/>
    <mergeCell ref="B55:D55"/>
    <mergeCell ref="E55:G55"/>
    <mergeCell ref="H55:I55"/>
    <mergeCell ref="J55:M55"/>
    <mergeCell ref="K56:K57"/>
    <mergeCell ref="J56:J57"/>
    <mergeCell ref="R56:R57"/>
    <mergeCell ref="S56:S57"/>
    <mergeCell ref="A233:A235"/>
    <mergeCell ref="B233:D233"/>
    <mergeCell ref="E233:G233"/>
    <mergeCell ref="H233:I233"/>
    <mergeCell ref="J233:M233"/>
    <mergeCell ref="N233:U233"/>
    <mergeCell ref="G234:G235"/>
    <mergeCell ref="V233:Y233"/>
    <mergeCell ref="Z233:Z235"/>
    <mergeCell ref="AA233:AA235"/>
    <mergeCell ref="U234:U235"/>
    <mergeCell ref="V234:V235"/>
    <mergeCell ref="W234:W235"/>
    <mergeCell ref="X234:X235"/>
    <mergeCell ref="AB233:AB235"/>
    <mergeCell ref="AC233:AC235"/>
    <mergeCell ref="K234:K235"/>
    <mergeCell ref="L234:L235"/>
    <mergeCell ref="M234:M235"/>
    <mergeCell ref="N234:N235"/>
    <mergeCell ref="O234:O235"/>
    <mergeCell ref="P234:P235"/>
    <mergeCell ref="S234:S235"/>
    <mergeCell ref="T234:T235"/>
    <mergeCell ref="F234:F235"/>
    <mergeCell ref="E234:E235"/>
    <mergeCell ref="D234:D235"/>
    <mergeCell ref="C234:C235"/>
    <mergeCell ref="Q234:Q235"/>
    <mergeCell ref="R234:R235"/>
    <mergeCell ref="H234:H235"/>
    <mergeCell ref="I234:I235"/>
    <mergeCell ref="J234:J235"/>
    <mergeCell ref="A242:A244"/>
    <mergeCell ref="B242:E242"/>
    <mergeCell ref="F242:H242"/>
    <mergeCell ref="I242:J242"/>
    <mergeCell ref="K242:N242"/>
    <mergeCell ref="O242:V242"/>
    <mergeCell ref="G243:G244"/>
    <mergeCell ref="H243:H244"/>
    <mergeCell ref="I243:I244"/>
    <mergeCell ref="J243:J244"/>
    <mergeCell ref="V243:V244"/>
    <mergeCell ref="W243:W244"/>
    <mergeCell ref="X243:X244"/>
    <mergeCell ref="Y243:Y244"/>
    <mergeCell ref="AA242:AA244"/>
    <mergeCell ref="AB242:AB244"/>
    <mergeCell ref="AC242:AC244"/>
    <mergeCell ref="AD242:AD244"/>
    <mergeCell ref="K243:K244"/>
    <mergeCell ref="L243:L244"/>
    <mergeCell ref="M243:M244"/>
    <mergeCell ref="N243:N244"/>
    <mergeCell ref="O243:O244"/>
    <mergeCell ref="P243:P244"/>
    <mergeCell ref="Q243:Q244"/>
    <mergeCell ref="R243:R244"/>
    <mergeCell ref="U243:U244"/>
    <mergeCell ref="Z243:Z244"/>
    <mergeCell ref="A251:A253"/>
    <mergeCell ref="B251:D251"/>
    <mergeCell ref="E251:G251"/>
    <mergeCell ref="H251:I251"/>
    <mergeCell ref="J251:P251"/>
    <mergeCell ref="Q251:X251"/>
    <mergeCell ref="V252:V253"/>
    <mergeCell ref="W252:W253"/>
    <mergeCell ref="X252:X253"/>
    <mergeCell ref="F252:F253"/>
    <mergeCell ref="Y251:AE251"/>
    <mergeCell ref="M252:M253"/>
    <mergeCell ref="N252:N253"/>
    <mergeCell ref="AF251:AF253"/>
    <mergeCell ref="AC252:AC253"/>
    <mergeCell ref="AD252:AD253"/>
    <mergeCell ref="AE252:AE253"/>
    <mergeCell ref="AG251:AG253"/>
    <mergeCell ref="AH251:AH253"/>
    <mergeCell ref="R252:R253"/>
    <mergeCell ref="S252:S253"/>
    <mergeCell ref="T252:T253"/>
    <mergeCell ref="U252:U253"/>
    <mergeCell ref="Y252:Y253"/>
    <mergeCell ref="Z252:Z253"/>
    <mergeCell ref="AA252:AA253"/>
    <mergeCell ref="AB252:AB253"/>
    <mergeCell ref="AI251:AI253"/>
    <mergeCell ref="G252:G253"/>
    <mergeCell ref="H252:H253"/>
    <mergeCell ref="I252:I253"/>
    <mergeCell ref="J252:J253"/>
    <mergeCell ref="K252:K253"/>
    <mergeCell ref="L252:L253"/>
    <mergeCell ref="O252:O253"/>
    <mergeCell ref="P252:P253"/>
    <mergeCell ref="Q252:Q253"/>
    <mergeCell ref="A261:A263"/>
    <mergeCell ref="B261:D261"/>
    <mergeCell ref="E261:G261"/>
    <mergeCell ref="H261:I261"/>
    <mergeCell ref="J261:M261"/>
    <mergeCell ref="N261:U261"/>
    <mergeCell ref="G262:G263"/>
    <mergeCell ref="N262:N263"/>
    <mergeCell ref="O262:O263"/>
    <mergeCell ref="L262:L263"/>
    <mergeCell ref="K262:K263"/>
    <mergeCell ref="J262:J263"/>
    <mergeCell ref="I262:I263"/>
    <mergeCell ref="S262:S263"/>
    <mergeCell ref="T262:T263"/>
    <mergeCell ref="U262:U263"/>
    <mergeCell ref="M262:M263"/>
    <mergeCell ref="P262:P263"/>
    <mergeCell ref="Q262:Q263"/>
    <mergeCell ref="R262:R263"/>
    <mergeCell ref="AA261:AA263"/>
    <mergeCell ref="V261:Y261"/>
    <mergeCell ref="AB261:AB263"/>
    <mergeCell ref="AC261:AC263"/>
    <mergeCell ref="X262:X263"/>
    <mergeCell ref="Y262:Y263"/>
    <mergeCell ref="V262:V263"/>
    <mergeCell ref="W262:W263"/>
    <mergeCell ref="Z261:Z263"/>
  </mergeCells>
  <printOptions/>
  <pageMargins left="0.35433070866141736" right="0.35433070866141736" top="0.3937007874015748" bottom="0.3937007874015748" header="0.31496062992125984" footer="0.31496062992125984"/>
  <pageSetup fitToHeight="0" fitToWidth="1" horizontalDpi="600" verticalDpi="600" orientation="landscape" paperSize="9" scale="23" r:id="rId1"/>
  <rowBreaks count="4" manualBreakCount="4">
    <brk id="72" max="34" man="1"/>
    <brk id="130" max="34" man="1"/>
    <brk id="175" max="34" man="1"/>
    <brk id="24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Минспорт ЧР Пиняев Александр</cp:lastModifiedBy>
  <cp:lastPrinted>2021-11-30T08:23:16Z</cp:lastPrinted>
  <dcterms:created xsi:type="dcterms:W3CDTF">1996-10-08T23:32:33Z</dcterms:created>
  <dcterms:modified xsi:type="dcterms:W3CDTF">2021-12-30T12:06:52Z</dcterms:modified>
  <cp:category/>
  <cp:version/>
  <cp:contentType/>
  <cp:contentStatus/>
</cp:coreProperties>
</file>