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тепло" sheetId="2" r:id="rId1"/>
  </sheets>
  <definedNames>
    <definedName name="_xlnm.Print_Area" localSheetId="0">тепло!$A$1:$F$29</definedName>
  </definedNames>
  <calcPr calcId="152511"/>
</workbook>
</file>

<file path=xl/calcChain.xml><?xml version="1.0" encoding="utf-8"?>
<calcChain xmlns="http://schemas.openxmlformats.org/spreadsheetml/2006/main">
  <c r="E24" i="2" l="1"/>
  <c r="D24" i="2"/>
  <c r="C24" i="2"/>
  <c r="E21" i="2"/>
  <c r="D21" i="2"/>
  <c r="C21" i="2"/>
  <c r="E15" i="2"/>
  <c r="D15" i="2"/>
  <c r="C15" i="2"/>
  <c r="D17" i="2"/>
  <c r="E20" i="2"/>
  <c r="E30" i="2"/>
  <c r="D30" i="2"/>
  <c r="F30" i="2" s="1"/>
  <c r="C30" i="2"/>
  <c r="C17" i="2"/>
  <c r="D9" i="2"/>
  <c r="D5" i="2"/>
  <c r="C27" i="2" l="1"/>
  <c r="C26" i="2"/>
  <c r="C7" i="2"/>
  <c r="C5" i="2" s="1"/>
  <c r="C9" i="2"/>
  <c r="C29" i="2" l="1"/>
  <c r="C28" i="2"/>
  <c r="D25" i="2"/>
  <c r="C25" i="2"/>
  <c r="F22" i="2"/>
  <c r="E8" i="2"/>
  <c r="F23" i="2"/>
  <c r="F19" i="2"/>
  <c r="F18" i="2"/>
  <c r="F16" i="2"/>
  <c r="F14" i="2"/>
  <c r="F13" i="2"/>
  <c r="F11" i="2"/>
  <c r="F10" i="2"/>
  <c r="F8" i="2"/>
  <c r="F6" i="2"/>
  <c r="E23" i="2"/>
  <c r="E19" i="2"/>
  <c r="E18" i="2"/>
  <c r="E16" i="2"/>
  <c r="E14" i="2"/>
  <c r="E13" i="2"/>
  <c r="E12" i="2"/>
  <c r="E11" i="2"/>
  <c r="E10" i="2"/>
  <c r="E6" i="2"/>
  <c r="D29" i="2"/>
  <c r="D28" i="2"/>
  <c r="D27" i="2"/>
  <c r="E9" i="2" l="1"/>
  <c r="F25" i="2"/>
  <c r="F29" i="2"/>
  <c r="F21" i="2"/>
  <c r="D26" i="2"/>
  <c r="F15" i="2"/>
  <c r="E29" i="2"/>
  <c r="F28" i="2"/>
  <c r="E22" i="2"/>
  <c r="E17" i="2"/>
  <c r="F27" i="2"/>
  <c r="F17" i="2"/>
  <c r="E7" i="2"/>
  <c r="E5" i="2" s="1"/>
  <c r="F9" i="2"/>
  <c r="F5" i="2"/>
  <c r="F7" i="2"/>
  <c r="E27" i="2"/>
  <c r="E28" i="2"/>
  <c r="E25" i="2"/>
  <c r="E26" i="2" l="1"/>
  <c r="F26" i="2"/>
  <c r="F24" i="2" l="1"/>
</calcChain>
</file>

<file path=xl/sharedStrings.xml><?xml version="1.0" encoding="utf-8"?>
<sst xmlns="http://schemas.openxmlformats.org/spreadsheetml/2006/main" count="33" uniqueCount="19">
  <si>
    <t>Всего</t>
  </si>
  <si>
    <t>амортизация</t>
  </si>
  <si>
    <t>План финансирования</t>
  </si>
  <si>
    <t>Наименование ресурсоснабжающей организации и источники финансирования</t>
  </si>
  <si>
    <t>налог на прибыль</t>
  </si>
  <si>
    <t>средства республиканского бюджета</t>
  </si>
  <si>
    <t>Фактически освоено</t>
  </si>
  <si>
    <t>% освоения</t>
  </si>
  <si>
    <t>Неосвоено средств</t>
  </si>
  <si>
    <t>средства Фонда реформирования ЖКХ</t>
  </si>
  <si>
    <t>прибыль с налогом</t>
  </si>
  <si>
    <t xml:space="preserve">МУП «Коммунальные сети  города Новочебоксарска»                                                         </t>
  </si>
  <si>
    <t xml:space="preserve">прибыль </t>
  </si>
  <si>
    <t>тыс.руб. без НДС</t>
  </si>
  <si>
    <t xml:space="preserve">МУП "Теплосеть" муниципального образования города Чебоксары – столицы Чувашской Республики                                                   </t>
  </si>
  <si>
    <t xml:space="preserve">МП "Управляющая компания ЖКХ" муниципального образования "город Канаш Чувашской Республики"                        </t>
  </si>
  <si>
    <t xml:space="preserve">МП "Дирекция единого заказчика жилищно-коммунального хозяйства Ибресинского района"                                   </t>
  </si>
  <si>
    <t>прочие (налоговый вычет по НДС)</t>
  </si>
  <si>
    <r>
      <t xml:space="preserve">Оперативная информация по реализации инвестицонных программ в сфере теплоснабжения за 2020 год </t>
    </r>
    <r>
      <rPr>
        <b/>
        <i/>
        <sz val="14"/>
        <rFont val="Times New Roman"/>
        <family val="1"/>
        <charset val="204"/>
      </rPr>
      <t>(на 25.01.2021)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</si>
</sst>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1" x14ac:knownFonts="1"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i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" fontId="1" fillId="2" borderId="2" applyBorder="0">
      <alignment horizontal="right"/>
    </xf>
  </cellStyleXfs>
  <cellXfs count="32">
    <xf numFmtId="0" fontId="0" fillId="0" borderId="0" xfId="0"/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/>
    </xf>
    <xf numFmtId="4" fontId="6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/>
    </xf>
    <xf numFmtId="0" fontId="8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164" fontId="8" fillId="3" borderId="1" xfId="0" applyNumberFormat="1" applyFont="1" applyFill="1" applyBorder="1" applyAlignment="1">
      <alignment horizontal="center" vertical="center"/>
    </xf>
    <xf numFmtId="164" fontId="8" fillId="4" borderId="1" xfId="0" applyNumberFormat="1" applyFont="1" applyFill="1" applyBorder="1" applyAlignment="1">
      <alignment horizontal="center" vertical="center"/>
    </xf>
    <xf numFmtId="4" fontId="8" fillId="4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" fontId="4" fillId="0" borderId="1" xfId="0" applyNumberFormat="1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 wrapText="1"/>
    </xf>
    <xf numFmtId="0" fontId="8" fillId="4" borderId="4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right" vertical="center"/>
    </xf>
    <xf numFmtId="0" fontId="9" fillId="0" borderId="0" xfId="0" applyFont="1" applyAlignment="1">
      <alignment horizontal="center" vertical="center" wrapText="1"/>
    </xf>
  </cellXfs>
  <cellStyles count="2">
    <cellStyle name="Обычный" xfId="0" builtinId="0"/>
    <cellStyle name="ФормулаВБ_Мониторинг инвестиций" xfId="1"/>
  </cellStyles>
  <dxfs count="0"/>
  <tableStyles count="0" defaultTableStyle="TableStyleMedium9" defaultPivotStyle="PivotStyleLight16"/>
  <colors>
    <mruColors>
      <color rgb="FFFFFFCC"/>
      <color rgb="FF0000FF"/>
      <color rgb="FF00FF99"/>
      <color rgb="FF33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2:EQ31"/>
  <sheetViews>
    <sheetView tabSelected="1" zoomScaleNormal="100" workbookViewId="0">
      <selection activeCell="J10" sqref="J10"/>
    </sheetView>
  </sheetViews>
  <sheetFormatPr defaultColWidth="8.85546875" defaultRowHeight="15.75" x14ac:dyDescent="0.25"/>
  <cols>
    <col min="1" max="1" width="3.7109375" style="6" customWidth="1"/>
    <col min="2" max="2" width="43.140625" style="6" customWidth="1"/>
    <col min="3" max="3" width="11.85546875" style="6" customWidth="1"/>
    <col min="4" max="4" width="11.42578125" style="6" customWidth="1"/>
    <col min="5" max="5" width="12.28515625" style="6" customWidth="1"/>
    <col min="6" max="6" width="8.85546875" style="8"/>
    <col min="7" max="7" width="8.85546875" style="6"/>
    <col min="8" max="8" width="12.7109375" style="6" customWidth="1"/>
    <col min="9" max="10" width="8.85546875" style="6"/>
    <col min="11" max="11" width="13.7109375" style="6" customWidth="1"/>
    <col min="12" max="16384" width="8.85546875" style="6"/>
  </cols>
  <sheetData>
    <row r="2" spans="1:8" ht="37.15" customHeight="1" x14ac:dyDescent="0.25">
      <c r="A2" s="31" t="s">
        <v>18</v>
      </c>
      <c r="B2" s="31"/>
      <c r="C2" s="31"/>
      <c r="D2" s="31"/>
      <c r="E2" s="31"/>
      <c r="F2" s="31"/>
    </row>
    <row r="3" spans="1:8" x14ac:dyDescent="0.25">
      <c r="C3" s="30" t="s">
        <v>13</v>
      </c>
      <c r="D3" s="30"/>
      <c r="E3" s="30"/>
      <c r="F3" s="30"/>
    </row>
    <row r="4" spans="1:8" s="9" customFormat="1" ht="48" customHeight="1" x14ac:dyDescent="0.25">
      <c r="A4" s="1"/>
      <c r="B4" s="2" t="s">
        <v>3</v>
      </c>
      <c r="C4" s="3" t="s">
        <v>2</v>
      </c>
      <c r="D4" s="3" t="s">
        <v>6</v>
      </c>
      <c r="E4" s="3" t="s">
        <v>8</v>
      </c>
      <c r="F4" s="3" t="s">
        <v>7</v>
      </c>
    </row>
    <row r="5" spans="1:8" s="9" customFormat="1" ht="47.25" x14ac:dyDescent="0.25">
      <c r="A5" s="1">
        <v>1</v>
      </c>
      <c r="B5" s="25" t="s">
        <v>14</v>
      </c>
      <c r="C5" s="20">
        <f>C6+C7+C8</f>
        <v>8075.9599999999991</v>
      </c>
      <c r="D5" s="20">
        <f t="shared" ref="D5:E5" si="0">D6+D7+D8</f>
        <v>1199.4099999999999</v>
      </c>
      <c r="E5" s="20">
        <f t="shared" si="0"/>
        <v>6876.5499999999993</v>
      </c>
      <c r="F5" s="21">
        <f>D5/C5</f>
        <v>0.14851608972803232</v>
      </c>
    </row>
    <row r="6" spans="1:8" s="9" customFormat="1" ht="15" x14ac:dyDescent="0.25">
      <c r="A6" s="1"/>
      <c r="B6" s="10" t="s">
        <v>1</v>
      </c>
      <c r="C6" s="11">
        <v>1620.66</v>
      </c>
      <c r="D6" s="12">
        <v>0</v>
      </c>
      <c r="E6" s="5">
        <f>C6-D6</f>
        <v>1620.66</v>
      </c>
      <c r="F6" s="13">
        <f>D6/C6</f>
        <v>0</v>
      </c>
    </row>
    <row r="7" spans="1:8" s="9" customFormat="1" ht="15" x14ac:dyDescent="0.25">
      <c r="A7" s="1"/>
      <c r="B7" s="10" t="s">
        <v>12</v>
      </c>
      <c r="C7" s="11">
        <f>5164.24</f>
        <v>5164.24</v>
      </c>
      <c r="D7" s="11">
        <v>959.27</v>
      </c>
      <c r="E7" s="5">
        <f t="shared" ref="E7:E8" si="1">C7-D7</f>
        <v>4204.9699999999993</v>
      </c>
      <c r="F7" s="13">
        <f t="shared" ref="F7:F8" si="2">D7/C7</f>
        <v>0.18575240500054219</v>
      </c>
    </row>
    <row r="8" spans="1:8" s="9" customFormat="1" ht="25.5" customHeight="1" x14ac:dyDescent="0.25">
      <c r="A8" s="1"/>
      <c r="B8" s="10" t="s">
        <v>4</v>
      </c>
      <c r="C8" s="11">
        <v>1291.06</v>
      </c>
      <c r="D8" s="12">
        <v>240.14</v>
      </c>
      <c r="E8" s="5">
        <f t="shared" si="1"/>
        <v>1050.92</v>
      </c>
      <c r="F8" s="13">
        <f t="shared" si="2"/>
        <v>0.18600219974284696</v>
      </c>
    </row>
    <row r="9" spans="1:8" s="9" customFormat="1" ht="28.5" x14ac:dyDescent="0.25">
      <c r="A9" s="18">
        <v>2</v>
      </c>
      <c r="B9" s="19" t="s">
        <v>11</v>
      </c>
      <c r="C9" s="20">
        <f>C10+C11+C13+C14</f>
        <v>90716.040000000008</v>
      </c>
      <c r="D9" s="20">
        <f t="shared" ref="D9:E9" si="3">D10+D11+D13+D14</f>
        <v>80572.56</v>
      </c>
      <c r="E9" s="20">
        <f t="shared" si="3"/>
        <v>10143.480000000001</v>
      </c>
      <c r="F9" s="21">
        <f>D9/C9</f>
        <v>0.88818427259390942</v>
      </c>
      <c r="H9" s="14"/>
    </row>
    <row r="10" spans="1:8" s="9" customFormat="1" ht="15" x14ac:dyDescent="0.25">
      <c r="A10" s="1"/>
      <c r="B10" s="10" t="s">
        <v>1</v>
      </c>
      <c r="C10" s="11">
        <v>4700</v>
      </c>
      <c r="D10" s="12">
        <v>0</v>
      </c>
      <c r="E10" s="5">
        <f>C10-D10</f>
        <v>4700</v>
      </c>
      <c r="F10" s="13">
        <f>D10/C10</f>
        <v>0</v>
      </c>
    </row>
    <row r="11" spans="1:8" s="9" customFormat="1" ht="15" customHeight="1" x14ac:dyDescent="0.25">
      <c r="A11" s="1"/>
      <c r="B11" s="10" t="s">
        <v>12</v>
      </c>
      <c r="C11" s="11">
        <v>20021.97</v>
      </c>
      <c r="D11" s="12">
        <v>16920.240000000002</v>
      </c>
      <c r="E11" s="5">
        <f t="shared" ref="E11:E29" si="4">C11-D11</f>
        <v>3101.7299999999996</v>
      </c>
      <c r="F11" s="13">
        <f t="shared" ref="F11" si="5">D11/C11</f>
        <v>0.84508367558237274</v>
      </c>
    </row>
    <row r="12" spans="1:8" s="9" customFormat="1" ht="21.75" customHeight="1" x14ac:dyDescent="0.25">
      <c r="A12" s="1"/>
      <c r="B12" s="10" t="s">
        <v>4</v>
      </c>
      <c r="C12" s="11">
        <v>0</v>
      </c>
      <c r="D12" s="12">
        <v>0</v>
      </c>
      <c r="E12" s="5">
        <f t="shared" si="4"/>
        <v>0</v>
      </c>
      <c r="F12" s="13">
        <v>0</v>
      </c>
    </row>
    <row r="13" spans="1:8" s="15" customFormat="1" ht="15" x14ac:dyDescent="0.25">
      <c r="A13" s="4"/>
      <c r="B13" s="10" t="s">
        <v>5</v>
      </c>
      <c r="C13" s="11">
        <v>15871.99</v>
      </c>
      <c r="D13" s="12">
        <v>15308.79</v>
      </c>
      <c r="E13" s="5">
        <f t="shared" si="4"/>
        <v>563.19999999999891</v>
      </c>
      <c r="F13" s="13">
        <f t="shared" ref="F13:F14" si="6">D13/C13</f>
        <v>0.96451610667597454</v>
      </c>
    </row>
    <row r="14" spans="1:8" s="15" customFormat="1" ht="15" x14ac:dyDescent="0.25">
      <c r="A14" s="4"/>
      <c r="B14" s="10" t="s">
        <v>9</v>
      </c>
      <c r="C14" s="11">
        <v>50122.080000000002</v>
      </c>
      <c r="D14" s="12">
        <v>48343.53</v>
      </c>
      <c r="E14" s="5">
        <f t="shared" si="4"/>
        <v>1778.5500000000029</v>
      </c>
      <c r="F14" s="13">
        <f t="shared" si="6"/>
        <v>0.96451563861675327</v>
      </c>
    </row>
    <row r="15" spans="1:8" s="9" customFormat="1" ht="47.25" x14ac:dyDescent="0.25">
      <c r="A15" s="18">
        <v>3</v>
      </c>
      <c r="B15" s="24" t="s">
        <v>15</v>
      </c>
      <c r="C15" s="20">
        <f>C16+C17+C19+C18+C20</f>
        <v>34659.14</v>
      </c>
      <c r="D15" s="20">
        <f t="shared" ref="D15:E15" si="7">D16+D17+D19+D18+D20</f>
        <v>25250.800000000003</v>
      </c>
      <c r="E15" s="20">
        <f t="shared" si="7"/>
        <v>9408.3399999999983</v>
      </c>
      <c r="F15" s="21">
        <f>D15/C15</f>
        <v>0.72854664022246374</v>
      </c>
      <c r="H15" s="14"/>
    </row>
    <row r="16" spans="1:8" s="15" customFormat="1" ht="15" x14ac:dyDescent="0.25">
      <c r="A16" s="4"/>
      <c r="B16" s="10" t="s">
        <v>1</v>
      </c>
      <c r="C16" s="11">
        <v>13200</v>
      </c>
      <c r="D16" s="12">
        <v>15800</v>
      </c>
      <c r="E16" s="5">
        <f t="shared" si="4"/>
        <v>-2600</v>
      </c>
      <c r="F16" s="13">
        <f>D16/C16</f>
        <v>1.196969696969697</v>
      </c>
    </row>
    <row r="17" spans="1:147" s="15" customFormat="1" ht="18.75" customHeight="1" x14ac:dyDescent="0.25">
      <c r="A17" s="4"/>
      <c r="B17" s="10" t="s">
        <v>12</v>
      </c>
      <c r="C17" s="11">
        <f>543.82+11912.14-C18</f>
        <v>9964.9599999999991</v>
      </c>
      <c r="D17" s="12">
        <f>447.62-D18</f>
        <v>358.1</v>
      </c>
      <c r="E17" s="5">
        <f t="shared" si="4"/>
        <v>9606.8599999999988</v>
      </c>
      <c r="F17" s="13">
        <f t="shared" ref="F17" si="8">D17/C17</f>
        <v>3.5935919461794134E-2</v>
      </c>
    </row>
    <row r="18" spans="1:147" s="15" customFormat="1" ht="17.25" customHeight="1" x14ac:dyDescent="0.25">
      <c r="A18" s="4"/>
      <c r="B18" s="10" t="s">
        <v>4</v>
      </c>
      <c r="C18" s="11">
        <v>2491</v>
      </c>
      <c r="D18" s="12">
        <v>89.52</v>
      </c>
      <c r="E18" s="5">
        <f t="shared" si="4"/>
        <v>2401.48</v>
      </c>
      <c r="F18" s="13">
        <f t="shared" ref="F18:F26" si="9">D18/C18</f>
        <v>3.5937374548374146E-2</v>
      </c>
    </row>
    <row r="19" spans="1:147" s="15" customFormat="1" ht="15" x14ac:dyDescent="0.25">
      <c r="A19" s="4"/>
      <c r="B19" s="10" t="s">
        <v>5</v>
      </c>
      <c r="C19" s="11">
        <v>6478.35</v>
      </c>
      <c r="D19" s="11">
        <v>6478.35</v>
      </c>
      <c r="E19" s="5">
        <f t="shared" si="4"/>
        <v>0</v>
      </c>
      <c r="F19" s="13">
        <f t="shared" si="9"/>
        <v>1</v>
      </c>
    </row>
    <row r="20" spans="1:147" s="15" customFormat="1" ht="15" x14ac:dyDescent="0.25">
      <c r="A20" s="4"/>
      <c r="B20" s="10" t="s">
        <v>17</v>
      </c>
      <c r="C20" s="11">
        <v>2524.83</v>
      </c>
      <c r="D20" s="11">
        <v>2524.83</v>
      </c>
      <c r="E20" s="5">
        <f t="shared" si="4"/>
        <v>0</v>
      </c>
      <c r="F20" s="13"/>
    </row>
    <row r="21" spans="1:147" s="9" customFormat="1" ht="47.25" x14ac:dyDescent="0.25">
      <c r="A21" s="18">
        <v>4</v>
      </c>
      <c r="B21" s="24" t="s">
        <v>16</v>
      </c>
      <c r="C21" s="20">
        <f>C22+C23</f>
        <v>2500</v>
      </c>
      <c r="D21" s="20">
        <f t="shared" ref="D21:E21" si="10">D22+D23</f>
        <v>2500</v>
      </c>
      <c r="E21" s="20">
        <f t="shared" si="10"/>
        <v>0</v>
      </c>
      <c r="F21" s="21">
        <f t="shared" si="9"/>
        <v>1</v>
      </c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  <c r="CA21" s="16"/>
      <c r="CB21" s="16"/>
      <c r="CC21" s="16"/>
      <c r="CD21" s="16"/>
      <c r="CE21" s="16"/>
      <c r="CF21" s="16"/>
      <c r="CG21" s="16"/>
      <c r="CH21" s="16"/>
      <c r="CI21" s="16"/>
      <c r="CJ21" s="16"/>
      <c r="CK21" s="16"/>
      <c r="CL21" s="16"/>
      <c r="CM21" s="16"/>
      <c r="CN21" s="16"/>
      <c r="CO21" s="16"/>
      <c r="CP21" s="16"/>
      <c r="CQ21" s="16"/>
      <c r="CR21" s="16"/>
      <c r="CS21" s="16"/>
      <c r="CT21" s="16"/>
      <c r="CU21" s="16"/>
      <c r="CV21" s="16"/>
      <c r="CW21" s="16"/>
      <c r="CX21" s="16"/>
      <c r="CY21" s="16"/>
      <c r="CZ21" s="16"/>
      <c r="DA21" s="16"/>
      <c r="DB21" s="16"/>
      <c r="DC21" s="16"/>
      <c r="DD21" s="16"/>
      <c r="DE21" s="16"/>
      <c r="DF21" s="16"/>
      <c r="DG21" s="16"/>
      <c r="DH21" s="16"/>
      <c r="DI21" s="16"/>
      <c r="DJ21" s="16"/>
      <c r="DK21" s="16"/>
      <c r="DL21" s="16"/>
      <c r="DM21" s="16"/>
      <c r="DN21" s="16"/>
      <c r="DO21" s="16"/>
      <c r="DP21" s="16"/>
      <c r="DQ21" s="16"/>
      <c r="DR21" s="16"/>
      <c r="DS21" s="16"/>
      <c r="DT21" s="16"/>
      <c r="DU21" s="16"/>
      <c r="DV21" s="16"/>
      <c r="DW21" s="16"/>
      <c r="DX21" s="16"/>
      <c r="DY21" s="16"/>
      <c r="DZ21" s="16"/>
      <c r="EA21" s="16"/>
      <c r="EB21" s="16"/>
      <c r="EC21" s="16"/>
      <c r="ED21" s="16"/>
      <c r="EE21" s="16"/>
      <c r="EF21" s="16"/>
      <c r="EG21" s="16"/>
      <c r="EH21" s="16"/>
      <c r="EI21" s="16"/>
      <c r="EJ21" s="16"/>
      <c r="EK21" s="16"/>
      <c r="EL21" s="16"/>
      <c r="EM21" s="16"/>
      <c r="EN21" s="16"/>
      <c r="EO21" s="16"/>
      <c r="EP21" s="16"/>
      <c r="EQ21" s="16"/>
    </row>
    <row r="22" spans="1:147" s="9" customFormat="1" ht="15" x14ac:dyDescent="0.25">
      <c r="A22" s="1"/>
      <c r="B22" s="10" t="s">
        <v>10</v>
      </c>
      <c r="C22" s="17">
        <v>2125</v>
      </c>
      <c r="D22" s="17">
        <v>2125</v>
      </c>
      <c r="E22" s="5">
        <f t="shared" si="4"/>
        <v>0</v>
      </c>
      <c r="F22" s="13">
        <f t="shared" si="9"/>
        <v>1</v>
      </c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  <c r="CA22" s="16"/>
      <c r="CB22" s="16"/>
      <c r="CC22" s="16"/>
      <c r="CD22" s="16"/>
      <c r="CE22" s="16"/>
      <c r="CF22" s="16"/>
      <c r="CG22" s="16"/>
      <c r="CH22" s="16"/>
      <c r="CI22" s="16"/>
      <c r="CJ22" s="16"/>
      <c r="CK22" s="16"/>
      <c r="CL22" s="16"/>
      <c r="CM22" s="16"/>
      <c r="CN22" s="16"/>
      <c r="CO22" s="16"/>
      <c r="CP22" s="16"/>
      <c r="CQ22" s="16"/>
      <c r="CR22" s="16"/>
      <c r="CS22" s="16"/>
      <c r="CT22" s="16"/>
      <c r="CU22" s="16"/>
      <c r="CV22" s="16"/>
      <c r="CW22" s="16"/>
      <c r="CX22" s="16"/>
      <c r="CY22" s="16"/>
      <c r="CZ22" s="16"/>
      <c r="DA22" s="16"/>
      <c r="DB22" s="16"/>
      <c r="DC22" s="16"/>
      <c r="DD22" s="16"/>
      <c r="DE22" s="16"/>
      <c r="DF22" s="16"/>
      <c r="DG22" s="16"/>
      <c r="DH22" s="16"/>
      <c r="DI22" s="16"/>
      <c r="DJ22" s="16"/>
      <c r="DK22" s="16"/>
      <c r="DL22" s="16"/>
      <c r="DM22" s="16"/>
      <c r="DN22" s="16"/>
      <c r="DO22" s="16"/>
      <c r="DP22" s="16"/>
      <c r="DQ22" s="16"/>
      <c r="DR22" s="16"/>
      <c r="DS22" s="16"/>
      <c r="DT22" s="16"/>
      <c r="DU22" s="16"/>
      <c r="DV22" s="16"/>
      <c r="DW22" s="16"/>
      <c r="DX22" s="16"/>
      <c r="DY22" s="16"/>
      <c r="DZ22" s="16"/>
      <c r="EA22" s="16"/>
      <c r="EB22" s="16"/>
      <c r="EC22" s="16"/>
      <c r="ED22" s="16"/>
      <c r="EE22" s="16"/>
      <c r="EF22" s="16"/>
      <c r="EG22" s="16"/>
      <c r="EH22" s="16"/>
      <c r="EI22" s="16"/>
      <c r="EJ22" s="16"/>
      <c r="EK22" s="16"/>
      <c r="EL22" s="16"/>
      <c r="EM22" s="16"/>
      <c r="EN22" s="16"/>
      <c r="EO22" s="16"/>
      <c r="EP22" s="16"/>
      <c r="EQ22" s="16"/>
    </row>
    <row r="23" spans="1:147" s="9" customFormat="1" ht="17.25" customHeight="1" x14ac:dyDescent="0.25">
      <c r="A23" s="1"/>
      <c r="B23" s="10" t="s">
        <v>4</v>
      </c>
      <c r="C23" s="17">
        <v>375</v>
      </c>
      <c r="D23" s="17">
        <v>375</v>
      </c>
      <c r="E23" s="5">
        <f t="shared" si="4"/>
        <v>0</v>
      </c>
      <c r="F23" s="13">
        <f t="shared" si="9"/>
        <v>1</v>
      </c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  <c r="CA23" s="16"/>
      <c r="CB23" s="16"/>
      <c r="CC23" s="16"/>
      <c r="CD23" s="16"/>
      <c r="CE23" s="16"/>
      <c r="CF23" s="16"/>
      <c r="CG23" s="16"/>
      <c r="CH23" s="16"/>
      <c r="CI23" s="16"/>
      <c r="CJ23" s="16"/>
      <c r="CK23" s="16"/>
      <c r="CL23" s="16"/>
      <c r="CM23" s="16"/>
      <c r="CN23" s="16"/>
      <c r="CO23" s="16"/>
      <c r="CP23" s="16"/>
      <c r="CQ23" s="16"/>
      <c r="CR23" s="16"/>
      <c r="CS23" s="16"/>
      <c r="CT23" s="16"/>
      <c r="CU23" s="16"/>
      <c r="CV23" s="16"/>
      <c r="CW23" s="16"/>
      <c r="CX23" s="16"/>
      <c r="CY23" s="16"/>
      <c r="CZ23" s="16"/>
      <c r="DA23" s="16"/>
      <c r="DB23" s="16"/>
      <c r="DC23" s="16"/>
      <c r="DD23" s="16"/>
      <c r="DE23" s="16"/>
      <c r="DF23" s="16"/>
      <c r="DG23" s="16"/>
      <c r="DH23" s="16"/>
      <c r="DI23" s="16"/>
      <c r="DJ23" s="16"/>
      <c r="DK23" s="16"/>
      <c r="DL23" s="16"/>
      <c r="DM23" s="16"/>
      <c r="DN23" s="16"/>
      <c r="DO23" s="16"/>
      <c r="DP23" s="16"/>
      <c r="DQ23" s="16"/>
      <c r="DR23" s="16"/>
      <c r="DS23" s="16"/>
      <c r="DT23" s="16"/>
      <c r="DU23" s="16"/>
      <c r="DV23" s="16"/>
      <c r="DW23" s="16"/>
      <c r="DX23" s="16"/>
      <c r="DY23" s="16"/>
      <c r="DZ23" s="16"/>
      <c r="EA23" s="16"/>
      <c r="EB23" s="16"/>
      <c r="EC23" s="16"/>
      <c r="ED23" s="16"/>
      <c r="EE23" s="16"/>
      <c r="EF23" s="16"/>
      <c r="EG23" s="16"/>
      <c r="EH23" s="16"/>
      <c r="EI23" s="16"/>
      <c r="EJ23" s="16"/>
      <c r="EK23" s="16"/>
      <c r="EL23" s="16"/>
      <c r="EM23" s="16"/>
      <c r="EN23" s="16"/>
      <c r="EO23" s="16"/>
      <c r="EP23" s="16"/>
      <c r="EQ23" s="16"/>
    </row>
    <row r="24" spans="1:147" s="16" customFormat="1" ht="15" x14ac:dyDescent="0.25">
      <c r="A24" s="28" t="s">
        <v>0</v>
      </c>
      <c r="B24" s="29"/>
      <c r="C24" s="23">
        <f>C25+C26+C28+C29+C27+C30</f>
        <v>135951.13999999998</v>
      </c>
      <c r="D24" s="23">
        <f t="shared" ref="D24:E24" si="11">D25+D26+D28+D29+D27+D30</f>
        <v>109522.77</v>
      </c>
      <c r="E24" s="23">
        <f t="shared" si="11"/>
        <v>26428.370000000003</v>
      </c>
      <c r="F24" s="22">
        <f t="shared" si="9"/>
        <v>0.80560391034602585</v>
      </c>
    </row>
    <row r="25" spans="1:147" s="16" customFormat="1" ht="15" x14ac:dyDescent="0.25">
      <c r="A25" s="1"/>
      <c r="B25" s="10" t="s">
        <v>1</v>
      </c>
      <c r="C25" s="5">
        <f>C6+C10+C16</f>
        <v>19520.66</v>
      </c>
      <c r="D25" s="5">
        <f>D6+D10+D16</f>
        <v>15800</v>
      </c>
      <c r="E25" s="5">
        <f t="shared" si="4"/>
        <v>3720.66</v>
      </c>
      <c r="F25" s="13">
        <f t="shared" si="9"/>
        <v>0.80939886253845927</v>
      </c>
    </row>
    <row r="26" spans="1:147" s="16" customFormat="1" ht="21.6" customHeight="1" x14ac:dyDescent="0.25">
      <c r="A26" s="1"/>
      <c r="B26" s="10" t="s">
        <v>10</v>
      </c>
      <c r="C26" s="5">
        <f>C7+C11+C17+C22</f>
        <v>37276.17</v>
      </c>
      <c r="D26" s="5">
        <f>D7+D11+D17+D22</f>
        <v>20362.61</v>
      </c>
      <c r="E26" s="5">
        <f t="shared" si="4"/>
        <v>16913.559999999998</v>
      </c>
      <c r="F26" s="13">
        <f t="shared" si="9"/>
        <v>0.54626347073747117</v>
      </c>
    </row>
    <row r="27" spans="1:147" s="16" customFormat="1" ht="15" x14ac:dyDescent="0.25">
      <c r="A27" s="1"/>
      <c r="B27" s="10" t="s">
        <v>4</v>
      </c>
      <c r="C27" s="5">
        <f>C8+C12+C18+C23</f>
        <v>4157.0599999999995</v>
      </c>
      <c r="D27" s="5">
        <f>D8+D12+D18+D23</f>
        <v>704.66</v>
      </c>
      <c r="E27" s="5">
        <f t="shared" si="4"/>
        <v>3452.3999999999996</v>
      </c>
      <c r="F27" s="13">
        <f t="shared" ref="F27:F30" si="12">D27/C27</f>
        <v>0.16950922045868957</v>
      </c>
    </row>
    <row r="28" spans="1:147" s="9" customFormat="1" ht="15" x14ac:dyDescent="0.25">
      <c r="A28" s="1"/>
      <c r="B28" s="10" t="s">
        <v>5</v>
      </c>
      <c r="C28" s="5">
        <f>C13+C19</f>
        <v>22350.34</v>
      </c>
      <c r="D28" s="5">
        <f>D13+D19</f>
        <v>21787.14</v>
      </c>
      <c r="E28" s="5">
        <f t="shared" si="4"/>
        <v>563.20000000000073</v>
      </c>
      <c r="F28" s="13">
        <f t="shared" si="12"/>
        <v>0.97480127819084628</v>
      </c>
    </row>
    <row r="29" spans="1:147" s="9" customFormat="1" ht="15" x14ac:dyDescent="0.25">
      <c r="A29" s="1"/>
      <c r="B29" s="10" t="s">
        <v>9</v>
      </c>
      <c r="C29" s="5">
        <f>C14</f>
        <v>50122.080000000002</v>
      </c>
      <c r="D29" s="5">
        <f>D14</f>
        <v>48343.53</v>
      </c>
      <c r="E29" s="5">
        <f t="shared" si="4"/>
        <v>1778.5500000000029</v>
      </c>
      <c r="F29" s="13">
        <f t="shared" si="12"/>
        <v>0.96451563861675327</v>
      </c>
    </row>
    <row r="30" spans="1:147" x14ac:dyDescent="0.25">
      <c r="A30" s="26"/>
      <c r="B30" s="10" t="s">
        <v>17</v>
      </c>
      <c r="C30" s="27">
        <f>C20</f>
        <v>2524.83</v>
      </c>
      <c r="D30" s="27">
        <f t="shared" ref="D30:E30" si="13">D20</f>
        <v>2524.83</v>
      </c>
      <c r="E30" s="27">
        <f t="shared" si="13"/>
        <v>0</v>
      </c>
      <c r="F30" s="13">
        <f t="shared" si="12"/>
        <v>1</v>
      </c>
    </row>
    <row r="31" spans="1:147" x14ac:dyDescent="0.25">
      <c r="A31" s="7"/>
      <c r="B31" s="7"/>
      <c r="C31" s="7"/>
    </row>
  </sheetData>
  <mergeCells count="3">
    <mergeCell ref="A24:B24"/>
    <mergeCell ref="C3:F3"/>
    <mergeCell ref="A2:F2"/>
  </mergeCells>
  <pageMargins left="0.9055118110236221" right="0.74803149606299213" top="0.55118110236220474" bottom="0.74803149606299213" header="0.31496062992125984" footer="0.31496062992125984"/>
  <pageSetup paperSize="9" scale="92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тепло</vt:lpstr>
      <vt:lpstr>тепло!Область_печати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2021-03-10T06:01:31Z</dcterms:modified>
</cp:coreProperties>
</file>