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125" windowWidth="14880" windowHeight="4005"/>
  </bookViews>
  <sheets>
    <sheet name="Лист1" sheetId="1" r:id="rId1"/>
  </sheets>
  <definedNames>
    <definedName name="_xlnm._FilterDatabase" localSheetId="0" hidden="1">Лист1!$A$5:$R$19</definedName>
    <definedName name="_xlnm.Print_Titles" localSheetId="0">Лист1!$3:$4</definedName>
    <definedName name="_xlnm.Print_Area" localSheetId="0">Лист1!$A$1:$R$352</definedName>
  </definedNames>
  <calcPr calcId="145621"/>
</workbook>
</file>

<file path=xl/calcChain.xml><?xml version="1.0" encoding="utf-8"?>
<calcChain xmlns="http://schemas.openxmlformats.org/spreadsheetml/2006/main">
  <c r="E229" i="1" l="1"/>
  <c r="Q88" i="1" l="1"/>
  <c r="P88" i="1"/>
  <c r="O88" i="1"/>
  <c r="L88" i="1"/>
  <c r="K88" i="1"/>
  <c r="J88" i="1"/>
  <c r="H88" i="1"/>
  <c r="G88" i="1"/>
  <c r="F88" i="1"/>
  <c r="E66" i="1"/>
  <c r="Q58" i="1"/>
  <c r="P58" i="1"/>
  <c r="O58" i="1"/>
  <c r="L58" i="1"/>
  <c r="K58" i="1"/>
  <c r="J58" i="1"/>
  <c r="H58" i="1"/>
  <c r="G58" i="1"/>
  <c r="F58" i="1"/>
  <c r="Q21" i="1"/>
  <c r="P21" i="1"/>
  <c r="O21" i="1"/>
  <c r="L21" i="1"/>
  <c r="K21" i="1"/>
  <c r="J21" i="1"/>
  <c r="H21" i="1"/>
  <c r="G21" i="1"/>
  <c r="F21" i="1"/>
  <c r="Q346" i="1"/>
  <c r="Q345" i="1" s="1"/>
  <c r="Q343" i="1" s="1"/>
  <c r="Q16" i="1" s="1"/>
  <c r="P346" i="1"/>
  <c r="O346" i="1"/>
  <c r="O345" i="1" s="1"/>
  <c r="O343" i="1" s="1"/>
  <c r="O16" i="1" s="1"/>
  <c r="L346" i="1"/>
  <c r="K346" i="1"/>
  <c r="K345" i="1" s="1"/>
  <c r="K343" i="1" s="1"/>
  <c r="K16" i="1" s="1"/>
  <c r="J346" i="1"/>
  <c r="H346" i="1"/>
  <c r="H345" i="1" s="1"/>
  <c r="H343" i="1" s="1"/>
  <c r="H16" i="1" s="1"/>
  <c r="G346" i="1"/>
  <c r="F346" i="1"/>
  <c r="F345" i="1" s="1"/>
  <c r="F343" i="1" s="1"/>
  <c r="F16" i="1" s="1"/>
  <c r="P345" i="1"/>
  <c r="P343" i="1" s="1"/>
  <c r="P16" i="1" s="1"/>
  <c r="L345" i="1"/>
  <c r="L343" i="1" s="1"/>
  <c r="L16" i="1" s="1"/>
  <c r="J345" i="1"/>
  <c r="J343" i="1" s="1"/>
  <c r="J16" i="1" s="1"/>
  <c r="G345" i="1"/>
  <c r="G343" i="1" s="1"/>
  <c r="G16" i="1" s="1"/>
  <c r="Q335" i="1"/>
  <c r="P335" i="1"/>
  <c r="P334" i="1" s="1"/>
  <c r="P332" i="1" s="1"/>
  <c r="O335" i="1"/>
  <c r="L335" i="1"/>
  <c r="L334" i="1" s="1"/>
  <c r="K335" i="1"/>
  <c r="J335" i="1"/>
  <c r="J334" i="1" s="1"/>
  <c r="J332" i="1" s="1"/>
  <c r="H335" i="1"/>
  <c r="G335" i="1"/>
  <c r="G334" i="1" s="1"/>
  <c r="F335" i="1"/>
  <c r="Q334" i="1"/>
  <c r="Q332" i="1" s="1"/>
  <c r="O334" i="1"/>
  <c r="O332" i="1" s="1"/>
  <c r="K334" i="1"/>
  <c r="K332" i="1" s="1"/>
  <c r="H334" i="1"/>
  <c r="H332" i="1" s="1"/>
  <c r="F334" i="1"/>
  <c r="F332" i="1" s="1"/>
  <c r="L332" i="1"/>
  <c r="G332" i="1"/>
  <c r="Q326" i="1"/>
  <c r="Q324" i="1" s="1"/>
  <c r="Q323" i="1" s="1"/>
  <c r="Q322" i="1" s="1"/>
  <c r="P326" i="1"/>
  <c r="O326" i="1"/>
  <c r="O324" i="1" s="1"/>
  <c r="L326" i="1"/>
  <c r="L324" i="1" s="1"/>
  <c r="L323" i="1" s="1"/>
  <c r="L322" i="1" s="1"/>
  <c r="K326" i="1"/>
  <c r="K324" i="1" s="1"/>
  <c r="K323" i="1" s="1"/>
  <c r="K322" i="1" s="1"/>
  <c r="J326" i="1"/>
  <c r="H326" i="1"/>
  <c r="H324" i="1" s="1"/>
  <c r="G326" i="1"/>
  <c r="G324" i="1" s="1"/>
  <c r="G323" i="1" s="1"/>
  <c r="G322" i="1" s="1"/>
  <c r="F326" i="1"/>
  <c r="F324" i="1" s="1"/>
  <c r="F323" i="1" s="1"/>
  <c r="F322" i="1" s="1"/>
  <c r="P324" i="1"/>
  <c r="P323" i="1" s="1"/>
  <c r="J324" i="1"/>
  <c r="J323" i="1" s="1"/>
  <c r="J322" i="1" s="1"/>
  <c r="O323" i="1"/>
  <c r="O322" i="1" s="1"/>
  <c r="H323" i="1"/>
  <c r="H322" i="1" s="1"/>
  <c r="P322" i="1"/>
  <c r="Q319" i="1"/>
  <c r="Q318" i="1" s="1"/>
  <c r="P319" i="1"/>
  <c r="O319" i="1"/>
  <c r="O318" i="1" s="1"/>
  <c r="L319" i="1"/>
  <c r="L318" i="1" s="1"/>
  <c r="K319" i="1"/>
  <c r="K318" i="1" s="1"/>
  <c r="J319" i="1"/>
  <c r="H319" i="1"/>
  <c r="H318" i="1" s="1"/>
  <c r="G319" i="1"/>
  <c r="G318" i="1" s="1"/>
  <c r="F319" i="1"/>
  <c r="F318" i="1" s="1"/>
  <c r="P318" i="1"/>
  <c r="J318" i="1"/>
  <c r="Q311" i="1"/>
  <c r="Q310" i="1" s="1"/>
  <c r="P311" i="1"/>
  <c r="O311" i="1"/>
  <c r="O310" i="1" s="1"/>
  <c r="L311" i="1"/>
  <c r="K311" i="1"/>
  <c r="K310" i="1" s="1"/>
  <c r="J311" i="1"/>
  <c r="H311" i="1"/>
  <c r="H310" i="1" s="1"/>
  <c r="G311" i="1"/>
  <c r="F311" i="1"/>
  <c r="F310" i="1" s="1"/>
  <c r="P310" i="1"/>
  <c r="L310" i="1"/>
  <c r="J310" i="1"/>
  <c r="G310" i="1"/>
  <c r="Q302" i="1"/>
  <c r="P302" i="1"/>
  <c r="O302" i="1"/>
  <c r="N302" i="1"/>
  <c r="L302" i="1"/>
  <c r="K302" i="1"/>
  <c r="J302" i="1"/>
  <c r="I302" i="1"/>
  <c r="H302" i="1"/>
  <c r="G302" i="1"/>
  <c r="F302" i="1"/>
  <c r="Q272" i="1"/>
  <c r="P272" i="1"/>
  <c r="O272" i="1"/>
  <c r="L272" i="1"/>
  <c r="K272" i="1"/>
  <c r="J272" i="1"/>
  <c r="H272" i="1"/>
  <c r="G272" i="1"/>
  <c r="F272" i="1"/>
  <c r="Q252" i="1"/>
  <c r="P252" i="1"/>
  <c r="O252" i="1"/>
  <c r="N252" i="1"/>
  <c r="L252" i="1"/>
  <c r="K252" i="1"/>
  <c r="J252" i="1"/>
  <c r="I252" i="1"/>
  <c r="H252" i="1"/>
  <c r="G252" i="1"/>
  <c r="F252" i="1"/>
  <c r="Q223" i="1"/>
  <c r="Q222" i="1" s="1"/>
  <c r="Q220" i="1" s="1"/>
  <c r="P223" i="1"/>
  <c r="O223" i="1"/>
  <c r="L223" i="1"/>
  <c r="L222" i="1" s="1"/>
  <c r="K223" i="1"/>
  <c r="J223" i="1"/>
  <c r="H223" i="1"/>
  <c r="G223" i="1"/>
  <c r="F223" i="1"/>
  <c r="J222" i="1"/>
  <c r="Q209" i="1"/>
  <c r="Q208" i="1" s="1"/>
  <c r="P209" i="1"/>
  <c r="O209" i="1"/>
  <c r="O208" i="1" s="1"/>
  <c r="L209" i="1"/>
  <c r="K209" i="1"/>
  <c r="K208" i="1" s="1"/>
  <c r="J209" i="1"/>
  <c r="H209" i="1"/>
  <c r="H208" i="1" s="1"/>
  <c r="G209" i="1"/>
  <c r="F209" i="1"/>
  <c r="F208" i="1" s="1"/>
  <c r="P208" i="1"/>
  <c r="L208" i="1"/>
  <c r="J208" i="1"/>
  <c r="G208" i="1"/>
  <c r="Q204" i="1"/>
  <c r="Q203" i="1" s="1"/>
  <c r="P204" i="1"/>
  <c r="O204" i="1"/>
  <c r="O203" i="1" s="1"/>
  <c r="L204" i="1"/>
  <c r="L203" i="1" s="1"/>
  <c r="L201" i="1" s="1"/>
  <c r="K204" i="1"/>
  <c r="K203" i="1" s="1"/>
  <c r="J204" i="1"/>
  <c r="J203" i="1" s="1"/>
  <c r="H204" i="1"/>
  <c r="H203" i="1" s="1"/>
  <c r="G204" i="1"/>
  <c r="G203" i="1" s="1"/>
  <c r="G201" i="1" s="1"/>
  <c r="F204" i="1"/>
  <c r="F203" i="1" s="1"/>
  <c r="P203" i="1"/>
  <c r="O201" i="1"/>
  <c r="Q197" i="1"/>
  <c r="Q196" i="1" s="1"/>
  <c r="Q194" i="1" s="1"/>
  <c r="P197" i="1"/>
  <c r="P196" i="1" s="1"/>
  <c r="O197" i="1"/>
  <c r="L197" i="1"/>
  <c r="L196" i="1" s="1"/>
  <c r="K197" i="1"/>
  <c r="K196" i="1" s="1"/>
  <c r="K194" i="1" s="1"/>
  <c r="J197" i="1"/>
  <c r="J196" i="1" s="1"/>
  <c r="H197" i="1"/>
  <c r="G197" i="1"/>
  <c r="G196" i="1" s="1"/>
  <c r="G194" i="1" s="1"/>
  <c r="F197" i="1"/>
  <c r="F196" i="1" s="1"/>
  <c r="F194" i="1" s="1"/>
  <c r="O196" i="1"/>
  <c r="O194" i="1" s="1"/>
  <c r="H196" i="1"/>
  <c r="H194" i="1" s="1"/>
  <c r="P194" i="1"/>
  <c r="L194" i="1"/>
  <c r="J194" i="1"/>
  <c r="Q180" i="1"/>
  <c r="Q179" i="1" s="1"/>
  <c r="Q177" i="1" s="1"/>
  <c r="P180" i="1"/>
  <c r="O180" i="1"/>
  <c r="O179" i="1" s="1"/>
  <c r="O177" i="1" s="1"/>
  <c r="L180" i="1"/>
  <c r="K180" i="1"/>
  <c r="K179" i="1" s="1"/>
  <c r="K177" i="1" s="1"/>
  <c r="J180" i="1"/>
  <c r="H180" i="1"/>
  <c r="H179" i="1" s="1"/>
  <c r="H177" i="1" s="1"/>
  <c r="G180" i="1"/>
  <c r="F180" i="1"/>
  <c r="F179" i="1" s="1"/>
  <c r="F177" i="1" s="1"/>
  <c r="P179" i="1"/>
  <c r="L179" i="1"/>
  <c r="J179" i="1"/>
  <c r="G179" i="1"/>
  <c r="P177" i="1"/>
  <c r="L177" i="1"/>
  <c r="J177" i="1"/>
  <c r="G177" i="1"/>
  <c r="Q41" i="1"/>
  <c r="Q20" i="1" s="1"/>
  <c r="Q18" i="1" s="1"/>
  <c r="P41" i="1"/>
  <c r="O41" i="1"/>
  <c r="O20" i="1" s="1"/>
  <c r="O18" i="1" s="1"/>
  <c r="L41" i="1"/>
  <c r="K41" i="1"/>
  <c r="J41" i="1"/>
  <c r="H41" i="1"/>
  <c r="H20" i="1" s="1"/>
  <c r="H18" i="1" s="1"/>
  <c r="G41" i="1"/>
  <c r="F41" i="1"/>
  <c r="J20" i="1"/>
  <c r="J18" i="1" s="1"/>
  <c r="F20" i="1"/>
  <c r="F18" i="1" s="1"/>
  <c r="P20" i="1"/>
  <c r="P18" i="1" s="1"/>
  <c r="K20" i="1"/>
  <c r="K18" i="1" s="1"/>
  <c r="G20" i="1"/>
  <c r="G18" i="1" s="1"/>
  <c r="N350" i="1"/>
  <c r="I350" i="1"/>
  <c r="E350" i="1"/>
  <c r="N349" i="1"/>
  <c r="I349" i="1"/>
  <c r="E349" i="1"/>
  <c r="N342" i="1"/>
  <c r="I342" i="1"/>
  <c r="E342" i="1"/>
  <c r="R342" i="1" s="1"/>
  <c r="N352" i="1"/>
  <c r="I352" i="1"/>
  <c r="E352" i="1"/>
  <c r="R352" i="1" s="1"/>
  <c r="N339" i="1"/>
  <c r="I339" i="1"/>
  <c r="E339" i="1"/>
  <c r="R339" i="1" s="1"/>
  <c r="N338" i="1"/>
  <c r="I338" i="1"/>
  <c r="E338" i="1"/>
  <c r="R338" i="1" s="1"/>
  <c r="H201" i="1" l="1"/>
  <c r="I335" i="1"/>
  <c r="I334" i="1" s="1"/>
  <c r="I332" i="1" s="1"/>
  <c r="F201" i="1"/>
  <c r="K201" i="1"/>
  <c r="Q201" i="1"/>
  <c r="G222" i="1"/>
  <c r="G220" i="1" s="1"/>
  <c r="P222" i="1"/>
  <c r="P220" i="1" s="1"/>
  <c r="F222" i="1"/>
  <c r="F220" i="1" s="1"/>
  <c r="H222" i="1"/>
  <c r="O222" i="1"/>
  <c r="O220" i="1" s="1"/>
  <c r="L20" i="1"/>
  <c r="L18" i="1" s="1"/>
  <c r="I346" i="1"/>
  <c r="I345" i="1" s="1"/>
  <c r="I343" i="1" s="1"/>
  <c r="I16" i="1" s="1"/>
  <c r="N335" i="1"/>
  <c r="N334" i="1" s="1"/>
  <c r="N332" i="1" s="1"/>
  <c r="E346" i="1"/>
  <c r="E345" i="1" s="1"/>
  <c r="E343" i="1" s="1"/>
  <c r="E16" i="1" s="1"/>
  <c r="N346" i="1"/>
  <c r="N345" i="1" s="1"/>
  <c r="N343" i="1" s="1"/>
  <c r="N16" i="1" s="1"/>
  <c r="J201" i="1"/>
  <c r="P201" i="1"/>
  <c r="K222" i="1"/>
  <c r="K220" i="1" s="1"/>
  <c r="E335" i="1"/>
  <c r="E334" i="1" s="1"/>
  <c r="E332" i="1" s="1"/>
  <c r="L220" i="1"/>
  <c r="H220" i="1"/>
  <c r="J220" i="1"/>
  <c r="R349" i="1"/>
  <c r="M350" i="1"/>
  <c r="M349" i="1"/>
  <c r="R350" i="1"/>
  <c r="M342" i="1"/>
  <c r="M339" i="1"/>
  <c r="M352" i="1"/>
  <c r="M338" i="1"/>
  <c r="N330" i="1"/>
  <c r="I330" i="1"/>
  <c r="E330" i="1"/>
  <c r="R330" i="1" s="1"/>
  <c r="N321" i="1"/>
  <c r="N319" i="1" s="1"/>
  <c r="N318" i="1" s="1"/>
  <c r="I321" i="1"/>
  <c r="I319" i="1" s="1"/>
  <c r="I318" i="1" s="1"/>
  <c r="E321" i="1"/>
  <c r="E319" i="1" s="1"/>
  <c r="E318" i="1" s="1"/>
  <c r="N317" i="1"/>
  <c r="I317" i="1"/>
  <c r="E317" i="1"/>
  <c r="E309" i="1"/>
  <c r="E308" i="1"/>
  <c r="E307" i="1"/>
  <c r="E306" i="1"/>
  <c r="E305" i="1"/>
  <c r="E301" i="1"/>
  <c r="E300" i="1"/>
  <c r="E299" i="1"/>
  <c r="E298" i="1"/>
  <c r="E297" i="1"/>
  <c r="E296" i="1"/>
  <c r="E295" i="1"/>
  <c r="E294" i="1"/>
  <c r="N286" i="1"/>
  <c r="I286" i="1"/>
  <c r="E286" i="1"/>
  <c r="N284" i="1"/>
  <c r="I284" i="1"/>
  <c r="E284" i="1"/>
  <c r="R284" i="1" s="1"/>
  <c r="N283" i="1"/>
  <c r="I283" i="1"/>
  <c r="E283" i="1"/>
  <c r="R283" i="1" s="1"/>
  <c r="N282" i="1"/>
  <c r="I282" i="1"/>
  <c r="E282" i="1"/>
  <c r="E278" i="1"/>
  <c r="M278" i="1" s="1"/>
  <c r="E276" i="1"/>
  <c r="M276" i="1" s="1"/>
  <c r="E275" i="1"/>
  <c r="E271" i="1"/>
  <c r="M271" i="1" s="1"/>
  <c r="E270" i="1"/>
  <c r="R270" i="1" s="1"/>
  <c r="E268" i="1"/>
  <c r="R268" i="1" s="1"/>
  <c r="E267" i="1"/>
  <c r="M267" i="1" s="1"/>
  <c r="E266" i="1"/>
  <c r="R266" i="1" s="1"/>
  <c r="E264" i="1"/>
  <c r="R264" i="1" s="1"/>
  <c r="E263" i="1"/>
  <c r="R263" i="1" s="1"/>
  <c r="E261" i="1"/>
  <c r="R261" i="1" s="1"/>
  <c r="E260" i="1"/>
  <c r="R260" i="1" s="1"/>
  <c r="E259" i="1"/>
  <c r="R259" i="1" s="1"/>
  <c r="E258" i="1"/>
  <c r="R258" i="1" s="1"/>
  <c r="E256" i="1"/>
  <c r="R256" i="1" s="1"/>
  <c r="E255" i="1"/>
  <c r="E251" i="1"/>
  <c r="M251" i="1" s="1"/>
  <c r="E250" i="1"/>
  <c r="R250" i="1" s="1"/>
  <c r="E249" i="1"/>
  <c r="M249" i="1" s="1"/>
  <c r="E248" i="1"/>
  <c r="R248" i="1" s="1"/>
  <c r="E247" i="1"/>
  <c r="M247" i="1" s="1"/>
  <c r="E246" i="1"/>
  <c r="R246" i="1" s="1"/>
  <c r="E245" i="1"/>
  <c r="M245" i="1" s="1"/>
  <c r="E244" i="1"/>
  <c r="R244" i="1" s="1"/>
  <c r="E243" i="1"/>
  <c r="M243" i="1" s="1"/>
  <c r="E242" i="1"/>
  <c r="R242" i="1" s="1"/>
  <c r="E241" i="1"/>
  <c r="M241" i="1" s="1"/>
  <c r="E238" i="1"/>
  <c r="M238" i="1" s="1"/>
  <c r="E235" i="1"/>
  <c r="M235" i="1" s="1"/>
  <c r="N230" i="1"/>
  <c r="I230" i="1"/>
  <c r="E230" i="1"/>
  <c r="R230" i="1" s="1"/>
  <c r="N226" i="1"/>
  <c r="I226" i="1"/>
  <c r="E226" i="1"/>
  <c r="N217" i="1"/>
  <c r="I217" i="1"/>
  <c r="E217" i="1"/>
  <c r="R217" i="1" s="1"/>
  <c r="N216" i="1"/>
  <c r="I216" i="1"/>
  <c r="E216" i="1"/>
  <c r="R216" i="1" s="1"/>
  <c r="N214" i="1"/>
  <c r="I214" i="1"/>
  <c r="E214" i="1"/>
  <c r="R214" i="1" s="1"/>
  <c r="N213" i="1"/>
  <c r="I213" i="1"/>
  <c r="E213" i="1"/>
  <c r="E192" i="1"/>
  <c r="N190" i="1"/>
  <c r="I190" i="1"/>
  <c r="E190" i="1"/>
  <c r="N189" i="1"/>
  <c r="I189" i="1"/>
  <c r="E189" i="1"/>
  <c r="R189" i="1" s="1"/>
  <c r="N188" i="1"/>
  <c r="I188" i="1"/>
  <c r="E188" i="1"/>
  <c r="N187" i="1"/>
  <c r="I187" i="1"/>
  <c r="E187" i="1"/>
  <c r="R187" i="1" s="1"/>
  <c r="N186" i="1"/>
  <c r="I186" i="1"/>
  <c r="E186" i="1"/>
  <c r="N185" i="1"/>
  <c r="I185" i="1"/>
  <c r="E185" i="1"/>
  <c r="R185" i="1" s="1"/>
  <c r="Q168" i="1"/>
  <c r="P168" i="1"/>
  <c r="O168" i="1"/>
  <c r="L168" i="1"/>
  <c r="K168" i="1"/>
  <c r="J168" i="1"/>
  <c r="H168" i="1"/>
  <c r="G168" i="1"/>
  <c r="F168" i="1"/>
  <c r="N176" i="1"/>
  <c r="I176" i="1"/>
  <c r="E176" i="1"/>
  <c r="R176" i="1" s="1"/>
  <c r="N175" i="1"/>
  <c r="I175" i="1"/>
  <c r="E175" i="1"/>
  <c r="N174" i="1"/>
  <c r="I174" i="1"/>
  <c r="E174" i="1"/>
  <c r="R174" i="1" s="1"/>
  <c r="N173" i="1"/>
  <c r="I173" i="1"/>
  <c r="E173" i="1"/>
  <c r="N172" i="1"/>
  <c r="I172" i="1"/>
  <c r="E172" i="1"/>
  <c r="N171" i="1"/>
  <c r="I171" i="1"/>
  <c r="E171" i="1"/>
  <c r="N170" i="1"/>
  <c r="I170" i="1"/>
  <c r="E170" i="1"/>
  <c r="N169" i="1"/>
  <c r="I169" i="1"/>
  <c r="E169" i="1"/>
  <c r="Q130" i="1"/>
  <c r="P130" i="1"/>
  <c r="P109" i="1" s="1"/>
  <c r="P108" i="1" s="1"/>
  <c r="P106" i="1" s="1"/>
  <c r="O130" i="1"/>
  <c r="L130" i="1"/>
  <c r="L109" i="1" s="1"/>
  <c r="L108" i="1" s="1"/>
  <c r="L106" i="1" s="1"/>
  <c r="K130" i="1"/>
  <c r="J130" i="1"/>
  <c r="J109" i="1" s="1"/>
  <c r="J108" i="1" s="1"/>
  <c r="J106" i="1" s="1"/>
  <c r="H130" i="1"/>
  <c r="G130" i="1"/>
  <c r="G109" i="1" s="1"/>
  <c r="G108" i="1" s="1"/>
  <c r="G106" i="1" s="1"/>
  <c r="F130" i="1"/>
  <c r="N164" i="1"/>
  <c r="I164" i="1"/>
  <c r="E164" i="1"/>
  <c r="R164" i="1" s="1"/>
  <c r="N167" i="1"/>
  <c r="I167" i="1"/>
  <c r="E167" i="1"/>
  <c r="N166" i="1"/>
  <c r="I166" i="1"/>
  <c r="E166" i="1"/>
  <c r="N165" i="1"/>
  <c r="I165" i="1"/>
  <c r="E165" i="1"/>
  <c r="R165" i="1" s="1"/>
  <c r="N163" i="1"/>
  <c r="I163" i="1"/>
  <c r="E163" i="1"/>
  <c r="N162" i="1"/>
  <c r="I162" i="1"/>
  <c r="E162" i="1"/>
  <c r="N161" i="1"/>
  <c r="I161" i="1"/>
  <c r="E161" i="1"/>
  <c r="R161" i="1" s="1"/>
  <c r="N160" i="1"/>
  <c r="I160" i="1"/>
  <c r="E160" i="1"/>
  <c r="N159" i="1"/>
  <c r="I159" i="1"/>
  <c r="E159" i="1"/>
  <c r="N158" i="1"/>
  <c r="I158" i="1"/>
  <c r="E158" i="1"/>
  <c r="N157" i="1"/>
  <c r="I157" i="1"/>
  <c r="E157" i="1"/>
  <c r="N156" i="1"/>
  <c r="I156" i="1"/>
  <c r="E156" i="1"/>
  <c r="N154" i="1"/>
  <c r="I154" i="1"/>
  <c r="E154" i="1"/>
  <c r="N155" i="1"/>
  <c r="I155" i="1"/>
  <c r="E155" i="1"/>
  <c r="R155" i="1" s="1"/>
  <c r="N153" i="1"/>
  <c r="I153" i="1"/>
  <c r="E153" i="1"/>
  <c r="N152" i="1"/>
  <c r="I152" i="1"/>
  <c r="E152" i="1"/>
  <c r="N151" i="1"/>
  <c r="I151" i="1"/>
  <c r="E151" i="1"/>
  <c r="R151" i="1" s="1"/>
  <c r="N150" i="1"/>
  <c r="I150" i="1"/>
  <c r="E150" i="1"/>
  <c r="N149" i="1"/>
  <c r="I149" i="1"/>
  <c r="E149" i="1"/>
  <c r="R149" i="1" s="1"/>
  <c r="N148" i="1"/>
  <c r="I148" i="1"/>
  <c r="E148" i="1"/>
  <c r="N147" i="1"/>
  <c r="I147" i="1"/>
  <c r="E147" i="1"/>
  <c r="N146" i="1"/>
  <c r="I146" i="1"/>
  <c r="E146" i="1"/>
  <c r="N145" i="1"/>
  <c r="I145" i="1"/>
  <c r="E145" i="1"/>
  <c r="N144" i="1"/>
  <c r="I144" i="1"/>
  <c r="E144" i="1"/>
  <c r="N143" i="1"/>
  <c r="I143" i="1"/>
  <c r="E143" i="1"/>
  <c r="N142" i="1"/>
  <c r="I142" i="1"/>
  <c r="E142" i="1"/>
  <c r="N141" i="1"/>
  <c r="I141" i="1"/>
  <c r="E141" i="1"/>
  <c r="N140" i="1"/>
  <c r="I140" i="1"/>
  <c r="E14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F109" i="1" l="1"/>
  <c r="F108" i="1" s="1"/>
  <c r="F106" i="1" s="1"/>
  <c r="H109" i="1"/>
  <c r="H108" i="1" s="1"/>
  <c r="H106" i="1" s="1"/>
  <c r="K109" i="1"/>
  <c r="K108" i="1" s="1"/>
  <c r="K106" i="1" s="1"/>
  <c r="O109" i="1"/>
  <c r="O108" i="1" s="1"/>
  <c r="O106" i="1" s="1"/>
  <c r="Q109" i="1"/>
  <c r="Q108" i="1" s="1"/>
  <c r="Q106" i="1" s="1"/>
  <c r="M255" i="1"/>
  <c r="E252" i="1"/>
  <c r="E302" i="1"/>
  <c r="R226" i="1"/>
  <c r="R275" i="1"/>
  <c r="R167" i="1"/>
  <c r="R163" i="1"/>
  <c r="M330" i="1"/>
  <c r="R321" i="1"/>
  <c r="M321" i="1"/>
  <c r="R317" i="1"/>
  <c r="M317" i="1"/>
  <c r="N168" i="1"/>
  <c r="M282" i="1"/>
  <c r="R286" i="1"/>
  <c r="M286" i="1"/>
  <c r="M284" i="1"/>
  <c r="R170" i="1"/>
  <c r="R282" i="1"/>
  <c r="M283" i="1"/>
  <c r="R278" i="1"/>
  <c r="M275" i="1"/>
  <c r="R276" i="1"/>
  <c r="I168" i="1"/>
  <c r="M270" i="1"/>
  <c r="R271" i="1"/>
  <c r="M266" i="1"/>
  <c r="M268" i="1"/>
  <c r="R267" i="1"/>
  <c r="R143" i="1"/>
  <c r="R154" i="1"/>
  <c r="R141" i="1"/>
  <c r="R153" i="1"/>
  <c r="M264" i="1"/>
  <c r="R238" i="1"/>
  <c r="M258" i="1"/>
  <c r="M256" i="1"/>
  <c r="M260" i="1"/>
  <c r="R255" i="1"/>
  <c r="M259" i="1"/>
  <c r="M261" i="1"/>
  <c r="M263" i="1"/>
  <c r="R235" i="1"/>
  <c r="R156" i="1"/>
  <c r="R241" i="1"/>
  <c r="M250" i="1"/>
  <c r="M246" i="1"/>
  <c r="M242" i="1"/>
  <c r="M244" i="1"/>
  <c r="M248" i="1"/>
  <c r="R243" i="1"/>
  <c r="R245" i="1"/>
  <c r="R247" i="1"/>
  <c r="R249" i="1"/>
  <c r="R251" i="1"/>
  <c r="M230" i="1"/>
  <c r="M226" i="1"/>
  <c r="R147" i="1"/>
  <c r="R213" i="1"/>
  <c r="M213" i="1"/>
  <c r="M217" i="1"/>
  <c r="M216" i="1"/>
  <c r="M214" i="1"/>
  <c r="R145" i="1"/>
  <c r="M172" i="1"/>
  <c r="R150" i="1"/>
  <c r="R152" i="1"/>
  <c r="M157" i="1"/>
  <c r="M159" i="1"/>
  <c r="M166" i="1"/>
  <c r="M188" i="1"/>
  <c r="M186" i="1"/>
  <c r="M190" i="1"/>
  <c r="R186" i="1"/>
  <c r="R188" i="1"/>
  <c r="R190" i="1"/>
  <c r="M185" i="1"/>
  <c r="M187" i="1"/>
  <c r="M189" i="1"/>
  <c r="R140" i="1"/>
  <c r="R142" i="1"/>
  <c r="R144" i="1"/>
  <c r="R146" i="1"/>
  <c r="R158" i="1"/>
  <c r="R162" i="1"/>
  <c r="R148" i="1"/>
  <c r="R160" i="1"/>
  <c r="M140" i="1"/>
  <c r="M142" i="1"/>
  <c r="M144" i="1"/>
  <c r="M146" i="1"/>
  <c r="M148" i="1"/>
  <c r="M150" i="1"/>
  <c r="M152" i="1"/>
  <c r="R157" i="1"/>
  <c r="M158" i="1"/>
  <c r="R159" i="1"/>
  <c r="M160" i="1"/>
  <c r="M162" i="1"/>
  <c r="R166" i="1"/>
  <c r="E168" i="1"/>
  <c r="R169" i="1"/>
  <c r="R171" i="1"/>
  <c r="R173" i="1"/>
  <c r="R175" i="1"/>
  <c r="M169" i="1"/>
  <c r="M171" i="1"/>
  <c r="M173" i="1"/>
  <c r="M175" i="1"/>
  <c r="M170" i="1"/>
  <c r="R172" i="1"/>
  <c r="M174" i="1"/>
  <c r="M176" i="1"/>
  <c r="M164" i="1"/>
  <c r="M165" i="1"/>
  <c r="M167" i="1"/>
  <c r="M161" i="1"/>
  <c r="M163" i="1"/>
  <c r="M156" i="1"/>
  <c r="M154" i="1"/>
  <c r="M155" i="1"/>
  <c r="M153" i="1"/>
  <c r="M151" i="1"/>
  <c r="M141" i="1"/>
  <c r="M143" i="1"/>
  <c r="M145" i="1"/>
  <c r="M147" i="1"/>
  <c r="M149" i="1"/>
  <c r="E86" i="1"/>
  <c r="E92" i="1"/>
  <c r="E91" i="1"/>
  <c r="E94" i="1"/>
  <c r="E93" i="1"/>
  <c r="E87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0" i="1"/>
  <c r="E69" i="1"/>
  <c r="E67" i="1"/>
  <c r="N52" i="1"/>
  <c r="I52" i="1"/>
  <c r="E52" i="1"/>
  <c r="R52" i="1" s="1"/>
  <c r="N51" i="1"/>
  <c r="I51" i="1"/>
  <c r="E51" i="1"/>
  <c r="N49" i="1"/>
  <c r="I49" i="1"/>
  <c r="E49" i="1"/>
  <c r="N48" i="1"/>
  <c r="I48" i="1"/>
  <c r="E48" i="1"/>
  <c r="R48" i="1" s="1"/>
  <c r="N40" i="1"/>
  <c r="I40" i="1"/>
  <c r="E40" i="1"/>
  <c r="R40" i="1" s="1"/>
  <c r="N39" i="1"/>
  <c r="I39" i="1"/>
  <c r="E39" i="1"/>
  <c r="R168" i="1" l="1"/>
  <c r="M168" i="1"/>
  <c r="R39" i="1"/>
  <c r="R51" i="1"/>
  <c r="M51" i="1"/>
  <c r="M52" i="1"/>
  <c r="M49" i="1"/>
  <c r="R49" i="1"/>
  <c r="M48" i="1"/>
  <c r="M40" i="1"/>
  <c r="M39" i="1"/>
  <c r="O57" i="1"/>
  <c r="O55" i="1" s="1"/>
  <c r="P57" i="1"/>
  <c r="P55" i="1" s="1"/>
  <c r="Q57" i="1"/>
  <c r="Q55" i="1" s="1"/>
  <c r="O99" i="1"/>
  <c r="P99" i="1"/>
  <c r="O11" i="1"/>
  <c r="P11" i="1"/>
  <c r="Q11" i="1"/>
  <c r="O10" i="1"/>
  <c r="P10" i="1"/>
  <c r="Q10" i="1"/>
  <c r="O15" i="1"/>
  <c r="P15" i="1"/>
  <c r="Q15" i="1"/>
  <c r="N136" i="1"/>
  <c r="K99" i="1"/>
  <c r="J99" i="1"/>
  <c r="Q14" i="1" l="1"/>
  <c r="O14" i="1"/>
  <c r="Q9" i="1"/>
  <c r="O9" i="1"/>
  <c r="Q8" i="1"/>
  <c r="O8" i="1"/>
  <c r="Q7" i="1"/>
  <c r="O7" i="1"/>
  <c r="P14" i="1"/>
  <c r="Q13" i="1"/>
  <c r="P9" i="1"/>
  <c r="P8" i="1"/>
  <c r="P7" i="1"/>
  <c r="P12" i="1"/>
  <c r="Q12" i="1"/>
  <c r="O12" i="1"/>
  <c r="I229" i="1"/>
  <c r="I137" i="1"/>
  <c r="I132" i="1"/>
  <c r="I54" i="1"/>
  <c r="Q5" i="1" l="1"/>
  <c r="P13" i="1"/>
  <c r="P5" i="1" s="1"/>
  <c r="O13" i="1"/>
  <c r="O5" i="1" s="1"/>
  <c r="N137" i="1"/>
  <c r="I97" i="1"/>
  <c r="I88" i="1" s="1"/>
  <c r="E100" i="1"/>
  <c r="I100" i="1"/>
  <c r="N100" i="1"/>
  <c r="R100" i="1" l="1"/>
  <c r="M100" i="1"/>
  <c r="I232" i="1"/>
  <c r="I223" i="1" s="1"/>
  <c r="N232" i="1"/>
  <c r="N229" i="1"/>
  <c r="N223" i="1" s="1"/>
  <c r="N64" i="1" l="1"/>
  <c r="I64" i="1"/>
  <c r="I35" i="1"/>
  <c r="N35" i="1"/>
  <c r="I34" i="1"/>
  <c r="N34" i="1"/>
  <c r="I33" i="1"/>
  <c r="N33" i="1"/>
  <c r="I28" i="1"/>
  <c r="N28" i="1"/>
  <c r="I24" i="1" l="1"/>
  <c r="N24" i="1"/>
  <c r="N61" i="1" l="1"/>
  <c r="N58" i="1" s="1"/>
  <c r="I61" i="1"/>
  <c r="I58" i="1" s="1"/>
  <c r="I191" i="1" l="1"/>
  <c r="N191" i="1"/>
  <c r="I30" i="1" l="1"/>
  <c r="N132" i="1" l="1"/>
  <c r="N54" i="1" l="1"/>
  <c r="E117" i="1"/>
  <c r="E116" i="1"/>
  <c r="E115" i="1"/>
  <c r="E114" i="1"/>
  <c r="M114" i="1" s="1"/>
  <c r="E113" i="1"/>
  <c r="N112" i="1"/>
  <c r="I112" i="1"/>
  <c r="E112" i="1"/>
  <c r="N30" i="1"/>
  <c r="E30" i="1"/>
  <c r="M30" i="1" s="1"/>
  <c r="J55" i="1"/>
  <c r="K55" i="1"/>
  <c r="L55" i="1"/>
  <c r="F57" i="1"/>
  <c r="F55" i="1" s="1"/>
  <c r="H57" i="1"/>
  <c r="H55" i="1" s="1"/>
  <c r="G57" i="1"/>
  <c r="G55" i="1" s="1"/>
  <c r="E61" i="1"/>
  <c r="E291" i="1"/>
  <c r="E292" i="1"/>
  <c r="E293" i="1"/>
  <c r="E290" i="1"/>
  <c r="M61" i="1" l="1"/>
  <c r="R61" i="1"/>
  <c r="R30" i="1"/>
  <c r="E138" i="1"/>
  <c r="E137" i="1"/>
  <c r="E132" i="1"/>
  <c r="E65" i="1"/>
  <c r="E64" i="1"/>
  <c r="M58" i="1" l="1"/>
  <c r="E58" i="1"/>
  <c r="M64" i="1"/>
  <c r="R64" i="1"/>
  <c r="M137" i="1"/>
  <c r="R137" i="1"/>
  <c r="M132" i="1"/>
  <c r="R132" i="1"/>
  <c r="I36" i="1"/>
  <c r="N32" i="1"/>
  <c r="I26" i="1"/>
  <c r="E212" i="1" l="1"/>
  <c r="I212" i="1"/>
  <c r="N212" i="1"/>
  <c r="N26" i="1" l="1"/>
  <c r="I182" i="1" l="1"/>
  <c r="N182" i="1"/>
  <c r="I32" i="1"/>
  <c r="I21" i="1" s="1"/>
  <c r="I331" i="1" l="1"/>
  <c r="I193" i="1" l="1"/>
  <c r="I180" i="1" s="1"/>
  <c r="I179" i="1" s="1"/>
  <c r="I177" i="1" s="1"/>
  <c r="N36" i="1" l="1"/>
  <c r="N21" i="1" s="1"/>
  <c r="N331" i="1" l="1"/>
  <c r="N193" i="1"/>
  <c r="N180" i="1" s="1"/>
  <c r="N179" i="1" s="1"/>
  <c r="N177" i="1" s="1"/>
  <c r="N105" i="1"/>
  <c r="I105" i="1"/>
  <c r="E105" i="1"/>
  <c r="N104" i="1"/>
  <c r="I104" i="1"/>
  <c r="E104" i="1"/>
  <c r="N103" i="1"/>
  <c r="I103" i="1"/>
  <c r="E103" i="1"/>
  <c r="N102" i="1"/>
  <c r="I102" i="1"/>
  <c r="E102" i="1"/>
  <c r="N99" i="1"/>
  <c r="I99" i="1"/>
  <c r="G99" i="1"/>
  <c r="F99" i="1"/>
  <c r="R102" i="1" l="1"/>
  <c r="E99" i="1"/>
  <c r="M99" i="1" s="1"/>
  <c r="M102" i="1"/>
  <c r="R99" i="1" l="1"/>
  <c r="I200" i="1"/>
  <c r="I197" i="1" s="1"/>
  <c r="I196" i="1" s="1"/>
  <c r="I194" i="1" s="1"/>
  <c r="N200" i="1"/>
  <c r="N197" i="1" s="1"/>
  <c r="N196" i="1" s="1"/>
  <c r="N194" i="1" s="1"/>
  <c r="I329" i="1"/>
  <c r="I326" i="1" s="1"/>
  <c r="I324" i="1" s="1"/>
  <c r="I323" i="1" s="1"/>
  <c r="I322" i="1" s="1"/>
  <c r="N329" i="1"/>
  <c r="N326" i="1" s="1"/>
  <c r="N324" i="1" s="1"/>
  <c r="N323" i="1" s="1"/>
  <c r="N322" i="1" s="1"/>
  <c r="I218" i="1" l="1"/>
  <c r="I206" i="1"/>
  <c r="I204" i="1" s="1"/>
  <c r="I203" i="1" s="1"/>
  <c r="N337" i="1" l="1"/>
  <c r="N336" i="1"/>
  <c r="N333" i="1"/>
  <c r="N325" i="1"/>
  <c r="N313" i="1"/>
  <c r="N311" i="1" s="1"/>
  <c r="N310" i="1" s="1"/>
  <c r="N312" i="1"/>
  <c r="N289" i="1"/>
  <c r="N280" i="1"/>
  <c r="N272" i="1" s="1"/>
  <c r="N222" i="1" s="1"/>
  <c r="N279" i="1"/>
  <c r="N224" i="1"/>
  <c r="N221" i="1"/>
  <c r="N219" i="1"/>
  <c r="N218" i="1"/>
  <c r="N211" i="1"/>
  <c r="N207" i="1"/>
  <c r="N206" i="1"/>
  <c r="N204" i="1" s="1"/>
  <c r="N203" i="1" s="1"/>
  <c r="N205" i="1"/>
  <c r="N202" i="1"/>
  <c r="N198" i="1"/>
  <c r="N195" i="1"/>
  <c r="N181" i="1"/>
  <c r="N139" i="1"/>
  <c r="N138" i="1"/>
  <c r="R138" i="1" s="1"/>
  <c r="N135" i="1"/>
  <c r="N134" i="1"/>
  <c r="N133" i="1"/>
  <c r="N131" i="1"/>
  <c r="N111" i="1"/>
  <c r="N110" i="1"/>
  <c r="N107" i="1"/>
  <c r="N97" i="1"/>
  <c r="N88" i="1" s="1"/>
  <c r="N96" i="1"/>
  <c r="N95" i="1"/>
  <c r="N59" i="1"/>
  <c r="N56" i="1"/>
  <c r="N53" i="1"/>
  <c r="N46" i="1"/>
  <c r="N45" i="1"/>
  <c r="N44" i="1"/>
  <c r="N43" i="1"/>
  <c r="N42" i="1"/>
  <c r="N31" i="1"/>
  <c r="N22" i="1"/>
  <c r="I337" i="1"/>
  <c r="E337" i="1"/>
  <c r="I336" i="1"/>
  <c r="E336" i="1"/>
  <c r="I333" i="1"/>
  <c r="E333" i="1"/>
  <c r="E331" i="1"/>
  <c r="R331" i="1" s="1"/>
  <c r="E329" i="1"/>
  <c r="I325" i="1"/>
  <c r="E325" i="1"/>
  <c r="I313" i="1"/>
  <c r="I311" i="1" s="1"/>
  <c r="I310" i="1" s="1"/>
  <c r="E313" i="1"/>
  <c r="E311" i="1" s="1"/>
  <c r="E310" i="1" s="1"/>
  <c r="I312" i="1"/>
  <c r="E312" i="1"/>
  <c r="I289" i="1"/>
  <c r="E289" i="1"/>
  <c r="E288" i="1"/>
  <c r="I280" i="1"/>
  <c r="I272" i="1" s="1"/>
  <c r="I222" i="1" s="1"/>
  <c r="E280" i="1"/>
  <c r="E272" i="1" s="1"/>
  <c r="I279" i="1"/>
  <c r="E279" i="1"/>
  <c r="E240" i="1"/>
  <c r="R240" i="1" s="1"/>
  <c r="E239" i="1"/>
  <c r="R239" i="1" s="1"/>
  <c r="E237" i="1"/>
  <c r="R237" i="1" s="1"/>
  <c r="E236" i="1"/>
  <c r="R236" i="1" s="1"/>
  <c r="E234" i="1"/>
  <c r="R234" i="1" s="1"/>
  <c r="E233" i="1"/>
  <c r="R233" i="1" s="1"/>
  <c r="E232" i="1"/>
  <c r="R232" i="1" s="1"/>
  <c r="I224" i="1"/>
  <c r="E224" i="1"/>
  <c r="I221" i="1"/>
  <c r="E221" i="1"/>
  <c r="I219" i="1"/>
  <c r="E219" i="1"/>
  <c r="E218" i="1"/>
  <c r="M218" i="1" s="1"/>
  <c r="I211" i="1"/>
  <c r="E211" i="1"/>
  <c r="I207" i="1"/>
  <c r="E207" i="1"/>
  <c r="E206" i="1"/>
  <c r="I205" i="1"/>
  <c r="E205" i="1"/>
  <c r="I202" i="1"/>
  <c r="E202" i="1"/>
  <c r="E200" i="1"/>
  <c r="I198" i="1"/>
  <c r="E198" i="1"/>
  <c r="I195" i="1"/>
  <c r="E195" i="1"/>
  <c r="E193" i="1"/>
  <c r="R193" i="1" s="1"/>
  <c r="E191" i="1"/>
  <c r="R191" i="1" s="1"/>
  <c r="E182" i="1"/>
  <c r="I181" i="1"/>
  <c r="E181" i="1"/>
  <c r="I139" i="1"/>
  <c r="E139" i="1"/>
  <c r="I138" i="1"/>
  <c r="M138" i="1" s="1"/>
  <c r="I136" i="1"/>
  <c r="E136" i="1"/>
  <c r="R136" i="1" s="1"/>
  <c r="I135" i="1"/>
  <c r="E135" i="1"/>
  <c r="I134" i="1"/>
  <c r="E134" i="1"/>
  <c r="I133" i="1"/>
  <c r="E133" i="1"/>
  <c r="I131" i="1"/>
  <c r="E131" i="1"/>
  <c r="I111" i="1"/>
  <c r="E111" i="1"/>
  <c r="I110" i="1"/>
  <c r="E110" i="1"/>
  <c r="I107" i="1"/>
  <c r="E107" i="1"/>
  <c r="E97" i="1"/>
  <c r="E88" i="1" s="1"/>
  <c r="I96" i="1"/>
  <c r="E96" i="1"/>
  <c r="I95" i="1"/>
  <c r="E95" i="1"/>
  <c r="I59" i="1"/>
  <c r="E59" i="1"/>
  <c r="I56" i="1"/>
  <c r="E56" i="1"/>
  <c r="E54" i="1"/>
  <c r="R54" i="1" s="1"/>
  <c r="I53" i="1"/>
  <c r="E53" i="1"/>
  <c r="I46" i="1"/>
  <c r="E46" i="1"/>
  <c r="I45" i="1"/>
  <c r="E45" i="1"/>
  <c r="I44" i="1"/>
  <c r="I41" i="1" s="1"/>
  <c r="I20" i="1" s="1"/>
  <c r="I18" i="1" s="1"/>
  <c r="E44" i="1"/>
  <c r="E41" i="1" s="1"/>
  <c r="I43" i="1"/>
  <c r="E43" i="1"/>
  <c r="I42" i="1"/>
  <c r="E42" i="1"/>
  <c r="E36" i="1"/>
  <c r="R36" i="1" s="1"/>
  <c r="E35" i="1"/>
  <c r="R35" i="1" s="1"/>
  <c r="E34" i="1"/>
  <c r="R34" i="1" s="1"/>
  <c r="E33" i="1"/>
  <c r="R33" i="1" s="1"/>
  <c r="E32" i="1"/>
  <c r="I31" i="1"/>
  <c r="E31" i="1"/>
  <c r="E28" i="1"/>
  <c r="R28" i="1" s="1"/>
  <c r="E26" i="1"/>
  <c r="R26" i="1" s="1"/>
  <c r="E24" i="1"/>
  <c r="I22" i="1"/>
  <c r="E22" i="1"/>
  <c r="E21" i="1" l="1"/>
  <c r="E209" i="1"/>
  <c r="E208" i="1" s="1"/>
  <c r="N201" i="1"/>
  <c r="N209" i="1"/>
  <c r="N208" i="1" s="1"/>
  <c r="N220" i="1"/>
  <c r="I209" i="1"/>
  <c r="I208" i="1" s="1"/>
  <c r="I201" i="1" s="1"/>
  <c r="I220" i="1"/>
  <c r="R182" i="1"/>
  <c r="E180" i="1"/>
  <c r="E179" i="1" s="1"/>
  <c r="E177" i="1" s="1"/>
  <c r="M206" i="1"/>
  <c r="E204" i="1"/>
  <c r="E203" i="1" s="1"/>
  <c r="E201" i="1" s="1"/>
  <c r="R329" i="1"/>
  <c r="E326" i="1"/>
  <c r="E324" i="1" s="1"/>
  <c r="E323" i="1" s="1"/>
  <c r="E322" i="1" s="1"/>
  <c r="R24" i="1"/>
  <c r="E20" i="1"/>
  <c r="E18" i="1" s="1"/>
  <c r="R200" i="1"/>
  <c r="E197" i="1"/>
  <c r="E196" i="1" s="1"/>
  <c r="E194" i="1" s="1"/>
  <c r="R44" i="1"/>
  <c r="R46" i="1"/>
  <c r="R97" i="1"/>
  <c r="R134" i="1"/>
  <c r="R206" i="1"/>
  <c r="R207" i="1"/>
  <c r="R211" i="1"/>
  <c r="R219" i="1"/>
  <c r="R280" i="1"/>
  <c r="M32" i="1"/>
  <c r="R32" i="1"/>
  <c r="R133" i="1"/>
  <c r="R135" i="1"/>
  <c r="R139" i="1"/>
  <c r="R218" i="1"/>
  <c r="R313" i="1"/>
  <c r="M139" i="1"/>
  <c r="M326" i="1"/>
  <c r="M44" i="1"/>
  <c r="M46" i="1"/>
  <c r="M133" i="1"/>
  <c r="M135" i="1"/>
  <c r="I130" i="1"/>
  <c r="I109" i="1" s="1"/>
  <c r="I108" i="1" s="1"/>
  <c r="I106" i="1" s="1"/>
  <c r="M207" i="1"/>
  <c r="M211" i="1"/>
  <c r="M26" i="1"/>
  <c r="M329" i="1"/>
  <c r="M88" i="1"/>
  <c r="E130" i="1"/>
  <c r="E109" i="1" s="1"/>
  <c r="E108" i="1" s="1"/>
  <c r="E106" i="1" s="1"/>
  <c r="M232" i="1"/>
  <c r="M237" i="1"/>
  <c r="M280" i="1"/>
  <c r="M331" i="1"/>
  <c r="M193" i="1"/>
  <c r="M28" i="1"/>
  <c r="M134" i="1"/>
  <c r="M136" i="1"/>
  <c r="M191" i="1"/>
  <c r="M233" i="1"/>
  <c r="M239" i="1"/>
  <c r="M313" i="1"/>
  <c r="M54" i="1"/>
  <c r="M236" i="1"/>
  <c r="M24" i="1"/>
  <c r="M182" i="1"/>
  <c r="M200" i="1"/>
  <c r="M234" i="1"/>
  <c r="M240" i="1"/>
  <c r="M36" i="1"/>
  <c r="M35" i="1"/>
  <c r="M34" i="1"/>
  <c r="M33" i="1"/>
  <c r="M219" i="1"/>
  <c r="N130" i="1"/>
  <c r="N109" i="1" s="1"/>
  <c r="N108" i="1" s="1"/>
  <c r="N106" i="1" s="1"/>
  <c r="M97" i="1"/>
  <c r="N41" i="1"/>
  <c r="N20" i="1" s="1"/>
  <c r="N18" i="1" s="1"/>
  <c r="E57" i="1"/>
  <c r="I55" i="1"/>
  <c r="N57" i="1"/>
  <c r="N55" i="1" s="1"/>
  <c r="E55" i="1" l="1"/>
  <c r="M57" i="1"/>
  <c r="R209" i="1"/>
  <c r="R208" i="1"/>
  <c r="R335" i="1"/>
  <c r="R332" i="1"/>
  <c r="R180" i="1"/>
  <c r="M180" i="1"/>
  <c r="R197" i="1"/>
  <c r="R88" i="1"/>
  <c r="R326" i="1"/>
  <c r="R41" i="1"/>
  <c r="R58" i="1"/>
  <c r="R20" i="1"/>
  <c r="R334" i="1"/>
  <c r="R130" i="1"/>
  <c r="R204" i="1"/>
  <c r="M204" i="1"/>
  <c r="R21" i="1"/>
  <c r="R302" i="1"/>
  <c r="R252" i="1"/>
  <c r="R272" i="1"/>
  <c r="M55" i="1"/>
  <c r="M208" i="1"/>
  <c r="M41" i="1"/>
  <c r="M197" i="1"/>
  <c r="R109" i="1"/>
  <c r="M130" i="1"/>
  <c r="M209" i="1"/>
  <c r="M272" i="1"/>
  <c r="R324" i="1"/>
  <c r="M302" i="1"/>
  <c r="M252" i="1"/>
  <c r="R194" i="1"/>
  <c r="R196" i="1"/>
  <c r="R203" i="1"/>
  <c r="M109" i="1"/>
  <c r="M21" i="1"/>
  <c r="M324" i="1"/>
  <c r="M179" i="1"/>
  <c r="R177" i="1"/>
  <c r="R57" i="1" l="1"/>
  <c r="R201" i="1"/>
  <c r="R106" i="1"/>
  <c r="R55" i="1"/>
  <c r="R323" i="1"/>
  <c r="R322" i="1"/>
  <c r="M106" i="1"/>
  <c r="R108" i="1"/>
  <c r="R179" i="1"/>
  <c r="M108" i="1"/>
  <c r="M322" i="1"/>
  <c r="M196" i="1"/>
  <c r="M201" i="1"/>
  <c r="M20" i="1"/>
  <c r="M177" i="1"/>
  <c r="M203" i="1"/>
  <c r="M194" i="1"/>
  <c r="J10" i="1"/>
  <c r="M323" i="1" l="1"/>
  <c r="L14" i="1" l="1"/>
  <c r="L10" i="1"/>
  <c r="L15" i="1" l="1"/>
  <c r="K15" i="1"/>
  <c r="L11" i="1"/>
  <c r="L7" i="1"/>
  <c r="L9" i="1"/>
  <c r="J17" i="1"/>
  <c r="K17" i="1"/>
  <c r="L17" i="1"/>
  <c r="K12" i="1" l="1"/>
  <c r="L12" i="1"/>
  <c r="L8" i="1"/>
  <c r="K10" i="1"/>
  <c r="K11" i="1"/>
  <c r="L13" i="1"/>
  <c r="J12" i="1"/>
  <c r="J9" i="1"/>
  <c r="L5" i="1" l="1"/>
  <c r="K14" i="1"/>
  <c r="K8" i="1"/>
  <c r="K9" i="1"/>
  <c r="J11" i="1"/>
  <c r="J8" i="1"/>
  <c r="J7" i="1"/>
  <c r="K13" i="1" l="1"/>
  <c r="K7" i="1"/>
  <c r="I14" i="1"/>
  <c r="J14" i="1"/>
  <c r="J13" i="1"/>
  <c r="K5" i="1" l="1"/>
  <c r="N15" i="1"/>
  <c r="N10" i="1"/>
  <c r="N11" i="1"/>
  <c r="N8" i="1"/>
  <c r="I17" i="1"/>
  <c r="G14" i="1"/>
  <c r="H14" i="1"/>
  <c r="F14" i="1"/>
  <c r="G10" i="1"/>
  <c r="H10" i="1"/>
  <c r="F10" i="1"/>
  <c r="H12" i="1" l="1"/>
  <c r="H15" i="1"/>
  <c r="F15" i="1"/>
  <c r="G15" i="1"/>
  <c r="N13" i="1"/>
  <c r="N12" i="1"/>
  <c r="N9" i="1"/>
  <c r="I7" i="1"/>
  <c r="N7" i="1" l="1"/>
  <c r="H8" i="1"/>
  <c r="H13" i="1"/>
  <c r="F8" i="1"/>
  <c r="H11" i="1"/>
  <c r="F11" i="1"/>
  <c r="E10" i="1"/>
  <c r="R10" i="1" s="1"/>
  <c r="I10" i="1"/>
  <c r="I11" i="1"/>
  <c r="I9" i="1"/>
  <c r="E15" i="1"/>
  <c r="R15" i="1" s="1"/>
  <c r="I13" i="1"/>
  <c r="I12" i="1"/>
  <c r="E14" i="1"/>
  <c r="M14" i="1" s="1"/>
  <c r="F9" i="1"/>
  <c r="H9" i="1"/>
  <c r="F13" i="1"/>
  <c r="M10" i="1" l="1"/>
  <c r="F7" i="1"/>
  <c r="I8" i="1"/>
  <c r="N14" i="1"/>
  <c r="R14" i="1" s="1"/>
  <c r="N5" i="1" l="1"/>
  <c r="G8" i="1"/>
  <c r="E8" i="1" l="1"/>
  <c r="R8" i="1" s="1"/>
  <c r="G12" i="1"/>
  <c r="M8" i="1" l="1"/>
  <c r="G11" i="1"/>
  <c r="F12" i="1"/>
  <c r="F5" i="1" s="1"/>
  <c r="G9" i="1"/>
  <c r="H7" i="1" l="1"/>
  <c r="H5" i="1" s="1"/>
  <c r="E9" i="1"/>
  <c r="R9" i="1" s="1"/>
  <c r="E11" i="1"/>
  <c r="R11" i="1" s="1"/>
  <c r="E12" i="1"/>
  <c r="R12" i="1" s="1"/>
  <c r="M11" i="1" l="1"/>
  <c r="M9" i="1"/>
  <c r="M12" i="1"/>
  <c r="R18" i="1"/>
  <c r="G7" i="1"/>
  <c r="M18" i="1" l="1"/>
  <c r="E7" i="1"/>
  <c r="R7" i="1" l="1"/>
  <c r="M7" i="1"/>
  <c r="M334" i="1" l="1"/>
  <c r="M335" i="1"/>
  <c r="J15" i="1" l="1"/>
  <c r="J5" i="1" s="1"/>
  <c r="I15" i="1" l="1"/>
  <c r="I5" i="1" s="1"/>
  <c r="M332" i="1"/>
  <c r="M15" i="1" l="1"/>
  <c r="E223" i="1"/>
  <c r="E222" i="1" s="1"/>
  <c r="E220" i="1" s="1"/>
  <c r="M229" i="1" l="1"/>
  <c r="R229" i="1"/>
  <c r="M223" i="1"/>
  <c r="R223" i="1"/>
  <c r="M222" i="1" l="1"/>
  <c r="R222" i="1"/>
  <c r="R311" i="1"/>
  <c r="M311" i="1" l="1"/>
  <c r="G13" i="1"/>
  <c r="G5" i="1" s="1"/>
  <c r="R220" i="1"/>
  <c r="R310" i="1"/>
  <c r="M310" i="1" l="1"/>
  <c r="M220" i="1"/>
  <c r="E13" i="1"/>
  <c r="R13" i="1" l="1"/>
  <c r="E5" i="1"/>
  <c r="M13" i="1"/>
  <c r="R5" i="1"/>
  <c r="M5" i="1" l="1"/>
</calcChain>
</file>

<file path=xl/sharedStrings.xml><?xml version="1.0" encoding="utf-8"?>
<sst xmlns="http://schemas.openxmlformats.org/spreadsheetml/2006/main" count="433" uniqueCount="313">
  <si>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</si>
  <si>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</si>
  <si>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</si>
  <si>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</si>
  <si>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</si>
  <si>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</si>
  <si>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</si>
  <si>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</si>
  <si>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</si>
  <si>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</si>
  <si>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</si>
  <si>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</si>
  <si>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</si>
  <si>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</si>
  <si>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</si>
  <si>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</si>
  <si>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</si>
  <si>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</si>
  <si>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</si>
  <si>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</si>
  <si>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</si>
  <si>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</si>
  <si>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</si>
  <si>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Подпрограмма "Развитие культуры в Чувашской Республике"</t>
  </si>
  <si>
    <t>ЗДРАВООХРАНЕНИЕ, всего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</si>
  <si>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</si>
  <si>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</si>
  <si>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</si>
  <si>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</si>
  <si>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</si>
  <si>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</si>
  <si>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сельское хозяйство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</si>
  <si>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</si>
  <si>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</si>
  <si>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</si>
  <si>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</si>
  <si>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</si>
  <si>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</si>
  <si>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</si>
  <si>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</si>
  <si>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</si>
  <si>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</si>
  <si>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в том числе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</si>
  <si>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</si>
  <si>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</si>
  <si>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</si>
  <si>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</si>
  <si>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</si>
  <si>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</si>
  <si>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</si>
  <si>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</si>
  <si>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</si>
  <si>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</si>
  <si>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Государственная программа Чувашской Республики "Модернизация и развитие сферы жилищно-коммунального хозяйства"</t>
  </si>
  <si>
    <t>Министерство сельского хозяйства Чувашской Республики</t>
  </si>
  <si>
    <t>жилищное строительство</t>
  </si>
  <si>
    <t>администрация Порецкого района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</si>
  <si>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</si>
  <si>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</si>
  <si>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</si>
  <si>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</si>
  <si>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</si>
  <si>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</si>
  <si>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</si>
  <si>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</si>
  <si>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 xml:space="preserve">ООО "Строительная компания - Волга" Стрельникова Н.В.  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</si>
  <si>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</si>
  <si>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</si>
  <si>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</si>
  <si>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</si>
  <si>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</si>
  <si>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</si>
  <si>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</si>
  <si>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</si>
  <si>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</si>
  <si>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</si>
  <si>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Красночетайского района</t>
  </si>
  <si>
    <t>ЭКОЛОГИЯ, всего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</si>
  <si>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</si>
  <si>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экология</t>
  </si>
  <si>
    <t>администрация г. Канаша</t>
  </si>
  <si>
    <t>администрация г. Новочебоксарска</t>
  </si>
  <si>
    <t>строительство общеобразовательной школы поз. 37 в мкр. 3 района "Садовый" г. Чебоксары Чувашской Республики</t>
  </si>
  <si>
    <t>реконструкция АУ Чувашской Республики ДОД "СДЮСШОР № 3" Минспорта Чувашии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</si>
  <si>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</si>
  <si>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</si>
  <si>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</si>
  <si>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</si>
  <si>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администарция Мариинско-Посадского района</t>
  </si>
  <si>
    <t>Подпрограмма "Газификация Чувашской Республики"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</si>
  <si>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</si>
  <si>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</si>
  <si>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2020-2021 (30.11.2021)</t>
  </si>
  <si>
    <t>"АО "ГПИ "Чувашгражданпроект", ИНН 2130066768</t>
  </si>
  <si>
    <t>декабрь 2020</t>
  </si>
  <si>
    <t>ноябрь 2020</t>
  </si>
  <si>
    <t xml:space="preserve">ООО «Первая Проектная Компания»
ИНН </t>
  </si>
  <si>
    <t>ПК «Медведевская ПМК»</t>
  </si>
  <si>
    <t>до 30.06.2021 г.</t>
  </si>
  <si>
    <t>ООО «Трест-11»
ИНН 2127323870</t>
  </si>
  <si>
    <t xml:space="preserve">ООО "Булат" 
ИНН 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</si>
  <si>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</si>
  <si>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ООО "Проетный институт "Суварстройпроект"</t>
  </si>
  <si>
    <t>ООО "Проектно-строительная компания "Империя", г.Чебоксары, ул.Ярмарочная, д.7,корпус 1, ИНН 2130111555</t>
  </si>
  <si>
    <t xml:space="preserve">ПОДРЯДЧИК - Непубличное акционерное общество, Акционерное общество «Марспецмонтаж»
Юридический/почтовый адрес: 424000, Республика Марий Эл, г. Йошкар-Ола, Пролетарская,5
ИНН 1200000095
</t>
  </si>
  <si>
    <t>Министерство экономического развития и имущественных отношений Чувашской Республики</t>
  </si>
  <si>
    <t xml:space="preserve">ООО «Центржилстрой» </t>
  </si>
  <si>
    <t>«Реконструкция Московской набережной у Свято - Троицкого монастыря».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</si>
  <si>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</si>
  <si>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</si>
  <si>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</si>
  <si>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</si>
  <si>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</si>
  <si>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</si>
  <si>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</si>
  <si>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</si>
  <si>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</si>
  <si>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</si>
  <si>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</si>
  <si>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</si>
  <si>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</si>
  <si>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</si>
  <si>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</si>
  <si>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</si>
  <si>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</si>
  <si>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</si>
  <si>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до 15.07.2022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</si>
  <si>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</si>
  <si>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</si>
  <si>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</si>
  <si>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</si>
  <si>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</si>
  <si>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</si>
  <si>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</si>
  <si>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01.07.2020-30.10.2020</t>
  </si>
  <si>
    <t>администрация Батыревского  района</t>
  </si>
  <si>
    <t>в том числе на проектно-изыскательские работы</t>
  </si>
  <si>
    <t>администрация Шумерлинского района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</si>
  <si>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</si>
  <si>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</si>
  <si>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</si>
  <si>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 xml:space="preserve">ЗАО "Институт "Чувашгипроводхоз" </t>
  </si>
  <si>
    <t>ООО "Альянсволгастрой" , ИНН 2125007767, Чувашская Республика, г. Шумерля, ул. Ленина, д.43, директор Карпов Григорий Анатольевич</t>
  </si>
  <si>
    <t>26.05.2020-09.07.2020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</si>
  <si>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 2021</t>
  </si>
  <si>
    <t xml:space="preserve">строительство объекта "Котлы наружного размещения детского сада МБДОУ "Аба-шевский детский сад "Хевел" по адресу:
ул. Верхняя, д. 34, с. Абашево Чебоксар-ского района Чувашской Республики"
</t>
  </si>
  <si>
    <t>Министерство строительства, архитектуры и жилищно-коммунального хозяйства</t>
  </si>
  <si>
    <t xml:space="preserve">строительство детского сада на 50 мест в
с. Тугаево Комсомольского района
</t>
  </si>
  <si>
    <t xml:space="preserve">строительство пристроя на 500 мест к
зданию МБОУ "Цивильская СОШ № 2" в
г. Цивильск, ул. Рогожкина, д. 59
</t>
  </si>
  <si>
    <t>реконструкция здания структурного под-разделения МБОУ "Шумерлинская СОШ" под основную общеобразовательную шко-лу с пристроем учебного корпуса на 60 учащихся, расположенного по адресу: Шумерлинский район, с. Нижняя Кумашка, ул. Луговая, д. 30</t>
  </si>
  <si>
    <t xml:space="preserve">реконструкция объекта "МАУ ДО "Али-ковская ДШИ" </t>
  </si>
  <si>
    <t xml:space="preserve">реконструкция объекта "МБУ ДО "Баты-ревская ДШИ" Батыревского района Чу-вашской Республики </t>
  </si>
  <si>
    <t>реконструкция сельского дома культуры в с. Первомайское Батыревского района Чу-вашской Республики</t>
  </si>
  <si>
    <t xml:space="preserve">строительство многофункционального центра культуры и досуга в Заволжье 
г. Чебоксары
</t>
  </si>
  <si>
    <t xml:space="preserve">строительство нового здания архива
БУ "Госархив современной истории Чу-вашской Республики" Минкультуры Чу-вашии
</t>
  </si>
  <si>
    <t xml:space="preserve">строительство сельского дома культуры в
д. Ямбай Урмарского района Чувашской Республики
</t>
  </si>
  <si>
    <t>строительство сельского дома культуры на 150 мест в с. Новое Чурашево Ибресинско-го района Чувашской Республики</t>
  </si>
  <si>
    <t xml:space="preserve">строительство сельского дома культуры на 100 посадочных мест по адресу: Чувашская Республика, Красноармейский район,
д. Яманаки, ул. Центральная, д. 1
</t>
  </si>
  <si>
    <t xml:space="preserve">строительство сельского дома культуры на 100 мест по адресу: Чувашская Республика, Моргаушский район, д. Рыкакасы, ул. Озерная, д. 22а
</t>
  </si>
  <si>
    <t xml:space="preserve">строительство объекта "Многофункцио-нальный центр культурного развития в
г. Мариинский Посад"
</t>
  </si>
  <si>
    <t>строительство сельского дома культуры на 150 мест по ул. Молодежная, 16 в д. Яра-байкасы Моргаушского района Чувашской Республики</t>
  </si>
  <si>
    <t>строительство сельского дома культуры на 100 мест по ул. М. Трубиной в с. Байгулово Козловского района</t>
  </si>
  <si>
    <t>Подпрограмма "Туризм" государственной программы Чувашской Республики "Развитие культуры и туризма"</t>
  </si>
  <si>
    <t>строительство набережной р. Волга с при-чальной стенкой и благоустройство приле-гающей территории в г. Мариинский Посад</t>
  </si>
  <si>
    <t>строительство набережной р. Волга с при-чальной стенкой и благоустройство приле-гающей территории в г. Козловка</t>
  </si>
  <si>
    <t xml:space="preserve">строительство блочно-модульной котель-ной филиала "Красноармейская централь-ная районная больница" бюджетного учреждения Чувашской Республики "Больница скорой медицинской помощи" Министерства здравоохранения Чуваш-ской Республики, Красноармейский район, с. Красноармейское, ул. 30 лет Победы, 
д. 7
</t>
  </si>
  <si>
    <t xml:space="preserve">строительство объекта "Блочно-модульная котельная мощностью 3,77 МВт для тепло-снабжения корпусов бюджетного учре-ждения Чувашской Республики "Чебоксар-ская районная больница" Министерства здравоохранения Чувашской Республики, расположенная по адресу: Чувашская Рес-публика, Чебоксарский район, пгт Кугеси,
ул. Школьная, д. 13"
</t>
  </si>
  <si>
    <t xml:space="preserve">строительство объекта "Блочно-модульная котельная мощностью 1,84 МВт для тепло-снабжения корпусов БУ "Республиканская клиническая офтальмологическая больни-ца" Министерства здравоохранения Чу-вашской Республики, расположенная по адресу: ЧР, г. Чебоксары, ул. Ашмарина, 
д. 85"
</t>
  </si>
  <si>
    <t>строительство нового больничного ком-плекса БУ "Республиканская клиническая больница" Минздрава Чувашии (1 очередь)</t>
  </si>
  <si>
    <t>строительство нового инфекционного кор-пуса БУ "Республиканская клиническая больница" Минздрава Чувашии</t>
  </si>
  <si>
    <t>строительство здания поликлиники бюд-жетного учреждения Чувашской Респуб-лики "Моргаушская центральная районная больница" Министерства здравоохранения Чувашской Республики, Моргаушский район, с. Моргауши</t>
  </si>
  <si>
    <t xml:space="preserve">строительство здания поликлиники БУ "Первая Чебоксарская ГБ им. П.Н. Осипо-ва" Минздрава Чувашии, г. Чебоксары,
пр. Московский
</t>
  </si>
  <si>
    <t>строительство здания поликлиники бюд-жетного учреждения Чувашской Респуб-лики "Городской клинический центр" Ми-нистерства здравоохранения Чувашской Республики, г. Чебоксары, ул. Гражданская</t>
  </si>
  <si>
    <t xml:space="preserve">реконструкция здания поликлиники БУ "Больница скорой медицинской помощи" Минздрава Чувашии, г. Чебоксары,
ул. Университетская, д. 24
</t>
  </si>
  <si>
    <t xml:space="preserve">реконструкция здания поликлиники БУ "Городская клиническая больница № 1" Минздрава Чувашии, г. Чебоксары,
пр. Тракторостроителей, д. 46
</t>
  </si>
  <si>
    <t>строительство фельдшерско-акушерских пунктов в райнах Чувашской Республики</t>
  </si>
  <si>
    <t>п. Первомайский Алатырского района</t>
  </si>
  <si>
    <t>с. Тенеево Аликовского района</t>
  </si>
  <si>
    <t>д. Малое Батырево Батыревского района</t>
  </si>
  <si>
    <t>с. Туруново Батыревского района</t>
  </si>
  <si>
    <t>д. Нимичкасы Красноармейского района</t>
  </si>
  <si>
    <t>д. Полайкасы Красноармейского района</t>
  </si>
  <si>
    <t>д. Кюмель-Ямаши Вурнарского района</t>
  </si>
  <si>
    <t>д. Шинеры Вурнарского района</t>
  </si>
  <si>
    <t>д. Вудоялы Ибресинского района</t>
  </si>
  <si>
    <t>д. Новые Ачакасы Канашского района</t>
  </si>
  <si>
    <t>д. Сиделево Канашского района</t>
  </si>
  <si>
    <t>с. Янгличи Канашского района</t>
  </si>
  <si>
    <t>с. Байгулово Козловского района</t>
  </si>
  <si>
    <t>д. Альбусь-Сюрбеево Комсомольского ра-йона</t>
  </si>
  <si>
    <t>д. Татарские Шуруты Комсомольского ра-йона</t>
  </si>
  <si>
    <t>с. Пандиково Красночетайского района</t>
  </si>
  <si>
    <t>с. Тогаево Мариинско-Посадского района</t>
  </si>
  <si>
    <t>д. Шанары Мариинско-Посадского района</t>
  </si>
  <si>
    <t>высел. Первое Мая Моргаушского района</t>
  </si>
  <si>
    <t>д. Хорной Моргаушского района</t>
  </si>
  <si>
    <t>с. Анастасово Порецкого района</t>
  </si>
  <si>
    <t>с. Сиява Порецкого района</t>
  </si>
  <si>
    <t>д. Шибулаты Урмарского района</t>
  </si>
  <si>
    <t>д. Елюккасы Цивильского района</t>
  </si>
  <si>
    <t>д. Аркасы Чебоксарского района</t>
  </si>
  <si>
    <t>с. Икково Чебоксарского района</t>
  </si>
  <si>
    <t>д. Хурынлых Чебоксарского района</t>
  </si>
  <si>
    <t>д. Шинерпоси Чебоксарского района</t>
  </si>
  <si>
    <t>д. Ырашпулых Чебоксарского района</t>
  </si>
  <si>
    <t>д. Малое Буяново Шемуршинского района</t>
  </si>
  <si>
    <t>д. Старые Чукалы Шемуршинского района</t>
  </si>
  <si>
    <t>д. Яндаши Шумерлинского района</t>
  </si>
  <si>
    <t>с. Чиганары Ядринского района</t>
  </si>
  <si>
    <t>д. Беляево Янтиковского района</t>
  </si>
  <si>
    <t>д. Нижарово Янтиковского района</t>
  </si>
  <si>
    <t>д. Уразлино Янтиковского района</t>
  </si>
  <si>
    <t>строительство врачебных амбулаторий и отделений общеврачебных практик в райо-нах и городах Чувашской Республики</t>
  </si>
  <si>
    <t>пос. Киря Алатырского района</t>
  </si>
  <si>
    <t>с. Шыгырдан Батыревского района</t>
  </si>
  <si>
    <t>с. Сугуты Батыревского района</t>
  </si>
  <si>
    <t>д. Ермошкино Вурнарского района</t>
  </si>
  <si>
    <t>с. Юваново Ядринского района</t>
  </si>
  <si>
    <t>с. Шимкусы Янтиковского района</t>
  </si>
  <si>
    <t>г. Канаш</t>
  </si>
  <si>
    <t>реконструкция здания бюджетного учре-ждения Чувашской Республики "Респуб-ликанское бюро судебно-медицинской экспертизы" Министерства здравоохране-ния Чувашской Республики, расположен-ного по адресу: г. Чебоксары, ул. Пирого-ва, д. 24</t>
  </si>
  <si>
    <t>строительство физкультурно-оздоровитель¬ного комплекса с плавательным бассейном АУ Чувашии "ФОЦ "Росинка" Минспорта Чувашии по адресу: Чувашская Республика, г. Чебоксары, Московский район, Заволжье</t>
  </si>
  <si>
    <t>реконструкция здания БПОУ "Чебоксар-ское УОР имени В.М. Краснова" Минспор-та Чувашии</t>
  </si>
  <si>
    <t xml:space="preserve">строительство трассы маунтинбайка в
г. Чебоксары (2 этап строительства центра развития маунтинбайка в г. Чебоксары) при БУ "СШОР № 7 имени В. Ярды" Мин-спорта Чувашии
</t>
  </si>
  <si>
    <t>реконструкция стадиона "Волга" города Чебоксары, ул. Коллективная, д. 3</t>
  </si>
  <si>
    <t>строительство плоскостного стадиона, рас-положенного на территории МБОУ "СОШ № 8" г. Новочебоксарска Чувашской Рес-публики</t>
  </si>
  <si>
    <t>строительство объекта "Физкультурно-оздоровительный комплекс в с. Ишлеи Че-боксарского района Чувашской Республи-ки"</t>
  </si>
  <si>
    <t>проектирование и строительство инженер-ной инфраструктуры для жилищного стро-ительства в Чувашской Республике</t>
  </si>
  <si>
    <t>строительство и реконструкция автомобильных дорог общего пользования местного значения в границах городского округа (приложение 2)</t>
  </si>
  <si>
    <t>строительство третьего транспортного по-лукольца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</si>
  <si>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5)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</si>
  <si>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3)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</si>
  <si>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4)</t>
  </si>
  <si>
    <t>модернизация котельных и сетей тепло-снабжения в с. Красные Четаи Красноче-тайского района Чувашской Республики</t>
  </si>
  <si>
    <t>обеспечение мероприятий по модерниза-ции систем коммунальной инфраструкту-ры за счет средств государственной корпо-рации – Фонда содействия реформирова-нию жилищно-коммунального хозяйства</t>
  </si>
  <si>
    <t>обеспечение мероприятий по модерниза-ции систем коммунальной инфраструкту-ры за счет средств республиканского бюд-жета Чувашской Республики</t>
  </si>
  <si>
    <t xml:space="preserve">строительство блочно-модульной котель-ной установленной тепловой мощностью
3,12 МВт по ул. Чкалова в г. Шумерля Чу-вашской Республики с тепловыми сетями
</t>
  </si>
  <si>
    <t xml:space="preserve">строительство блочно-модульной котель-ной установленной тепловой мощностью
1,0 МВт по ул. Черняховского в г. Шумер-ля Чувашской Республики с тепловыми сетями и сетями горячего водоснабжения
</t>
  </si>
  <si>
    <t xml:space="preserve">строительство блочно-модульной котель-ной установленной тепловой мощностью
2,08 МВт по ул. Котовского в г. Шумерля Чувашской Республики с тепловыми сетя-ми
</t>
  </si>
  <si>
    <t xml:space="preserve">строительство блочно-модульной котель-ной установленной тепловой мощностью
9,15 МВт по ул. МОПРа в г. Шумерля Чу-вашской Республики с тепловыми сетями и сетями горячего водоснабжения
</t>
  </si>
  <si>
    <t xml:space="preserve">строительство блочно-модульной котель-ной установленной тепловой мощностью
2,08 МВт в поселке Лесной г. Шумерля Чувашской Республики с тепловыми сетя-ми и сетями горячего водоснабжения
</t>
  </si>
  <si>
    <t xml:space="preserve">строительство блочно-модульной котель-ной установленной тепловой мощностью
5,1 МВт по Банковскому переулку в 
г. Шумерля Чувашской Республики с теп-ловыми сетями и сетями горячего водо-снабжения
</t>
  </si>
  <si>
    <t xml:space="preserve">строительство блочно-модульной котель-ной установленной тепловой мощностью
15,0 МВт по ул. Юбилейная в г. Алатырь Чувашской Республики с тепловыми сетя-ми и сетями горячего водоснабжения
</t>
  </si>
  <si>
    <t xml:space="preserve">строительство блочно-модульной котель-ной  установленной тепловой мощностью
10,0 МВт по ул. III Интернационала в
г. Алатырь Чувашской Республики с теп-ловыми сетями и сетями горячего водо-снабжения
</t>
  </si>
  <si>
    <t xml:space="preserve">строительство блочно-модульной котель-ной установленной тепловой мощностью
8,0 МВт в мкр. Стрелка в г. Алатырь Чу-вашской Республики с тепловыми сетями и сетями горячего водоснабжения
</t>
  </si>
  <si>
    <t xml:space="preserve">строительство блочно-модульной котель-ной установленной тепловой мощностью
12,0 МВт по ул. Кирова в г. Алатырь Чувашской Республики с тепловыми сетями и сетями горячего водоснабжения
</t>
  </si>
  <si>
    <t>администарция Красночетайского района</t>
  </si>
  <si>
    <t>реконструкция очистных сооружений площадью 18547 кв. м, находящихся по адресу: Чувашская Республика, Красноче-тайский район, д. Черепаново, ул. Завод-ская, д. 53а</t>
  </si>
  <si>
    <t>строительство очистных сооружений хо-зяйственно-бытовых стоков Мариинско-Посадского городского поселения произ-водительностью 50 куб. м/сут</t>
  </si>
  <si>
    <t>строительство очистных сооружений хо-зяйственно-бытовых стоков Мариинско-Посадского городского поселения произ-водительностью 750 куб. м/сут</t>
  </si>
  <si>
    <t>администрация Ядринского района</t>
  </si>
  <si>
    <t>строительство биологических очистных сооружений в г. Ядрин Чувашской Респуб-лики на 2400 куб. м/сут</t>
  </si>
  <si>
    <t xml:space="preserve">строительство сети водоотведения в микрорайоне "Липовский" г.Новочебоксарска – 1 этап
</t>
  </si>
  <si>
    <t xml:space="preserve">строительство сети водоотведения в микрорайоне "Липовский" г.Новочебоксарска – 2 этап
</t>
  </si>
  <si>
    <t xml:space="preserve">строительство сети водоотведения в микрорайоне "Липовский" г.Новочебоксарска – 3 этап
</t>
  </si>
  <si>
    <t xml:space="preserve">II очередь строительства очистных соору-жений биологической очистки сточных вод в г. Цивильск производительностью
4200 куб. м/сут
</t>
  </si>
  <si>
    <t>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</t>
  </si>
  <si>
    <t xml:space="preserve">реконструкция сетей водоснабжения в
с. Красные Четаи Красночетайского района Чувашской Республики
</t>
  </si>
  <si>
    <t>администрация Мариинско-Посадского района</t>
  </si>
  <si>
    <t>реконструкция существующей сети водо-снабжения нижней части города Мариин-ский Посад по улицам Красная, Ленинская, Калининская, Николаева, Бондарева, Малинина, Московская, Волжская, Казанская, Ленинская общей протяженностью 2800 м</t>
  </si>
  <si>
    <t>реконструкция и развитие объектов водо-снабжения города Новочебоксарск (с мо-дернизацией оборудования)</t>
  </si>
  <si>
    <t>строительство сети водоснабжения в ми-крорайоне "Липовский" г. Новочебоксар-ска</t>
  </si>
  <si>
    <t>строительство водопровода от повыси-тельной насосной станции Северо-Запад-ного района г. Чебоксары до д. Чандрово Чувашской Республики</t>
  </si>
  <si>
    <t xml:space="preserve">строительство группового водовода Ше-муршинского, Батыревского, Комсомоль-ского районов Чувашской Республики
(V пусковой комплекс)
</t>
  </si>
  <si>
    <t xml:space="preserve">строительство группового водовода Ше-муршинского, Батыревского, Комсомоль-ского районов Чувашской Республики
(VI пусковой комплекс)
</t>
  </si>
  <si>
    <t xml:space="preserve">строительство группового водовода Ше-муршинского, Батыревского, Комсомоль-ского районов Чувашской Республики
 (VII пусковой комплекс)
</t>
  </si>
  <si>
    <t xml:space="preserve">строительство группового водовода Ше-муршинского, Батыревского, Комсомоль-ского районов Чувашской Республики
(VIII пусковой комплекс)
</t>
  </si>
  <si>
    <t>строительство внутрипоселковых газорас-пределительных сетей по адресу: Чуваш-ская Республика, Чебоксарский городской округ, пос. Сосновка, ул. Санаторная</t>
  </si>
  <si>
    <t>строительство внутрипоселковых газорас-пределительных сетей в пос. Северный</t>
  </si>
  <si>
    <t>строительство внутрипоселковых газорас-пределительных сетей по адресу: Чуваш-ская Республика, Чебоксарский городской округ, пос. Сосновка, мкр. Пролетарский</t>
  </si>
  <si>
    <t>строительство внутрипоселковых газорас-пределительных сетей по адресу: Чуваш-ская Республика, Чебоксарский городской округ, пос. Сосновка, мкр. Первомайский</t>
  </si>
  <si>
    <t>строительство внутрипоселковых газорас-пределительных сетей в пос. Сосновка</t>
  </si>
  <si>
    <t xml:space="preserve">реконструкция канализационной системы
с. Аликово Аликовского сельского поселе-ния Аликовского района Чувашской Рес-публики
</t>
  </si>
  <si>
    <t>развитие водоснабжения в сельской мест-ности в рамках обеспечения комплексного развития сельских территорий</t>
  </si>
  <si>
    <t>водоснабжение улиц Тенгеси, Заовражная, Заречная с. Янгильдино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</si>
  <si>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</si>
  <si>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кли-мат" государственной программы Чу-вашской Республики "Экономическое развитие Чувашской Республики"</t>
  </si>
  <si>
    <t xml:space="preserve">реконструкция канализационных очист-ных сооружений производительностью
15000 куб. м/сут в г. Канаше Чувашской Республики
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</si>
  <si>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</si>
  <si>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 xml:space="preserve">строительство сетей электроснабжения,
с. Красные Четаи
</t>
  </si>
  <si>
    <t xml:space="preserve">строительство сетей газоснабжения в
с. Красные Четаи
</t>
  </si>
  <si>
    <t xml:space="preserve">строительство сетей водоснабжения в
с. Красные Четаи
</t>
  </si>
  <si>
    <t>Подпрограмма "Строительство и рекон-струкция (модернизация) очистных сооружений централизованных систем водоотведения"</t>
  </si>
  <si>
    <t>строительство ливневых очистных соору-жений в районе Калининского микрорайо-на "Грязевская стрелка" г. Чебоксары</t>
  </si>
  <si>
    <t>реконструкция очистных сооружений АУ "ФОЦ "Белые камни" Минспорта Чувашии</t>
  </si>
  <si>
    <t>ПРОЧЕЕ, всего</t>
  </si>
  <si>
    <t xml:space="preserve">создание государственного технопарка "Красная горка" в Цивильском районе, аг-ропромышленного парка в Батыревском районе и экотехнопарка "Таса сывлӑш" в
г. Новочебоксарске, "greenfield"
</t>
  </si>
  <si>
    <t>Министерство экономического раз-вития и имущественных отношений Чувашской Республики</t>
  </si>
  <si>
    <t>содействие развитию промышленного производства и повышение инвестицион-ной привлекательности</t>
  </si>
  <si>
    <t>прочее</t>
  </si>
  <si>
    <t xml:space="preserve">ООО АБ "Классика", Дорофеева Вера Александровна, ИНН 2129046647
</t>
  </si>
  <si>
    <t xml:space="preserve">ООО «СЗ «СК «Старатель»
Владимиров Анатолий Юрьевич, ИНН 2129046654
</t>
  </si>
  <si>
    <t>с момента заключения Контракта до 31.12.2021 г.</t>
  </si>
  <si>
    <t xml:space="preserve">МУП "Коммунальные сети г. Новочебоксарска", ИНН 2124000310, 429950, Чувашская Республика - Чувашия, 
г. Новочебоксарск, ул. Коммунальная, 8, Александров Герман Геннадьевич
</t>
  </si>
  <si>
    <t xml:space="preserve">ООО «ССР»
119530, г. Москва, Очаковское ш., дом № 18, строение 6
Почтовый адрес: 127055, г. Москва, ул. Новослободская, д.45Б
ИНН 7729790409 Гнедков В.В.
</t>
  </si>
  <si>
    <t>ООО "Фирма "Старко"</t>
  </si>
  <si>
    <t xml:space="preserve">ООО "СК "Стройсфера", 428037, г.Чебоксары, проезд Дорожный, д.4, директор С.В.Хвандеев </t>
  </si>
  <si>
    <t>2016-2019</t>
  </si>
  <si>
    <t>ООО «Архитектурное бюро «ГрафиТ» ИНН 2130126054</t>
  </si>
  <si>
    <t>ООО "СЗ "СК "Старатель"</t>
  </si>
  <si>
    <t>ООО"Проектно-сметное бюро" ИНН 2130123462</t>
  </si>
  <si>
    <t>АО "ПМК-8"</t>
  </si>
  <si>
    <t>ООО "Трест-11"</t>
  </si>
  <si>
    <t>ООО "Стройиндустрия"</t>
  </si>
  <si>
    <t>ООО "Строительные технологии" (ИНН 2130142352)</t>
  </si>
  <si>
    <t>ООО "Полиспроект" ИНН 2130180407</t>
  </si>
  <si>
    <t>30.06.2021 г.</t>
  </si>
  <si>
    <t>ООО "Аркост" ИНН:2130117780</t>
  </si>
  <si>
    <t>31.09.2021</t>
  </si>
  <si>
    <t>ООО "Проект-Холдинг" ИНН 2130201544</t>
  </si>
  <si>
    <t>ООО "Модуль</t>
  </si>
  <si>
    <t>ООО «Чувашстройпроект» ИНН 2130182281</t>
  </si>
  <si>
    <t>ООО "Союзстройинвест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</si>
</sst>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Arial"/>
      <family val="2"/>
      <charset val="204"/>
    </font>
    <font>
      <b/>
      <i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3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5" fillId="28" borderId="14">
      <alignment horizontal="right" shrinkToFit="1"/>
    </xf>
  </cellStyleXfs>
  <cellXfs count="189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5" fillId="0" borderId="10" xfId="1" applyFont="1" applyFill="1" applyBorder="1" applyAlignment="1">
      <alignment vertical="top" wrapText="1"/>
    </xf>
    <xf numFmtId="0" fontId="28" fillId="25" borderId="10" xfId="1" applyFont="1" applyFill="1" applyBorder="1" applyAlignment="1">
      <alignment vertical="top" wrapText="1"/>
    </xf>
    <xf numFmtId="14" fontId="28" fillId="25" borderId="10" xfId="1" applyNumberFormat="1" applyFont="1" applyFill="1" applyBorder="1" applyAlignment="1">
      <alignment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14" fontId="25" fillId="0" borderId="10" xfId="1" applyNumberFormat="1" applyFont="1" applyFill="1" applyBorder="1" applyAlignment="1">
      <alignment vertical="top" wrapText="1"/>
    </xf>
    <xf numFmtId="164" fontId="25" fillId="0" borderId="10" xfId="1" applyNumberFormat="1" applyFont="1" applyFill="1" applyBorder="1" applyAlignment="1">
      <alignment horizontal="right" vertical="top" wrapText="1"/>
    </xf>
    <xf numFmtId="0" fontId="29" fillId="0" borderId="10" xfId="1" applyFont="1" applyFill="1" applyBorder="1" applyAlignment="1">
      <alignment vertical="top" wrapText="1"/>
    </xf>
    <xf numFmtId="14" fontId="29" fillId="0" borderId="10" xfId="1" applyNumberFormat="1" applyFont="1" applyFill="1" applyBorder="1" applyAlignment="1">
      <alignment vertical="top" wrapText="1"/>
    </xf>
    <xf numFmtId="164" fontId="29" fillId="0" borderId="10" xfId="1" applyNumberFormat="1" applyFont="1" applyFill="1" applyBorder="1" applyAlignment="1">
      <alignment horizontal="right" vertical="top" wrapText="1"/>
    </xf>
    <xf numFmtId="0" fontId="29" fillId="0" borderId="10" xfId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14" fontId="26" fillId="0" borderId="10" xfId="0" applyNumberFormat="1" applyFont="1" applyFill="1" applyBorder="1" applyAlignment="1">
      <alignment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5" fillId="0" borderId="10" xfId="1" applyFont="1" applyFill="1" applyBorder="1" applyAlignment="1">
      <alignment horizontal="left" vertical="top" wrapText="1" indent="2"/>
    </xf>
    <xf numFmtId="0" fontId="25" fillId="0" borderId="10" xfId="1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vertical="top" wrapText="1"/>
    </xf>
    <xf numFmtId="0" fontId="28" fillId="25" borderId="10" xfId="1" applyFont="1" applyFill="1" applyBorder="1" applyAlignment="1">
      <alignment horizontal="left" vertical="top" wrapText="1" indent="2"/>
    </xf>
    <xf numFmtId="0" fontId="27" fillId="25" borderId="10" xfId="0" applyFont="1" applyFill="1" applyBorder="1" applyAlignment="1">
      <alignment vertical="top" wrapText="1"/>
    </xf>
    <xf numFmtId="0" fontId="29" fillId="0" borderId="10" xfId="1" applyFont="1" applyFill="1" applyBorder="1" applyAlignment="1">
      <alignment horizontal="left" vertical="top" wrapText="1" indent="2"/>
    </xf>
    <xf numFmtId="0" fontId="29" fillId="0" borderId="10" xfId="1" applyFont="1" applyFill="1" applyBorder="1" applyAlignment="1">
      <alignment horizontal="center" vertical="center" wrapText="1"/>
    </xf>
    <xf numFmtId="164" fontId="25" fillId="24" borderId="10" xfId="1" applyNumberFormat="1" applyFont="1" applyFill="1" applyBorder="1" applyAlignment="1">
      <alignment horizontal="right" vertical="top" wrapText="1"/>
    </xf>
    <xf numFmtId="164" fontId="29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5" fillId="0" borderId="10" xfId="1" applyFont="1" applyFill="1" applyBorder="1" applyAlignment="1">
      <alignment vertical="top" wrapText="1"/>
    </xf>
    <xf numFmtId="0" fontId="30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28" fillId="25" borderId="10" xfId="1" applyFont="1" applyFill="1" applyBorder="1" applyAlignment="1">
      <alignment horizontal="left" vertical="top" wrapText="1"/>
    </xf>
    <xf numFmtId="0" fontId="25" fillId="0" borderId="10" xfId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164" fontId="28" fillId="24" borderId="10" xfId="1" applyNumberFormat="1" applyFont="1" applyFill="1" applyBorder="1" applyAlignment="1">
      <alignment horizontal="right" vertical="top" wrapText="1"/>
    </xf>
    <xf numFmtId="0" fontId="29" fillId="24" borderId="10" xfId="1" applyFont="1" applyFill="1" applyBorder="1" applyAlignment="1">
      <alignment horizontal="center" vertical="center" wrapText="1"/>
    </xf>
    <xf numFmtId="0" fontId="29" fillId="24" borderId="10" xfId="1" applyFont="1" applyFill="1" applyBorder="1" applyAlignment="1">
      <alignment vertical="top" wrapText="1"/>
    </xf>
    <xf numFmtId="0" fontId="4" fillId="24" borderId="0" xfId="0" applyFont="1" applyFill="1"/>
    <xf numFmtId="0" fontId="22" fillId="24" borderId="0" xfId="0" applyFont="1" applyFill="1"/>
    <xf numFmtId="0" fontId="25" fillId="24" borderId="10" xfId="1" applyFont="1" applyFill="1" applyBorder="1" applyAlignment="1">
      <alignment vertical="top" wrapText="1"/>
    </xf>
    <xf numFmtId="14" fontId="25" fillId="24" borderId="10" xfId="1" applyNumberFormat="1" applyFont="1" applyFill="1" applyBorder="1" applyAlignment="1">
      <alignment vertical="top" wrapText="1"/>
    </xf>
    <xf numFmtId="0" fontId="25" fillId="24" borderId="10" xfId="1" applyFont="1" applyFill="1" applyBorder="1" applyAlignment="1">
      <alignment horizontal="left" vertical="top" wrapText="1"/>
    </xf>
    <xf numFmtId="0" fontId="23" fillId="24" borderId="0" xfId="0" applyFont="1" applyFill="1"/>
    <xf numFmtId="0" fontId="22" fillId="24" borderId="10" xfId="0" applyFont="1" applyFill="1" applyBorder="1" applyAlignment="1">
      <alignment vertical="top" wrapText="1"/>
    </xf>
    <xf numFmtId="0" fontId="26" fillId="0" borderId="0" xfId="0" applyFont="1" applyFill="1"/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 wrapText="1"/>
    </xf>
    <xf numFmtId="164" fontId="4" fillId="24" borderId="10" xfId="1" applyNumberFormat="1" applyFont="1" applyFill="1" applyBorder="1" applyAlignment="1">
      <alignment horizontal="right" vertical="top" wrapText="1"/>
    </xf>
    <xf numFmtId="164" fontId="33" fillId="24" borderId="10" xfId="1" applyNumberFormat="1" applyFont="1" applyFill="1" applyBorder="1" applyAlignment="1">
      <alignment horizontal="right" vertical="top" wrapText="1"/>
    </xf>
    <xf numFmtId="164" fontId="28" fillId="0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horizontal="center" vertical="top" wrapText="1"/>
    </xf>
    <xf numFmtId="164" fontId="22" fillId="0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top" wrapText="1"/>
    </xf>
    <xf numFmtId="14" fontId="22" fillId="24" borderId="10" xfId="0" applyNumberFormat="1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horizontal="right" vertical="top" wrapText="1"/>
    </xf>
    <xf numFmtId="0" fontId="34" fillId="0" borderId="10" xfId="1" applyFont="1" applyFill="1" applyBorder="1" applyAlignment="1">
      <alignment vertical="top" wrapText="1"/>
    </xf>
    <xf numFmtId="14" fontId="4" fillId="0" borderId="10" xfId="1" applyNumberFormat="1" applyFont="1" applyFill="1" applyBorder="1" applyAlignment="1">
      <alignment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horizontal="right" vertical="top" wrapText="1"/>
    </xf>
    <xf numFmtId="164" fontId="33" fillId="0" borderId="10" xfId="1" applyNumberFormat="1" applyFont="1" applyFill="1" applyBorder="1" applyAlignment="1">
      <alignment horizontal="right" vertical="top" wrapText="1"/>
    </xf>
    <xf numFmtId="164" fontId="33" fillId="25" borderId="10" xfId="1" applyNumberFormat="1" applyFont="1" applyFill="1" applyBorder="1" applyAlignment="1">
      <alignment horizontal="right" vertical="top" wrapText="1"/>
    </xf>
    <xf numFmtId="164" fontId="4" fillId="0" borderId="10" xfId="0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wrapText="1"/>
    </xf>
    <xf numFmtId="14" fontId="4" fillId="0" borderId="10" xfId="1" applyNumberFormat="1" applyFont="1" applyFill="1" applyBorder="1" applyAlignment="1">
      <alignment horizontal="center" vertical="top" wrapText="1"/>
    </xf>
    <xf numFmtId="14" fontId="4" fillId="24" borderId="10" xfId="1" applyNumberFormat="1" applyFont="1" applyFill="1" applyBorder="1" applyAlignment="1">
      <alignment vertical="top" wrapText="1"/>
    </xf>
    <xf numFmtId="0" fontId="24" fillId="25" borderId="10" xfId="0" applyFont="1" applyFill="1" applyBorder="1" applyAlignment="1">
      <alignment vertical="top" wrapText="1"/>
    </xf>
    <xf numFmtId="14" fontId="24" fillId="25" borderId="10" xfId="0" applyNumberFormat="1" applyFont="1" applyFill="1" applyBorder="1" applyAlignment="1">
      <alignment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vertical="top" wrapText="1"/>
    </xf>
    <xf numFmtId="0" fontId="33" fillId="25" borderId="10" xfId="1" applyFont="1" applyFill="1" applyBorder="1" applyAlignment="1">
      <alignment vertical="top" wrapText="1"/>
    </xf>
    <xf numFmtId="14" fontId="33" fillId="25" borderId="10" xfId="1" applyNumberFormat="1" applyFont="1" applyFill="1" applyBorder="1" applyAlignment="1">
      <alignment vertical="top" wrapText="1"/>
    </xf>
    <xf numFmtId="0" fontId="34" fillId="24" borderId="10" xfId="1" applyFont="1" applyFill="1" applyBorder="1" applyAlignment="1">
      <alignment vertical="top" wrapText="1"/>
    </xf>
    <xf numFmtId="164" fontId="24" fillId="0" borderId="10" xfId="0" applyNumberFormat="1" applyFont="1" applyFill="1" applyBorder="1" applyAlignment="1">
      <alignment horizontal="right" vertical="top" wrapText="1"/>
    </xf>
    <xf numFmtId="0" fontId="23" fillId="29" borderId="0" xfId="0" applyFont="1" applyFill="1"/>
    <xf numFmtId="14" fontId="22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2" fontId="22" fillId="0" borderId="10" xfId="0" applyNumberFormat="1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/>
    <xf numFmtId="164" fontId="33" fillId="26" borderId="10" xfId="1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horizontal="center" vertical="top"/>
    </xf>
    <xf numFmtId="4" fontId="35" fillId="30" borderId="14" xfId="183" applyNumberFormat="1" applyFill="1" applyProtection="1">
      <alignment horizontal="right" shrinkToFit="1"/>
    </xf>
    <xf numFmtId="0" fontId="26" fillId="0" borderId="10" xfId="0" applyFont="1" applyBorder="1" applyAlignment="1">
      <alignment horizontal="left" vertical="top" wrapText="1"/>
    </xf>
    <xf numFmtId="14" fontId="26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top" wrapText="1"/>
    </xf>
    <xf numFmtId="4" fontId="35" fillId="0" borderId="14" xfId="183" applyNumberFormat="1" applyFill="1" applyProtection="1">
      <alignment horizontal="right" shrinkToFi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top" wrapText="1"/>
    </xf>
    <xf numFmtId="0" fontId="37" fillId="0" borderId="0" xfId="0" applyFont="1" applyFill="1" applyAlignment="1">
      <alignment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164" fontId="25" fillId="0" borderId="10" xfId="0" applyNumberFormat="1" applyFont="1" applyFill="1" applyBorder="1" applyAlignment="1">
      <alignment horizontal="right" vertical="top" wrapText="1"/>
    </xf>
    <xf numFmtId="165" fontId="4" fillId="0" borderId="10" xfId="0" applyNumberFormat="1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left" vertical="top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4" fillId="0" borderId="10" xfId="0" applyFont="1" applyFill="1" applyBorder="1" applyAlignment="1">
      <alignment vertical="top" wrapText="1"/>
    </xf>
    <xf numFmtId="14" fontId="4" fillId="0" borderId="10" xfId="0" applyNumberFormat="1" applyFont="1" applyFill="1" applyBorder="1" applyAlignment="1">
      <alignment vertical="top" wrapText="1"/>
    </xf>
    <xf numFmtId="164" fontId="33" fillId="0" borderId="10" xfId="0" applyNumberFormat="1" applyFont="1" applyFill="1" applyBorder="1" applyAlignment="1">
      <alignment horizontal="right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8" fillId="26" borderId="10" xfId="1" applyNumberFormat="1" applyFont="1" applyFill="1" applyBorder="1" applyAlignment="1">
      <alignment horizontal="right" vertical="top" wrapText="1"/>
    </xf>
    <xf numFmtId="0" fontId="38" fillId="26" borderId="10" xfId="1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vertical="top" wrapText="1"/>
    </xf>
    <xf numFmtId="14" fontId="40" fillId="26" borderId="10" xfId="0" applyNumberFormat="1" applyFont="1" applyFill="1" applyBorder="1" applyAlignment="1">
      <alignment vertical="top" wrapText="1"/>
    </xf>
    <xf numFmtId="164" fontId="38" fillId="26" borderId="10" xfId="1" applyNumberFormat="1" applyFont="1" applyFill="1" applyBorder="1" applyAlignment="1">
      <alignment horizontal="right" vertical="top" wrapText="1"/>
    </xf>
    <xf numFmtId="0" fontId="41" fillId="26" borderId="0" xfId="0" applyFont="1" applyFill="1"/>
    <xf numFmtId="0" fontId="25" fillId="0" borderId="10" xfId="1" applyFont="1" applyFill="1" applyBorder="1" applyAlignment="1">
      <alignment horizontal="center" vertical="top" wrapText="1"/>
    </xf>
    <xf numFmtId="164" fontId="33" fillId="0" borderId="0" xfId="1" applyNumberFormat="1" applyFont="1" applyFill="1" applyBorder="1" applyAlignment="1">
      <alignment horizontal="right" vertical="top" wrapText="1"/>
    </xf>
    <xf numFmtId="164" fontId="33" fillId="0" borderId="10" xfId="1" applyNumberFormat="1" applyFont="1" applyFill="1" applyBorder="1" applyAlignment="1">
      <alignment vertical="top" wrapText="1"/>
    </xf>
    <xf numFmtId="2" fontId="24" fillId="0" borderId="10" xfId="0" applyNumberFormat="1" applyFont="1" applyFill="1" applyBorder="1" applyAlignment="1">
      <alignment horizontal="center" vertical="top" wrapText="1"/>
    </xf>
    <xf numFmtId="164" fontId="24" fillId="24" borderId="10" xfId="0" applyNumberFormat="1" applyFont="1" applyFill="1" applyBorder="1" applyAlignment="1">
      <alignment horizontal="right" vertical="top" wrapText="1"/>
    </xf>
    <xf numFmtId="164" fontId="24" fillId="0" borderId="0" xfId="0" applyNumberFormat="1" applyFont="1" applyFill="1" applyAlignment="1">
      <alignment horizontal="right" vertical="top" wrapText="1"/>
    </xf>
    <xf numFmtId="0" fontId="33" fillId="26" borderId="10" xfId="1" applyFont="1" applyFill="1" applyBorder="1" applyAlignment="1">
      <alignment vertical="top" wrapText="1"/>
    </xf>
    <xf numFmtId="0" fontId="24" fillId="26" borderId="10" xfId="0" applyFont="1" applyFill="1" applyBorder="1" applyAlignment="1">
      <alignment vertical="top" wrapText="1"/>
    </xf>
    <xf numFmtId="14" fontId="24" fillId="26" borderId="10" xfId="0" applyNumberFormat="1" applyFont="1" applyFill="1" applyBorder="1" applyAlignment="1">
      <alignment vertical="top" wrapText="1"/>
    </xf>
    <xf numFmtId="164" fontId="24" fillId="26" borderId="10" xfId="0" applyNumberFormat="1" applyFont="1" applyFill="1" applyBorder="1" applyAlignment="1">
      <alignment horizontal="right" vertical="top" wrapText="1"/>
    </xf>
    <xf numFmtId="0" fontId="24" fillId="26" borderId="0" xfId="0" applyFont="1" applyFill="1"/>
    <xf numFmtId="0" fontId="41" fillId="26" borderId="10" xfId="0" applyFont="1" applyFill="1" applyBorder="1" applyAlignment="1">
      <alignment vertical="top" wrapText="1"/>
    </xf>
    <xf numFmtId="14" fontId="41" fillId="26" borderId="10" xfId="0" applyNumberFormat="1" applyFont="1" applyFill="1" applyBorder="1" applyAlignment="1">
      <alignment vertical="top" wrapText="1"/>
    </xf>
    <xf numFmtId="164" fontId="39" fillId="26" borderId="10" xfId="1" applyNumberFormat="1" applyFont="1" applyFill="1" applyBorder="1" applyAlignment="1">
      <alignment horizontal="right" vertical="top" wrapText="1"/>
    </xf>
    <xf numFmtId="0" fontId="25" fillId="27" borderId="10" xfId="1" applyFont="1" applyFill="1" applyBorder="1" applyAlignment="1">
      <alignment vertical="top" wrapText="1"/>
    </xf>
    <xf numFmtId="0" fontId="4" fillId="27" borderId="10" xfId="0" applyFont="1" applyFill="1" applyBorder="1" applyAlignment="1">
      <alignment horizontal="left" vertical="top" wrapText="1"/>
    </xf>
    <xf numFmtId="164" fontId="4" fillId="27" borderId="10" xfId="1" applyNumberFormat="1" applyFont="1" applyFill="1" applyBorder="1" applyAlignment="1">
      <alignment horizontal="right" vertical="top" wrapText="1"/>
    </xf>
    <xf numFmtId="164" fontId="4" fillId="27" borderId="10" xfId="0" applyNumberFormat="1" applyFont="1" applyFill="1" applyBorder="1" applyAlignment="1">
      <alignment horizontal="right" vertical="top" wrapText="1"/>
    </xf>
    <xf numFmtId="164" fontId="33" fillId="27" borderId="10" xfId="1" applyNumberFormat="1" applyFont="1" applyFill="1" applyBorder="1" applyAlignment="1">
      <alignment horizontal="right" vertical="top" wrapText="1"/>
    </xf>
    <xf numFmtId="0" fontId="4" fillId="27" borderId="0" xfId="0" applyFont="1" applyFill="1"/>
    <xf numFmtId="0" fontId="4" fillId="27" borderId="10" xfId="0" applyFont="1" applyFill="1" applyBorder="1" applyAlignment="1">
      <alignment vertical="top" wrapText="1"/>
    </xf>
    <xf numFmtId="14" fontId="4" fillId="27" borderId="10" xfId="0" applyNumberFormat="1" applyFont="1" applyFill="1" applyBorder="1" applyAlignment="1">
      <alignment vertical="top" wrapText="1"/>
    </xf>
    <xf numFmtId="0" fontId="25" fillId="0" borderId="11" xfId="1" applyFont="1" applyFill="1" applyBorder="1" applyAlignment="1">
      <alignment vertical="top" wrapText="1"/>
    </xf>
    <xf numFmtId="0" fontId="25" fillId="27" borderId="11" xfId="1" applyFont="1" applyFill="1" applyBorder="1" applyAlignment="1">
      <alignment vertical="top" wrapText="1"/>
    </xf>
    <xf numFmtId="0" fontId="22" fillId="27" borderId="10" xfId="0" applyFont="1" applyFill="1" applyBorder="1" applyAlignment="1">
      <alignment horizontal="left" vertical="top" wrapText="1"/>
    </xf>
    <xf numFmtId="0" fontId="22" fillId="27" borderId="10" xfId="0" applyNumberFormat="1" applyFont="1" applyFill="1" applyBorder="1" applyAlignment="1">
      <alignment horizontal="center" vertical="top" wrapText="1"/>
    </xf>
    <xf numFmtId="164" fontId="22" fillId="27" borderId="10" xfId="0" applyNumberFormat="1" applyFont="1" applyFill="1" applyBorder="1" applyAlignment="1">
      <alignment horizontal="right" vertical="top" wrapText="1"/>
    </xf>
    <xf numFmtId="0" fontId="22" fillId="27" borderId="0" xfId="0" applyFont="1" applyFill="1"/>
    <xf numFmtId="0" fontId="25" fillId="0" borderId="11" xfId="0" applyFont="1" applyBorder="1" applyAlignment="1">
      <alignment horizontal="left" vertical="top" wrapText="1"/>
    </xf>
    <xf numFmtId="14" fontId="33" fillId="26" borderId="10" xfId="1" applyNumberFormat="1" applyFont="1" applyFill="1" applyBorder="1" applyAlignment="1">
      <alignment vertical="top" wrapText="1"/>
    </xf>
    <xf numFmtId="0" fontId="25" fillId="27" borderId="10" xfId="1" applyFont="1" applyFill="1" applyBorder="1" applyAlignment="1">
      <alignment horizontal="left" vertical="top" wrapText="1"/>
    </xf>
    <xf numFmtId="0" fontId="22" fillId="27" borderId="10" xfId="0" applyFont="1" applyFill="1" applyBorder="1" applyAlignment="1">
      <alignment vertical="top" wrapText="1"/>
    </xf>
    <xf numFmtId="14" fontId="22" fillId="27" borderId="10" xfId="0" applyNumberFormat="1" applyFont="1" applyFill="1" applyBorder="1" applyAlignment="1">
      <alignment vertical="top" wrapText="1"/>
    </xf>
    <xf numFmtId="0" fontId="40" fillId="26" borderId="10" xfId="0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left" vertical="top" wrapText="1"/>
    </xf>
    <xf numFmtId="0" fontId="24" fillId="26" borderId="10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33" fillId="26" borderId="0" xfId="0" applyFont="1" applyFill="1"/>
    <xf numFmtId="0" fontId="33" fillId="25" borderId="0" xfId="0" applyFont="1" applyFill="1"/>
    <xf numFmtId="0" fontId="23" fillId="0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vertical="top" wrapText="1"/>
    </xf>
    <xf numFmtId="14" fontId="25" fillId="24" borderId="10" xfId="0" applyNumberFormat="1" applyFont="1" applyFill="1" applyBorder="1" applyAlignment="1">
      <alignment vertical="top" wrapText="1"/>
    </xf>
    <xf numFmtId="1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164" fontId="4" fillId="0" borderId="16" xfId="1" applyNumberFormat="1" applyFont="1" applyFill="1" applyBorder="1" applyAlignment="1">
      <alignment horizontal="center" vertical="top" wrapText="1"/>
    </xf>
    <xf numFmtId="164" fontId="4" fillId="0" borderId="17" xfId="1" applyNumberFormat="1" applyFont="1" applyFill="1" applyBorder="1" applyAlignment="1">
      <alignment horizontal="center" vertical="top" wrapText="1"/>
    </xf>
    <xf numFmtId="164" fontId="4" fillId="0" borderId="15" xfId="1" applyNumberFormat="1" applyFont="1" applyFill="1" applyBorder="1" applyAlignment="1">
      <alignment horizontal="center" vertical="top" wrapText="1"/>
    </xf>
    <xf numFmtId="0" fontId="22" fillId="0" borderId="11" xfId="0" applyNumberFormat="1" applyFont="1" applyFill="1" applyBorder="1" applyAlignment="1">
      <alignment horizontal="center" vertical="top" wrapText="1"/>
    </xf>
    <xf numFmtId="0" fontId="22" fillId="0" borderId="12" xfId="0" applyNumberFormat="1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36" fillId="0" borderId="12" xfId="0" applyFont="1" applyFill="1" applyBorder="1" applyAlignment="1">
      <alignment horizontal="center" vertical="top" wrapText="1"/>
    </xf>
    <xf numFmtId="4" fontId="22" fillId="0" borderId="11" xfId="0" applyNumberFormat="1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2" fontId="22" fillId="0" borderId="11" xfId="0" applyNumberFormat="1" applyFont="1" applyFill="1" applyBorder="1" applyAlignment="1">
      <alignment horizontal="center" vertical="top" wrapText="1"/>
    </xf>
    <xf numFmtId="2" fontId="22" fillId="0" borderId="12" xfId="0" applyNumberFormat="1" applyFont="1" applyFill="1" applyBorder="1" applyAlignment="1">
      <alignment horizontal="center" vertical="top" wrapText="1"/>
    </xf>
    <xf numFmtId="2" fontId="24" fillId="0" borderId="11" xfId="0" applyNumberFormat="1" applyFont="1" applyFill="1" applyBorder="1" applyAlignment="1">
      <alignment horizontal="center" vertical="top" wrapText="1"/>
    </xf>
    <xf numFmtId="2" fontId="24" fillId="0" borderId="12" xfId="0" applyNumberFormat="1" applyFont="1" applyFill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2"/>
  <sheetViews>
    <sheetView showZeros="0" tabSelected="1" view="pageBreakPreview" zoomScale="70" zoomScaleNormal="70" zoomScaleSheetLayoutView="70" workbookViewId="0">
      <pane ySplit="4" topLeftCell="A54" activePane="bottomLeft" state="frozen"/>
      <selection pane="bottomLeft" activeCell="I55" sqref="I55"/>
    </sheetView>
  </sheetViews>
  <sheetFormatPr defaultColWidth="9.140625" defaultRowHeight="15.75" x14ac:dyDescent="0.2"/>
  <cols>
    <col min="1" max="1" width="51.5703125" style="4" customWidth="1"/>
    <col min="2" max="2" width="18.42578125" style="4" customWidth="1"/>
    <col min="3" max="3" width="18.85546875" style="4" customWidth="1"/>
    <col min="4" max="4" width="18.42578125" style="10" customWidth="1"/>
    <col min="5" max="6" width="15.7109375" style="5" customWidth="1"/>
    <col min="7" max="7" width="15" style="35" customWidth="1"/>
    <col min="8" max="8" width="13.7109375" style="5" customWidth="1"/>
    <col min="9" max="9" width="14.7109375" style="6" customWidth="1"/>
    <col min="10" max="10" width="15.28515625" style="6" customWidth="1"/>
    <col min="11" max="11" width="14.85546875" style="6" customWidth="1"/>
    <col min="12" max="12" width="13.5703125" style="6" customWidth="1"/>
    <col min="13" max="13" width="10" style="125" customWidth="1"/>
    <col min="14" max="14" width="16" style="5" customWidth="1"/>
    <col min="15" max="15" width="16.28515625" style="5" customWidth="1"/>
    <col min="16" max="16" width="15.7109375" style="36" customWidth="1"/>
    <col min="17" max="17" width="13.5703125" style="5" customWidth="1"/>
    <col min="18" max="18" width="10.28515625" style="5" customWidth="1"/>
    <col min="19" max="19" width="9.140625" style="3" hidden="1" customWidth="1"/>
    <col min="20" max="21" width="0" style="3" hidden="1" customWidth="1"/>
    <col min="22" max="16384" width="9.140625" style="3"/>
  </cols>
  <sheetData>
    <row r="1" spans="1:18" ht="21.75" customHeight="1" x14ac:dyDescent="0.2">
      <c r="A1" s="166" t="s">
        <v>144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 ht="29.25" customHeight="1" x14ac:dyDescent="0.2">
      <c r="A2" s="1"/>
      <c r="B2" s="1"/>
      <c r="C2" s="1"/>
      <c r="D2" s="9"/>
      <c r="E2" s="2"/>
      <c r="F2" s="2"/>
      <c r="G2" s="33"/>
      <c r="H2" s="2"/>
      <c r="I2" s="2"/>
      <c r="J2" s="2"/>
      <c r="K2" s="2"/>
      <c r="L2" s="2"/>
      <c r="M2" s="121"/>
      <c r="N2" s="2"/>
      <c r="O2" s="171"/>
      <c r="P2" s="171"/>
      <c r="Q2" s="171"/>
      <c r="R2" s="171"/>
    </row>
    <row r="3" spans="1:18" ht="76.5" customHeight="1" x14ac:dyDescent="0.2">
      <c r="A3" s="169" t="s">
        <v>0</v>
      </c>
      <c r="B3" s="167" t="s">
        <v>60</v>
      </c>
      <c r="C3" s="167" t="s">
        <v>61</v>
      </c>
      <c r="D3" s="167" t="s">
        <v>62</v>
      </c>
      <c r="E3" s="168" t="s">
        <v>1</v>
      </c>
      <c r="F3" s="168"/>
      <c r="G3" s="168"/>
      <c r="H3" s="168"/>
      <c r="I3" s="168" t="s">
        <v>63</v>
      </c>
      <c r="J3" s="168"/>
      <c r="K3" s="168"/>
      <c r="L3" s="168"/>
      <c r="M3" s="168"/>
      <c r="N3" s="174" t="s">
        <v>101</v>
      </c>
      <c r="O3" s="175"/>
      <c r="P3" s="175"/>
      <c r="Q3" s="176"/>
      <c r="R3" s="172" t="s">
        <v>3</v>
      </c>
    </row>
    <row r="4" spans="1:18" ht="143.25" customHeight="1" x14ac:dyDescent="0.2">
      <c r="A4" s="170"/>
      <c r="B4" s="167"/>
      <c r="C4" s="167"/>
      <c r="D4" s="167"/>
      <c r="E4" s="39" t="s">
        <v>4</v>
      </c>
      <c r="F4" s="39" t="s">
        <v>5</v>
      </c>
      <c r="G4" s="34" t="s">
        <v>6</v>
      </c>
      <c r="H4" s="39" t="s">
        <v>7</v>
      </c>
      <c r="I4" s="103" t="s">
        <v>64</v>
      </c>
      <c r="J4" s="39" t="s">
        <v>5</v>
      </c>
      <c r="K4" s="39" t="s">
        <v>6</v>
      </c>
      <c r="L4" s="39" t="s">
        <v>7</v>
      </c>
      <c r="M4" s="122" t="s">
        <v>2</v>
      </c>
      <c r="N4" s="39" t="s">
        <v>4</v>
      </c>
      <c r="O4" s="39" t="s">
        <v>8</v>
      </c>
      <c r="P4" s="34" t="s">
        <v>9</v>
      </c>
      <c r="Q4" s="39" t="s">
        <v>7</v>
      </c>
      <c r="R4" s="173"/>
    </row>
    <row r="5" spans="1:18" s="7" customFormat="1" ht="36" customHeight="1" x14ac:dyDescent="0.25">
      <c r="A5" s="12" t="s">
        <v>10</v>
      </c>
      <c r="B5" s="12"/>
      <c r="C5" s="12"/>
      <c r="D5" s="13"/>
      <c r="E5" s="14">
        <f>E7+E8+E9+E10+E11+E12+E13+E14+E15+E16</f>
        <v>7027050.9000000004</v>
      </c>
      <c r="F5" s="14">
        <f t="shared" ref="F5:L5" si="0">F7+F8+F9+F10+F11+F12+F13+F14+F15+F16</f>
        <v>3876261.8</v>
      </c>
      <c r="G5" s="14">
        <f t="shared" si="0"/>
        <v>3150789.0999999996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0</v>
      </c>
      <c r="M5" s="14">
        <f>I5/E5*100</f>
        <v>0</v>
      </c>
      <c r="N5" s="14">
        <f t="shared" ref="N5:Q5" si="1">N7+N8+N9+N10+N11+N12+N13+N14+N15+N16</f>
        <v>0</v>
      </c>
      <c r="O5" s="14">
        <f t="shared" si="1"/>
        <v>0</v>
      </c>
      <c r="P5" s="14">
        <f t="shared" si="1"/>
        <v>0</v>
      </c>
      <c r="Q5" s="14">
        <f t="shared" si="1"/>
        <v>0</v>
      </c>
      <c r="R5" s="14">
        <f>N5/E5*100</f>
        <v>0</v>
      </c>
    </row>
    <row r="6" spans="1:18" ht="18.75" customHeight="1" x14ac:dyDescent="0.2">
      <c r="A6" s="11" t="s">
        <v>11</v>
      </c>
      <c r="B6" s="11"/>
      <c r="C6" s="11"/>
      <c r="D6" s="15"/>
      <c r="E6" s="16"/>
      <c r="F6" s="16"/>
      <c r="G6" s="31"/>
      <c r="H6" s="16"/>
      <c r="I6" s="16"/>
      <c r="J6" s="16"/>
      <c r="K6" s="16"/>
      <c r="L6" s="16"/>
      <c r="M6" s="43"/>
      <c r="N6" s="16"/>
      <c r="O6" s="16"/>
      <c r="P6" s="31"/>
      <c r="Q6" s="16"/>
      <c r="R6" s="43"/>
    </row>
    <row r="7" spans="1:18" ht="29.25" customHeight="1" x14ac:dyDescent="0.2">
      <c r="A7" s="37" t="s">
        <v>12</v>
      </c>
      <c r="B7" s="37"/>
      <c r="C7" s="37"/>
      <c r="D7" s="15"/>
      <c r="E7" s="16">
        <f>E18</f>
        <v>1743497.6</v>
      </c>
      <c r="F7" s="16">
        <f t="shared" ref="F7:G7" si="2">F18</f>
        <v>1622969.6</v>
      </c>
      <c r="G7" s="16">
        <f t="shared" si="2"/>
        <v>120527.99999999999</v>
      </c>
      <c r="H7" s="16">
        <f t="shared" ref="H7:I7" si="3">H18</f>
        <v>0</v>
      </c>
      <c r="I7" s="16">
        <f t="shared" si="3"/>
        <v>0</v>
      </c>
      <c r="J7" s="16">
        <f t="shared" ref="J7:L7" si="4">J18</f>
        <v>0</v>
      </c>
      <c r="K7" s="16">
        <f t="shared" si="4"/>
        <v>0</v>
      </c>
      <c r="L7" s="16">
        <f t="shared" si="4"/>
        <v>0</v>
      </c>
      <c r="M7" s="58">
        <f t="shared" ref="M7:M64" si="5">I7/E7*100</f>
        <v>0</v>
      </c>
      <c r="N7" s="16">
        <f>N18</f>
        <v>0</v>
      </c>
      <c r="O7" s="16">
        <f t="shared" ref="O7:Q7" si="6">O18</f>
        <v>0</v>
      </c>
      <c r="P7" s="16">
        <f>P18</f>
        <v>0</v>
      </c>
      <c r="Q7" s="16">
        <f t="shared" si="6"/>
        <v>0</v>
      </c>
      <c r="R7" s="58">
        <f t="shared" ref="R7:R64" si="7">N7/E7*100</f>
        <v>0</v>
      </c>
    </row>
    <row r="8" spans="1:18" ht="27.75" customHeight="1" x14ac:dyDescent="0.2">
      <c r="A8" s="37" t="s">
        <v>13</v>
      </c>
      <c r="B8" s="37"/>
      <c r="C8" s="37"/>
      <c r="D8" s="15"/>
      <c r="E8" s="16">
        <f t="shared" ref="E8:G8" si="8">E55</f>
        <v>855296.2</v>
      </c>
      <c r="F8" s="16">
        <f t="shared" si="8"/>
        <v>761814.7</v>
      </c>
      <c r="G8" s="16">
        <f t="shared" si="8"/>
        <v>93481.5</v>
      </c>
      <c r="H8" s="16">
        <f t="shared" ref="H8:I8" si="9">H55</f>
        <v>0</v>
      </c>
      <c r="I8" s="16">
        <f t="shared" si="9"/>
        <v>0</v>
      </c>
      <c r="J8" s="16">
        <f t="shared" ref="J8:L8" si="10">J55</f>
        <v>0</v>
      </c>
      <c r="K8" s="16">
        <f t="shared" si="10"/>
        <v>0</v>
      </c>
      <c r="L8" s="16">
        <f t="shared" si="10"/>
        <v>0</v>
      </c>
      <c r="M8" s="58">
        <f t="shared" si="5"/>
        <v>0</v>
      </c>
      <c r="N8" s="16">
        <f t="shared" ref="N8:Q8" si="11">N55</f>
        <v>0</v>
      </c>
      <c r="O8" s="16">
        <f t="shared" si="11"/>
        <v>0</v>
      </c>
      <c r="P8" s="16">
        <f t="shared" si="11"/>
        <v>0</v>
      </c>
      <c r="Q8" s="16">
        <f t="shared" si="11"/>
        <v>0</v>
      </c>
      <c r="R8" s="58">
        <f t="shared" si="7"/>
        <v>0</v>
      </c>
    </row>
    <row r="9" spans="1:18" ht="24" customHeight="1" x14ac:dyDescent="0.2">
      <c r="A9" s="37" t="s">
        <v>14</v>
      </c>
      <c r="B9" s="37"/>
      <c r="C9" s="37"/>
      <c r="D9" s="15"/>
      <c r="E9" s="16">
        <f>E106</f>
        <v>163463.6</v>
      </c>
      <c r="F9" s="16">
        <f t="shared" ref="F9:G9" si="12">F106</f>
        <v>0</v>
      </c>
      <c r="G9" s="16">
        <f t="shared" si="12"/>
        <v>163463.6</v>
      </c>
      <c r="H9" s="16">
        <f t="shared" ref="H9:I9" si="13">H106</f>
        <v>0</v>
      </c>
      <c r="I9" s="16">
        <f t="shared" si="13"/>
        <v>0</v>
      </c>
      <c r="J9" s="16">
        <f t="shared" ref="J9:L9" si="14">J106</f>
        <v>0</v>
      </c>
      <c r="K9" s="16">
        <f t="shared" si="14"/>
        <v>0</v>
      </c>
      <c r="L9" s="16">
        <f t="shared" si="14"/>
        <v>0</v>
      </c>
      <c r="M9" s="58">
        <f t="shared" si="5"/>
        <v>0</v>
      </c>
      <c r="N9" s="16">
        <f>N106</f>
        <v>0</v>
      </c>
      <c r="O9" s="16">
        <f t="shared" ref="O9:Q9" si="15">O106</f>
        <v>0</v>
      </c>
      <c r="P9" s="16">
        <f t="shared" si="15"/>
        <v>0</v>
      </c>
      <c r="Q9" s="16">
        <f t="shared" si="15"/>
        <v>0</v>
      </c>
      <c r="R9" s="58">
        <f t="shared" si="7"/>
        <v>0</v>
      </c>
    </row>
    <row r="10" spans="1:18" ht="27" customHeight="1" x14ac:dyDescent="0.2">
      <c r="A10" s="37" t="s">
        <v>55</v>
      </c>
      <c r="B10" s="37"/>
      <c r="C10" s="37"/>
      <c r="D10" s="15"/>
      <c r="E10" s="16">
        <f>E194</f>
        <v>202020.2</v>
      </c>
      <c r="F10" s="16">
        <f t="shared" ref="F10:G10" si="16">F194</f>
        <v>200000</v>
      </c>
      <c r="G10" s="16">
        <f t="shared" si="16"/>
        <v>2020.2</v>
      </c>
      <c r="H10" s="16">
        <f t="shared" ref="H10:I10" si="17">H194</f>
        <v>0</v>
      </c>
      <c r="I10" s="16">
        <f t="shared" si="17"/>
        <v>0</v>
      </c>
      <c r="J10" s="16">
        <f>J194</f>
        <v>0</v>
      </c>
      <c r="K10" s="16">
        <f t="shared" ref="K10:L10" si="18">K194</f>
        <v>0</v>
      </c>
      <c r="L10" s="16">
        <f t="shared" si="18"/>
        <v>0</v>
      </c>
      <c r="M10" s="58">
        <f t="shared" si="5"/>
        <v>0</v>
      </c>
      <c r="N10" s="16">
        <f>N194</f>
        <v>0</v>
      </c>
      <c r="O10" s="16">
        <f t="shared" ref="O10:Q10" si="19">O194</f>
        <v>0</v>
      </c>
      <c r="P10" s="16">
        <f t="shared" si="19"/>
        <v>0</v>
      </c>
      <c r="Q10" s="16">
        <f t="shared" si="19"/>
        <v>0</v>
      </c>
      <c r="R10" s="58">
        <f t="shared" si="7"/>
        <v>0</v>
      </c>
    </row>
    <row r="11" spans="1:18" ht="29.25" customHeight="1" x14ac:dyDescent="0.2">
      <c r="A11" s="37" t="s">
        <v>15</v>
      </c>
      <c r="B11" s="37"/>
      <c r="C11" s="37"/>
      <c r="D11" s="15"/>
      <c r="E11" s="16">
        <f>E177</f>
        <v>573183.6</v>
      </c>
      <c r="F11" s="16">
        <f t="shared" ref="F11:G11" si="20">F177</f>
        <v>358412.4</v>
      </c>
      <c r="G11" s="16">
        <f t="shared" si="20"/>
        <v>214771.19999999998</v>
      </c>
      <c r="H11" s="16">
        <f t="shared" ref="H11:I11" si="21">H177</f>
        <v>0</v>
      </c>
      <c r="I11" s="16">
        <f t="shared" si="21"/>
        <v>0</v>
      </c>
      <c r="J11" s="16">
        <f t="shared" ref="J11:L11" si="22">J177</f>
        <v>0</v>
      </c>
      <c r="K11" s="16">
        <f t="shared" si="22"/>
        <v>0</v>
      </c>
      <c r="L11" s="16">
        <f t="shared" si="22"/>
        <v>0</v>
      </c>
      <c r="M11" s="58">
        <f t="shared" si="5"/>
        <v>0</v>
      </c>
      <c r="N11" s="16">
        <f>N177</f>
        <v>0</v>
      </c>
      <c r="O11" s="16">
        <f t="shared" ref="O11:Q11" si="23">O177</f>
        <v>0</v>
      </c>
      <c r="P11" s="16">
        <f t="shared" si="23"/>
        <v>0</v>
      </c>
      <c r="Q11" s="16">
        <f t="shared" si="23"/>
        <v>0</v>
      </c>
      <c r="R11" s="58">
        <f t="shared" si="7"/>
        <v>0</v>
      </c>
    </row>
    <row r="12" spans="1:18" ht="27" customHeight="1" x14ac:dyDescent="0.2">
      <c r="A12" s="37" t="s">
        <v>16</v>
      </c>
      <c r="B12" s="37"/>
      <c r="C12" s="37"/>
      <c r="D12" s="15"/>
      <c r="E12" s="16">
        <f>E201</f>
        <v>971763.5</v>
      </c>
      <c r="F12" s="16">
        <f t="shared" ref="F12:G12" si="24">F201</f>
        <v>107610</v>
      </c>
      <c r="G12" s="16">
        <f t="shared" si="24"/>
        <v>864153.5</v>
      </c>
      <c r="H12" s="16">
        <f t="shared" ref="H12:I12" si="25">H201</f>
        <v>0</v>
      </c>
      <c r="I12" s="16">
        <f t="shared" si="25"/>
        <v>0</v>
      </c>
      <c r="J12" s="16">
        <f t="shared" ref="J12:L12" si="26">J201</f>
        <v>0</v>
      </c>
      <c r="K12" s="16">
        <f t="shared" si="26"/>
        <v>0</v>
      </c>
      <c r="L12" s="16">
        <f t="shared" si="26"/>
        <v>0</v>
      </c>
      <c r="M12" s="58">
        <f t="shared" si="5"/>
        <v>0</v>
      </c>
      <c r="N12" s="16">
        <f>N201</f>
        <v>0</v>
      </c>
      <c r="O12" s="16">
        <f t="shared" ref="O12:Q12" si="27">O201</f>
        <v>0</v>
      </c>
      <c r="P12" s="16">
        <f t="shared" si="27"/>
        <v>0</v>
      </c>
      <c r="Q12" s="16">
        <f t="shared" si="27"/>
        <v>0</v>
      </c>
      <c r="R12" s="58">
        <f t="shared" si="7"/>
        <v>0</v>
      </c>
    </row>
    <row r="13" spans="1:18" ht="29.25" customHeight="1" x14ac:dyDescent="0.2">
      <c r="A13" s="37" t="s">
        <v>17</v>
      </c>
      <c r="B13" s="37"/>
      <c r="C13" s="37"/>
      <c r="D13" s="15"/>
      <c r="E13" s="16">
        <f>E220</f>
        <v>1168839.1000000001</v>
      </c>
      <c r="F13" s="16">
        <f t="shared" ref="F13:G13" si="28">F220</f>
        <v>544198.6</v>
      </c>
      <c r="G13" s="16">
        <f t="shared" si="28"/>
        <v>624640.5</v>
      </c>
      <c r="H13" s="16">
        <f t="shared" ref="H13:I13" si="29">H220</f>
        <v>0</v>
      </c>
      <c r="I13" s="16">
        <f t="shared" si="29"/>
        <v>0</v>
      </c>
      <c r="J13" s="16">
        <f t="shared" ref="J13:L13" si="30">J220</f>
        <v>0</v>
      </c>
      <c r="K13" s="16">
        <f t="shared" si="30"/>
        <v>0</v>
      </c>
      <c r="L13" s="16">
        <f t="shared" si="30"/>
        <v>0</v>
      </c>
      <c r="M13" s="58">
        <f t="shared" si="5"/>
        <v>0</v>
      </c>
      <c r="N13" s="16">
        <f>N220</f>
        <v>0</v>
      </c>
      <c r="O13" s="16">
        <f t="shared" ref="O13:Q13" si="31">O220</f>
        <v>0</v>
      </c>
      <c r="P13" s="16">
        <f t="shared" si="31"/>
        <v>0</v>
      </c>
      <c r="Q13" s="16">
        <f t="shared" si="31"/>
        <v>0</v>
      </c>
      <c r="R13" s="58">
        <f t="shared" si="7"/>
        <v>0</v>
      </c>
    </row>
    <row r="14" spans="1:18" ht="29.25" customHeight="1" x14ac:dyDescent="0.2">
      <c r="A14" s="37" t="s">
        <v>31</v>
      </c>
      <c r="B14" s="37"/>
      <c r="C14" s="37"/>
      <c r="D14" s="15"/>
      <c r="E14" s="16">
        <f>E322</f>
        <v>20658.7</v>
      </c>
      <c r="F14" s="16">
        <f t="shared" ref="F14:G14" si="32">F322</f>
        <v>13607.400000000001</v>
      </c>
      <c r="G14" s="16">
        <f t="shared" si="32"/>
        <v>7051.3</v>
      </c>
      <c r="H14" s="16">
        <f t="shared" ref="H14" si="33">H322</f>
        <v>0</v>
      </c>
      <c r="I14" s="16">
        <f>I322</f>
        <v>0</v>
      </c>
      <c r="J14" s="16">
        <f t="shared" ref="J14:L14" si="34">J322</f>
        <v>0</v>
      </c>
      <c r="K14" s="16">
        <f t="shared" si="34"/>
        <v>0</v>
      </c>
      <c r="L14" s="16">
        <f t="shared" si="34"/>
        <v>0</v>
      </c>
      <c r="M14" s="58">
        <f t="shared" si="5"/>
        <v>0</v>
      </c>
      <c r="N14" s="16">
        <f>N322</f>
        <v>0</v>
      </c>
      <c r="O14" s="16">
        <f t="shared" ref="O14:Q14" si="35">O322</f>
        <v>0</v>
      </c>
      <c r="P14" s="16">
        <f t="shared" si="35"/>
        <v>0</v>
      </c>
      <c r="Q14" s="16">
        <f t="shared" si="35"/>
        <v>0</v>
      </c>
      <c r="R14" s="58">
        <f t="shared" si="7"/>
        <v>0</v>
      </c>
    </row>
    <row r="15" spans="1:18" s="46" customFormat="1" ht="27" customHeight="1" x14ac:dyDescent="0.2">
      <c r="A15" s="48" t="s">
        <v>79</v>
      </c>
      <c r="B15" s="48"/>
      <c r="C15" s="48"/>
      <c r="D15" s="49"/>
      <c r="E15" s="31">
        <f>E332</f>
        <v>269854</v>
      </c>
      <c r="F15" s="31">
        <f t="shared" ref="F15:G15" si="36">F332</f>
        <v>267649.09999999998</v>
      </c>
      <c r="G15" s="31">
        <f t="shared" si="36"/>
        <v>2204.9</v>
      </c>
      <c r="H15" s="31">
        <f t="shared" ref="H15:I15" si="37">H332</f>
        <v>0</v>
      </c>
      <c r="I15" s="31">
        <f t="shared" si="37"/>
        <v>0</v>
      </c>
      <c r="J15" s="31">
        <f t="shared" ref="J15:L15" si="38">J332</f>
        <v>0</v>
      </c>
      <c r="K15" s="31">
        <f t="shared" si="38"/>
        <v>0</v>
      </c>
      <c r="L15" s="31">
        <f t="shared" si="38"/>
        <v>0</v>
      </c>
      <c r="M15" s="43">
        <f t="shared" si="5"/>
        <v>0</v>
      </c>
      <c r="N15" s="31">
        <f>N332</f>
        <v>0</v>
      </c>
      <c r="O15" s="31">
        <f t="shared" ref="O15:Q15" si="39">O332</f>
        <v>0</v>
      </c>
      <c r="P15" s="31">
        <f t="shared" si="39"/>
        <v>0</v>
      </c>
      <c r="Q15" s="31">
        <f t="shared" si="39"/>
        <v>0</v>
      </c>
      <c r="R15" s="43">
        <f t="shared" si="7"/>
        <v>0</v>
      </c>
    </row>
    <row r="16" spans="1:18" s="46" customFormat="1" ht="27" customHeight="1" x14ac:dyDescent="0.2">
      <c r="A16" s="48" t="s">
        <v>289</v>
      </c>
      <c r="B16" s="48"/>
      <c r="C16" s="48"/>
      <c r="D16" s="49"/>
      <c r="E16" s="31">
        <f>E343</f>
        <v>1058474.3999999999</v>
      </c>
      <c r="F16" s="31">
        <f t="shared" ref="F16:L16" si="40">F343</f>
        <v>0</v>
      </c>
      <c r="G16" s="31">
        <f t="shared" si="40"/>
        <v>1058474.3999999999</v>
      </c>
      <c r="H16" s="31">
        <f t="shared" si="40"/>
        <v>0</v>
      </c>
      <c r="I16" s="31">
        <f t="shared" si="40"/>
        <v>0</v>
      </c>
      <c r="J16" s="31">
        <f t="shared" si="40"/>
        <v>0</v>
      </c>
      <c r="K16" s="31">
        <f t="shared" si="40"/>
        <v>0</v>
      </c>
      <c r="L16" s="31">
        <f t="shared" si="40"/>
        <v>0</v>
      </c>
      <c r="M16" s="43"/>
      <c r="N16" s="31">
        <f t="shared" ref="N16:Q16" si="41">N343</f>
        <v>0</v>
      </c>
      <c r="O16" s="31">
        <f t="shared" si="41"/>
        <v>0</v>
      </c>
      <c r="P16" s="31">
        <f t="shared" si="41"/>
        <v>0</v>
      </c>
      <c r="Q16" s="31">
        <f t="shared" si="41"/>
        <v>0</v>
      </c>
      <c r="R16" s="43"/>
    </row>
    <row r="17" spans="1:18" ht="22.5" customHeight="1" x14ac:dyDescent="0.2">
      <c r="A17" s="11" t="s">
        <v>11</v>
      </c>
      <c r="B17" s="11"/>
      <c r="C17" s="11"/>
      <c r="D17" s="15"/>
      <c r="E17" s="16"/>
      <c r="F17" s="16"/>
      <c r="G17" s="31"/>
      <c r="H17" s="16"/>
      <c r="I17" s="16">
        <f t="shared" ref="I17" si="42">N17</f>
        <v>0</v>
      </c>
      <c r="J17" s="16">
        <f>O17</f>
        <v>0</v>
      </c>
      <c r="K17" s="16">
        <f>P17</f>
        <v>0</v>
      </c>
      <c r="L17" s="16">
        <f>Q17</f>
        <v>0</v>
      </c>
      <c r="M17" s="43"/>
      <c r="N17" s="16"/>
      <c r="O17" s="16"/>
      <c r="P17" s="31"/>
      <c r="Q17" s="16"/>
      <c r="R17" s="43"/>
    </row>
    <row r="18" spans="1:18" s="7" customFormat="1" ht="29.25" customHeight="1" x14ac:dyDescent="0.25">
      <c r="A18" s="40" t="s">
        <v>18</v>
      </c>
      <c r="B18" s="12"/>
      <c r="C18" s="12"/>
      <c r="D18" s="13"/>
      <c r="E18" s="14">
        <f>E20</f>
        <v>1743497.6</v>
      </c>
      <c r="F18" s="14">
        <f t="shared" ref="F18:L18" si="43">F20</f>
        <v>1622969.6</v>
      </c>
      <c r="G18" s="14">
        <f t="shared" si="43"/>
        <v>120527.99999999999</v>
      </c>
      <c r="H18" s="14">
        <f t="shared" si="43"/>
        <v>0</v>
      </c>
      <c r="I18" s="14">
        <f t="shared" si="43"/>
        <v>0</v>
      </c>
      <c r="J18" s="14">
        <f t="shared" si="43"/>
        <v>0</v>
      </c>
      <c r="K18" s="14">
        <f t="shared" si="43"/>
        <v>0</v>
      </c>
      <c r="L18" s="14">
        <f t="shared" si="43"/>
        <v>0</v>
      </c>
      <c r="M18" s="14">
        <f t="shared" si="5"/>
        <v>0</v>
      </c>
      <c r="N18" s="14">
        <f t="shared" ref="N18:Q18" si="44">N20</f>
        <v>0</v>
      </c>
      <c r="O18" s="14">
        <f t="shared" si="44"/>
        <v>0</v>
      </c>
      <c r="P18" s="14">
        <f t="shared" si="44"/>
        <v>0</v>
      </c>
      <c r="Q18" s="14">
        <f t="shared" si="44"/>
        <v>0</v>
      </c>
      <c r="R18" s="14">
        <f t="shared" si="7"/>
        <v>0</v>
      </c>
    </row>
    <row r="19" spans="1:18" s="8" customFormat="1" ht="25.5" customHeight="1" x14ac:dyDescent="0.2">
      <c r="A19" s="17" t="s">
        <v>20</v>
      </c>
      <c r="B19" s="17"/>
      <c r="C19" s="17"/>
      <c r="D19" s="18"/>
      <c r="E19" s="19"/>
      <c r="F19" s="19"/>
      <c r="G19" s="32"/>
      <c r="H19" s="19"/>
      <c r="I19" s="19"/>
      <c r="J19" s="19"/>
      <c r="K19" s="19"/>
      <c r="L19" s="19"/>
      <c r="M19" s="43"/>
      <c r="N19" s="19"/>
      <c r="O19" s="19"/>
      <c r="P19" s="32"/>
      <c r="Q19" s="19"/>
      <c r="R19" s="43"/>
    </row>
    <row r="20" spans="1:18" s="119" customFormat="1" ht="48" customHeight="1" x14ac:dyDescent="0.2">
      <c r="A20" s="115" t="s">
        <v>40</v>
      </c>
      <c r="B20" s="116"/>
      <c r="C20" s="116"/>
      <c r="D20" s="117"/>
      <c r="E20" s="118">
        <f>E21+E41</f>
        <v>1743497.6</v>
      </c>
      <c r="F20" s="118">
        <f t="shared" ref="F20:L20" si="45">F21+F41</f>
        <v>1622969.6</v>
      </c>
      <c r="G20" s="118">
        <f t="shared" si="45"/>
        <v>120527.99999999999</v>
      </c>
      <c r="H20" s="118">
        <f t="shared" si="45"/>
        <v>0</v>
      </c>
      <c r="I20" s="118">
        <f t="shared" si="45"/>
        <v>0</v>
      </c>
      <c r="J20" s="118">
        <f t="shared" si="45"/>
        <v>0</v>
      </c>
      <c r="K20" s="118">
        <f t="shared" si="45"/>
        <v>0</v>
      </c>
      <c r="L20" s="118">
        <f t="shared" si="45"/>
        <v>0</v>
      </c>
      <c r="M20" s="114">
        <f t="shared" si="5"/>
        <v>0</v>
      </c>
      <c r="N20" s="118">
        <f t="shared" ref="N20:Q20" si="46">N21+N41</f>
        <v>0</v>
      </c>
      <c r="O20" s="118">
        <f t="shared" si="46"/>
        <v>0</v>
      </c>
      <c r="P20" s="118">
        <f t="shared" si="46"/>
        <v>0</v>
      </c>
      <c r="Q20" s="118">
        <f t="shared" si="46"/>
        <v>0</v>
      </c>
      <c r="R20" s="114">
        <f t="shared" si="7"/>
        <v>0</v>
      </c>
    </row>
    <row r="21" spans="1:18" s="119" customFormat="1" ht="45" customHeight="1" x14ac:dyDescent="0.2">
      <c r="A21" s="115" t="s">
        <v>43</v>
      </c>
      <c r="B21" s="116"/>
      <c r="C21" s="116"/>
      <c r="D21" s="117"/>
      <c r="E21" s="118">
        <f>E24+E26+E28+E30+E32+E33+E34+E35+E36+E39</f>
        <v>1012694.3</v>
      </c>
      <c r="F21" s="118">
        <f t="shared" ref="F21:L21" si="47">F24+F26+F28+F30+F32+F33+F34+F35+F36+F39</f>
        <v>1002946.4</v>
      </c>
      <c r="G21" s="118">
        <f t="shared" si="47"/>
        <v>9747.9</v>
      </c>
      <c r="H21" s="118">
        <f t="shared" si="47"/>
        <v>0</v>
      </c>
      <c r="I21" s="118">
        <f t="shared" si="47"/>
        <v>0</v>
      </c>
      <c r="J21" s="118">
        <f t="shared" si="47"/>
        <v>0</v>
      </c>
      <c r="K21" s="118">
        <f t="shared" si="47"/>
        <v>0</v>
      </c>
      <c r="L21" s="118">
        <f t="shared" si="47"/>
        <v>0</v>
      </c>
      <c r="M21" s="114">
        <f t="shared" si="5"/>
        <v>0</v>
      </c>
      <c r="N21" s="118">
        <f t="shared" ref="N21:Q21" si="48">N24+N26+N28+N30+N32+N33+N34+N35+N36+N39</f>
        <v>0</v>
      </c>
      <c r="O21" s="118">
        <f t="shared" si="48"/>
        <v>0</v>
      </c>
      <c r="P21" s="118">
        <f t="shared" si="48"/>
        <v>0</v>
      </c>
      <c r="Q21" s="118">
        <f t="shared" si="48"/>
        <v>0</v>
      </c>
      <c r="R21" s="114">
        <f t="shared" si="7"/>
        <v>0</v>
      </c>
    </row>
    <row r="22" spans="1:18" ht="59.25" customHeight="1" x14ac:dyDescent="0.2">
      <c r="A22" s="30" t="s">
        <v>32</v>
      </c>
      <c r="B22" s="21"/>
      <c r="C22" s="21"/>
      <c r="D22" s="22"/>
      <c r="E22" s="19">
        <f t="shared" ref="E22:E97" si="49">F22+G22+H22</f>
        <v>0</v>
      </c>
      <c r="F22" s="23"/>
      <c r="G22" s="23"/>
      <c r="H22" s="23"/>
      <c r="I22" s="19">
        <f t="shared" ref="I22:I97" si="50">J22+K22+L22</f>
        <v>0</v>
      </c>
      <c r="J22" s="23"/>
      <c r="K22" s="23"/>
      <c r="L22" s="23"/>
      <c r="M22" s="58"/>
      <c r="N22" s="19">
        <f>O22+P22+Q22</f>
        <v>0</v>
      </c>
      <c r="O22" s="23"/>
      <c r="P22" s="104"/>
      <c r="Q22" s="23"/>
      <c r="R22" s="58"/>
    </row>
    <row r="23" spans="1:18" ht="29.25" customHeight="1" x14ac:dyDescent="0.2">
      <c r="A23" s="30" t="s">
        <v>34</v>
      </c>
      <c r="B23" s="54"/>
      <c r="C23" s="54"/>
      <c r="D23" s="69"/>
      <c r="E23" s="70"/>
      <c r="F23" s="62"/>
      <c r="G23" s="62"/>
      <c r="H23" s="62"/>
      <c r="I23" s="70"/>
      <c r="J23" s="62"/>
      <c r="K23" s="62"/>
      <c r="L23" s="62"/>
      <c r="M23" s="71"/>
      <c r="N23" s="70"/>
      <c r="O23" s="62"/>
      <c r="P23" s="73"/>
      <c r="Q23" s="62"/>
      <c r="R23" s="71"/>
    </row>
    <row r="24" spans="1:18" ht="114.75" customHeight="1" x14ac:dyDescent="0.2">
      <c r="A24" s="37" t="s">
        <v>70</v>
      </c>
      <c r="B24" s="113" t="s">
        <v>298</v>
      </c>
      <c r="C24" s="113" t="s">
        <v>299</v>
      </c>
      <c r="D24" s="162">
        <v>44407</v>
      </c>
      <c r="E24" s="70">
        <f>F24+G24+H24</f>
        <v>150540.1</v>
      </c>
      <c r="F24" s="62">
        <v>149783.6</v>
      </c>
      <c r="G24" s="62">
        <v>756.5</v>
      </c>
      <c r="H24" s="73"/>
      <c r="I24" s="70">
        <f>J24+K24+L24</f>
        <v>0</v>
      </c>
      <c r="J24" s="62"/>
      <c r="K24" s="62"/>
      <c r="L24" s="62"/>
      <c r="M24" s="71">
        <f t="shared" si="5"/>
        <v>0</v>
      </c>
      <c r="N24" s="70">
        <f>O24+P24+Q24</f>
        <v>0</v>
      </c>
      <c r="O24" s="62"/>
      <c r="P24" s="73"/>
      <c r="Q24" s="62"/>
      <c r="R24" s="71">
        <f t="shared" si="7"/>
        <v>0</v>
      </c>
    </row>
    <row r="25" spans="1:18" ht="30.75" customHeight="1" x14ac:dyDescent="0.2">
      <c r="A25" s="30" t="s">
        <v>47</v>
      </c>
      <c r="B25" s="54"/>
      <c r="C25" s="54"/>
      <c r="D25" s="69"/>
      <c r="E25" s="70"/>
      <c r="F25" s="62"/>
      <c r="G25" s="62"/>
      <c r="H25" s="73"/>
      <c r="I25" s="70"/>
      <c r="J25" s="62"/>
      <c r="K25" s="62"/>
      <c r="L25" s="62"/>
      <c r="M25" s="71"/>
      <c r="N25" s="70"/>
      <c r="O25" s="62"/>
      <c r="P25" s="73"/>
      <c r="Q25" s="62"/>
      <c r="R25" s="71"/>
    </row>
    <row r="26" spans="1:18" ht="110.25" customHeight="1" x14ac:dyDescent="0.2">
      <c r="A26" s="37" t="s">
        <v>71</v>
      </c>
      <c r="B26" s="113" t="s">
        <v>300</v>
      </c>
      <c r="C26" s="163" t="s">
        <v>301</v>
      </c>
      <c r="D26" s="162">
        <v>44423</v>
      </c>
      <c r="E26" s="70">
        <f>F26+G26+H26</f>
        <v>101630.7</v>
      </c>
      <c r="F26" s="62">
        <v>101120</v>
      </c>
      <c r="G26" s="62">
        <v>510.7</v>
      </c>
      <c r="H26" s="73"/>
      <c r="I26" s="70">
        <f>SUM(J26:L26)</f>
        <v>0</v>
      </c>
      <c r="J26" s="62"/>
      <c r="K26" s="73"/>
      <c r="L26" s="62"/>
      <c r="M26" s="71">
        <f t="shared" si="5"/>
        <v>0</v>
      </c>
      <c r="N26" s="70">
        <f>SUM(O26:Q26)</f>
        <v>0</v>
      </c>
      <c r="O26" s="62"/>
      <c r="P26" s="73"/>
      <c r="Q26" s="62"/>
      <c r="R26" s="71">
        <f t="shared" si="7"/>
        <v>0</v>
      </c>
    </row>
    <row r="27" spans="1:18" ht="29.25" customHeight="1" x14ac:dyDescent="0.2">
      <c r="A27" s="30" t="s">
        <v>30</v>
      </c>
      <c r="B27" s="54"/>
      <c r="C27" s="54"/>
      <c r="D27" s="69"/>
      <c r="E27" s="70"/>
      <c r="F27" s="62"/>
      <c r="G27" s="62"/>
      <c r="H27" s="73"/>
      <c r="I27" s="70"/>
      <c r="J27" s="62"/>
      <c r="K27" s="62"/>
      <c r="L27" s="62"/>
      <c r="M27" s="71"/>
      <c r="N27" s="70"/>
      <c r="O27" s="62"/>
      <c r="P27" s="73"/>
      <c r="Q27" s="62"/>
      <c r="R27" s="71"/>
    </row>
    <row r="28" spans="1:18" ht="104.25" customHeight="1" x14ac:dyDescent="0.2">
      <c r="A28" s="37" t="s">
        <v>72</v>
      </c>
      <c r="B28" s="113" t="s">
        <v>96</v>
      </c>
      <c r="C28" s="163" t="s">
        <v>301</v>
      </c>
      <c r="D28" s="162">
        <v>44530</v>
      </c>
      <c r="E28" s="70">
        <f>F28+G28+H28</f>
        <v>150540.29999999999</v>
      </c>
      <c r="F28" s="62">
        <v>149783.79999999999</v>
      </c>
      <c r="G28" s="62">
        <v>756.5</v>
      </c>
      <c r="H28" s="73"/>
      <c r="I28" s="70">
        <f>J28+K28+L28</f>
        <v>0</v>
      </c>
      <c r="J28" s="62"/>
      <c r="K28" s="73"/>
      <c r="L28" s="62"/>
      <c r="M28" s="71">
        <f t="shared" si="5"/>
        <v>0</v>
      </c>
      <c r="N28" s="70">
        <f>O28+P28+Q28</f>
        <v>0</v>
      </c>
      <c r="O28" s="62"/>
      <c r="P28" s="73"/>
      <c r="Q28" s="62"/>
      <c r="R28" s="71">
        <f t="shared" si="7"/>
        <v>0</v>
      </c>
    </row>
    <row r="29" spans="1:18" ht="30.75" customHeight="1" x14ac:dyDescent="0.2">
      <c r="A29" s="30" t="s">
        <v>45</v>
      </c>
      <c r="B29" s="54"/>
      <c r="C29" s="54"/>
      <c r="D29" s="69"/>
      <c r="E29" s="70"/>
      <c r="F29" s="62"/>
      <c r="G29" s="62"/>
      <c r="H29" s="73"/>
      <c r="I29" s="70"/>
      <c r="J29" s="62"/>
      <c r="K29" s="62"/>
      <c r="L29" s="62"/>
      <c r="M29" s="71"/>
      <c r="N29" s="70"/>
      <c r="O29" s="62"/>
      <c r="P29" s="73"/>
      <c r="Q29" s="62"/>
      <c r="R29" s="71"/>
    </row>
    <row r="30" spans="1:18" ht="102" customHeight="1" x14ac:dyDescent="0.2">
      <c r="A30" s="37" t="s">
        <v>145</v>
      </c>
      <c r="B30" s="54"/>
      <c r="C30" s="54"/>
      <c r="D30" s="69"/>
      <c r="E30" s="70">
        <f>SUM(F30:H30)</f>
        <v>2708.5</v>
      </c>
      <c r="F30" s="62"/>
      <c r="G30" s="62">
        <v>2708.5</v>
      </c>
      <c r="H30" s="105"/>
      <c r="I30" s="70">
        <f>J30+K30+L30</f>
        <v>0</v>
      </c>
      <c r="J30" s="62"/>
      <c r="K30" s="73"/>
      <c r="L30" s="105"/>
      <c r="M30" s="71">
        <f t="shared" si="5"/>
        <v>0</v>
      </c>
      <c r="N30" s="70">
        <f>SUM(O30:Q30)</f>
        <v>0</v>
      </c>
      <c r="O30" s="62"/>
      <c r="P30" s="73"/>
      <c r="Q30" s="105"/>
      <c r="R30" s="71">
        <f t="shared" ref="R30" si="51">N30/E30*100</f>
        <v>0</v>
      </c>
    </row>
    <row r="31" spans="1:18" s="8" customFormat="1" ht="28.5" customHeight="1" x14ac:dyDescent="0.2">
      <c r="A31" s="20" t="s">
        <v>19</v>
      </c>
      <c r="B31" s="66"/>
      <c r="C31" s="66"/>
      <c r="D31" s="67"/>
      <c r="E31" s="70">
        <f t="shared" si="49"/>
        <v>0</v>
      </c>
      <c r="F31" s="70"/>
      <c r="G31" s="70"/>
      <c r="H31" s="70"/>
      <c r="I31" s="70">
        <f t="shared" si="50"/>
        <v>0</v>
      </c>
      <c r="J31" s="70"/>
      <c r="K31" s="70"/>
      <c r="L31" s="70"/>
      <c r="M31" s="71"/>
      <c r="N31" s="70">
        <f>O31+P31+Q31</f>
        <v>0</v>
      </c>
      <c r="O31" s="70"/>
      <c r="P31" s="70"/>
      <c r="Q31" s="70"/>
      <c r="R31" s="71"/>
    </row>
    <row r="32" spans="1:18" ht="83.25" customHeight="1" x14ac:dyDescent="0.2">
      <c r="A32" s="37" t="s">
        <v>129</v>
      </c>
      <c r="B32" s="59" t="s">
        <v>93</v>
      </c>
      <c r="C32" s="42" t="s">
        <v>97</v>
      </c>
      <c r="D32" s="97" t="s">
        <v>98</v>
      </c>
      <c r="E32" s="70">
        <f t="shared" si="49"/>
        <v>159191.9</v>
      </c>
      <c r="F32" s="73">
        <v>158408.1</v>
      </c>
      <c r="G32" s="73">
        <v>783.8</v>
      </c>
      <c r="H32" s="73"/>
      <c r="I32" s="70">
        <f>SUM(J32:L32)</f>
        <v>0</v>
      </c>
      <c r="J32" s="62"/>
      <c r="K32" s="73"/>
      <c r="L32" s="62"/>
      <c r="M32" s="71">
        <f>I32/E32*100</f>
        <v>0</v>
      </c>
      <c r="N32" s="70">
        <f>SUM(O32:Q32)</f>
        <v>0</v>
      </c>
      <c r="O32" s="62"/>
      <c r="P32" s="73"/>
      <c r="Q32" s="62"/>
      <c r="R32" s="71">
        <f t="shared" si="7"/>
        <v>0</v>
      </c>
    </row>
    <row r="33" spans="1:18" ht="114" customHeight="1" x14ac:dyDescent="0.2">
      <c r="A33" s="37" t="s">
        <v>130</v>
      </c>
      <c r="B33" s="42"/>
      <c r="C33" s="113" t="s">
        <v>302</v>
      </c>
      <c r="D33" s="162">
        <v>44469</v>
      </c>
      <c r="E33" s="70">
        <f t="shared" si="49"/>
        <v>122091.29999999999</v>
      </c>
      <c r="F33" s="73">
        <v>121467.9</v>
      </c>
      <c r="G33" s="73">
        <v>623.4</v>
      </c>
      <c r="H33" s="73"/>
      <c r="I33" s="70">
        <f>J33+K33+L33</f>
        <v>0</v>
      </c>
      <c r="J33" s="62"/>
      <c r="K33" s="73"/>
      <c r="L33" s="62"/>
      <c r="M33" s="71">
        <f t="shared" si="5"/>
        <v>0</v>
      </c>
      <c r="N33" s="70">
        <f>O33+P33+Q33</f>
        <v>0</v>
      </c>
      <c r="O33" s="62"/>
      <c r="P33" s="73"/>
      <c r="Q33" s="62"/>
      <c r="R33" s="71">
        <f t="shared" si="7"/>
        <v>0</v>
      </c>
    </row>
    <row r="34" spans="1:18" ht="100.5" customHeight="1" x14ac:dyDescent="0.2">
      <c r="A34" s="37" t="s">
        <v>131</v>
      </c>
      <c r="B34" s="42"/>
      <c r="C34" s="113" t="s">
        <v>303</v>
      </c>
      <c r="D34" s="162">
        <v>44530</v>
      </c>
      <c r="E34" s="70">
        <f t="shared" si="49"/>
        <v>157434.90000000002</v>
      </c>
      <c r="F34" s="73">
        <v>156642.20000000001</v>
      </c>
      <c r="G34" s="73">
        <v>792.7</v>
      </c>
      <c r="H34" s="73"/>
      <c r="I34" s="70">
        <f>J34+K34+L34</f>
        <v>0</v>
      </c>
      <c r="J34" s="62"/>
      <c r="K34" s="73"/>
      <c r="L34" s="62"/>
      <c r="M34" s="71">
        <f t="shared" si="5"/>
        <v>0</v>
      </c>
      <c r="N34" s="70">
        <f>O34+P34+Q34</f>
        <v>0</v>
      </c>
      <c r="O34" s="62"/>
      <c r="P34" s="73"/>
      <c r="Q34" s="62"/>
      <c r="R34" s="71">
        <f t="shared" si="7"/>
        <v>0</v>
      </c>
    </row>
    <row r="35" spans="1:18" ht="103.5" customHeight="1" x14ac:dyDescent="0.2">
      <c r="A35" s="37" t="s">
        <v>132</v>
      </c>
      <c r="B35" s="42"/>
      <c r="C35" s="113" t="s">
        <v>304</v>
      </c>
      <c r="D35" s="162">
        <v>44469</v>
      </c>
      <c r="E35" s="70">
        <f t="shared" si="49"/>
        <v>136751.90000000002</v>
      </c>
      <c r="F35" s="73">
        <v>136064.70000000001</v>
      </c>
      <c r="G35" s="73">
        <v>687.2</v>
      </c>
      <c r="H35" s="73"/>
      <c r="I35" s="70">
        <f>J35+K35+L35</f>
        <v>0</v>
      </c>
      <c r="J35" s="62"/>
      <c r="K35" s="73"/>
      <c r="L35" s="62"/>
      <c r="M35" s="71">
        <f t="shared" si="5"/>
        <v>0</v>
      </c>
      <c r="N35" s="70">
        <f>O35+P35+Q35</f>
        <v>0</v>
      </c>
      <c r="O35" s="62"/>
      <c r="P35" s="73"/>
      <c r="Q35" s="62"/>
      <c r="R35" s="71">
        <f t="shared" si="7"/>
        <v>0</v>
      </c>
    </row>
    <row r="36" spans="1:18" ht="102" customHeight="1" x14ac:dyDescent="0.2">
      <c r="A36" s="37" t="s">
        <v>133</v>
      </c>
      <c r="B36" s="42" t="s">
        <v>305</v>
      </c>
      <c r="C36" s="42" t="s">
        <v>99</v>
      </c>
      <c r="D36" s="97" t="s">
        <v>306</v>
      </c>
      <c r="E36" s="70">
        <f t="shared" si="49"/>
        <v>29830.699999999997</v>
      </c>
      <c r="F36" s="73">
        <v>29676.1</v>
      </c>
      <c r="G36" s="73">
        <v>154.6</v>
      </c>
      <c r="H36" s="73"/>
      <c r="I36" s="70">
        <f>SUM(J36:L36)</f>
        <v>0</v>
      </c>
      <c r="J36" s="62"/>
      <c r="K36" s="73"/>
      <c r="L36" s="62"/>
      <c r="M36" s="71">
        <f t="shared" si="5"/>
        <v>0</v>
      </c>
      <c r="N36" s="70">
        <f>SUM(O36:Q36)</f>
        <v>0</v>
      </c>
      <c r="O36" s="62"/>
      <c r="P36" s="73"/>
      <c r="Q36" s="62"/>
      <c r="R36" s="71">
        <f t="shared" si="7"/>
        <v>0</v>
      </c>
    </row>
    <row r="37" spans="1:18" ht="49.5" x14ac:dyDescent="0.2">
      <c r="A37" s="30" t="s">
        <v>146</v>
      </c>
      <c r="B37" s="59"/>
      <c r="C37" s="42"/>
      <c r="D37" s="97"/>
      <c r="E37" s="70"/>
      <c r="F37" s="73"/>
      <c r="G37" s="73"/>
      <c r="H37" s="73"/>
      <c r="I37" s="70"/>
      <c r="J37" s="62"/>
      <c r="K37" s="73"/>
      <c r="L37" s="62"/>
      <c r="M37" s="71"/>
      <c r="N37" s="70"/>
      <c r="O37" s="62"/>
      <c r="P37" s="73"/>
      <c r="Q37" s="62"/>
      <c r="R37" s="71"/>
    </row>
    <row r="38" spans="1:18" ht="66" x14ac:dyDescent="0.2">
      <c r="A38" s="20" t="s">
        <v>68</v>
      </c>
      <c r="B38" s="59"/>
      <c r="C38" s="42"/>
      <c r="D38" s="97"/>
      <c r="E38" s="70"/>
      <c r="F38" s="73"/>
      <c r="G38" s="73"/>
      <c r="H38" s="73"/>
      <c r="I38" s="70"/>
      <c r="J38" s="62"/>
      <c r="K38" s="73"/>
      <c r="L38" s="62"/>
      <c r="M38" s="71"/>
      <c r="N38" s="70"/>
      <c r="O38" s="62"/>
      <c r="P38" s="73"/>
      <c r="Q38" s="62"/>
      <c r="R38" s="71"/>
    </row>
    <row r="39" spans="1:18" ht="49.5" x14ac:dyDescent="0.2">
      <c r="A39" s="25" t="s">
        <v>147</v>
      </c>
      <c r="B39" s="59"/>
      <c r="C39" s="42"/>
      <c r="D39" s="97"/>
      <c r="E39" s="70">
        <f t="shared" ref="E39:E40" si="52">F39+G39+H39</f>
        <v>1974</v>
      </c>
      <c r="F39" s="73"/>
      <c r="G39" s="73">
        <v>1974</v>
      </c>
      <c r="H39" s="73"/>
      <c r="I39" s="70">
        <f>SUM(J39:L39)</f>
        <v>0</v>
      </c>
      <c r="J39" s="62"/>
      <c r="K39" s="73"/>
      <c r="L39" s="62"/>
      <c r="M39" s="71">
        <f t="shared" ref="M39:M40" si="53">I39/E39*100</f>
        <v>0</v>
      </c>
      <c r="N39" s="70">
        <f>SUM(O39:Q39)</f>
        <v>0</v>
      </c>
      <c r="O39" s="62"/>
      <c r="P39" s="73"/>
      <c r="Q39" s="62"/>
      <c r="R39" s="71">
        <f t="shared" ref="R39:R40" si="54">N39/E39*100</f>
        <v>0</v>
      </c>
    </row>
    <row r="40" spans="1:18" ht="33" x14ac:dyDescent="0.2">
      <c r="A40" s="37" t="s">
        <v>136</v>
      </c>
      <c r="B40" s="59"/>
      <c r="C40" s="42"/>
      <c r="D40" s="97"/>
      <c r="E40" s="70">
        <f t="shared" si="52"/>
        <v>1974</v>
      </c>
      <c r="F40" s="73"/>
      <c r="G40" s="73">
        <v>1974</v>
      </c>
      <c r="H40" s="73"/>
      <c r="I40" s="70">
        <f>SUM(J40:L40)</f>
        <v>0</v>
      </c>
      <c r="J40" s="62"/>
      <c r="K40" s="73"/>
      <c r="L40" s="62"/>
      <c r="M40" s="71">
        <f t="shared" si="53"/>
        <v>0</v>
      </c>
      <c r="N40" s="70">
        <f>SUM(O40:Q40)</f>
        <v>0</v>
      </c>
      <c r="O40" s="62"/>
      <c r="P40" s="73"/>
      <c r="Q40" s="62"/>
      <c r="R40" s="71">
        <f t="shared" si="54"/>
        <v>0</v>
      </c>
    </row>
    <row r="41" spans="1:18" s="130" customFormat="1" ht="100.5" customHeight="1" x14ac:dyDescent="0.25">
      <c r="A41" s="115" t="s">
        <v>67</v>
      </c>
      <c r="B41" s="126"/>
      <c r="C41" s="127"/>
      <c r="D41" s="128"/>
      <c r="E41" s="92">
        <f>E44+E46+E48+E51+E54</f>
        <v>730803.3</v>
      </c>
      <c r="F41" s="92">
        <f t="shared" ref="F41:L41" si="55">F44+F46+F48+F51+F54</f>
        <v>620023.19999999995</v>
      </c>
      <c r="G41" s="92">
        <f t="shared" si="55"/>
        <v>110780.09999999999</v>
      </c>
      <c r="H41" s="92">
        <f t="shared" si="55"/>
        <v>0</v>
      </c>
      <c r="I41" s="92">
        <f t="shared" si="55"/>
        <v>0</v>
      </c>
      <c r="J41" s="92">
        <f t="shared" si="55"/>
        <v>0</v>
      </c>
      <c r="K41" s="92">
        <f t="shared" si="55"/>
        <v>0</v>
      </c>
      <c r="L41" s="92">
        <f t="shared" si="55"/>
        <v>0</v>
      </c>
      <c r="M41" s="92">
        <f t="shared" si="5"/>
        <v>0</v>
      </c>
      <c r="N41" s="92">
        <f t="shared" ref="N41:N46" si="56">O41+P41+Q41</f>
        <v>0</v>
      </c>
      <c r="O41" s="92">
        <f t="shared" ref="O41:Q41" si="57">O44+O46+O48+O51+O54</f>
        <v>0</v>
      </c>
      <c r="P41" s="92">
        <f t="shared" si="57"/>
        <v>0</v>
      </c>
      <c r="Q41" s="92">
        <f t="shared" si="57"/>
        <v>0</v>
      </c>
      <c r="R41" s="92">
        <f t="shared" si="7"/>
        <v>0</v>
      </c>
    </row>
    <row r="42" spans="1:18" ht="49.5" x14ac:dyDescent="0.2">
      <c r="A42" s="30" t="s">
        <v>32</v>
      </c>
      <c r="B42" s="74"/>
      <c r="C42" s="74"/>
      <c r="D42" s="75"/>
      <c r="E42" s="70">
        <f t="shared" si="49"/>
        <v>0</v>
      </c>
      <c r="F42" s="62"/>
      <c r="G42" s="62"/>
      <c r="H42" s="62"/>
      <c r="I42" s="70">
        <f t="shared" si="50"/>
        <v>0</v>
      </c>
      <c r="J42" s="62"/>
      <c r="K42" s="62"/>
      <c r="L42" s="62"/>
      <c r="M42" s="71"/>
      <c r="N42" s="70">
        <f t="shared" si="56"/>
        <v>0</v>
      </c>
      <c r="O42" s="62"/>
      <c r="P42" s="73"/>
      <c r="Q42" s="62"/>
      <c r="R42" s="71"/>
    </row>
    <row r="43" spans="1:18" ht="29.25" customHeight="1" x14ac:dyDescent="0.2">
      <c r="A43" s="30" t="s">
        <v>29</v>
      </c>
      <c r="B43" s="74"/>
      <c r="C43" s="74"/>
      <c r="D43" s="75"/>
      <c r="E43" s="70">
        <f t="shared" si="49"/>
        <v>0</v>
      </c>
      <c r="F43" s="62"/>
      <c r="G43" s="62"/>
      <c r="H43" s="62"/>
      <c r="I43" s="70">
        <f t="shared" si="50"/>
        <v>0</v>
      </c>
      <c r="J43" s="62"/>
      <c r="K43" s="62"/>
      <c r="L43" s="62"/>
      <c r="M43" s="71"/>
      <c r="N43" s="70">
        <f t="shared" si="56"/>
        <v>0</v>
      </c>
      <c r="O43" s="62"/>
      <c r="P43" s="62"/>
      <c r="Q43" s="62"/>
      <c r="R43" s="71"/>
    </row>
    <row r="44" spans="1:18" ht="114" customHeight="1" x14ac:dyDescent="0.2">
      <c r="A44" s="37" t="s">
        <v>73</v>
      </c>
      <c r="B44" s="42" t="s">
        <v>307</v>
      </c>
      <c r="C44" s="113" t="s">
        <v>100</v>
      </c>
      <c r="D44" s="164" t="s">
        <v>308</v>
      </c>
      <c r="E44" s="70">
        <f t="shared" si="49"/>
        <v>60679.4</v>
      </c>
      <c r="F44" s="70">
        <v>35948.300000000003</v>
      </c>
      <c r="G44" s="70">
        <v>24731.1</v>
      </c>
      <c r="H44" s="70"/>
      <c r="I44" s="70">
        <f t="shared" si="50"/>
        <v>0</v>
      </c>
      <c r="J44" s="70"/>
      <c r="K44" s="70"/>
      <c r="L44" s="70"/>
      <c r="M44" s="71">
        <f t="shared" si="5"/>
        <v>0</v>
      </c>
      <c r="N44" s="70">
        <f t="shared" si="56"/>
        <v>0</v>
      </c>
      <c r="O44" s="70"/>
      <c r="P44" s="70"/>
      <c r="Q44" s="70"/>
      <c r="R44" s="71">
        <f t="shared" si="7"/>
        <v>0</v>
      </c>
    </row>
    <row r="45" spans="1:18" s="8" customFormat="1" ht="27" customHeight="1" x14ac:dyDescent="0.2">
      <c r="A45" s="30" t="s">
        <v>74</v>
      </c>
      <c r="B45" s="159"/>
      <c r="C45" s="80"/>
      <c r="D45" s="69"/>
      <c r="E45" s="70">
        <f t="shared" si="49"/>
        <v>0</v>
      </c>
      <c r="F45" s="62"/>
      <c r="G45" s="62"/>
      <c r="H45" s="73"/>
      <c r="I45" s="70">
        <f t="shared" si="50"/>
        <v>0</v>
      </c>
      <c r="J45" s="62"/>
      <c r="K45" s="62"/>
      <c r="L45" s="62"/>
      <c r="M45" s="71"/>
      <c r="N45" s="70">
        <f t="shared" si="56"/>
        <v>0</v>
      </c>
      <c r="O45" s="62"/>
      <c r="P45" s="62"/>
      <c r="Q45" s="62"/>
      <c r="R45" s="71"/>
    </row>
    <row r="46" spans="1:18" ht="87" customHeight="1" x14ac:dyDescent="0.2">
      <c r="A46" s="37" t="s">
        <v>75</v>
      </c>
      <c r="B46" s="42" t="s">
        <v>309</v>
      </c>
      <c r="C46" s="163" t="s">
        <v>310</v>
      </c>
      <c r="D46" s="162">
        <v>44440</v>
      </c>
      <c r="E46" s="70">
        <f t="shared" si="49"/>
        <v>131575.9</v>
      </c>
      <c r="F46" s="62">
        <v>66761.2</v>
      </c>
      <c r="G46" s="62">
        <v>64814.7</v>
      </c>
      <c r="H46" s="73"/>
      <c r="I46" s="70">
        <f t="shared" si="50"/>
        <v>0</v>
      </c>
      <c r="J46" s="62"/>
      <c r="K46" s="73"/>
      <c r="L46" s="62"/>
      <c r="M46" s="71">
        <f t="shared" si="5"/>
        <v>0</v>
      </c>
      <c r="N46" s="70">
        <f t="shared" si="56"/>
        <v>0</v>
      </c>
      <c r="O46" s="62"/>
      <c r="P46" s="73"/>
      <c r="Q46" s="62"/>
      <c r="R46" s="71">
        <f t="shared" si="7"/>
        <v>0</v>
      </c>
    </row>
    <row r="47" spans="1:18" ht="27.75" customHeight="1" x14ac:dyDescent="0.2">
      <c r="A47" s="30" t="s">
        <v>30</v>
      </c>
      <c r="B47" s="60"/>
      <c r="C47" s="54"/>
      <c r="D47" s="69"/>
      <c r="E47" s="70"/>
      <c r="F47" s="62"/>
      <c r="G47" s="62"/>
      <c r="H47" s="73"/>
      <c r="I47" s="70"/>
      <c r="J47" s="62"/>
      <c r="K47" s="73"/>
      <c r="L47" s="62"/>
      <c r="M47" s="71"/>
      <c r="N47" s="70"/>
      <c r="O47" s="62"/>
      <c r="P47" s="73"/>
      <c r="Q47" s="62"/>
      <c r="R47" s="71"/>
    </row>
    <row r="48" spans="1:18" ht="60.75" customHeight="1" x14ac:dyDescent="0.2">
      <c r="A48" s="37" t="s">
        <v>148</v>
      </c>
      <c r="B48" s="60"/>
      <c r="C48" s="54"/>
      <c r="D48" s="69"/>
      <c r="E48" s="70">
        <f t="shared" ref="E48:E49" si="58">F48+G48+H48</f>
        <v>16560</v>
      </c>
      <c r="F48" s="62"/>
      <c r="G48" s="62">
        <v>16560</v>
      </c>
      <c r="H48" s="73"/>
      <c r="I48" s="70">
        <f t="shared" ref="I48:I49" si="59">J48+K48+L48</f>
        <v>0</v>
      </c>
      <c r="J48" s="62"/>
      <c r="K48" s="73"/>
      <c r="L48" s="62"/>
      <c r="M48" s="71">
        <f t="shared" ref="M48:M49" si="60">I48/E48*100</f>
        <v>0</v>
      </c>
      <c r="N48" s="70">
        <f t="shared" ref="N48:N49" si="61">O48+P48+Q48</f>
        <v>0</v>
      </c>
      <c r="O48" s="62"/>
      <c r="P48" s="73"/>
      <c r="Q48" s="62"/>
      <c r="R48" s="71">
        <f t="shared" ref="R48:R49" si="62">N48/E48*100</f>
        <v>0</v>
      </c>
    </row>
    <row r="49" spans="1:18" ht="33" x14ac:dyDescent="0.2">
      <c r="A49" s="37" t="s">
        <v>136</v>
      </c>
      <c r="B49" s="60"/>
      <c r="C49" s="54"/>
      <c r="D49" s="69"/>
      <c r="E49" s="70">
        <f t="shared" si="58"/>
        <v>16560</v>
      </c>
      <c r="F49" s="62"/>
      <c r="G49" s="62">
        <v>16560</v>
      </c>
      <c r="H49" s="73"/>
      <c r="I49" s="70">
        <f t="shared" si="59"/>
        <v>0</v>
      </c>
      <c r="J49" s="62"/>
      <c r="K49" s="73"/>
      <c r="L49" s="62"/>
      <c r="M49" s="71">
        <f t="shared" si="60"/>
        <v>0</v>
      </c>
      <c r="N49" s="70">
        <f t="shared" si="61"/>
        <v>0</v>
      </c>
      <c r="O49" s="62"/>
      <c r="P49" s="73"/>
      <c r="Q49" s="62"/>
      <c r="R49" s="71">
        <f t="shared" si="62"/>
        <v>0</v>
      </c>
    </row>
    <row r="50" spans="1:18" ht="24.75" customHeight="1" x14ac:dyDescent="0.2">
      <c r="A50" s="30" t="s">
        <v>137</v>
      </c>
      <c r="B50" s="60"/>
      <c r="C50" s="54"/>
      <c r="D50" s="69"/>
      <c r="E50" s="70"/>
      <c r="F50" s="62"/>
      <c r="G50" s="62"/>
      <c r="H50" s="73"/>
      <c r="I50" s="70"/>
      <c r="J50" s="62"/>
      <c r="K50" s="73"/>
      <c r="L50" s="62"/>
      <c r="M50" s="71"/>
      <c r="N50" s="70"/>
      <c r="O50" s="62"/>
      <c r="P50" s="73"/>
      <c r="Q50" s="62"/>
      <c r="R50" s="71"/>
    </row>
    <row r="51" spans="1:18" ht="115.5" x14ac:dyDescent="0.2">
      <c r="A51" s="37" t="s">
        <v>149</v>
      </c>
      <c r="B51" s="60"/>
      <c r="C51" s="54"/>
      <c r="D51" s="69"/>
      <c r="E51" s="70">
        <f t="shared" ref="E51:E52" si="63">F51+G51+H51</f>
        <v>494</v>
      </c>
      <c r="F51" s="62"/>
      <c r="G51" s="62">
        <v>494</v>
      </c>
      <c r="H51" s="73"/>
      <c r="I51" s="70">
        <f t="shared" ref="I51:I52" si="64">J51+K51+L51</f>
        <v>0</v>
      </c>
      <c r="J51" s="62"/>
      <c r="K51" s="73"/>
      <c r="L51" s="62"/>
      <c r="M51" s="71">
        <f t="shared" ref="M51:M52" si="65">I51/E51*100</f>
        <v>0</v>
      </c>
      <c r="N51" s="70">
        <f t="shared" ref="N51:N52" si="66">O51+P51+Q51</f>
        <v>0</v>
      </c>
      <c r="O51" s="62"/>
      <c r="P51" s="73"/>
      <c r="Q51" s="62"/>
      <c r="R51" s="71">
        <f t="shared" ref="R51:R52" si="67">N51/E51*100</f>
        <v>0</v>
      </c>
    </row>
    <row r="52" spans="1:18" ht="33" x14ac:dyDescent="0.2">
      <c r="A52" s="37" t="s">
        <v>136</v>
      </c>
      <c r="B52" s="60"/>
      <c r="C52" s="54"/>
      <c r="D52" s="69"/>
      <c r="E52" s="70">
        <f t="shared" si="63"/>
        <v>494</v>
      </c>
      <c r="F52" s="62"/>
      <c r="G52" s="62">
        <v>494</v>
      </c>
      <c r="H52" s="73"/>
      <c r="I52" s="70">
        <f t="shared" si="64"/>
        <v>0</v>
      </c>
      <c r="J52" s="62"/>
      <c r="K52" s="73"/>
      <c r="L52" s="62"/>
      <c r="M52" s="71">
        <f t="shared" si="65"/>
        <v>0</v>
      </c>
      <c r="N52" s="70">
        <f t="shared" si="66"/>
        <v>0</v>
      </c>
      <c r="O52" s="62"/>
      <c r="P52" s="73"/>
      <c r="Q52" s="62"/>
      <c r="R52" s="71">
        <f t="shared" si="67"/>
        <v>0</v>
      </c>
    </row>
    <row r="53" spans="1:18" s="8" customFormat="1" ht="27.75" customHeight="1" x14ac:dyDescent="0.2">
      <c r="A53" s="30" t="s">
        <v>19</v>
      </c>
      <c r="B53" s="159"/>
      <c r="C53" s="80"/>
      <c r="D53" s="69"/>
      <c r="E53" s="70">
        <f t="shared" si="49"/>
        <v>0</v>
      </c>
      <c r="F53" s="62"/>
      <c r="G53" s="62"/>
      <c r="H53" s="73"/>
      <c r="I53" s="70">
        <f t="shared" si="50"/>
        <v>0</v>
      </c>
      <c r="J53" s="62"/>
      <c r="K53" s="62"/>
      <c r="L53" s="62"/>
      <c r="M53" s="71"/>
      <c r="N53" s="70">
        <f>O53+P53+Q53</f>
        <v>0</v>
      </c>
      <c r="O53" s="62"/>
      <c r="P53" s="62"/>
      <c r="Q53" s="62"/>
      <c r="R53" s="71"/>
    </row>
    <row r="54" spans="1:18" ht="117" customHeight="1" x14ac:dyDescent="0.2">
      <c r="A54" s="37" t="s">
        <v>82</v>
      </c>
      <c r="B54" s="165" t="s">
        <v>311</v>
      </c>
      <c r="C54" s="165" t="s">
        <v>312</v>
      </c>
      <c r="D54" s="165" t="s">
        <v>126</v>
      </c>
      <c r="E54" s="70">
        <f t="shared" si="49"/>
        <v>521494</v>
      </c>
      <c r="F54" s="62">
        <v>517313.7</v>
      </c>
      <c r="G54" s="62">
        <v>4180.3</v>
      </c>
      <c r="H54" s="73"/>
      <c r="I54" s="70">
        <f>J54+K54+L54</f>
        <v>0</v>
      </c>
      <c r="J54" s="62"/>
      <c r="K54" s="62"/>
      <c r="L54" s="73"/>
      <c r="M54" s="71">
        <f t="shared" si="5"/>
        <v>0</v>
      </c>
      <c r="N54" s="70">
        <f>O54+P54+Q54</f>
        <v>0</v>
      </c>
      <c r="O54" s="73"/>
      <c r="P54" s="73"/>
      <c r="Q54" s="73"/>
      <c r="R54" s="71">
        <f t="shared" si="7"/>
        <v>0</v>
      </c>
    </row>
    <row r="55" spans="1:18" s="7" customFormat="1" ht="21.75" customHeight="1" x14ac:dyDescent="0.25">
      <c r="A55" s="27" t="s">
        <v>22</v>
      </c>
      <c r="B55" s="77"/>
      <c r="C55" s="77"/>
      <c r="D55" s="78"/>
      <c r="E55" s="72">
        <f>E57</f>
        <v>855296.2</v>
      </c>
      <c r="F55" s="72">
        <f t="shared" ref="F55:L55" si="68">F57</f>
        <v>761814.7</v>
      </c>
      <c r="G55" s="72">
        <f t="shared" si="68"/>
        <v>93481.5</v>
      </c>
      <c r="H55" s="72">
        <f t="shared" si="68"/>
        <v>0</v>
      </c>
      <c r="I55" s="72">
        <f t="shared" si="68"/>
        <v>0</v>
      </c>
      <c r="J55" s="72">
        <f t="shared" si="68"/>
        <v>0</v>
      </c>
      <c r="K55" s="72">
        <f t="shared" si="68"/>
        <v>0</v>
      </c>
      <c r="L55" s="72">
        <f t="shared" si="68"/>
        <v>0</v>
      </c>
      <c r="M55" s="72">
        <f t="shared" si="5"/>
        <v>0</v>
      </c>
      <c r="N55" s="72">
        <f t="shared" ref="N55:Q55" si="69">N57</f>
        <v>0</v>
      </c>
      <c r="O55" s="72">
        <f t="shared" si="69"/>
        <v>0</v>
      </c>
      <c r="P55" s="72">
        <f t="shared" si="69"/>
        <v>0</v>
      </c>
      <c r="Q55" s="72">
        <f t="shared" si="69"/>
        <v>0</v>
      </c>
      <c r="R55" s="72">
        <f t="shared" si="7"/>
        <v>0</v>
      </c>
    </row>
    <row r="56" spans="1:18" ht="22.5" customHeight="1" x14ac:dyDescent="0.2">
      <c r="A56" s="17" t="s">
        <v>20</v>
      </c>
      <c r="B56" s="54"/>
      <c r="C56" s="54"/>
      <c r="D56" s="69"/>
      <c r="E56" s="70">
        <f t="shared" si="49"/>
        <v>0</v>
      </c>
      <c r="F56" s="62"/>
      <c r="G56" s="62"/>
      <c r="H56" s="62"/>
      <c r="I56" s="70">
        <f t="shared" si="50"/>
        <v>0</v>
      </c>
      <c r="J56" s="62"/>
      <c r="K56" s="62"/>
      <c r="L56" s="62"/>
      <c r="M56" s="71"/>
      <c r="N56" s="70">
        <f>O56+P56+Q56</f>
        <v>0</v>
      </c>
      <c r="O56" s="62"/>
      <c r="P56" s="73"/>
      <c r="Q56" s="62"/>
      <c r="R56" s="71"/>
    </row>
    <row r="57" spans="1:18" s="119" customFormat="1" ht="60" customHeight="1" x14ac:dyDescent="0.2">
      <c r="A57" s="115" t="s">
        <v>33</v>
      </c>
      <c r="B57" s="131"/>
      <c r="C57" s="131"/>
      <c r="D57" s="128"/>
      <c r="E57" s="92">
        <f>E58+E88</f>
        <v>855296.2</v>
      </c>
      <c r="F57" s="92">
        <f t="shared" ref="F57:H57" si="70">F58+F88</f>
        <v>761814.7</v>
      </c>
      <c r="G57" s="92">
        <f t="shared" si="70"/>
        <v>93481.5</v>
      </c>
      <c r="H57" s="92">
        <f t="shared" si="70"/>
        <v>0</v>
      </c>
      <c r="I57" s="92"/>
      <c r="J57" s="92"/>
      <c r="K57" s="92"/>
      <c r="L57" s="92"/>
      <c r="M57" s="92">
        <f>I57/E57*100</f>
        <v>0</v>
      </c>
      <c r="N57" s="92">
        <f t="shared" ref="N57:Q57" si="71">N58+N88</f>
        <v>0</v>
      </c>
      <c r="O57" s="92">
        <f t="shared" si="71"/>
        <v>0</v>
      </c>
      <c r="P57" s="92">
        <f t="shared" si="71"/>
        <v>0</v>
      </c>
      <c r="Q57" s="92">
        <f t="shared" si="71"/>
        <v>0</v>
      </c>
      <c r="R57" s="92">
        <f t="shared" si="7"/>
        <v>0</v>
      </c>
    </row>
    <row r="58" spans="1:18" s="119" customFormat="1" ht="54.75" customHeight="1" x14ac:dyDescent="0.2">
      <c r="A58" s="115" t="s">
        <v>23</v>
      </c>
      <c r="B58" s="131"/>
      <c r="C58" s="131"/>
      <c r="D58" s="128"/>
      <c r="E58" s="92">
        <f>E61+E64+E66+E69+E73+E75+E77+E79+E81+E83+E85+E86</f>
        <v>51787.199999999997</v>
      </c>
      <c r="F58" s="92">
        <f t="shared" ref="F58:L58" si="72">F61+F64+F66+F69+F73+F75+F77+F79+F81+F83+F85+F86</f>
        <v>33020.699999999997</v>
      </c>
      <c r="G58" s="92">
        <f t="shared" si="72"/>
        <v>18766.5</v>
      </c>
      <c r="H58" s="92">
        <f t="shared" si="72"/>
        <v>0</v>
      </c>
      <c r="I58" s="92">
        <f t="shared" si="72"/>
        <v>0</v>
      </c>
      <c r="J58" s="92">
        <f t="shared" si="72"/>
        <v>0</v>
      </c>
      <c r="K58" s="92">
        <f t="shared" si="72"/>
        <v>0</v>
      </c>
      <c r="L58" s="92">
        <f t="shared" si="72"/>
        <v>0</v>
      </c>
      <c r="M58" s="92">
        <f>I58/E58*100</f>
        <v>0</v>
      </c>
      <c r="N58" s="92">
        <f t="shared" ref="N58:Q58" si="73">N61+N64+N66+N69+N73+N75+N77+N79+N81+N83+N85+N86</f>
        <v>0</v>
      </c>
      <c r="O58" s="92">
        <f t="shared" si="73"/>
        <v>0</v>
      </c>
      <c r="P58" s="92">
        <f t="shared" si="73"/>
        <v>0</v>
      </c>
      <c r="Q58" s="92">
        <f t="shared" si="73"/>
        <v>0</v>
      </c>
      <c r="R58" s="92">
        <f t="shared" si="7"/>
        <v>0</v>
      </c>
    </row>
    <row r="59" spans="1:18" ht="60" customHeight="1" x14ac:dyDescent="0.2">
      <c r="A59" s="30" t="s">
        <v>46</v>
      </c>
      <c r="B59" s="54"/>
      <c r="C59" s="54"/>
      <c r="D59" s="69"/>
      <c r="E59" s="70">
        <f t="shared" si="49"/>
        <v>0</v>
      </c>
      <c r="F59" s="62"/>
      <c r="G59" s="62"/>
      <c r="H59" s="62"/>
      <c r="I59" s="70">
        <f t="shared" si="50"/>
        <v>0</v>
      </c>
      <c r="J59" s="62"/>
      <c r="K59" s="62"/>
      <c r="L59" s="62"/>
      <c r="M59" s="71"/>
      <c r="N59" s="70">
        <f>O59+P59+Q59</f>
        <v>0</v>
      </c>
      <c r="O59" s="62"/>
      <c r="P59" s="73"/>
      <c r="Q59" s="62"/>
      <c r="R59" s="71"/>
    </row>
    <row r="60" spans="1:18" ht="25.5" customHeight="1" x14ac:dyDescent="0.2">
      <c r="A60" s="44" t="s">
        <v>34</v>
      </c>
      <c r="B60" s="54"/>
      <c r="C60" s="54"/>
      <c r="D60" s="86"/>
      <c r="E60" s="70"/>
      <c r="F60" s="62"/>
      <c r="G60" s="62"/>
      <c r="H60" s="62"/>
      <c r="I60" s="70"/>
      <c r="J60" s="62"/>
      <c r="K60" s="62"/>
      <c r="L60" s="62"/>
      <c r="M60" s="71"/>
      <c r="N60" s="70"/>
      <c r="O60" s="62"/>
      <c r="P60" s="62"/>
      <c r="Q60" s="62"/>
      <c r="R60" s="71"/>
    </row>
    <row r="61" spans="1:18" ht="46.5" customHeight="1" x14ac:dyDescent="0.2">
      <c r="A61" s="37" t="s">
        <v>150</v>
      </c>
      <c r="B61" s="54"/>
      <c r="C61" s="54"/>
      <c r="D61" s="86"/>
      <c r="E61" s="70">
        <f>F61+G61+H61</f>
        <v>1900</v>
      </c>
      <c r="F61" s="62"/>
      <c r="G61" s="62">
        <v>1900</v>
      </c>
      <c r="H61" s="62"/>
      <c r="I61" s="70">
        <f>J61+K61+L61</f>
        <v>0</v>
      </c>
      <c r="J61" s="62"/>
      <c r="K61" s="62"/>
      <c r="L61" s="62"/>
      <c r="M61" s="71">
        <f t="shared" si="5"/>
        <v>0</v>
      </c>
      <c r="N61" s="70">
        <f>O61+P61+Q61</f>
        <v>0</v>
      </c>
      <c r="O61" s="62"/>
      <c r="P61" s="62"/>
      <c r="Q61" s="62"/>
      <c r="R61" s="71">
        <f t="shared" si="7"/>
        <v>0</v>
      </c>
    </row>
    <row r="62" spans="1:18" ht="30.75" customHeight="1" x14ac:dyDescent="0.2">
      <c r="A62" s="37" t="s">
        <v>136</v>
      </c>
      <c r="B62" s="54"/>
      <c r="C62" s="54"/>
      <c r="D62" s="86"/>
      <c r="E62" s="70"/>
      <c r="F62" s="62"/>
      <c r="G62" s="62">
        <v>1900</v>
      </c>
      <c r="H62" s="62"/>
      <c r="I62" s="70"/>
      <c r="J62" s="62"/>
      <c r="K62" s="62"/>
      <c r="L62" s="62"/>
      <c r="M62" s="71"/>
      <c r="N62" s="70"/>
      <c r="O62" s="62"/>
      <c r="P62" s="62"/>
      <c r="Q62" s="62"/>
      <c r="R62" s="71"/>
    </row>
    <row r="63" spans="1:18" ht="31.5" customHeight="1" x14ac:dyDescent="0.2">
      <c r="A63" s="30" t="s">
        <v>135</v>
      </c>
      <c r="B63" s="54"/>
      <c r="C63" s="54"/>
      <c r="D63" s="86"/>
      <c r="E63" s="70"/>
      <c r="F63" s="62"/>
      <c r="G63" s="62"/>
      <c r="H63" s="62"/>
      <c r="I63" s="70"/>
      <c r="J63" s="62"/>
      <c r="K63" s="62"/>
      <c r="L63" s="62"/>
      <c r="M63" s="71"/>
      <c r="N63" s="70"/>
      <c r="O63" s="62"/>
      <c r="P63" s="62"/>
      <c r="Q63" s="62"/>
      <c r="R63" s="71"/>
    </row>
    <row r="64" spans="1:18" ht="60" customHeight="1" x14ac:dyDescent="0.2">
      <c r="A64" s="37" t="s">
        <v>151</v>
      </c>
      <c r="B64" s="54"/>
      <c r="C64" s="54"/>
      <c r="D64" s="86"/>
      <c r="E64" s="70">
        <f xml:space="preserve"> SUM(F64:H64)</f>
        <v>2350</v>
      </c>
      <c r="F64" s="62"/>
      <c r="G64" s="62">
        <v>2350</v>
      </c>
      <c r="H64" s="62"/>
      <c r="I64" s="70">
        <f xml:space="preserve"> SUM(J64:L64)</f>
        <v>0</v>
      </c>
      <c r="J64" s="62"/>
      <c r="K64" s="62"/>
      <c r="L64" s="62"/>
      <c r="M64" s="71">
        <f t="shared" si="5"/>
        <v>0</v>
      </c>
      <c r="N64" s="70">
        <f xml:space="preserve"> SUM(O64:Q64)</f>
        <v>0</v>
      </c>
      <c r="O64" s="62"/>
      <c r="P64" s="62"/>
      <c r="Q64" s="62"/>
      <c r="R64" s="71">
        <f t="shared" si="7"/>
        <v>0</v>
      </c>
    </row>
    <row r="65" spans="1:18" ht="33.75" customHeight="1" x14ac:dyDescent="0.2">
      <c r="A65" s="37" t="s">
        <v>136</v>
      </c>
      <c r="B65" s="54"/>
      <c r="C65" s="54"/>
      <c r="D65" s="86"/>
      <c r="E65" s="70">
        <f>SUM(F65:H65)</f>
        <v>2350</v>
      </c>
      <c r="F65" s="62"/>
      <c r="G65" s="62">
        <v>2350</v>
      </c>
      <c r="H65" s="62"/>
      <c r="I65" s="70"/>
      <c r="J65" s="62"/>
      <c r="K65" s="62"/>
      <c r="L65" s="62"/>
      <c r="M65" s="71"/>
      <c r="N65" s="70"/>
      <c r="O65" s="62"/>
      <c r="P65" s="62"/>
      <c r="Q65" s="62"/>
      <c r="R65" s="71"/>
    </row>
    <row r="66" spans="1:18" ht="63" customHeight="1" x14ac:dyDescent="0.2">
      <c r="A66" s="37" t="s">
        <v>152</v>
      </c>
      <c r="B66" s="42" t="s">
        <v>102</v>
      </c>
      <c r="C66" s="42" t="s">
        <v>103</v>
      </c>
      <c r="D66" s="61" t="s">
        <v>94</v>
      </c>
      <c r="E66" s="70">
        <f t="shared" ref="E66" si="74">SUM(F66:H66)</f>
        <v>940</v>
      </c>
      <c r="F66" s="62"/>
      <c r="G66" s="62">
        <v>940</v>
      </c>
      <c r="H66" s="62"/>
      <c r="I66" s="70"/>
      <c r="J66" s="62"/>
      <c r="K66" s="62"/>
      <c r="L66" s="62"/>
      <c r="M66" s="71"/>
      <c r="N66" s="70"/>
      <c r="O66" s="62"/>
      <c r="P66" s="62"/>
      <c r="Q66" s="62"/>
      <c r="R66" s="71"/>
    </row>
    <row r="67" spans="1:18" ht="36.75" customHeight="1" x14ac:dyDescent="0.2">
      <c r="A67" s="37" t="s">
        <v>136</v>
      </c>
      <c r="B67" s="42"/>
      <c r="C67" s="42"/>
      <c r="D67" s="61"/>
      <c r="E67" s="70">
        <f t="shared" ref="E67" si="75">SUM(F67:H67)</f>
        <v>940</v>
      </c>
      <c r="F67" s="62"/>
      <c r="G67" s="62">
        <v>940</v>
      </c>
      <c r="H67" s="62"/>
      <c r="I67" s="70"/>
      <c r="J67" s="62"/>
      <c r="K67" s="62"/>
      <c r="L67" s="62"/>
      <c r="M67" s="71"/>
      <c r="N67" s="70"/>
      <c r="O67" s="62"/>
      <c r="P67" s="62"/>
      <c r="Q67" s="62"/>
      <c r="R67" s="71"/>
    </row>
    <row r="68" spans="1:18" s="47" customFormat="1" ht="30.75" customHeight="1" x14ac:dyDescent="0.2">
      <c r="A68" s="30" t="s">
        <v>19</v>
      </c>
      <c r="B68" s="52"/>
      <c r="C68" s="52"/>
      <c r="D68" s="76"/>
      <c r="E68" s="56"/>
      <c r="F68" s="68"/>
      <c r="G68" s="68"/>
      <c r="H68" s="68"/>
      <c r="I68" s="70"/>
      <c r="J68" s="68"/>
      <c r="K68" s="68"/>
      <c r="L68" s="68"/>
      <c r="M68" s="57"/>
      <c r="N68" s="56"/>
      <c r="O68" s="68"/>
      <c r="P68" s="68"/>
      <c r="Q68" s="68"/>
      <c r="R68" s="57"/>
    </row>
    <row r="69" spans="1:18" ht="67.5" customHeight="1" x14ac:dyDescent="0.2">
      <c r="A69" s="37" t="s">
        <v>153</v>
      </c>
      <c r="B69" s="42" t="s">
        <v>102</v>
      </c>
      <c r="C69" s="42" t="s">
        <v>104</v>
      </c>
      <c r="D69" s="61" t="s">
        <v>95</v>
      </c>
      <c r="E69" s="70">
        <f t="shared" ref="E69:E70" si="76">SUM(F69:H69)</f>
        <v>5000</v>
      </c>
      <c r="F69" s="62"/>
      <c r="G69" s="62">
        <v>5000</v>
      </c>
      <c r="H69" s="62"/>
      <c r="I69" s="70"/>
      <c r="J69" s="62"/>
      <c r="K69" s="62"/>
      <c r="L69" s="62"/>
      <c r="M69" s="71"/>
      <c r="N69" s="70"/>
      <c r="O69" s="62"/>
      <c r="P69" s="62"/>
      <c r="Q69" s="62"/>
      <c r="R69" s="71"/>
    </row>
    <row r="70" spans="1:18" ht="36" customHeight="1" x14ac:dyDescent="0.2">
      <c r="A70" s="37" t="s">
        <v>136</v>
      </c>
      <c r="B70" s="42"/>
      <c r="C70" s="42"/>
      <c r="D70" s="61"/>
      <c r="E70" s="70">
        <f t="shared" si="76"/>
        <v>5000</v>
      </c>
      <c r="F70" s="62"/>
      <c r="G70" s="62">
        <v>5000</v>
      </c>
      <c r="H70" s="62"/>
      <c r="I70" s="70"/>
      <c r="J70" s="62"/>
      <c r="K70" s="62"/>
      <c r="L70" s="62"/>
      <c r="M70" s="71"/>
      <c r="N70" s="70"/>
      <c r="O70" s="62"/>
      <c r="P70" s="62"/>
      <c r="Q70" s="62"/>
      <c r="R70" s="71"/>
    </row>
    <row r="71" spans="1:18" ht="49.5" x14ac:dyDescent="0.2">
      <c r="A71" s="30" t="s">
        <v>146</v>
      </c>
      <c r="B71" s="42"/>
      <c r="C71" s="42"/>
      <c r="D71" s="61"/>
      <c r="E71" s="70"/>
      <c r="F71" s="62"/>
      <c r="G71" s="62"/>
      <c r="H71" s="62"/>
      <c r="I71" s="70"/>
      <c r="J71" s="62"/>
      <c r="K71" s="62"/>
      <c r="L71" s="62"/>
      <c r="M71" s="71"/>
      <c r="N71" s="70"/>
      <c r="O71" s="62"/>
      <c r="P71" s="62"/>
      <c r="Q71" s="62"/>
      <c r="R71" s="71"/>
    </row>
    <row r="72" spans="1:18" ht="66" x14ac:dyDescent="0.2">
      <c r="A72" s="30" t="s">
        <v>68</v>
      </c>
      <c r="B72" s="42"/>
      <c r="C72" s="42"/>
      <c r="D72" s="61"/>
      <c r="E72" s="70"/>
      <c r="F72" s="62"/>
      <c r="G72" s="62"/>
      <c r="H72" s="62"/>
      <c r="I72" s="70"/>
      <c r="J72" s="62"/>
      <c r="K72" s="62"/>
      <c r="L72" s="62"/>
      <c r="M72" s="71"/>
      <c r="N72" s="70"/>
      <c r="O72" s="62"/>
      <c r="P72" s="62"/>
      <c r="Q72" s="62"/>
      <c r="R72" s="71"/>
    </row>
    <row r="73" spans="1:18" ht="82.5" x14ac:dyDescent="0.2">
      <c r="A73" s="37" t="s">
        <v>154</v>
      </c>
      <c r="B73" s="42"/>
      <c r="C73" s="42"/>
      <c r="D73" s="61"/>
      <c r="E73" s="70">
        <f t="shared" ref="E73" si="77">SUM(F73:H73)</f>
        <v>1743</v>
      </c>
      <c r="F73" s="62"/>
      <c r="G73" s="62">
        <v>1743</v>
      </c>
      <c r="H73" s="62"/>
      <c r="I73" s="70"/>
      <c r="J73" s="62"/>
      <c r="K73" s="62"/>
      <c r="L73" s="62"/>
      <c r="M73" s="71"/>
      <c r="N73" s="70"/>
      <c r="O73" s="62"/>
      <c r="P73" s="62"/>
      <c r="Q73" s="62"/>
      <c r="R73" s="71"/>
    </row>
    <row r="74" spans="1:18" ht="33" x14ac:dyDescent="0.2">
      <c r="A74" s="37" t="s">
        <v>136</v>
      </c>
      <c r="B74" s="42"/>
      <c r="C74" s="42"/>
      <c r="D74" s="61"/>
      <c r="E74" s="70">
        <f t="shared" ref="E74" si="78">SUM(F74:H74)</f>
        <v>1743</v>
      </c>
      <c r="F74" s="62"/>
      <c r="G74" s="62">
        <v>1743</v>
      </c>
      <c r="H74" s="62"/>
      <c r="I74" s="70"/>
      <c r="J74" s="62"/>
      <c r="K74" s="62"/>
      <c r="L74" s="62"/>
      <c r="M74" s="71"/>
      <c r="N74" s="70"/>
      <c r="O74" s="62"/>
      <c r="P74" s="62"/>
      <c r="Q74" s="62"/>
      <c r="R74" s="71"/>
    </row>
    <row r="75" spans="1:18" ht="66" x14ac:dyDescent="0.2">
      <c r="A75" s="37" t="s">
        <v>155</v>
      </c>
      <c r="B75" s="42"/>
      <c r="C75" s="42"/>
      <c r="D75" s="61"/>
      <c r="E75" s="70">
        <f t="shared" ref="E75:E76" si="79">SUM(F75:H75)</f>
        <v>1000</v>
      </c>
      <c r="F75" s="62"/>
      <c r="G75" s="62">
        <v>1000</v>
      </c>
      <c r="H75" s="62"/>
      <c r="I75" s="70"/>
      <c r="J75" s="62"/>
      <c r="K75" s="62"/>
      <c r="L75" s="62"/>
      <c r="M75" s="71"/>
      <c r="N75" s="70"/>
      <c r="O75" s="62"/>
      <c r="P75" s="62"/>
      <c r="Q75" s="62"/>
      <c r="R75" s="71"/>
    </row>
    <row r="76" spans="1:18" ht="33" x14ac:dyDescent="0.2">
      <c r="A76" s="37" t="s">
        <v>136</v>
      </c>
      <c r="B76" s="42"/>
      <c r="C76" s="42"/>
      <c r="D76" s="61"/>
      <c r="E76" s="70">
        <f t="shared" si="79"/>
        <v>1000</v>
      </c>
      <c r="F76" s="62"/>
      <c r="G76" s="62">
        <v>1000</v>
      </c>
      <c r="H76" s="62"/>
      <c r="I76" s="70"/>
      <c r="J76" s="62"/>
      <c r="K76" s="62"/>
      <c r="L76" s="62"/>
      <c r="M76" s="71"/>
      <c r="N76" s="70"/>
      <c r="O76" s="62"/>
      <c r="P76" s="62"/>
      <c r="Q76" s="62"/>
      <c r="R76" s="71"/>
    </row>
    <row r="77" spans="1:18" ht="66" x14ac:dyDescent="0.2">
      <c r="A77" s="37" t="s">
        <v>156</v>
      </c>
      <c r="B77" s="42"/>
      <c r="C77" s="42"/>
      <c r="D77" s="61"/>
      <c r="E77" s="70">
        <f t="shared" ref="E77:E85" si="80">SUM(F77:H77)</f>
        <v>1500</v>
      </c>
      <c r="F77" s="62"/>
      <c r="G77" s="62">
        <v>1500</v>
      </c>
      <c r="H77" s="62"/>
      <c r="I77" s="70"/>
      <c r="J77" s="62"/>
      <c r="K77" s="62"/>
      <c r="L77" s="62"/>
      <c r="M77" s="71"/>
      <c r="N77" s="70"/>
      <c r="O77" s="62"/>
      <c r="P77" s="62"/>
      <c r="Q77" s="62"/>
      <c r="R77" s="71"/>
    </row>
    <row r="78" spans="1:18" ht="33" x14ac:dyDescent="0.2">
      <c r="A78" s="37" t="s">
        <v>136</v>
      </c>
      <c r="B78" s="42"/>
      <c r="C78" s="42"/>
      <c r="D78" s="61"/>
      <c r="E78" s="70">
        <f t="shared" si="80"/>
        <v>1500</v>
      </c>
      <c r="F78" s="62"/>
      <c r="G78" s="62">
        <v>1500</v>
      </c>
      <c r="H78" s="62"/>
      <c r="I78" s="70"/>
      <c r="J78" s="62"/>
      <c r="K78" s="62"/>
      <c r="L78" s="62"/>
      <c r="M78" s="71"/>
      <c r="N78" s="70"/>
      <c r="O78" s="62"/>
      <c r="P78" s="62"/>
      <c r="Q78" s="62"/>
      <c r="R78" s="71"/>
    </row>
    <row r="79" spans="1:18" ht="78.75" customHeight="1" x14ac:dyDescent="0.2">
      <c r="A79" s="37" t="s">
        <v>157</v>
      </c>
      <c r="B79" s="42"/>
      <c r="C79" s="42"/>
      <c r="D79" s="61"/>
      <c r="E79" s="70">
        <f t="shared" si="80"/>
        <v>1000</v>
      </c>
      <c r="F79" s="62"/>
      <c r="G79" s="62">
        <v>1000</v>
      </c>
      <c r="H79" s="62"/>
      <c r="I79" s="70"/>
      <c r="J79" s="62"/>
      <c r="K79" s="62"/>
      <c r="L79" s="62"/>
      <c r="M79" s="71"/>
      <c r="N79" s="70"/>
      <c r="O79" s="62"/>
      <c r="P79" s="62"/>
      <c r="Q79" s="62"/>
      <c r="R79" s="71"/>
    </row>
    <row r="80" spans="1:18" ht="33" x14ac:dyDescent="0.2">
      <c r="A80" s="37" t="s">
        <v>136</v>
      </c>
      <c r="B80" s="42"/>
      <c r="C80" s="42"/>
      <c r="D80" s="61"/>
      <c r="E80" s="70">
        <f t="shared" si="80"/>
        <v>1000</v>
      </c>
      <c r="F80" s="62"/>
      <c r="G80" s="62">
        <v>1000</v>
      </c>
      <c r="H80" s="62"/>
      <c r="I80" s="70"/>
      <c r="J80" s="62"/>
      <c r="K80" s="62"/>
      <c r="L80" s="62"/>
      <c r="M80" s="71"/>
      <c r="N80" s="70"/>
      <c r="O80" s="62"/>
      <c r="P80" s="62"/>
      <c r="Q80" s="62"/>
      <c r="R80" s="71"/>
    </row>
    <row r="81" spans="1:18" ht="82.5" x14ac:dyDescent="0.2">
      <c r="A81" s="37" t="s">
        <v>158</v>
      </c>
      <c r="B81" s="42"/>
      <c r="C81" s="42"/>
      <c r="D81" s="61"/>
      <c r="E81" s="70">
        <f t="shared" si="80"/>
        <v>1000</v>
      </c>
      <c r="F81" s="62"/>
      <c r="G81" s="62">
        <v>1000</v>
      </c>
      <c r="H81" s="62"/>
      <c r="I81" s="70"/>
      <c r="J81" s="62"/>
      <c r="K81" s="62"/>
      <c r="L81" s="62"/>
      <c r="M81" s="71"/>
      <c r="N81" s="70"/>
      <c r="O81" s="62"/>
      <c r="P81" s="62"/>
      <c r="Q81" s="62"/>
      <c r="R81" s="71"/>
    </row>
    <row r="82" spans="1:18" ht="33" x14ac:dyDescent="0.2">
      <c r="A82" s="37" t="s">
        <v>136</v>
      </c>
      <c r="B82" s="42"/>
      <c r="C82" s="42"/>
      <c r="D82" s="61"/>
      <c r="E82" s="70">
        <f t="shared" si="80"/>
        <v>1000</v>
      </c>
      <c r="F82" s="62"/>
      <c r="G82" s="62">
        <v>1000</v>
      </c>
      <c r="H82" s="62"/>
      <c r="I82" s="70"/>
      <c r="J82" s="62"/>
      <c r="K82" s="62"/>
      <c r="L82" s="62"/>
      <c r="M82" s="71"/>
      <c r="N82" s="70"/>
      <c r="O82" s="62"/>
      <c r="P82" s="62"/>
      <c r="Q82" s="62"/>
      <c r="R82" s="71"/>
    </row>
    <row r="83" spans="1:18" ht="66" x14ac:dyDescent="0.2">
      <c r="A83" s="37" t="s">
        <v>159</v>
      </c>
      <c r="B83" s="42"/>
      <c r="C83" s="42"/>
      <c r="D83" s="61"/>
      <c r="E83" s="70">
        <f t="shared" si="80"/>
        <v>1000</v>
      </c>
      <c r="F83" s="62"/>
      <c r="G83" s="62">
        <v>1000</v>
      </c>
      <c r="H83" s="62"/>
      <c r="I83" s="70"/>
      <c r="J83" s="62"/>
      <c r="K83" s="62"/>
      <c r="L83" s="62"/>
      <c r="M83" s="71"/>
      <c r="N83" s="70"/>
      <c r="O83" s="62"/>
      <c r="P83" s="62"/>
      <c r="Q83" s="62"/>
      <c r="R83" s="71"/>
    </row>
    <row r="84" spans="1:18" ht="33" x14ac:dyDescent="0.2">
      <c r="A84" s="37" t="s">
        <v>136</v>
      </c>
      <c r="B84" s="42"/>
      <c r="C84" s="42"/>
      <c r="D84" s="61"/>
      <c r="E84" s="70">
        <f t="shared" si="80"/>
        <v>1000</v>
      </c>
      <c r="F84" s="62"/>
      <c r="G84" s="62">
        <v>1000</v>
      </c>
      <c r="H84" s="62"/>
      <c r="I84" s="70"/>
      <c r="J84" s="62"/>
      <c r="K84" s="62"/>
      <c r="L84" s="62"/>
      <c r="M84" s="71"/>
      <c r="N84" s="70"/>
      <c r="O84" s="62"/>
      <c r="P84" s="62"/>
      <c r="Q84" s="62"/>
      <c r="R84" s="71"/>
    </row>
    <row r="85" spans="1:18" ht="66" x14ac:dyDescent="0.2">
      <c r="A85" s="37" t="s">
        <v>160</v>
      </c>
      <c r="B85" s="42"/>
      <c r="C85" s="42"/>
      <c r="D85" s="61"/>
      <c r="E85" s="70">
        <f t="shared" si="80"/>
        <v>33354.199999999997</v>
      </c>
      <c r="F85" s="62">
        <v>33020.699999999997</v>
      </c>
      <c r="G85" s="62">
        <v>333.5</v>
      </c>
      <c r="H85" s="62"/>
      <c r="I85" s="70"/>
      <c r="J85" s="62"/>
      <c r="K85" s="62"/>
      <c r="L85" s="62"/>
      <c r="M85" s="71"/>
      <c r="N85" s="70"/>
      <c r="O85" s="62"/>
      <c r="P85" s="62"/>
      <c r="Q85" s="62"/>
      <c r="R85" s="71"/>
    </row>
    <row r="86" spans="1:18" ht="49.5" x14ac:dyDescent="0.2">
      <c r="A86" s="37" t="s">
        <v>161</v>
      </c>
      <c r="B86" s="42"/>
      <c r="C86" s="42"/>
      <c r="D86" s="61"/>
      <c r="E86" s="70">
        <f>F86+G86+H86</f>
        <v>1000</v>
      </c>
      <c r="F86" s="62"/>
      <c r="G86" s="62">
        <v>1000</v>
      </c>
      <c r="H86" s="62"/>
      <c r="I86" s="70"/>
      <c r="J86" s="62"/>
      <c r="K86" s="62"/>
      <c r="L86" s="62"/>
      <c r="M86" s="71"/>
      <c r="N86" s="70"/>
      <c r="O86" s="62"/>
      <c r="P86" s="62"/>
      <c r="Q86" s="62"/>
      <c r="R86" s="71"/>
    </row>
    <row r="87" spans="1:18" ht="33" x14ac:dyDescent="0.2">
      <c r="A87" s="37" t="s">
        <v>136</v>
      </c>
      <c r="B87" s="42"/>
      <c r="C87" s="42"/>
      <c r="D87" s="61"/>
      <c r="E87" s="70">
        <f t="shared" ref="E87" si="81">SUM(F87:H87)</f>
        <v>1000</v>
      </c>
      <c r="F87" s="62"/>
      <c r="G87" s="62">
        <v>1000</v>
      </c>
      <c r="H87" s="62"/>
      <c r="I87" s="70"/>
      <c r="J87" s="62"/>
      <c r="K87" s="62"/>
      <c r="L87" s="62"/>
      <c r="M87" s="71"/>
      <c r="N87" s="70"/>
      <c r="O87" s="62"/>
      <c r="P87" s="62"/>
      <c r="Q87" s="62"/>
      <c r="R87" s="71"/>
    </row>
    <row r="88" spans="1:18" s="119" customFormat="1" ht="66" x14ac:dyDescent="0.2">
      <c r="A88" s="115" t="s">
        <v>162</v>
      </c>
      <c r="B88" s="131"/>
      <c r="C88" s="131"/>
      <c r="D88" s="128"/>
      <c r="E88" s="92">
        <f>E91+E93+E97</f>
        <v>803509</v>
      </c>
      <c r="F88" s="92">
        <f t="shared" ref="F88:L88" si="82">F91+F93+F97</f>
        <v>728794</v>
      </c>
      <c r="G88" s="92">
        <f t="shared" si="82"/>
        <v>74715</v>
      </c>
      <c r="H88" s="92">
        <f t="shared" si="82"/>
        <v>0</v>
      </c>
      <c r="I88" s="92">
        <f t="shared" si="82"/>
        <v>0</v>
      </c>
      <c r="J88" s="92">
        <f t="shared" si="82"/>
        <v>0</v>
      </c>
      <c r="K88" s="92">
        <f t="shared" si="82"/>
        <v>0</v>
      </c>
      <c r="L88" s="92">
        <f t="shared" si="82"/>
        <v>0</v>
      </c>
      <c r="M88" s="92">
        <f t="shared" ref="M88:M193" si="83">I88/E88*100</f>
        <v>0</v>
      </c>
      <c r="N88" s="92">
        <f t="shared" ref="N88:Q88" si="84">N91+N93+N97</f>
        <v>0</v>
      </c>
      <c r="O88" s="92">
        <f t="shared" si="84"/>
        <v>0</v>
      </c>
      <c r="P88" s="92">
        <f t="shared" si="84"/>
        <v>0</v>
      </c>
      <c r="Q88" s="92">
        <f t="shared" si="84"/>
        <v>0</v>
      </c>
      <c r="R88" s="92">
        <f t="shared" ref="R88:R193" si="85">N88/E88*100</f>
        <v>0</v>
      </c>
    </row>
    <row r="89" spans="1:18" ht="49.5" x14ac:dyDescent="0.2">
      <c r="A89" s="30" t="s">
        <v>146</v>
      </c>
      <c r="B89" s="54"/>
      <c r="C89" s="54"/>
      <c r="D89" s="69"/>
      <c r="E89" s="70"/>
      <c r="F89" s="62"/>
      <c r="G89" s="62"/>
      <c r="H89" s="62"/>
      <c r="I89" s="70"/>
      <c r="J89" s="62"/>
      <c r="K89" s="62"/>
      <c r="L89" s="62"/>
      <c r="M89" s="70"/>
      <c r="N89" s="70"/>
      <c r="O89" s="62"/>
      <c r="P89" s="62"/>
      <c r="Q89" s="62"/>
      <c r="R89" s="70"/>
    </row>
    <row r="90" spans="1:18" ht="66" x14ac:dyDescent="0.2">
      <c r="A90" s="30" t="s">
        <v>68</v>
      </c>
      <c r="B90" s="54"/>
      <c r="C90" s="54"/>
      <c r="D90" s="69"/>
      <c r="E90" s="70"/>
      <c r="F90" s="62"/>
      <c r="G90" s="62"/>
      <c r="H90" s="62"/>
      <c r="I90" s="70"/>
      <c r="J90" s="62"/>
      <c r="K90" s="62"/>
      <c r="L90" s="62"/>
      <c r="M90" s="70"/>
      <c r="N90" s="70"/>
      <c r="O90" s="62"/>
      <c r="P90" s="62"/>
      <c r="Q90" s="62"/>
      <c r="R90" s="70"/>
    </row>
    <row r="91" spans="1:18" ht="59.25" customHeight="1" x14ac:dyDescent="0.2">
      <c r="A91" s="120" t="s">
        <v>163</v>
      </c>
      <c r="B91" s="54"/>
      <c r="C91" s="54"/>
      <c r="D91" s="69"/>
      <c r="E91" s="70">
        <f t="shared" ref="E91:E92" si="86">F91+G91+H91</f>
        <v>19500</v>
      </c>
      <c r="F91" s="62"/>
      <c r="G91" s="62">
        <v>19500</v>
      </c>
      <c r="H91" s="62"/>
      <c r="I91" s="70"/>
      <c r="J91" s="62"/>
      <c r="K91" s="62"/>
      <c r="L91" s="62"/>
      <c r="M91" s="71"/>
      <c r="N91" s="70"/>
      <c r="O91" s="62"/>
      <c r="P91" s="62"/>
      <c r="Q91" s="62"/>
      <c r="R91" s="71"/>
    </row>
    <row r="92" spans="1:18" ht="33" x14ac:dyDescent="0.2">
      <c r="A92" s="37" t="s">
        <v>136</v>
      </c>
      <c r="B92" s="54"/>
      <c r="C92" s="54"/>
      <c r="D92" s="69"/>
      <c r="E92" s="70">
        <f t="shared" si="86"/>
        <v>19500</v>
      </c>
      <c r="F92" s="62"/>
      <c r="G92" s="62">
        <v>19500</v>
      </c>
      <c r="H92" s="62"/>
      <c r="I92" s="70"/>
      <c r="J92" s="62"/>
      <c r="K92" s="62"/>
      <c r="L92" s="62"/>
      <c r="M92" s="71"/>
      <c r="N92" s="70"/>
      <c r="O92" s="62"/>
      <c r="P92" s="62"/>
      <c r="Q92" s="62"/>
      <c r="R92" s="71"/>
    </row>
    <row r="93" spans="1:18" ht="56.25" customHeight="1" x14ac:dyDescent="0.2">
      <c r="A93" s="37" t="s">
        <v>164</v>
      </c>
      <c r="B93" s="54"/>
      <c r="C93" s="54"/>
      <c r="D93" s="69"/>
      <c r="E93" s="70">
        <f>F93+G93+H93</f>
        <v>18000</v>
      </c>
      <c r="F93" s="62"/>
      <c r="G93" s="62">
        <v>18000</v>
      </c>
      <c r="H93" s="62"/>
      <c r="I93" s="70"/>
      <c r="J93" s="62"/>
      <c r="K93" s="62"/>
      <c r="L93" s="62"/>
      <c r="M93" s="71"/>
      <c r="N93" s="70"/>
      <c r="O93" s="62"/>
      <c r="P93" s="62"/>
      <c r="Q93" s="62"/>
      <c r="R93" s="71"/>
    </row>
    <row r="94" spans="1:18" ht="33" x14ac:dyDescent="0.2">
      <c r="A94" s="37" t="s">
        <v>136</v>
      </c>
      <c r="B94" s="54"/>
      <c r="C94" s="54"/>
      <c r="D94" s="69"/>
      <c r="E94" s="70">
        <f>F94+G94+H94</f>
        <v>18000</v>
      </c>
      <c r="F94" s="62"/>
      <c r="G94" s="62">
        <v>18000</v>
      </c>
      <c r="H94" s="62"/>
      <c r="I94" s="70"/>
      <c r="J94" s="62"/>
      <c r="K94" s="62"/>
      <c r="L94" s="62"/>
      <c r="M94" s="71"/>
      <c r="N94" s="70"/>
      <c r="O94" s="62"/>
      <c r="P94" s="62"/>
      <c r="Q94" s="62"/>
      <c r="R94" s="71"/>
    </row>
    <row r="95" spans="1:18" ht="57.75" customHeight="1" x14ac:dyDescent="0.2">
      <c r="A95" s="30" t="s">
        <v>105</v>
      </c>
      <c r="B95" s="54"/>
      <c r="C95" s="54"/>
      <c r="D95" s="69"/>
      <c r="E95" s="70">
        <f t="shared" si="49"/>
        <v>0</v>
      </c>
      <c r="F95" s="62"/>
      <c r="G95" s="62"/>
      <c r="H95" s="62"/>
      <c r="I95" s="70">
        <f t="shared" si="50"/>
        <v>0</v>
      </c>
      <c r="J95" s="62"/>
      <c r="K95" s="62"/>
      <c r="L95" s="62"/>
      <c r="M95" s="71"/>
      <c r="N95" s="70">
        <f>O95+P95+Q95</f>
        <v>0</v>
      </c>
      <c r="O95" s="62"/>
      <c r="P95" s="73"/>
      <c r="Q95" s="62"/>
      <c r="R95" s="71"/>
    </row>
    <row r="96" spans="1:18" ht="27.75" customHeight="1" x14ac:dyDescent="0.2">
      <c r="A96" s="30" t="s">
        <v>19</v>
      </c>
      <c r="B96" s="54"/>
      <c r="C96" s="54"/>
      <c r="D96" s="69"/>
      <c r="E96" s="70">
        <f t="shared" si="49"/>
        <v>0</v>
      </c>
      <c r="F96" s="62"/>
      <c r="G96" s="62"/>
      <c r="H96" s="62"/>
      <c r="I96" s="70">
        <f t="shared" si="50"/>
        <v>0</v>
      </c>
      <c r="J96" s="62"/>
      <c r="K96" s="62"/>
      <c r="L96" s="62"/>
      <c r="M96" s="71"/>
      <c r="N96" s="70">
        <f>O96+P96+Q96</f>
        <v>0</v>
      </c>
      <c r="O96" s="62"/>
      <c r="P96" s="62"/>
      <c r="Q96" s="62"/>
      <c r="R96" s="71"/>
    </row>
    <row r="97" spans="1:18" s="139" customFormat="1" ht="133.5" customHeight="1" x14ac:dyDescent="0.2">
      <c r="A97" s="134" t="s">
        <v>127</v>
      </c>
      <c r="B97" s="135"/>
      <c r="C97" s="135"/>
      <c r="D97" s="135"/>
      <c r="E97" s="136">
        <f t="shared" si="49"/>
        <v>766009</v>
      </c>
      <c r="F97" s="137">
        <v>728794</v>
      </c>
      <c r="G97" s="137">
        <v>37215</v>
      </c>
      <c r="H97" s="137"/>
      <c r="I97" s="136">
        <f t="shared" si="50"/>
        <v>0</v>
      </c>
      <c r="J97" s="137"/>
      <c r="K97" s="137"/>
      <c r="L97" s="137"/>
      <c r="M97" s="138">
        <f t="shared" si="83"/>
        <v>0</v>
      </c>
      <c r="N97" s="136">
        <f>O97+P97+Q97</f>
        <v>0</v>
      </c>
      <c r="O97" s="137"/>
      <c r="P97" s="137"/>
      <c r="Q97" s="137"/>
      <c r="R97" s="138">
        <f t="shared" si="85"/>
        <v>0</v>
      </c>
    </row>
    <row r="98" spans="1:18" ht="25.5" hidden="1" customHeight="1" x14ac:dyDescent="0.2">
      <c r="A98" s="24" t="s">
        <v>42</v>
      </c>
      <c r="B98" s="54"/>
      <c r="C98" s="54"/>
      <c r="D98" s="69"/>
      <c r="E98" s="70"/>
      <c r="F98" s="62"/>
      <c r="G98" s="62"/>
      <c r="H98" s="62"/>
      <c r="I98" s="70"/>
      <c r="J98" s="62"/>
      <c r="K98" s="62"/>
      <c r="L98" s="62"/>
      <c r="M98" s="71"/>
      <c r="N98" s="70"/>
      <c r="O98" s="62"/>
      <c r="P98" s="73"/>
      <c r="Q98" s="62"/>
      <c r="R98" s="71"/>
    </row>
    <row r="99" spans="1:18" s="53" customFormat="1" ht="106.5" hidden="1" customHeight="1" x14ac:dyDescent="0.25">
      <c r="A99" s="106" t="s">
        <v>107</v>
      </c>
      <c r="B99" s="60" t="s">
        <v>108</v>
      </c>
      <c r="C99" s="60" t="s">
        <v>109</v>
      </c>
      <c r="D99" s="101" t="s">
        <v>110</v>
      </c>
      <c r="E99" s="63">
        <f t="shared" ref="E99:E100" si="87">F99+G99+H99</f>
        <v>21032.902999999998</v>
      </c>
      <c r="F99" s="63">
        <f>8836+11273.123</f>
        <v>20109.123</v>
      </c>
      <c r="G99" s="63">
        <f>451.2+359.78</f>
        <v>810.98</v>
      </c>
      <c r="H99" s="63">
        <v>112.8</v>
      </c>
      <c r="I99" s="63">
        <f t="shared" ref="I99" si="88">J99+K99+L99</f>
        <v>21032.902999999998</v>
      </c>
      <c r="J99" s="63">
        <f>8836+11273.123</f>
        <v>20109.123</v>
      </c>
      <c r="K99" s="63">
        <f>451.2+359.78</f>
        <v>810.98</v>
      </c>
      <c r="L99" s="63">
        <v>112.8</v>
      </c>
      <c r="M99" s="123">
        <f t="shared" ref="M99:M100" si="89">I99/E99*100</f>
        <v>100</v>
      </c>
      <c r="N99" s="63">
        <f>O99+P99+Q99</f>
        <v>21032.902999999998</v>
      </c>
      <c r="O99" s="63">
        <f>8836+11273.123</f>
        <v>20109.123</v>
      </c>
      <c r="P99" s="63">
        <f>451.2+359.78</f>
        <v>810.98</v>
      </c>
      <c r="Q99" s="63">
        <v>112.8</v>
      </c>
      <c r="R99" s="71">
        <f t="shared" si="85"/>
        <v>100</v>
      </c>
    </row>
    <row r="100" spans="1:18" s="53" customFormat="1" ht="69.75" hidden="1" customHeight="1" x14ac:dyDescent="0.25">
      <c r="A100" s="179" t="s">
        <v>111</v>
      </c>
      <c r="B100" s="183" t="s">
        <v>112</v>
      </c>
      <c r="C100" s="183" t="s">
        <v>113</v>
      </c>
      <c r="D100" s="177" t="s">
        <v>114</v>
      </c>
      <c r="E100" s="181">
        <f t="shared" si="87"/>
        <v>276600.54000000004</v>
      </c>
      <c r="F100" s="181">
        <v>260004.5</v>
      </c>
      <c r="G100" s="181">
        <v>13276.83</v>
      </c>
      <c r="H100" s="181">
        <v>3319.21</v>
      </c>
      <c r="I100" s="181">
        <f>SUM(J100:L101)</f>
        <v>276600.54000000004</v>
      </c>
      <c r="J100" s="181">
        <v>260004.5</v>
      </c>
      <c r="K100" s="181">
        <v>13276.83</v>
      </c>
      <c r="L100" s="181">
        <v>3319.21</v>
      </c>
      <c r="M100" s="187">
        <f t="shared" si="89"/>
        <v>100</v>
      </c>
      <c r="N100" s="181">
        <f>O100+P100+Q100</f>
        <v>276600.54000000004</v>
      </c>
      <c r="O100" s="181">
        <v>260004.5</v>
      </c>
      <c r="P100" s="181">
        <v>13276.83</v>
      </c>
      <c r="Q100" s="181">
        <v>3319.21</v>
      </c>
      <c r="R100" s="185">
        <f>N100/E100*100</f>
        <v>100</v>
      </c>
    </row>
    <row r="101" spans="1:18" s="53" customFormat="1" ht="76.5" hidden="1" customHeight="1" x14ac:dyDescent="0.25">
      <c r="A101" s="180"/>
      <c r="B101" s="184"/>
      <c r="C101" s="184"/>
      <c r="D101" s="178"/>
      <c r="E101" s="182"/>
      <c r="F101" s="182"/>
      <c r="G101" s="182"/>
      <c r="H101" s="182"/>
      <c r="I101" s="182"/>
      <c r="J101" s="182"/>
      <c r="K101" s="182"/>
      <c r="L101" s="182"/>
      <c r="M101" s="188"/>
      <c r="N101" s="182"/>
      <c r="O101" s="182"/>
      <c r="P101" s="182"/>
      <c r="Q101" s="182"/>
      <c r="R101" s="186"/>
    </row>
    <row r="102" spans="1:18" s="53" customFormat="1" ht="93.75" hidden="1" customHeight="1" x14ac:dyDescent="0.25">
      <c r="A102" s="89" t="s">
        <v>115</v>
      </c>
      <c r="B102" s="60" t="s">
        <v>116</v>
      </c>
      <c r="C102" s="60" t="s">
        <v>109</v>
      </c>
      <c r="D102" s="60" t="s">
        <v>117</v>
      </c>
      <c r="E102" s="63">
        <f t="shared" ref="E102:E105" si="90">F102+G102+H102</f>
        <v>67815.429999999993</v>
      </c>
      <c r="F102" s="63">
        <v>63746.5</v>
      </c>
      <c r="G102" s="63">
        <v>3255.14</v>
      </c>
      <c r="H102" s="63">
        <v>813.79</v>
      </c>
      <c r="I102" s="63">
        <f t="shared" ref="I102:I105" si="91">J102+K102+L102</f>
        <v>67815.429999999993</v>
      </c>
      <c r="J102" s="63">
        <v>63746.5</v>
      </c>
      <c r="K102" s="63">
        <v>3255.14</v>
      </c>
      <c r="L102" s="63">
        <v>813.79</v>
      </c>
      <c r="M102" s="123">
        <f>I102/E102*100</f>
        <v>100</v>
      </c>
      <c r="N102" s="63">
        <f t="shared" ref="N102:N107" si="92">O102+P102+Q102</f>
        <v>67815.429999999993</v>
      </c>
      <c r="O102" s="63">
        <v>63746.5</v>
      </c>
      <c r="P102" s="63">
        <v>3255.14</v>
      </c>
      <c r="Q102" s="63">
        <v>813.79</v>
      </c>
      <c r="R102" s="88">
        <f t="shared" ref="R102" si="93">N102/E102*100</f>
        <v>100</v>
      </c>
    </row>
    <row r="103" spans="1:18" s="53" customFormat="1" ht="0.75" customHeight="1" x14ac:dyDescent="0.25">
      <c r="A103" s="89" t="s">
        <v>118</v>
      </c>
      <c r="B103" s="60" t="s">
        <v>119</v>
      </c>
      <c r="C103" s="60"/>
      <c r="D103" s="60" t="s">
        <v>120</v>
      </c>
      <c r="E103" s="63">
        <f t="shared" si="90"/>
        <v>0</v>
      </c>
      <c r="F103" s="63"/>
      <c r="G103" s="63"/>
      <c r="H103" s="63"/>
      <c r="I103" s="63">
        <f t="shared" si="91"/>
        <v>0</v>
      </c>
      <c r="J103" s="63"/>
      <c r="K103" s="63"/>
      <c r="L103" s="63"/>
      <c r="M103" s="123">
        <v>0</v>
      </c>
      <c r="N103" s="63">
        <f t="shared" si="92"/>
        <v>0</v>
      </c>
      <c r="O103" s="63"/>
      <c r="P103" s="63"/>
      <c r="Q103" s="63"/>
      <c r="R103" s="88">
        <v>0</v>
      </c>
    </row>
    <row r="104" spans="1:18" s="53" customFormat="1" ht="69.75" hidden="1" customHeight="1" x14ac:dyDescent="0.25">
      <c r="A104" s="89" t="s">
        <v>121</v>
      </c>
      <c r="B104" s="60" t="s">
        <v>122</v>
      </c>
      <c r="C104" s="60"/>
      <c r="D104" s="60" t="s">
        <v>123</v>
      </c>
      <c r="E104" s="63">
        <f t="shared" si="90"/>
        <v>0</v>
      </c>
      <c r="F104" s="63"/>
      <c r="G104" s="63"/>
      <c r="H104" s="63"/>
      <c r="I104" s="63">
        <f t="shared" si="91"/>
        <v>0</v>
      </c>
      <c r="J104" s="63"/>
      <c r="K104" s="63"/>
      <c r="L104" s="63"/>
      <c r="M104" s="123">
        <v>0</v>
      </c>
      <c r="N104" s="63">
        <f t="shared" si="92"/>
        <v>0</v>
      </c>
      <c r="O104" s="63"/>
      <c r="P104" s="63"/>
      <c r="Q104" s="63"/>
      <c r="R104" s="88">
        <v>0</v>
      </c>
    </row>
    <row r="105" spans="1:18" s="53" customFormat="1" ht="47.25" hidden="1" customHeight="1" x14ac:dyDescent="0.25">
      <c r="A105" s="89" t="s">
        <v>124</v>
      </c>
      <c r="B105" s="60" t="s">
        <v>125</v>
      </c>
      <c r="C105" s="60"/>
      <c r="D105" s="60" t="s">
        <v>123</v>
      </c>
      <c r="E105" s="63">
        <f t="shared" si="90"/>
        <v>0</v>
      </c>
      <c r="F105" s="63"/>
      <c r="G105" s="63"/>
      <c r="H105" s="63"/>
      <c r="I105" s="63">
        <f t="shared" si="91"/>
        <v>0</v>
      </c>
      <c r="J105" s="63"/>
      <c r="K105" s="63"/>
      <c r="L105" s="63"/>
      <c r="M105" s="123">
        <v>0</v>
      </c>
      <c r="N105" s="63">
        <f t="shared" si="92"/>
        <v>0</v>
      </c>
      <c r="O105" s="63"/>
      <c r="P105" s="63"/>
      <c r="Q105" s="63"/>
      <c r="R105" s="88">
        <v>0</v>
      </c>
    </row>
    <row r="106" spans="1:18" s="7" customFormat="1" ht="25.5" customHeight="1" x14ac:dyDescent="0.25">
      <c r="A106" s="12" t="s">
        <v>24</v>
      </c>
      <c r="B106" s="81"/>
      <c r="C106" s="81"/>
      <c r="D106" s="82"/>
      <c r="E106" s="72">
        <f>E108</f>
        <v>163463.6</v>
      </c>
      <c r="F106" s="72">
        <f t="shared" ref="F106:L106" si="94">F108</f>
        <v>0</v>
      </c>
      <c r="G106" s="72">
        <f t="shared" si="94"/>
        <v>163463.6</v>
      </c>
      <c r="H106" s="72">
        <f t="shared" si="94"/>
        <v>0</v>
      </c>
      <c r="I106" s="72">
        <f t="shared" si="94"/>
        <v>0</v>
      </c>
      <c r="J106" s="72">
        <f t="shared" si="94"/>
        <v>0</v>
      </c>
      <c r="K106" s="72">
        <f t="shared" si="94"/>
        <v>0</v>
      </c>
      <c r="L106" s="72">
        <f t="shared" si="94"/>
        <v>0</v>
      </c>
      <c r="M106" s="72">
        <f t="shared" si="83"/>
        <v>0</v>
      </c>
      <c r="N106" s="72">
        <f t="shared" ref="N106:Q106" si="95">N108</f>
        <v>0</v>
      </c>
      <c r="O106" s="72">
        <f t="shared" si="95"/>
        <v>0</v>
      </c>
      <c r="P106" s="72">
        <f t="shared" si="95"/>
        <v>0</v>
      </c>
      <c r="Q106" s="72">
        <f t="shared" si="95"/>
        <v>0</v>
      </c>
      <c r="R106" s="72">
        <f t="shared" si="85"/>
        <v>0</v>
      </c>
    </row>
    <row r="107" spans="1:18" ht="24" customHeight="1" x14ac:dyDescent="0.2">
      <c r="A107" s="17" t="s">
        <v>20</v>
      </c>
      <c r="B107" s="59"/>
      <c r="C107" s="59"/>
      <c r="D107" s="67"/>
      <c r="E107" s="56">
        <f t="shared" ref="E107:E149" si="96">F107+G107+H107</f>
        <v>0</v>
      </c>
      <c r="F107" s="56"/>
      <c r="G107" s="56"/>
      <c r="H107" s="56"/>
      <c r="I107" s="56">
        <f t="shared" ref="I107:I149" si="97">J107+K107+L107</f>
        <v>0</v>
      </c>
      <c r="J107" s="56"/>
      <c r="K107" s="56"/>
      <c r="L107" s="56"/>
      <c r="M107" s="57"/>
      <c r="N107" s="56">
        <f t="shared" si="92"/>
        <v>0</v>
      </c>
      <c r="O107" s="70"/>
      <c r="P107" s="56"/>
      <c r="Q107" s="70"/>
      <c r="R107" s="57"/>
    </row>
    <row r="108" spans="1:18" s="119" customFormat="1" ht="60" customHeight="1" x14ac:dyDescent="0.2">
      <c r="A108" s="115" t="s">
        <v>35</v>
      </c>
      <c r="B108" s="131"/>
      <c r="C108" s="131"/>
      <c r="D108" s="128"/>
      <c r="E108" s="92">
        <f>E109</f>
        <v>163463.6</v>
      </c>
      <c r="F108" s="92">
        <f t="shared" ref="F108:L108" si="98">F109</f>
        <v>0</v>
      </c>
      <c r="G108" s="92">
        <f t="shared" si="98"/>
        <v>163463.6</v>
      </c>
      <c r="H108" s="92">
        <f t="shared" si="98"/>
        <v>0</v>
      </c>
      <c r="I108" s="92">
        <f t="shared" si="98"/>
        <v>0</v>
      </c>
      <c r="J108" s="92">
        <f t="shared" si="98"/>
        <v>0</v>
      </c>
      <c r="K108" s="92">
        <f t="shared" si="98"/>
        <v>0</v>
      </c>
      <c r="L108" s="92">
        <f t="shared" si="98"/>
        <v>0</v>
      </c>
      <c r="M108" s="92">
        <f t="shared" si="83"/>
        <v>0</v>
      </c>
      <c r="N108" s="92">
        <f t="shared" ref="N108:Q108" si="99">N109</f>
        <v>0</v>
      </c>
      <c r="O108" s="92">
        <f t="shared" si="99"/>
        <v>0</v>
      </c>
      <c r="P108" s="92">
        <f t="shared" si="99"/>
        <v>0</v>
      </c>
      <c r="Q108" s="92">
        <f t="shared" si="99"/>
        <v>0</v>
      </c>
      <c r="R108" s="92">
        <f t="shared" si="85"/>
        <v>0</v>
      </c>
    </row>
    <row r="109" spans="1:18" s="119" customFormat="1" ht="76.5" customHeight="1" x14ac:dyDescent="0.2">
      <c r="A109" s="115" t="s">
        <v>48</v>
      </c>
      <c r="B109" s="131"/>
      <c r="C109" s="131"/>
      <c r="D109" s="128"/>
      <c r="E109" s="92">
        <f>E112+E113+E115+E116+E118+E120+E122+E124+E126+E128+E130+E168+E176</f>
        <v>163463.6</v>
      </c>
      <c r="F109" s="92">
        <f t="shared" ref="F109:L109" si="100">F112+F113+F115+F116+F118+F120+F122+F124+F126+F128+F130+F168+F176</f>
        <v>0</v>
      </c>
      <c r="G109" s="92">
        <f t="shared" si="100"/>
        <v>163463.6</v>
      </c>
      <c r="H109" s="92">
        <f t="shared" si="100"/>
        <v>0</v>
      </c>
      <c r="I109" s="92">
        <f t="shared" si="100"/>
        <v>0</v>
      </c>
      <c r="J109" s="92">
        <f t="shared" si="100"/>
        <v>0</v>
      </c>
      <c r="K109" s="92">
        <f t="shared" si="100"/>
        <v>0</v>
      </c>
      <c r="L109" s="92">
        <f t="shared" si="100"/>
        <v>0</v>
      </c>
      <c r="M109" s="92">
        <f t="shared" si="83"/>
        <v>0</v>
      </c>
      <c r="N109" s="92">
        <f t="shared" ref="N109:Q109" si="101">N112+N113+N115+N116+N118+N120+N122+N124+N126+N128+N130+N168+N176</f>
        <v>0</v>
      </c>
      <c r="O109" s="92">
        <f t="shared" si="101"/>
        <v>0</v>
      </c>
      <c r="P109" s="92">
        <f t="shared" si="101"/>
        <v>0</v>
      </c>
      <c r="Q109" s="92">
        <f t="shared" si="101"/>
        <v>0</v>
      </c>
      <c r="R109" s="92">
        <f t="shared" si="85"/>
        <v>0</v>
      </c>
    </row>
    <row r="110" spans="1:18" s="8" customFormat="1" ht="58.5" customHeight="1" x14ac:dyDescent="0.2">
      <c r="A110" s="30" t="s">
        <v>28</v>
      </c>
      <c r="B110" s="54"/>
      <c r="C110" s="54"/>
      <c r="D110" s="69"/>
      <c r="E110" s="70">
        <f t="shared" si="96"/>
        <v>0</v>
      </c>
      <c r="F110" s="62"/>
      <c r="G110" s="62"/>
      <c r="H110" s="62"/>
      <c r="I110" s="70">
        <f t="shared" si="97"/>
        <v>0</v>
      </c>
      <c r="J110" s="62"/>
      <c r="K110" s="62"/>
      <c r="L110" s="62"/>
      <c r="M110" s="71"/>
      <c r="N110" s="70">
        <f t="shared" ref="N110:N111" si="102">O110+P110+Q110</f>
        <v>0</v>
      </c>
      <c r="O110" s="62"/>
      <c r="P110" s="73"/>
      <c r="Q110" s="62"/>
      <c r="R110" s="71"/>
    </row>
    <row r="111" spans="1:18" ht="69.75" customHeight="1" x14ac:dyDescent="0.2">
      <c r="A111" s="20" t="s">
        <v>68</v>
      </c>
      <c r="B111" s="54"/>
      <c r="C111" s="54"/>
      <c r="D111" s="69"/>
      <c r="E111" s="70">
        <f t="shared" si="96"/>
        <v>0</v>
      </c>
      <c r="F111" s="62"/>
      <c r="G111" s="62"/>
      <c r="H111" s="62"/>
      <c r="I111" s="70">
        <f t="shared" si="97"/>
        <v>0</v>
      </c>
      <c r="J111" s="62"/>
      <c r="K111" s="62"/>
      <c r="L111" s="62"/>
      <c r="M111" s="71"/>
      <c r="N111" s="70">
        <f t="shared" si="102"/>
        <v>0</v>
      </c>
      <c r="O111" s="62"/>
      <c r="P111" s="73"/>
      <c r="Q111" s="62"/>
      <c r="R111" s="71"/>
    </row>
    <row r="112" spans="1:18" s="8" customFormat="1" ht="156.75" customHeight="1" x14ac:dyDescent="0.2">
      <c r="A112" s="25" t="s">
        <v>165</v>
      </c>
      <c r="B112" s="80"/>
      <c r="C112" s="80"/>
      <c r="D112" s="69"/>
      <c r="E112" s="70">
        <f>F112+G112+H112</f>
        <v>34834.5</v>
      </c>
      <c r="F112" s="62"/>
      <c r="G112" s="62">
        <v>34834.5</v>
      </c>
      <c r="H112" s="62"/>
      <c r="I112" s="70">
        <f>SUM(J112:L112)</f>
        <v>0</v>
      </c>
      <c r="J112" s="62"/>
      <c r="K112" s="62"/>
      <c r="L112" s="62"/>
      <c r="M112" s="71"/>
      <c r="N112" s="70">
        <f>SUM(O112:Q112)</f>
        <v>0</v>
      </c>
      <c r="O112" s="62"/>
      <c r="P112" s="73"/>
      <c r="Q112" s="62"/>
      <c r="R112" s="71"/>
    </row>
    <row r="113" spans="1:18" s="8" customFormat="1" ht="153.75" customHeight="1" x14ac:dyDescent="0.2">
      <c r="A113" s="25" t="s">
        <v>166</v>
      </c>
      <c r="B113" s="80"/>
      <c r="C113" s="80"/>
      <c r="D113" s="69"/>
      <c r="E113" s="70">
        <f>F113+G113+H113</f>
        <v>2566.4</v>
      </c>
      <c r="F113" s="62"/>
      <c r="G113" s="62">
        <v>2566.4</v>
      </c>
      <c r="H113" s="62"/>
      <c r="I113" s="70"/>
      <c r="J113" s="62"/>
      <c r="K113" s="62"/>
      <c r="L113" s="62"/>
      <c r="M113" s="71"/>
      <c r="N113" s="70"/>
      <c r="O113" s="62"/>
      <c r="P113" s="73"/>
      <c r="Q113" s="62"/>
      <c r="R113" s="71"/>
    </row>
    <row r="114" spans="1:18" s="8" customFormat="1" ht="40.5" customHeight="1" x14ac:dyDescent="0.2">
      <c r="A114" s="37" t="s">
        <v>136</v>
      </c>
      <c r="B114" s="54"/>
      <c r="C114" s="91"/>
      <c r="D114" s="69"/>
      <c r="E114" s="70">
        <f>SUM(F114:H114)</f>
        <v>2566.4</v>
      </c>
      <c r="F114" s="62"/>
      <c r="G114" s="73">
        <v>2566.4</v>
      </c>
      <c r="H114" s="62"/>
      <c r="I114" s="70"/>
      <c r="J114" s="62"/>
      <c r="K114" s="73"/>
      <c r="L114" s="62"/>
      <c r="M114" s="71">
        <f t="shared" ref="M114" si="103">I114/E114*100</f>
        <v>0</v>
      </c>
      <c r="N114" s="70"/>
      <c r="O114" s="62"/>
      <c r="P114" s="73"/>
      <c r="Q114" s="62"/>
      <c r="R114" s="71"/>
    </row>
    <row r="115" spans="1:18" s="8" customFormat="1" ht="141.75" customHeight="1" x14ac:dyDescent="0.2">
      <c r="A115" s="25" t="s">
        <v>167</v>
      </c>
      <c r="B115" s="54"/>
      <c r="C115" s="91"/>
      <c r="D115" s="69"/>
      <c r="E115" s="70">
        <f>SUM(F115:H115)</f>
        <v>20563.8</v>
      </c>
      <c r="F115" s="62"/>
      <c r="G115" s="73">
        <v>20563.8</v>
      </c>
      <c r="H115" s="62"/>
      <c r="I115" s="70"/>
      <c r="J115" s="62"/>
      <c r="K115" s="73"/>
      <c r="L115" s="62"/>
      <c r="M115" s="71"/>
      <c r="N115" s="70"/>
      <c r="O115" s="62"/>
      <c r="P115" s="73"/>
      <c r="Q115" s="62"/>
      <c r="R115" s="71"/>
    </row>
    <row r="116" spans="1:18" s="8" customFormat="1" ht="60" customHeight="1" x14ac:dyDescent="0.2">
      <c r="A116" s="25" t="s">
        <v>168</v>
      </c>
      <c r="B116" s="54"/>
      <c r="C116" s="91"/>
      <c r="D116" s="69"/>
      <c r="E116" s="70">
        <f>SUM(F116:H116)</f>
        <v>14826.5</v>
      </c>
      <c r="F116" s="62"/>
      <c r="G116" s="73">
        <v>14826.5</v>
      </c>
      <c r="H116" s="62"/>
      <c r="I116" s="70"/>
      <c r="J116" s="62"/>
      <c r="K116" s="73"/>
      <c r="L116" s="62"/>
      <c r="M116" s="71"/>
      <c r="N116" s="70"/>
      <c r="O116" s="62"/>
      <c r="P116" s="73"/>
      <c r="Q116" s="62"/>
      <c r="R116" s="71"/>
    </row>
    <row r="117" spans="1:18" s="8" customFormat="1" ht="38.25" customHeight="1" x14ac:dyDescent="0.2">
      <c r="A117" s="37" t="s">
        <v>136</v>
      </c>
      <c r="B117" s="54"/>
      <c r="C117" s="91"/>
      <c r="D117" s="69"/>
      <c r="E117" s="70">
        <f>SUM(F117:H117)</f>
        <v>14826.5</v>
      </c>
      <c r="F117" s="62"/>
      <c r="G117" s="73">
        <v>14826.5</v>
      </c>
      <c r="H117" s="62"/>
      <c r="I117" s="70"/>
      <c r="J117" s="62"/>
      <c r="K117" s="73"/>
      <c r="L117" s="62"/>
      <c r="M117" s="71"/>
      <c r="N117" s="70"/>
      <c r="O117" s="62"/>
      <c r="P117" s="73"/>
      <c r="Q117" s="62"/>
      <c r="R117" s="71"/>
    </row>
    <row r="118" spans="1:18" s="8" customFormat="1" ht="56.25" customHeight="1" x14ac:dyDescent="0.2">
      <c r="A118" s="37" t="s">
        <v>169</v>
      </c>
      <c r="B118" s="54"/>
      <c r="C118" s="91"/>
      <c r="D118" s="69"/>
      <c r="E118" s="70">
        <f t="shared" ref="E118:E119" si="104">SUM(F118:H118)</f>
        <v>7525.1</v>
      </c>
      <c r="F118" s="62"/>
      <c r="G118" s="73">
        <v>7525.1</v>
      </c>
      <c r="H118" s="62"/>
      <c r="I118" s="70"/>
      <c r="J118" s="62"/>
      <c r="K118" s="73"/>
      <c r="L118" s="62"/>
      <c r="M118" s="71"/>
      <c r="N118" s="70"/>
      <c r="O118" s="62"/>
      <c r="P118" s="73"/>
      <c r="Q118" s="62"/>
      <c r="R118" s="71"/>
    </row>
    <row r="119" spans="1:18" s="8" customFormat="1" ht="38.25" customHeight="1" x14ac:dyDescent="0.2">
      <c r="A119" s="37" t="s">
        <v>136</v>
      </c>
      <c r="B119" s="54"/>
      <c r="C119" s="91"/>
      <c r="D119" s="69"/>
      <c r="E119" s="70">
        <f t="shared" si="104"/>
        <v>7525.1</v>
      </c>
      <c r="F119" s="62"/>
      <c r="G119" s="73">
        <v>7525.1</v>
      </c>
      <c r="H119" s="62"/>
      <c r="I119" s="70"/>
      <c r="J119" s="62"/>
      <c r="K119" s="73"/>
      <c r="L119" s="62"/>
      <c r="M119" s="71"/>
      <c r="N119" s="70"/>
      <c r="O119" s="62"/>
      <c r="P119" s="73"/>
      <c r="Q119" s="62"/>
      <c r="R119" s="71"/>
    </row>
    <row r="120" spans="1:18" s="8" customFormat="1" ht="99" x14ac:dyDescent="0.2">
      <c r="A120" s="37" t="s">
        <v>170</v>
      </c>
      <c r="B120" s="54"/>
      <c r="C120" s="91"/>
      <c r="D120" s="69"/>
      <c r="E120" s="70">
        <f t="shared" ref="E120:E121" si="105">SUM(F120:H120)</f>
        <v>4000</v>
      </c>
      <c r="F120" s="62"/>
      <c r="G120" s="73">
        <v>4000</v>
      </c>
      <c r="H120" s="62"/>
      <c r="I120" s="70"/>
      <c r="J120" s="62"/>
      <c r="K120" s="73"/>
      <c r="L120" s="62"/>
      <c r="M120" s="71"/>
      <c r="N120" s="70"/>
      <c r="O120" s="62"/>
      <c r="P120" s="73"/>
      <c r="Q120" s="62"/>
      <c r="R120" s="71"/>
    </row>
    <row r="121" spans="1:18" s="8" customFormat="1" ht="38.25" customHeight="1" x14ac:dyDescent="0.2">
      <c r="A121" s="37" t="s">
        <v>136</v>
      </c>
      <c r="B121" s="54"/>
      <c r="C121" s="91"/>
      <c r="D121" s="69"/>
      <c r="E121" s="70">
        <f t="shared" si="105"/>
        <v>4000</v>
      </c>
      <c r="F121" s="62"/>
      <c r="G121" s="73">
        <v>4000</v>
      </c>
      <c r="H121" s="62"/>
      <c r="I121" s="70"/>
      <c r="J121" s="62"/>
      <c r="K121" s="73"/>
      <c r="L121" s="62"/>
      <c r="M121" s="71"/>
      <c r="N121" s="70"/>
      <c r="O121" s="62"/>
      <c r="P121" s="73"/>
      <c r="Q121" s="62"/>
      <c r="R121" s="71"/>
    </row>
    <row r="122" spans="1:18" s="8" customFormat="1" ht="82.5" x14ac:dyDescent="0.2">
      <c r="A122" s="37" t="s">
        <v>171</v>
      </c>
      <c r="B122" s="54"/>
      <c r="C122" s="91"/>
      <c r="D122" s="69"/>
      <c r="E122" s="70">
        <f t="shared" ref="E122:E129" si="106">SUM(F122:H122)</f>
        <v>7000</v>
      </c>
      <c r="F122" s="62"/>
      <c r="G122" s="73">
        <v>7000</v>
      </c>
      <c r="H122" s="62"/>
      <c r="I122" s="70"/>
      <c r="J122" s="62"/>
      <c r="K122" s="73"/>
      <c r="L122" s="62"/>
      <c r="M122" s="71"/>
      <c r="N122" s="70"/>
      <c r="O122" s="62"/>
      <c r="P122" s="73"/>
      <c r="Q122" s="62"/>
      <c r="R122" s="71"/>
    </row>
    <row r="123" spans="1:18" s="8" customFormat="1" ht="38.25" customHeight="1" x14ac:dyDescent="0.2">
      <c r="A123" s="37" t="s">
        <v>136</v>
      </c>
      <c r="B123" s="54"/>
      <c r="C123" s="91"/>
      <c r="D123" s="69"/>
      <c r="E123" s="70">
        <f t="shared" si="106"/>
        <v>7000</v>
      </c>
      <c r="F123" s="62"/>
      <c r="G123" s="73">
        <v>7000</v>
      </c>
      <c r="H123" s="62"/>
      <c r="I123" s="70"/>
      <c r="J123" s="62"/>
      <c r="K123" s="73"/>
      <c r="L123" s="62"/>
      <c r="M123" s="71"/>
      <c r="N123" s="70"/>
      <c r="O123" s="62"/>
      <c r="P123" s="73"/>
      <c r="Q123" s="62"/>
      <c r="R123" s="71"/>
    </row>
    <row r="124" spans="1:18" s="8" customFormat="1" ht="92.25" customHeight="1" x14ac:dyDescent="0.2">
      <c r="A124" s="37" t="s">
        <v>172</v>
      </c>
      <c r="B124" s="54"/>
      <c r="C124" s="91"/>
      <c r="D124" s="69"/>
      <c r="E124" s="70">
        <f t="shared" si="106"/>
        <v>5000</v>
      </c>
      <c r="F124" s="62"/>
      <c r="G124" s="73">
        <v>5000</v>
      </c>
      <c r="H124" s="62"/>
      <c r="I124" s="70"/>
      <c r="J124" s="62"/>
      <c r="K124" s="73"/>
      <c r="L124" s="62"/>
      <c r="M124" s="71"/>
      <c r="N124" s="70"/>
      <c r="O124" s="62"/>
      <c r="P124" s="73"/>
      <c r="Q124" s="62"/>
      <c r="R124" s="71"/>
    </row>
    <row r="125" spans="1:18" s="8" customFormat="1" ht="38.25" customHeight="1" x14ac:dyDescent="0.2">
      <c r="A125" s="37" t="s">
        <v>136</v>
      </c>
      <c r="B125" s="54"/>
      <c r="C125" s="91"/>
      <c r="D125" s="69"/>
      <c r="E125" s="70">
        <f t="shared" si="106"/>
        <v>5000</v>
      </c>
      <c r="F125" s="62"/>
      <c r="G125" s="73">
        <v>5000</v>
      </c>
      <c r="H125" s="62"/>
      <c r="I125" s="70"/>
      <c r="J125" s="62"/>
      <c r="K125" s="73"/>
      <c r="L125" s="62"/>
      <c r="M125" s="71"/>
      <c r="N125" s="70"/>
      <c r="O125" s="62"/>
      <c r="P125" s="73"/>
      <c r="Q125" s="62"/>
      <c r="R125" s="71"/>
    </row>
    <row r="126" spans="1:18" s="8" customFormat="1" ht="82.5" x14ac:dyDescent="0.2">
      <c r="A126" s="37" t="s">
        <v>173</v>
      </c>
      <c r="B126" s="54"/>
      <c r="C126" s="91"/>
      <c r="D126" s="69"/>
      <c r="E126" s="70">
        <f t="shared" si="106"/>
        <v>7000</v>
      </c>
      <c r="F126" s="62"/>
      <c r="G126" s="73">
        <v>7000</v>
      </c>
      <c r="H126" s="62"/>
      <c r="I126" s="70"/>
      <c r="J126" s="62"/>
      <c r="K126" s="73"/>
      <c r="L126" s="62"/>
      <c r="M126" s="71"/>
      <c r="N126" s="70"/>
      <c r="O126" s="62"/>
      <c r="P126" s="73"/>
      <c r="Q126" s="62"/>
      <c r="R126" s="71"/>
    </row>
    <row r="127" spans="1:18" s="8" customFormat="1" ht="38.25" customHeight="1" x14ac:dyDescent="0.2">
      <c r="A127" s="37" t="s">
        <v>136</v>
      </c>
      <c r="B127" s="54"/>
      <c r="C127" s="91"/>
      <c r="D127" s="69"/>
      <c r="E127" s="70">
        <f t="shared" si="106"/>
        <v>7000</v>
      </c>
      <c r="F127" s="62"/>
      <c r="G127" s="73">
        <v>7000</v>
      </c>
      <c r="H127" s="62"/>
      <c r="I127" s="70"/>
      <c r="J127" s="62"/>
      <c r="K127" s="73"/>
      <c r="L127" s="62"/>
      <c r="M127" s="71"/>
      <c r="N127" s="70"/>
      <c r="O127" s="62"/>
      <c r="P127" s="73"/>
      <c r="Q127" s="62"/>
      <c r="R127" s="71"/>
    </row>
    <row r="128" spans="1:18" s="8" customFormat="1" ht="82.5" x14ac:dyDescent="0.2">
      <c r="A128" s="37" t="s">
        <v>174</v>
      </c>
      <c r="B128" s="54"/>
      <c r="C128" s="91"/>
      <c r="D128" s="69"/>
      <c r="E128" s="70">
        <f t="shared" si="106"/>
        <v>7000</v>
      </c>
      <c r="F128" s="62"/>
      <c r="G128" s="73">
        <v>7000</v>
      </c>
      <c r="H128" s="62"/>
      <c r="I128" s="70"/>
      <c r="J128" s="62"/>
      <c r="K128" s="73"/>
      <c r="L128" s="62"/>
      <c r="M128" s="71"/>
      <c r="N128" s="70"/>
      <c r="O128" s="62"/>
      <c r="P128" s="73"/>
      <c r="Q128" s="62"/>
      <c r="R128" s="71"/>
    </row>
    <row r="129" spans="1:18" s="8" customFormat="1" ht="38.25" customHeight="1" x14ac:dyDescent="0.2">
      <c r="A129" s="37" t="s">
        <v>136</v>
      </c>
      <c r="B129" s="54"/>
      <c r="C129" s="91"/>
      <c r="D129" s="69"/>
      <c r="E129" s="70">
        <f t="shared" si="106"/>
        <v>7000</v>
      </c>
      <c r="F129" s="62"/>
      <c r="G129" s="73">
        <v>7000</v>
      </c>
      <c r="H129" s="62"/>
      <c r="I129" s="70"/>
      <c r="J129" s="62"/>
      <c r="K129" s="73"/>
      <c r="L129" s="62"/>
      <c r="M129" s="71"/>
      <c r="N129" s="70"/>
      <c r="O129" s="62"/>
      <c r="P129" s="73"/>
      <c r="Q129" s="62"/>
      <c r="R129" s="71"/>
    </row>
    <row r="130" spans="1:18" s="139" customFormat="1" ht="69" customHeight="1" x14ac:dyDescent="0.2">
      <c r="A130" s="134" t="s">
        <v>175</v>
      </c>
      <c r="B130" s="140"/>
      <c r="C130" s="140"/>
      <c r="D130" s="141"/>
      <c r="E130" s="136">
        <f>F130+G130+H130</f>
        <v>8713.1000000000022</v>
      </c>
      <c r="F130" s="137">
        <f>SUM(F132:F167)</f>
        <v>0</v>
      </c>
      <c r="G130" s="137">
        <f t="shared" ref="G130:H130" si="107">SUM(G132:G167)</f>
        <v>8713.1000000000022</v>
      </c>
      <c r="H130" s="137">
        <f t="shared" si="107"/>
        <v>0</v>
      </c>
      <c r="I130" s="136">
        <f t="shared" si="97"/>
        <v>0</v>
      </c>
      <c r="J130" s="137">
        <f t="shared" ref="J130:L130" si="108">SUM(J132:J167)</f>
        <v>0</v>
      </c>
      <c r="K130" s="137">
        <f t="shared" si="108"/>
        <v>0</v>
      </c>
      <c r="L130" s="137">
        <f t="shared" si="108"/>
        <v>0</v>
      </c>
      <c r="M130" s="138">
        <f t="shared" si="83"/>
        <v>0</v>
      </c>
      <c r="N130" s="136">
        <f t="shared" ref="N130:N139" si="109">O130+P130+Q130</f>
        <v>0</v>
      </c>
      <c r="O130" s="137">
        <f t="shared" ref="O130:Q130" si="110">SUM(O132:O167)</f>
        <v>0</v>
      </c>
      <c r="P130" s="137">
        <f t="shared" si="110"/>
        <v>0</v>
      </c>
      <c r="Q130" s="137">
        <f t="shared" si="110"/>
        <v>0</v>
      </c>
      <c r="R130" s="138">
        <f t="shared" si="85"/>
        <v>0</v>
      </c>
    </row>
    <row r="131" spans="1:18" s="47" customFormat="1" ht="29.25" customHeight="1" x14ac:dyDescent="0.2">
      <c r="A131" s="45" t="s">
        <v>49</v>
      </c>
      <c r="B131" s="52"/>
      <c r="C131" s="52"/>
      <c r="D131" s="64"/>
      <c r="E131" s="56">
        <f t="shared" si="96"/>
        <v>0</v>
      </c>
      <c r="F131" s="68"/>
      <c r="G131" s="68"/>
      <c r="H131" s="68"/>
      <c r="I131" s="70">
        <f t="shared" si="97"/>
        <v>0</v>
      </c>
      <c r="J131" s="68"/>
      <c r="K131" s="68"/>
      <c r="L131" s="68"/>
      <c r="M131" s="71"/>
      <c r="N131" s="56">
        <f t="shared" si="109"/>
        <v>0</v>
      </c>
      <c r="O131" s="68"/>
      <c r="P131" s="65"/>
      <c r="Q131" s="68"/>
      <c r="R131" s="57"/>
    </row>
    <row r="132" spans="1:18" ht="45" customHeight="1" x14ac:dyDescent="0.2">
      <c r="A132" s="37" t="s">
        <v>176</v>
      </c>
      <c r="B132" s="54"/>
      <c r="C132" s="54"/>
      <c r="D132" s="69"/>
      <c r="E132" s="70">
        <f>SUM(F132:H132)</f>
        <v>242</v>
      </c>
      <c r="F132" s="62"/>
      <c r="G132" s="62">
        <v>242</v>
      </c>
      <c r="H132" s="62"/>
      <c r="I132" s="70">
        <f>J132+K132+L132</f>
        <v>0</v>
      </c>
      <c r="J132" s="62"/>
      <c r="K132" s="73"/>
      <c r="L132" s="62"/>
      <c r="M132" s="71">
        <f t="shared" si="83"/>
        <v>0</v>
      </c>
      <c r="N132" s="70">
        <f t="shared" si="109"/>
        <v>0</v>
      </c>
      <c r="O132" s="62"/>
      <c r="P132" s="73"/>
      <c r="Q132" s="62"/>
      <c r="R132" s="71">
        <f t="shared" si="85"/>
        <v>0</v>
      </c>
    </row>
    <row r="133" spans="1:18" s="8" customFormat="1" ht="51" customHeight="1" x14ac:dyDescent="0.2">
      <c r="A133" s="37" t="s">
        <v>177</v>
      </c>
      <c r="B133" s="55"/>
      <c r="C133" s="55"/>
      <c r="D133" s="101"/>
      <c r="E133" s="70">
        <f t="shared" si="96"/>
        <v>242</v>
      </c>
      <c r="F133" s="62"/>
      <c r="G133" s="62">
        <v>242</v>
      </c>
      <c r="H133" s="62"/>
      <c r="I133" s="70">
        <f t="shared" si="97"/>
        <v>0</v>
      </c>
      <c r="J133" s="62"/>
      <c r="K133" s="62"/>
      <c r="L133" s="62"/>
      <c r="M133" s="71">
        <f t="shared" si="83"/>
        <v>0</v>
      </c>
      <c r="N133" s="70">
        <f t="shared" si="109"/>
        <v>0</v>
      </c>
      <c r="O133" s="62"/>
      <c r="P133" s="62"/>
      <c r="Q133" s="62"/>
      <c r="R133" s="71">
        <f t="shared" si="85"/>
        <v>0</v>
      </c>
    </row>
    <row r="134" spans="1:18" s="8" customFormat="1" ht="48" customHeight="1" x14ac:dyDescent="0.2">
      <c r="A134" s="37" t="s">
        <v>178</v>
      </c>
      <c r="B134" s="55"/>
      <c r="C134" s="55"/>
      <c r="D134" s="101"/>
      <c r="E134" s="70">
        <f t="shared" si="96"/>
        <v>242</v>
      </c>
      <c r="F134" s="62"/>
      <c r="G134" s="62">
        <v>242</v>
      </c>
      <c r="H134" s="62"/>
      <c r="I134" s="70">
        <f t="shared" si="97"/>
        <v>0</v>
      </c>
      <c r="J134" s="62"/>
      <c r="K134" s="62"/>
      <c r="L134" s="62"/>
      <c r="M134" s="71">
        <f t="shared" si="83"/>
        <v>0</v>
      </c>
      <c r="N134" s="70">
        <f t="shared" si="109"/>
        <v>0</v>
      </c>
      <c r="O134" s="62"/>
      <c r="P134" s="62"/>
      <c r="Q134" s="62"/>
      <c r="R134" s="71">
        <f t="shared" si="85"/>
        <v>0</v>
      </c>
    </row>
    <row r="135" spans="1:18" s="8" customFormat="1" ht="45.75" customHeight="1" x14ac:dyDescent="0.2">
      <c r="A135" s="37" t="s">
        <v>179</v>
      </c>
      <c r="B135" s="55"/>
      <c r="C135" s="55"/>
      <c r="D135" s="101"/>
      <c r="E135" s="70">
        <f t="shared" si="96"/>
        <v>242</v>
      </c>
      <c r="F135" s="62"/>
      <c r="G135" s="62">
        <v>242</v>
      </c>
      <c r="H135" s="62"/>
      <c r="I135" s="70">
        <f t="shared" si="97"/>
        <v>0</v>
      </c>
      <c r="J135" s="62"/>
      <c r="K135" s="73"/>
      <c r="L135" s="62"/>
      <c r="M135" s="71">
        <f t="shared" si="83"/>
        <v>0</v>
      </c>
      <c r="N135" s="70">
        <f t="shared" si="109"/>
        <v>0</v>
      </c>
      <c r="O135" s="62"/>
      <c r="P135" s="73"/>
      <c r="Q135" s="62"/>
      <c r="R135" s="71">
        <f t="shared" si="85"/>
        <v>0</v>
      </c>
    </row>
    <row r="136" spans="1:18" s="8" customFormat="1" ht="47.25" customHeight="1" x14ac:dyDescent="0.2">
      <c r="A136" s="37" t="s">
        <v>180</v>
      </c>
      <c r="B136" s="55"/>
      <c r="C136" s="55"/>
      <c r="D136" s="101"/>
      <c r="E136" s="70">
        <f>F136+G136+H136</f>
        <v>242</v>
      </c>
      <c r="F136" s="62"/>
      <c r="G136" s="62">
        <v>242</v>
      </c>
      <c r="H136" s="62"/>
      <c r="I136" s="70">
        <f>J136+K136+L136</f>
        <v>0</v>
      </c>
      <c r="J136" s="62"/>
      <c r="K136" s="73"/>
      <c r="L136" s="62"/>
      <c r="M136" s="71">
        <f t="shared" si="83"/>
        <v>0</v>
      </c>
      <c r="N136" s="70">
        <f t="shared" si="109"/>
        <v>0</v>
      </c>
      <c r="O136" s="62"/>
      <c r="P136" s="73"/>
      <c r="Q136" s="62"/>
      <c r="R136" s="71">
        <f t="shared" si="85"/>
        <v>0</v>
      </c>
    </row>
    <row r="137" spans="1:18" s="8" customFormat="1" ht="60" customHeight="1" x14ac:dyDescent="0.2">
      <c r="A137" s="37" t="s">
        <v>181</v>
      </c>
      <c r="B137" s="55"/>
      <c r="C137" s="55"/>
      <c r="D137" s="101"/>
      <c r="E137" s="70">
        <f>F137+G137+H137</f>
        <v>242</v>
      </c>
      <c r="F137" s="62"/>
      <c r="G137" s="62">
        <v>242</v>
      </c>
      <c r="H137" s="62"/>
      <c r="I137" s="70">
        <f>J137+K137+L137</f>
        <v>0</v>
      </c>
      <c r="J137" s="62"/>
      <c r="K137" s="73"/>
      <c r="L137" s="62"/>
      <c r="M137" s="71">
        <f t="shared" si="83"/>
        <v>0</v>
      </c>
      <c r="N137" s="70">
        <f t="shared" si="109"/>
        <v>0</v>
      </c>
      <c r="O137" s="62"/>
      <c r="P137" s="73"/>
      <c r="Q137" s="62"/>
      <c r="R137" s="71">
        <f t="shared" si="85"/>
        <v>0</v>
      </c>
    </row>
    <row r="138" spans="1:18" ht="54" customHeight="1" x14ac:dyDescent="0.2">
      <c r="A138" s="37" t="s">
        <v>182</v>
      </c>
      <c r="B138" s="55"/>
      <c r="C138" s="54"/>
      <c r="D138" s="69"/>
      <c r="E138" s="70">
        <f>F138+G138+H138</f>
        <v>242.1</v>
      </c>
      <c r="F138" s="62"/>
      <c r="G138" s="62">
        <v>242.1</v>
      </c>
      <c r="H138" s="62"/>
      <c r="I138" s="70">
        <f t="shared" si="97"/>
        <v>0</v>
      </c>
      <c r="J138" s="62"/>
      <c r="K138" s="73"/>
      <c r="L138" s="62"/>
      <c r="M138" s="71">
        <f t="shared" si="83"/>
        <v>0</v>
      </c>
      <c r="N138" s="70">
        <f t="shared" si="109"/>
        <v>0</v>
      </c>
      <c r="O138" s="62"/>
      <c r="P138" s="73"/>
      <c r="Q138" s="62"/>
      <c r="R138" s="71">
        <f t="shared" si="85"/>
        <v>0</v>
      </c>
    </row>
    <row r="139" spans="1:18" ht="34.5" customHeight="1" x14ac:dyDescent="0.2">
      <c r="A139" s="37" t="s">
        <v>183</v>
      </c>
      <c r="B139" s="55"/>
      <c r="C139" s="55"/>
      <c r="D139" s="101"/>
      <c r="E139" s="70">
        <f t="shared" si="96"/>
        <v>242.1</v>
      </c>
      <c r="F139" s="62"/>
      <c r="G139" s="62">
        <v>242.1</v>
      </c>
      <c r="H139" s="62"/>
      <c r="I139" s="70">
        <f t="shared" si="97"/>
        <v>0</v>
      </c>
      <c r="J139" s="62"/>
      <c r="K139" s="73"/>
      <c r="L139" s="62"/>
      <c r="M139" s="71">
        <f t="shared" si="83"/>
        <v>0</v>
      </c>
      <c r="N139" s="70">
        <f t="shared" si="109"/>
        <v>0</v>
      </c>
      <c r="O139" s="62"/>
      <c r="P139" s="73"/>
      <c r="Q139" s="62"/>
      <c r="R139" s="71">
        <f t="shared" si="85"/>
        <v>0</v>
      </c>
    </row>
    <row r="140" spans="1:18" ht="34.5" customHeight="1" x14ac:dyDescent="0.2">
      <c r="A140" s="142" t="s">
        <v>184</v>
      </c>
      <c r="B140" s="55"/>
      <c r="C140" s="55"/>
      <c r="D140" s="101"/>
      <c r="E140" s="70">
        <f t="shared" si="96"/>
        <v>242</v>
      </c>
      <c r="F140" s="62"/>
      <c r="G140" s="62">
        <v>242</v>
      </c>
      <c r="H140" s="62"/>
      <c r="I140" s="70">
        <f t="shared" si="97"/>
        <v>0</v>
      </c>
      <c r="J140" s="62"/>
      <c r="K140" s="73"/>
      <c r="L140" s="62"/>
      <c r="M140" s="71">
        <f t="shared" ref="M140:M151" si="111">I140/E140*100</f>
        <v>0</v>
      </c>
      <c r="N140" s="70">
        <f t="shared" ref="N140:N151" si="112">O140+P140+Q140</f>
        <v>0</v>
      </c>
      <c r="O140" s="62"/>
      <c r="P140" s="73"/>
      <c r="Q140" s="62"/>
      <c r="R140" s="71">
        <f t="shared" ref="R140:R151" si="113">N140/E140*100</f>
        <v>0</v>
      </c>
    </row>
    <row r="141" spans="1:18" ht="34.5" customHeight="1" x14ac:dyDescent="0.2">
      <c r="A141" s="142" t="s">
        <v>185</v>
      </c>
      <c r="B141" s="55"/>
      <c r="C141" s="55"/>
      <c r="D141" s="101"/>
      <c r="E141" s="70">
        <f t="shared" si="96"/>
        <v>242</v>
      </c>
      <c r="F141" s="62"/>
      <c r="G141" s="62">
        <v>242</v>
      </c>
      <c r="H141" s="62"/>
      <c r="I141" s="70">
        <f t="shared" si="97"/>
        <v>0</v>
      </c>
      <c r="J141" s="62"/>
      <c r="K141" s="73"/>
      <c r="L141" s="62"/>
      <c r="M141" s="71">
        <f t="shared" si="111"/>
        <v>0</v>
      </c>
      <c r="N141" s="70">
        <f t="shared" si="112"/>
        <v>0</v>
      </c>
      <c r="O141" s="62"/>
      <c r="P141" s="73"/>
      <c r="Q141" s="62"/>
      <c r="R141" s="71">
        <f t="shared" si="113"/>
        <v>0</v>
      </c>
    </row>
    <row r="142" spans="1:18" ht="34.5" customHeight="1" x14ac:dyDescent="0.2">
      <c r="A142" s="142" t="s">
        <v>186</v>
      </c>
      <c r="B142" s="55"/>
      <c r="C142" s="55"/>
      <c r="D142" s="101"/>
      <c r="E142" s="70">
        <f t="shared" si="96"/>
        <v>242</v>
      </c>
      <c r="F142" s="62"/>
      <c r="G142" s="62">
        <v>242</v>
      </c>
      <c r="H142" s="62"/>
      <c r="I142" s="70">
        <f t="shared" si="97"/>
        <v>0</v>
      </c>
      <c r="J142" s="62"/>
      <c r="K142" s="73"/>
      <c r="L142" s="62"/>
      <c r="M142" s="71">
        <f t="shared" si="111"/>
        <v>0</v>
      </c>
      <c r="N142" s="70">
        <f t="shared" si="112"/>
        <v>0</v>
      </c>
      <c r="O142" s="62"/>
      <c r="P142" s="73"/>
      <c r="Q142" s="62"/>
      <c r="R142" s="71">
        <f t="shared" si="113"/>
        <v>0</v>
      </c>
    </row>
    <row r="143" spans="1:18" ht="34.5" customHeight="1" x14ac:dyDescent="0.2">
      <c r="A143" s="142" t="s">
        <v>187</v>
      </c>
      <c r="B143" s="55"/>
      <c r="C143" s="55"/>
      <c r="D143" s="101"/>
      <c r="E143" s="70">
        <f t="shared" si="96"/>
        <v>242</v>
      </c>
      <c r="F143" s="62"/>
      <c r="G143" s="62">
        <v>242</v>
      </c>
      <c r="H143" s="62"/>
      <c r="I143" s="70">
        <f t="shared" si="97"/>
        <v>0</v>
      </c>
      <c r="J143" s="62"/>
      <c r="K143" s="73"/>
      <c r="L143" s="62"/>
      <c r="M143" s="71">
        <f t="shared" si="111"/>
        <v>0</v>
      </c>
      <c r="N143" s="70">
        <f t="shared" si="112"/>
        <v>0</v>
      </c>
      <c r="O143" s="62"/>
      <c r="P143" s="73"/>
      <c r="Q143" s="62"/>
      <c r="R143" s="71">
        <f t="shared" si="113"/>
        <v>0</v>
      </c>
    </row>
    <row r="144" spans="1:18" ht="34.5" customHeight="1" x14ac:dyDescent="0.2">
      <c r="A144" s="142" t="s">
        <v>188</v>
      </c>
      <c r="B144" s="55"/>
      <c r="C144" s="55"/>
      <c r="D144" s="101"/>
      <c r="E144" s="70">
        <f t="shared" si="96"/>
        <v>242</v>
      </c>
      <c r="F144" s="62"/>
      <c r="G144" s="62">
        <v>242</v>
      </c>
      <c r="H144" s="62"/>
      <c r="I144" s="70">
        <f t="shared" si="97"/>
        <v>0</v>
      </c>
      <c r="J144" s="62"/>
      <c r="K144" s="73"/>
      <c r="L144" s="62"/>
      <c r="M144" s="71">
        <f t="shared" si="111"/>
        <v>0</v>
      </c>
      <c r="N144" s="70">
        <f t="shared" si="112"/>
        <v>0</v>
      </c>
      <c r="O144" s="62"/>
      <c r="P144" s="73"/>
      <c r="Q144" s="62"/>
      <c r="R144" s="71">
        <f t="shared" si="113"/>
        <v>0</v>
      </c>
    </row>
    <row r="145" spans="1:18" ht="34.5" customHeight="1" x14ac:dyDescent="0.2">
      <c r="A145" s="142" t="s">
        <v>189</v>
      </c>
      <c r="B145" s="55"/>
      <c r="C145" s="55"/>
      <c r="D145" s="101"/>
      <c r="E145" s="70">
        <f t="shared" si="96"/>
        <v>242</v>
      </c>
      <c r="F145" s="62"/>
      <c r="G145" s="62">
        <v>242</v>
      </c>
      <c r="H145" s="62"/>
      <c r="I145" s="70">
        <f t="shared" si="97"/>
        <v>0</v>
      </c>
      <c r="J145" s="62"/>
      <c r="K145" s="73"/>
      <c r="L145" s="62"/>
      <c r="M145" s="71">
        <f t="shared" si="111"/>
        <v>0</v>
      </c>
      <c r="N145" s="70">
        <f t="shared" si="112"/>
        <v>0</v>
      </c>
      <c r="O145" s="62"/>
      <c r="P145" s="73"/>
      <c r="Q145" s="62"/>
      <c r="R145" s="71">
        <f t="shared" si="113"/>
        <v>0</v>
      </c>
    </row>
    <row r="146" spans="1:18" ht="34.5" customHeight="1" x14ac:dyDescent="0.2">
      <c r="A146" s="142" t="s">
        <v>190</v>
      </c>
      <c r="B146" s="55"/>
      <c r="C146" s="55"/>
      <c r="D146" s="101"/>
      <c r="E146" s="70">
        <f t="shared" si="96"/>
        <v>242</v>
      </c>
      <c r="F146" s="62"/>
      <c r="G146" s="62">
        <v>242</v>
      </c>
      <c r="H146" s="62"/>
      <c r="I146" s="70">
        <f t="shared" si="97"/>
        <v>0</v>
      </c>
      <c r="J146" s="62"/>
      <c r="K146" s="73"/>
      <c r="L146" s="62"/>
      <c r="M146" s="71">
        <f t="shared" si="111"/>
        <v>0</v>
      </c>
      <c r="N146" s="70">
        <f t="shared" si="112"/>
        <v>0</v>
      </c>
      <c r="O146" s="62"/>
      <c r="P146" s="73"/>
      <c r="Q146" s="62"/>
      <c r="R146" s="71">
        <f t="shared" si="113"/>
        <v>0</v>
      </c>
    </row>
    <row r="147" spans="1:18" ht="34.5" customHeight="1" x14ac:dyDescent="0.2">
      <c r="A147" s="142" t="s">
        <v>191</v>
      </c>
      <c r="B147" s="55"/>
      <c r="C147" s="55"/>
      <c r="D147" s="101"/>
      <c r="E147" s="70">
        <f t="shared" si="96"/>
        <v>242</v>
      </c>
      <c r="F147" s="62"/>
      <c r="G147" s="62">
        <v>242</v>
      </c>
      <c r="H147" s="62"/>
      <c r="I147" s="70">
        <f t="shared" si="97"/>
        <v>0</v>
      </c>
      <c r="J147" s="62"/>
      <c r="K147" s="73"/>
      <c r="L147" s="62"/>
      <c r="M147" s="71">
        <f t="shared" si="111"/>
        <v>0</v>
      </c>
      <c r="N147" s="70">
        <f t="shared" si="112"/>
        <v>0</v>
      </c>
      <c r="O147" s="62"/>
      <c r="P147" s="73"/>
      <c r="Q147" s="62"/>
      <c r="R147" s="71">
        <f t="shared" si="113"/>
        <v>0</v>
      </c>
    </row>
    <row r="148" spans="1:18" ht="34.5" customHeight="1" x14ac:dyDescent="0.2">
      <c r="A148" s="142" t="s">
        <v>192</v>
      </c>
      <c r="B148" s="55"/>
      <c r="C148" s="55"/>
      <c r="D148" s="101"/>
      <c r="E148" s="70">
        <f t="shared" si="96"/>
        <v>242</v>
      </c>
      <c r="F148" s="62"/>
      <c r="G148" s="62">
        <v>242</v>
      </c>
      <c r="H148" s="62"/>
      <c r="I148" s="70">
        <f t="shared" si="97"/>
        <v>0</v>
      </c>
      <c r="J148" s="62"/>
      <c r="K148" s="73"/>
      <c r="L148" s="62"/>
      <c r="M148" s="71">
        <f t="shared" si="111"/>
        <v>0</v>
      </c>
      <c r="N148" s="70">
        <f t="shared" si="112"/>
        <v>0</v>
      </c>
      <c r="O148" s="62"/>
      <c r="P148" s="73"/>
      <c r="Q148" s="62"/>
      <c r="R148" s="71">
        <f t="shared" si="113"/>
        <v>0</v>
      </c>
    </row>
    <row r="149" spans="1:18" ht="34.5" customHeight="1" x14ac:dyDescent="0.2">
      <c r="A149" s="142" t="s">
        <v>193</v>
      </c>
      <c r="B149" s="55"/>
      <c r="C149" s="55"/>
      <c r="D149" s="101"/>
      <c r="E149" s="70">
        <f t="shared" si="96"/>
        <v>242</v>
      </c>
      <c r="F149" s="62"/>
      <c r="G149" s="62">
        <v>242</v>
      </c>
      <c r="H149" s="62"/>
      <c r="I149" s="70">
        <f t="shared" si="97"/>
        <v>0</v>
      </c>
      <c r="J149" s="62"/>
      <c r="K149" s="73"/>
      <c r="L149" s="62"/>
      <c r="M149" s="71">
        <f t="shared" si="111"/>
        <v>0</v>
      </c>
      <c r="N149" s="70">
        <f t="shared" si="112"/>
        <v>0</v>
      </c>
      <c r="O149" s="62"/>
      <c r="P149" s="73"/>
      <c r="Q149" s="62"/>
      <c r="R149" s="71">
        <f t="shared" si="113"/>
        <v>0</v>
      </c>
    </row>
    <row r="150" spans="1:18" ht="34.5" customHeight="1" x14ac:dyDescent="0.2">
      <c r="A150" s="142" t="s">
        <v>194</v>
      </c>
      <c r="B150" s="55"/>
      <c r="C150" s="55"/>
      <c r="D150" s="101"/>
      <c r="E150" s="70">
        <f t="shared" ref="E150:E153" si="114">F150+G150+H150</f>
        <v>242.1</v>
      </c>
      <c r="F150" s="62"/>
      <c r="G150" s="62">
        <v>242.1</v>
      </c>
      <c r="H150" s="62"/>
      <c r="I150" s="70">
        <f t="shared" ref="I150:I153" si="115">J150+K150+L150</f>
        <v>0</v>
      </c>
      <c r="J150" s="62"/>
      <c r="K150" s="73"/>
      <c r="L150" s="62"/>
      <c r="M150" s="71">
        <f t="shared" si="111"/>
        <v>0</v>
      </c>
      <c r="N150" s="70">
        <f t="shared" si="112"/>
        <v>0</v>
      </c>
      <c r="O150" s="62"/>
      <c r="P150" s="73"/>
      <c r="Q150" s="62"/>
      <c r="R150" s="71">
        <f t="shared" si="113"/>
        <v>0</v>
      </c>
    </row>
    <row r="151" spans="1:18" ht="34.5" customHeight="1" x14ac:dyDescent="0.2">
      <c r="A151" s="142" t="s">
        <v>195</v>
      </c>
      <c r="B151" s="55"/>
      <c r="C151" s="55"/>
      <c r="D151" s="101"/>
      <c r="E151" s="70">
        <f t="shared" si="114"/>
        <v>242.1</v>
      </c>
      <c r="F151" s="62"/>
      <c r="G151" s="62">
        <v>242.1</v>
      </c>
      <c r="H151" s="62"/>
      <c r="I151" s="70">
        <f t="shared" si="115"/>
        <v>0</v>
      </c>
      <c r="J151" s="62"/>
      <c r="K151" s="73"/>
      <c r="L151" s="62"/>
      <c r="M151" s="71">
        <f t="shared" si="111"/>
        <v>0</v>
      </c>
      <c r="N151" s="70">
        <f t="shared" si="112"/>
        <v>0</v>
      </c>
      <c r="O151" s="62"/>
      <c r="P151" s="73"/>
      <c r="Q151" s="62"/>
      <c r="R151" s="71">
        <f t="shared" si="113"/>
        <v>0</v>
      </c>
    </row>
    <row r="152" spans="1:18" ht="34.5" customHeight="1" x14ac:dyDescent="0.2">
      <c r="A152" s="142" t="s">
        <v>196</v>
      </c>
      <c r="B152" s="55"/>
      <c r="C152" s="55"/>
      <c r="D152" s="101"/>
      <c r="E152" s="70">
        <f t="shared" si="114"/>
        <v>242</v>
      </c>
      <c r="F152" s="62"/>
      <c r="G152" s="62">
        <v>242</v>
      </c>
      <c r="H152" s="62"/>
      <c r="I152" s="70">
        <f t="shared" si="115"/>
        <v>0</v>
      </c>
      <c r="J152" s="62"/>
      <c r="K152" s="73"/>
      <c r="L152" s="62"/>
      <c r="M152" s="71">
        <f t="shared" ref="M152:M154" si="116">I152/E152*100</f>
        <v>0</v>
      </c>
      <c r="N152" s="70">
        <f t="shared" ref="N152:N154" si="117">O152+P152+Q152</f>
        <v>0</v>
      </c>
      <c r="O152" s="62"/>
      <c r="P152" s="73"/>
      <c r="Q152" s="62"/>
      <c r="R152" s="71">
        <f t="shared" ref="R152:R154" si="118">N152/E152*100</f>
        <v>0</v>
      </c>
    </row>
    <row r="153" spans="1:18" ht="34.5" customHeight="1" x14ac:dyDescent="0.2">
      <c r="A153" s="142" t="s">
        <v>197</v>
      </c>
      <c r="B153" s="55"/>
      <c r="C153" s="55"/>
      <c r="D153" s="101"/>
      <c r="E153" s="70">
        <f t="shared" si="114"/>
        <v>242</v>
      </c>
      <c r="F153" s="62"/>
      <c r="G153" s="62">
        <v>242</v>
      </c>
      <c r="H153" s="62"/>
      <c r="I153" s="70">
        <f t="shared" si="115"/>
        <v>0</v>
      </c>
      <c r="J153" s="62"/>
      <c r="K153" s="73"/>
      <c r="L153" s="62"/>
      <c r="M153" s="71">
        <f t="shared" si="116"/>
        <v>0</v>
      </c>
      <c r="N153" s="70">
        <f t="shared" si="117"/>
        <v>0</v>
      </c>
      <c r="O153" s="62"/>
      <c r="P153" s="73"/>
      <c r="Q153" s="62"/>
      <c r="R153" s="71">
        <f t="shared" si="118"/>
        <v>0</v>
      </c>
    </row>
    <row r="154" spans="1:18" ht="34.5" customHeight="1" x14ac:dyDescent="0.2">
      <c r="A154" s="142" t="s">
        <v>198</v>
      </c>
      <c r="B154" s="55"/>
      <c r="C154" s="55"/>
      <c r="D154" s="101"/>
      <c r="E154" s="70">
        <f t="shared" ref="E154" si="119">F154+G154+H154</f>
        <v>242.1</v>
      </c>
      <c r="F154" s="62"/>
      <c r="G154" s="62">
        <v>242.1</v>
      </c>
      <c r="H154" s="62"/>
      <c r="I154" s="70">
        <f t="shared" ref="I154" si="120">J154+K154+L154</f>
        <v>0</v>
      </c>
      <c r="J154" s="62"/>
      <c r="K154" s="73"/>
      <c r="L154" s="62"/>
      <c r="M154" s="71">
        <f t="shared" si="116"/>
        <v>0</v>
      </c>
      <c r="N154" s="70">
        <f t="shared" si="117"/>
        <v>0</v>
      </c>
      <c r="O154" s="62"/>
      <c r="P154" s="73"/>
      <c r="Q154" s="62"/>
      <c r="R154" s="71">
        <f t="shared" si="118"/>
        <v>0</v>
      </c>
    </row>
    <row r="155" spans="1:18" ht="34.5" customHeight="1" x14ac:dyDescent="0.2">
      <c r="A155" s="142" t="s">
        <v>199</v>
      </c>
      <c r="B155" s="55"/>
      <c r="C155" s="55"/>
      <c r="D155" s="101"/>
      <c r="E155" s="70">
        <f t="shared" ref="E155:E163" si="121">F155+G155+H155</f>
        <v>242</v>
      </c>
      <c r="F155" s="62"/>
      <c r="G155" s="62">
        <v>242</v>
      </c>
      <c r="H155" s="62"/>
      <c r="I155" s="70">
        <f t="shared" ref="I155:I163" si="122">J155+K155+L155</f>
        <v>0</v>
      </c>
      <c r="J155" s="62"/>
      <c r="K155" s="73"/>
      <c r="L155" s="62"/>
      <c r="M155" s="71">
        <f t="shared" ref="M155:M163" si="123">I155/E155*100</f>
        <v>0</v>
      </c>
      <c r="N155" s="70">
        <f t="shared" ref="N155:N163" si="124">O155+P155+Q155</f>
        <v>0</v>
      </c>
      <c r="O155" s="62"/>
      <c r="P155" s="73"/>
      <c r="Q155" s="62"/>
      <c r="R155" s="71">
        <f t="shared" ref="R155:R163" si="125">N155/E155*100</f>
        <v>0</v>
      </c>
    </row>
    <row r="156" spans="1:18" ht="34.5" customHeight="1" x14ac:dyDescent="0.2">
      <c r="A156" s="142" t="s">
        <v>200</v>
      </c>
      <c r="B156" s="55"/>
      <c r="C156" s="55"/>
      <c r="D156" s="101"/>
      <c r="E156" s="70">
        <f t="shared" si="121"/>
        <v>242.1</v>
      </c>
      <c r="F156" s="62"/>
      <c r="G156" s="62">
        <v>242.1</v>
      </c>
      <c r="H156" s="62"/>
      <c r="I156" s="70">
        <f t="shared" si="122"/>
        <v>0</v>
      </c>
      <c r="J156" s="62"/>
      <c r="K156" s="73"/>
      <c r="L156" s="62"/>
      <c r="M156" s="71">
        <f t="shared" si="123"/>
        <v>0</v>
      </c>
      <c r="N156" s="70">
        <f t="shared" si="124"/>
        <v>0</v>
      </c>
      <c r="O156" s="62"/>
      <c r="P156" s="73"/>
      <c r="Q156" s="62"/>
      <c r="R156" s="71">
        <f t="shared" si="125"/>
        <v>0</v>
      </c>
    </row>
    <row r="157" spans="1:18" ht="34.5" customHeight="1" x14ac:dyDescent="0.2">
      <c r="A157" s="142" t="s">
        <v>201</v>
      </c>
      <c r="B157" s="55"/>
      <c r="C157" s="55"/>
      <c r="D157" s="101"/>
      <c r="E157" s="70">
        <f t="shared" si="121"/>
        <v>242.1</v>
      </c>
      <c r="F157" s="62"/>
      <c r="G157" s="62">
        <v>242.1</v>
      </c>
      <c r="H157" s="62"/>
      <c r="I157" s="70">
        <f t="shared" si="122"/>
        <v>0</v>
      </c>
      <c r="J157" s="62"/>
      <c r="K157" s="73"/>
      <c r="L157" s="62"/>
      <c r="M157" s="71">
        <f t="shared" si="123"/>
        <v>0</v>
      </c>
      <c r="N157" s="70">
        <f t="shared" si="124"/>
        <v>0</v>
      </c>
      <c r="O157" s="62"/>
      <c r="P157" s="73"/>
      <c r="Q157" s="62"/>
      <c r="R157" s="71">
        <f t="shared" si="125"/>
        <v>0</v>
      </c>
    </row>
    <row r="158" spans="1:18" ht="34.5" customHeight="1" x14ac:dyDescent="0.2">
      <c r="A158" s="142" t="s">
        <v>202</v>
      </c>
      <c r="B158" s="55"/>
      <c r="C158" s="55"/>
      <c r="D158" s="101"/>
      <c r="E158" s="70">
        <f t="shared" si="121"/>
        <v>242.1</v>
      </c>
      <c r="F158" s="62"/>
      <c r="G158" s="62">
        <v>242.1</v>
      </c>
      <c r="H158" s="62"/>
      <c r="I158" s="70">
        <f t="shared" si="122"/>
        <v>0</v>
      </c>
      <c r="J158" s="62"/>
      <c r="K158" s="73"/>
      <c r="L158" s="62"/>
      <c r="M158" s="71">
        <f t="shared" si="123"/>
        <v>0</v>
      </c>
      <c r="N158" s="70">
        <f t="shared" si="124"/>
        <v>0</v>
      </c>
      <c r="O158" s="62"/>
      <c r="P158" s="73"/>
      <c r="Q158" s="62"/>
      <c r="R158" s="71">
        <f t="shared" si="125"/>
        <v>0</v>
      </c>
    </row>
    <row r="159" spans="1:18" ht="34.5" customHeight="1" x14ac:dyDescent="0.2">
      <c r="A159" s="142" t="s">
        <v>203</v>
      </c>
      <c r="B159" s="55"/>
      <c r="C159" s="55"/>
      <c r="D159" s="101"/>
      <c r="E159" s="70">
        <f t="shared" si="121"/>
        <v>242.1</v>
      </c>
      <c r="F159" s="62"/>
      <c r="G159" s="62">
        <v>242.1</v>
      </c>
      <c r="H159" s="62"/>
      <c r="I159" s="70">
        <f t="shared" si="122"/>
        <v>0</v>
      </c>
      <c r="J159" s="62"/>
      <c r="K159" s="73"/>
      <c r="L159" s="62"/>
      <c r="M159" s="71">
        <f t="shared" si="123"/>
        <v>0</v>
      </c>
      <c r="N159" s="70">
        <f t="shared" si="124"/>
        <v>0</v>
      </c>
      <c r="O159" s="62"/>
      <c r="P159" s="73"/>
      <c r="Q159" s="62"/>
      <c r="R159" s="71">
        <f t="shared" si="125"/>
        <v>0</v>
      </c>
    </row>
    <row r="160" spans="1:18" ht="34.5" customHeight="1" x14ac:dyDescent="0.2">
      <c r="A160" s="142" t="s">
        <v>204</v>
      </c>
      <c r="B160" s="55"/>
      <c r="C160" s="55"/>
      <c r="D160" s="101"/>
      <c r="E160" s="70">
        <f t="shared" si="121"/>
        <v>242.1</v>
      </c>
      <c r="F160" s="62"/>
      <c r="G160" s="62">
        <v>242.1</v>
      </c>
      <c r="H160" s="62"/>
      <c r="I160" s="70">
        <f t="shared" si="122"/>
        <v>0</v>
      </c>
      <c r="J160" s="62"/>
      <c r="K160" s="73"/>
      <c r="L160" s="62"/>
      <c r="M160" s="71">
        <f t="shared" si="123"/>
        <v>0</v>
      </c>
      <c r="N160" s="70">
        <f t="shared" si="124"/>
        <v>0</v>
      </c>
      <c r="O160" s="62"/>
      <c r="P160" s="73"/>
      <c r="Q160" s="62"/>
      <c r="R160" s="71">
        <f t="shared" si="125"/>
        <v>0</v>
      </c>
    </row>
    <row r="161" spans="1:18" ht="34.5" customHeight="1" x14ac:dyDescent="0.2">
      <c r="A161" s="142" t="s">
        <v>205</v>
      </c>
      <c r="B161" s="55"/>
      <c r="C161" s="55"/>
      <c r="D161" s="101"/>
      <c r="E161" s="70">
        <f t="shared" si="121"/>
        <v>242</v>
      </c>
      <c r="F161" s="62"/>
      <c r="G161" s="62">
        <v>242</v>
      </c>
      <c r="H161" s="62"/>
      <c r="I161" s="70">
        <f t="shared" si="122"/>
        <v>0</v>
      </c>
      <c r="J161" s="62"/>
      <c r="K161" s="73"/>
      <c r="L161" s="62"/>
      <c r="M161" s="71">
        <f t="shared" si="123"/>
        <v>0</v>
      </c>
      <c r="N161" s="70">
        <f t="shared" si="124"/>
        <v>0</v>
      </c>
      <c r="O161" s="62"/>
      <c r="P161" s="73"/>
      <c r="Q161" s="62"/>
      <c r="R161" s="71">
        <f t="shared" si="125"/>
        <v>0</v>
      </c>
    </row>
    <row r="162" spans="1:18" ht="34.5" customHeight="1" x14ac:dyDescent="0.2">
      <c r="A162" s="142" t="s">
        <v>206</v>
      </c>
      <c r="B162" s="55"/>
      <c r="C162" s="55"/>
      <c r="D162" s="101"/>
      <c r="E162" s="70">
        <f t="shared" si="121"/>
        <v>242</v>
      </c>
      <c r="F162" s="62"/>
      <c r="G162" s="62">
        <v>242</v>
      </c>
      <c r="H162" s="62"/>
      <c r="I162" s="70">
        <f t="shared" si="122"/>
        <v>0</v>
      </c>
      <c r="J162" s="62"/>
      <c r="K162" s="73"/>
      <c r="L162" s="62"/>
      <c r="M162" s="71">
        <f t="shared" si="123"/>
        <v>0</v>
      </c>
      <c r="N162" s="70">
        <f t="shared" si="124"/>
        <v>0</v>
      </c>
      <c r="O162" s="62"/>
      <c r="P162" s="73"/>
      <c r="Q162" s="62"/>
      <c r="R162" s="71">
        <f t="shared" si="125"/>
        <v>0</v>
      </c>
    </row>
    <row r="163" spans="1:18" ht="34.5" customHeight="1" x14ac:dyDescent="0.2">
      <c r="A163" s="142" t="s">
        <v>207</v>
      </c>
      <c r="B163" s="55"/>
      <c r="C163" s="55"/>
      <c r="D163" s="101"/>
      <c r="E163" s="70">
        <f t="shared" si="121"/>
        <v>242</v>
      </c>
      <c r="F163" s="62"/>
      <c r="G163" s="62">
        <v>242</v>
      </c>
      <c r="H163" s="62"/>
      <c r="I163" s="70">
        <f t="shared" si="122"/>
        <v>0</v>
      </c>
      <c r="J163" s="62"/>
      <c r="K163" s="73"/>
      <c r="L163" s="62"/>
      <c r="M163" s="71">
        <f t="shared" si="123"/>
        <v>0</v>
      </c>
      <c r="N163" s="70">
        <f t="shared" si="124"/>
        <v>0</v>
      </c>
      <c r="O163" s="62"/>
      <c r="P163" s="73"/>
      <c r="Q163" s="62"/>
      <c r="R163" s="71">
        <f t="shared" si="125"/>
        <v>0</v>
      </c>
    </row>
    <row r="164" spans="1:18" ht="34.5" customHeight="1" x14ac:dyDescent="0.2">
      <c r="A164" s="142" t="s">
        <v>208</v>
      </c>
      <c r="B164" s="55"/>
      <c r="C164" s="55"/>
      <c r="D164" s="101"/>
      <c r="E164" s="70">
        <f t="shared" ref="E164" si="126">F164+G164+H164</f>
        <v>242.1</v>
      </c>
      <c r="F164" s="62"/>
      <c r="G164" s="62">
        <v>242.1</v>
      </c>
      <c r="H164" s="62"/>
      <c r="I164" s="70">
        <f t="shared" ref="I164" si="127">J164+K164+L164</f>
        <v>0</v>
      </c>
      <c r="J164" s="62"/>
      <c r="K164" s="73"/>
      <c r="L164" s="62"/>
      <c r="M164" s="71">
        <f t="shared" ref="M164" si="128">I164/E164*100</f>
        <v>0</v>
      </c>
      <c r="N164" s="70">
        <f t="shared" ref="N164" si="129">O164+P164+Q164</f>
        <v>0</v>
      </c>
      <c r="O164" s="62"/>
      <c r="P164" s="73"/>
      <c r="Q164" s="62"/>
      <c r="R164" s="71">
        <f t="shared" ref="R164" si="130">N164/E164*100</f>
        <v>0</v>
      </c>
    </row>
    <row r="165" spans="1:18" ht="34.5" customHeight="1" x14ac:dyDescent="0.2">
      <c r="A165" s="142" t="s">
        <v>209</v>
      </c>
      <c r="B165" s="55"/>
      <c r="C165" s="55"/>
      <c r="D165" s="101"/>
      <c r="E165" s="70">
        <f t="shared" ref="E165:E167" si="131">F165+G165+H165</f>
        <v>242</v>
      </c>
      <c r="F165" s="62"/>
      <c r="G165" s="62">
        <v>242</v>
      </c>
      <c r="H165" s="62"/>
      <c r="I165" s="70">
        <f t="shared" ref="I165:I167" si="132">J165+K165+L165</f>
        <v>0</v>
      </c>
      <c r="J165" s="62"/>
      <c r="K165" s="73"/>
      <c r="L165" s="62"/>
      <c r="M165" s="71">
        <f t="shared" ref="M165:M167" si="133">I165/E165*100</f>
        <v>0</v>
      </c>
      <c r="N165" s="70">
        <f t="shared" ref="N165:N167" si="134">O165+P165+Q165</f>
        <v>0</v>
      </c>
      <c r="O165" s="62"/>
      <c r="P165" s="73"/>
      <c r="Q165" s="62"/>
      <c r="R165" s="71">
        <f t="shared" ref="R165:R167" si="135">N165/E165*100</f>
        <v>0</v>
      </c>
    </row>
    <row r="166" spans="1:18" ht="34.5" customHeight="1" x14ac:dyDescent="0.2">
      <c r="A166" s="142" t="s">
        <v>210</v>
      </c>
      <c r="B166" s="55"/>
      <c r="C166" s="55"/>
      <c r="D166" s="101"/>
      <c r="E166" s="70">
        <f t="shared" si="131"/>
        <v>242</v>
      </c>
      <c r="F166" s="62"/>
      <c r="G166" s="62">
        <v>242</v>
      </c>
      <c r="H166" s="62"/>
      <c r="I166" s="70">
        <f t="shared" si="132"/>
        <v>0</v>
      </c>
      <c r="J166" s="62"/>
      <c r="K166" s="73"/>
      <c r="L166" s="62"/>
      <c r="M166" s="71">
        <f t="shared" si="133"/>
        <v>0</v>
      </c>
      <c r="N166" s="70">
        <f t="shared" si="134"/>
        <v>0</v>
      </c>
      <c r="O166" s="62"/>
      <c r="P166" s="73"/>
      <c r="Q166" s="62"/>
      <c r="R166" s="71">
        <f t="shared" si="135"/>
        <v>0</v>
      </c>
    </row>
    <row r="167" spans="1:18" ht="34.5" customHeight="1" x14ac:dyDescent="0.2">
      <c r="A167" s="142" t="s">
        <v>211</v>
      </c>
      <c r="B167" s="55"/>
      <c r="C167" s="55"/>
      <c r="D167" s="101"/>
      <c r="E167" s="70">
        <f t="shared" si="131"/>
        <v>242</v>
      </c>
      <c r="F167" s="62"/>
      <c r="G167" s="62">
        <v>242</v>
      </c>
      <c r="H167" s="62"/>
      <c r="I167" s="70">
        <f t="shared" si="132"/>
        <v>0</v>
      </c>
      <c r="J167" s="62"/>
      <c r="K167" s="73"/>
      <c r="L167" s="62"/>
      <c r="M167" s="71">
        <f t="shared" si="133"/>
        <v>0</v>
      </c>
      <c r="N167" s="70">
        <f t="shared" si="134"/>
        <v>0</v>
      </c>
      <c r="O167" s="62"/>
      <c r="P167" s="73"/>
      <c r="Q167" s="62"/>
      <c r="R167" s="71">
        <f t="shared" si="135"/>
        <v>0</v>
      </c>
    </row>
    <row r="168" spans="1:18" s="147" customFormat="1" ht="57.75" customHeight="1" x14ac:dyDescent="0.2">
      <c r="A168" s="143" t="s">
        <v>212</v>
      </c>
      <c r="B168" s="144"/>
      <c r="C168" s="144"/>
      <c r="D168" s="145"/>
      <c r="E168" s="136">
        <f t="shared" ref="E168:E176" si="136">F168+G168+H168</f>
        <v>7118.1999999999989</v>
      </c>
      <c r="F168" s="146">
        <f>F169+F170+F171+F172+F173+F174+F175</f>
        <v>0</v>
      </c>
      <c r="G168" s="146">
        <f t="shared" ref="G168:H168" si="137">G169+G170+G171+G172+G173+G174+G175</f>
        <v>7118.1999999999989</v>
      </c>
      <c r="H168" s="146">
        <f t="shared" si="137"/>
        <v>0</v>
      </c>
      <c r="I168" s="136">
        <f t="shared" ref="I168:I176" si="138">J168+K168+L168</f>
        <v>0</v>
      </c>
      <c r="J168" s="146">
        <f t="shared" ref="J168:L168" si="139">J169+J170+J171+J172+J173+J174+J175</f>
        <v>0</v>
      </c>
      <c r="K168" s="146">
        <f t="shared" si="139"/>
        <v>0</v>
      </c>
      <c r="L168" s="146">
        <f t="shared" si="139"/>
        <v>0</v>
      </c>
      <c r="M168" s="138">
        <f t="shared" ref="M168:M176" si="140">I168/E168*100</f>
        <v>0</v>
      </c>
      <c r="N168" s="136">
        <f t="shared" ref="N168:N176" si="141">O168+P168+Q168</f>
        <v>0</v>
      </c>
      <c r="O168" s="146">
        <f t="shared" ref="O168:Q168" si="142">O169+O170+O171+O172+O173+O174+O175</f>
        <v>0</v>
      </c>
      <c r="P168" s="146">
        <f t="shared" si="142"/>
        <v>0</v>
      </c>
      <c r="Q168" s="146">
        <f t="shared" si="142"/>
        <v>0</v>
      </c>
      <c r="R168" s="138">
        <f t="shared" ref="R168:R176" si="143">N168/E168*100</f>
        <v>0</v>
      </c>
    </row>
    <row r="169" spans="1:18" ht="34.5" customHeight="1" x14ac:dyDescent="0.2">
      <c r="A169" s="142" t="s">
        <v>213</v>
      </c>
      <c r="B169" s="55"/>
      <c r="C169" s="55"/>
      <c r="D169" s="101"/>
      <c r="E169" s="70">
        <f t="shared" si="136"/>
        <v>1016.9</v>
      </c>
      <c r="F169" s="62"/>
      <c r="G169" s="62">
        <v>1016.9</v>
      </c>
      <c r="H169" s="62"/>
      <c r="I169" s="70">
        <f t="shared" si="138"/>
        <v>0</v>
      </c>
      <c r="J169" s="62"/>
      <c r="K169" s="73"/>
      <c r="L169" s="62"/>
      <c r="M169" s="71">
        <f t="shared" si="140"/>
        <v>0</v>
      </c>
      <c r="N169" s="70">
        <f t="shared" si="141"/>
        <v>0</v>
      </c>
      <c r="O169" s="62"/>
      <c r="P169" s="73"/>
      <c r="Q169" s="62"/>
      <c r="R169" s="71">
        <f t="shared" si="143"/>
        <v>0</v>
      </c>
    </row>
    <row r="170" spans="1:18" ht="34.5" customHeight="1" x14ac:dyDescent="0.2">
      <c r="A170" s="142" t="s">
        <v>214</v>
      </c>
      <c r="B170" s="55"/>
      <c r="C170" s="55"/>
      <c r="D170" s="101"/>
      <c r="E170" s="70">
        <f t="shared" si="136"/>
        <v>1016.9</v>
      </c>
      <c r="F170" s="62"/>
      <c r="G170" s="62">
        <v>1016.9</v>
      </c>
      <c r="H170" s="62"/>
      <c r="I170" s="70">
        <f t="shared" si="138"/>
        <v>0</v>
      </c>
      <c r="J170" s="62"/>
      <c r="K170" s="73"/>
      <c r="L170" s="62"/>
      <c r="M170" s="71">
        <f t="shared" si="140"/>
        <v>0</v>
      </c>
      <c r="N170" s="70">
        <f t="shared" si="141"/>
        <v>0</v>
      </c>
      <c r="O170" s="62"/>
      <c r="P170" s="73"/>
      <c r="Q170" s="62"/>
      <c r="R170" s="71">
        <f t="shared" si="143"/>
        <v>0</v>
      </c>
    </row>
    <row r="171" spans="1:18" ht="34.5" customHeight="1" x14ac:dyDescent="0.2">
      <c r="A171" s="142" t="s">
        <v>215</v>
      </c>
      <c r="B171" s="55"/>
      <c r="C171" s="55"/>
      <c r="D171" s="101"/>
      <c r="E171" s="70">
        <f t="shared" si="136"/>
        <v>1016.9</v>
      </c>
      <c r="F171" s="62"/>
      <c r="G171" s="62">
        <v>1016.9</v>
      </c>
      <c r="H171" s="62"/>
      <c r="I171" s="70">
        <f t="shared" si="138"/>
        <v>0</v>
      </c>
      <c r="J171" s="62"/>
      <c r="K171" s="73"/>
      <c r="L171" s="62"/>
      <c r="M171" s="71">
        <f t="shared" si="140"/>
        <v>0</v>
      </c>
      <c r="N171" s="70">
        <f t="shared" si="141"/>
        <v>0</v>
      </c>
      <c r="O171" s="62"/>
      <c r="P171" s="73"/>
      <c r="Q171" s="62"/>
      <c r="R171" s="71">
        <f t="shared" si="143"/>
        <v>0</v>
      </c>
    </row>
    <row r="172" spans="1:18" ht="34.5" customHeight="1" x14ac:dyDescent="0.2">
      <c r="A172" s="142" t="s">
        <v>216</v>
      </c>
      <c r="B172" s="55"/>
      <c r="C172" s="55"/>
      <c r="D172" s="101"/>
      <c r="E172" s="70">
        <f t="shared" si="136"/>
        <v>1016.8</v>
      </c>
      <c r="F172" s="62"/>
      <c r="G172" s="62">
        <v>1016.8</v>
      </c>
      <c r="H172" s="62"/>
      <c r="I172" s="70">
        <f t="shared" si="138"/>
        <v>0</v>
      </c>
      <c r="J172" s="62"/>
      <c r="K172" s="73"/>
      <c r="L172" s="62"/>
      <c r="M172" s="71">
        <f t="shared" si="140"/>
        <v>0</v>
      </c>
      <c r="N172" s="70">
        <f t="shared" si="141"/>
        <v>0</v>
      </c>
      <c r="O172" s="62"/>
      <c r="P172" s="73"/>
      <c r="Q172" s="62"/>
      <c r="R172" s="71">
        <f t="shared" si="143"/>
        <v>0</v>
      </c>
    </row>
    <row r="173" spans="1:18" ht="34.5" customHeight="1" x14ac:dyDescent="0.2">
      <c r="A173" s="142" t="s">
        <v>217</v>
      </c>
      <c r="B173" s="55"/>
      <c r="C173" s="55"/>
      <c r="D173" s="101"/>
      <c r="E173" s="70">
        <f t="shared" si="136"/>
        <v>1016.9</v>
      </c>
      <c r="F173" s="62"/>
      <c r="G173" s="62">
        <v>1016.9</v>
      </c>
      <c r="H173" s="62"/>
      <c r="I173" s="70">
        <f t="shared" si="138"/>
        <v>0</v>
      </c>
      <c r="J173" s="62"/>
      <c r="K173" s="73"/>
      <c r="L173" s="62"/>
      <c r="M173" s="71">
        <f t="shared" si="140"/>
        <v>0</v>
      </c>
      <c r="N173" s="70">
        <f t="shared" si="141"/>
        <v>0</v>
      </c>
      <c r="O173" s="62"/>
      <c r="P173" s="73"/>
      <c r="Q173" s="62"/>
      <c r="R173" s="71">
        <f t="shared" si="143"/>
        <v>0</v>
      </c>
    </row>
    <row r="174" spans="1:18" ht="34.5" customHeight="1" x14ac:dyDescent="0.2">
      <c r="A174" s="142" t="s">
        <v>218</v>
      </c>
      <c r="B174" s="55"/>
      <c r="C174" s="55"/>
      <c r="D174" s="101"/>
      <c r="E174" s="70">
        <f t="shared" si="136"/>
        <v>1016.9</v>
      </c>
      <c r="F174" s="62"/>
      <c r="G174" s="62">
        <v>1016.9</v>
      </c>
      <c r="H174" s="62"/>
      <c r="I174" s="70">
        <f t="shared" si="138"/>
        <v>0</v>
      </c>
      <c r="J174" s="62"/>
      <c r="K174" s="73"/>
      <c r="L174" s="62"/>
      <c r="M174" s="71">
        <f t="shared" si="140"/>
        <v>0</v>
      </c>
      <c r="N174" s="70">
        <f t="shared" si="141"/>
        <v>0</v>
      </c>
      <c r="O174" s="62"/>
      <c r="P174" s="73"/>
      <c r="Q174" s="62"/>
      <c r="R174" s="71">
        <f t="shared" si="143"/>
        <v>0</v>
      </c>
    </row>
    <row r="175" spans="1:18" ht="34.5" customHeight="1" x14ac:dyDescent="0.2">
      <c r="A175" s="142" t="s">
        <v>219</v>
      </c>
      <c r="B175" s="55"/>
      <c r="C175" s="55"/>
      <c r="D175" s="101"/>
      <c r="E175" s="70">
        <f t="shared" si="136"/>
        <v>1016.9</v>
      </c>
      <c r="F175" s="62"/>
      <c r="G175" s="62">
        <v>1016.9</v>
      </c>
      <c r="H175" s="62"/>
      <c r="I175" s="70">
        <f t="shared" si="138"/>
        <v>0</v>
      </c>
      <c r="J175" s="62"/>
      <c r="K175" s="73"/>
      <c r="L175" s="62"/>
      <c r="M175" s="71">
        <f t="shared" si="140"/>
        <v>0</v>
      </c>
      <c r="N175" s="70">
        <f t="shared" si="141"/>
        <v>0</v>
      </c>
      <c r="O175" s="62"/>
      <c r="P175" s="73"/>
      <c r="Q175" s="62"/>
      <c r="R175" s="71">
        <f t="shared" si="143"/>
        <v>0</v>
      </c>
    </row>
    <row r="176" spans="1:18" ht="121.5" customHeight="1" x14ac:dyDescent="0.2">
      <c r="A176" s="148" t="s">
        <v>220</v>
      </c>
      <c r="B176" s="95"/>
      <c r="C176" s="95"/>
      <c r="D176" s="96"/>
      <c r="E176" s="70">
        <f t="shared" si="136"/>
        <v>37316</v>
      </c>
      <c r="F176" s="62"/>
      <c r="G176" s="62">
        <v>37316</v>
      </c>
      <c r="H176" s="62"/>
      <c r="I176" s="70">
        <f t="shared" si="138"/>
        <v>0</v>
      </c>
      <c r="J176" s="62"/>
      <c r="K176" s="73"/>
      <c r="L176" s="62"/>
      <c r="M176" s="71">
        <f t="shared" si="140"/>
        <v>0</v>
      </c>
      <c r="N176" s="70">
        <f t="shared" si="141"/>
        <v>0</v>
      </c>
      <c r="O176" s="62"/>
      <c r="P176" s="73"/>
      <c r="Q176" s="62"/>
      <c r="R176" s="71">
        <f t="shared" si="143"/>
        <v>0</v>
      </c>
    </row>
    <row r="177" spans="1:21" s="7" customFormat="1" ht="33" customHeight="1" x14ac:dyDescent="0.25">
      <c r="A177" s="27" t="s">
        <v>25</v>
      </c>
      <c r="B177" s="77"/>
      <c r="C177" s="77"/>
      <c r="D177" s="78"/>
      <c r="E177" s="72">
        <f>E179</f>
        <v>573183.6</v>
      </c>
      <c r="F177" s="72">
        <f t="shared" ref="F177:L177" si="144">F179</f>
        <v>358412.4</v>
      </c>
      <c r="G177" s="72">
        <f t="shared" si="144"/>
        <v>214771.19999999998</v>
      </c>
      <c r="H177" s="72">
        <f t="shared" si="144"/>
        <v>0</v>
      </c>
      <c r="I177" s="72">
        <f t="shared" si="144"/>
        <v>0</v>
      </c>
      <c r="J177" s="72">
        <f t="shared" si="144"/>
        <v>0</v>
      </c>
      <c r="K177" s="72">
        <f t="shared" si="144"/>
        <v>0</v>
      </c>
      <c r="L177" s="72">
        <f t="shared" si="144"/>
        <v>0</v>
      </c>
      <c r="M177" s="72">
        <f t="shared" si="83"/>
        <v>0</v>
      </c>
      <c r="N177" s="72">
        <f t="shared" ref="N177:Q177" si="145">N179</f>
        <v>0</v>
      </c>
      <c r="O177" s="72">
        <f t="shared" si="145"/>
        <v>0</v>
      </c>
      <c r="P177" s="72">
        <f t="shared" si="145"/>
        <v>0</v>
      </c>
      <c r="Q177" s="72">
        <f t="shared" si="145"/>
        <v>0</v>
      </c>
      <c r="R177" s="72">
        <f t="shared" si="85"/>
        <v>0</v>
      </c>
    </row>
    <row r="178" spans="1:21" ht="15.75" customHeight="1" x14ac:dyDescent="0.2">
      <c r="A178" s="29" t="s">
        <v>20</v>
      </c>
      <c r="B178" s="54"/>
      <c r="C178" s="54"/>
      <c r="D178" s="69"/>
      <c r="E178" s="70"/>
      <c r="F178" s="62"/>
      <c r="G178" s="68"/>
      <c r="H178" s="62"/>
      <c r="I178" s="70"/>
      <c r="J178" s="62"/>
      <c r="K178" s="62"/>
      <c r="L178" s="62"/>
      <c r="M178" s="57"/>
      <c r="N178" s="70"/>
      <c r="O178" s="62"/>
      <c r="P178" s="68"/>
      <c r="Q178" s="62"/>
      <c r="R178" s="57"/>
    </row>
    <row r="179" spans="1:21" s="119" customFormat="1" ht="59.25" customHeight="1" x14ac:dyDescent="0.2">
      <c r="A179" s="115" t="s">
        <v>36</v>
      </c>
      <c r="B179" s="131"/>
      <c r="C179" s="131"/>
      <c r="D179" s="132"/>
      <c r="E179" s="133">
        <f>E180</f>
        <v>573183.6</v>
      </c>
      <c r="F179" s="133">
        <f t="shared" ref="F179:L179" si="146">F180</f>
        <v>358412.4</v>
      </c>
      <c r="G179" s="133">
        <f t="shared" si="146"/>
        <v>214771.19999999998</v>
      </c>
      <c r="H179" s="133">
        <f t="shared" si="146"/>
        <v>0</v>
      </c>
      <c r="I179" s="133">
        <f t="shared" si="146"/>
        <v>0</v>
      </c>
      <c r="J179" s="133">
        <f t="shared" si="146"/>
        <v>0</v>
      </c>
      <c r="K179" s="133">
        <f t="shared" si="146"/>
        <v>0</v>
      </c>
      <c r="L179" s="133">
        <f t="shared" si="146"/>
        <v>0</v>
      </c>
      <c r="M179" s="133">
        <f t="shared" si="83"/>
        <v>0</v>
      </c>
      <c r="N179" s="133">
        <f t="shared" ref="N179:Q179" si="147">N180</f>
        <v>0</v>
      </c>
      <c r="O179" s="133">
        <f t="shared" si="147"/>
        <v>0</v>
      </c>
      <c r="P179" s="133">
        <f t="shared" si="147"/>
        <v>0</v>
      </c>
      <c r="Q179" s="133">
        <f t="shared" si="147"/>
        <v>0</v>
      </c>
      <c r="R179" s="133">
        <f t="shared" si="85"/>
        <v>0</v>
      </c>
    </row>
    <row r="180" spans="1:21" s="119" customFormat="1" ht="45" customHeight="1" x14ac:dyDescent="0.2">
      <c r="A180" s="115" t="s">
        <v>41</v>
      </c>
      <c r="B180" s="131"/>
      <c r="C180" s="131"/>
      <c r="D180" s="132"/>
      <c r="E180" s="133">
        <f>E182+E185+E187+E189+E191+E192+E193</f>
        <v>573183.6</v>
      </c>
      <c r="F180" s="133">
        <f t="shared" ref="F180:L180" si="148">F182+F185+F187+F189+F191+F192+F193</f>
        <v>358412.4</v>
      </c>
      <c r="G180" s="133">
        <f t="shared" si="148"/>
        <v>214771.19999999998</v>
      </c>
      <c r="H180" s="133">
        <f t="shared" si="148"/>
        <v>0</v>
      </c>
      <c r="I180" s="133">
        <f t="shared" si="148"/>
        <v>0</v>
      </c>
      <c r="J180" s="133">
        <f t="shared" si="148"/>
        <v>0</v>
      </c>
      <c r="K180" s="133">
        <f t="shared" si="148"/>
        <v>0</v>
      </c>
      <c r="L180" s="133">
        <f t="shared" si="148"/>
        <v>0</v>
      </c>
      <c r="M180" s="133">
        <f t="shared" si="83"/>
        <v>0</v>
      </c>
      <c r="N180" s="133">
        <f t="shared" ref="N180:Q180" si="149">N182+N185+N187+N189+N191+N192+N193</f>
        <v>0</v>
      </c>
      <c r="O180" s="133">
        <f t="shared" si="149"/>
        <v>0</v>
      </c>
      <c r="P180" s="133">
        <f t="shared" si="149"/>
        <v>0</v>
      </c>
      <c r="Q180" s="133">
        <f t="shared" si="149"/>
        <v>0</v>
      </c>
      <c r="R180" s="133">
        <f t="shared" si="85"/>
        <v>0</v>
      </c>
    </row>
    <row r="181" spans="1:21" s="8" customFormat="1" ht="54" customHeight="1" x14ac:dyDescent="0.2">
      <c r="A181" s="30" t="s">
        <v>50</v>
      </c>
      <c r="B181" s="66"/>
      <c r="C181" s="66"/>
      <c r="D181" s="67"/>
      <c r="E181" s="56">
        <f t="shared" ref="E181:E219" si="150">F181+G181+H181</f>
        <v>0</v>
      </c>
      <c r="F181" s="70"/>
      <c r="G181" s="56"/>
      <c r="H181" s="70"/>
      <c r="I181" s="70">
        <f t="shared" ref="I181:I219" si="151">J181+K181+L181</f>
        <v>0</v>
      </c>
      <c r="J181" s="70"/>
      <c r="K181" s="70"/>
      <c r="L181" s="70"/>
      <c r="M181" s="57"/>
      <c r="N181" s="56">
        <f>O181+P181+Q181</f>
        <v>0</v>
      </c>
      <c r="O181" s="56"/>
      <c r="P181" s="56"/>
      <c r="Q181" s="56"/>
      <c r="R181" s="57"/>
    </row>
    <row r="182" spans="1:21" s="8" customFormat="1" ht="54.75" customHeight="1" x14ac:dyDescent="0.2">
      <c r="A182" s="25" t="s">
        <v>83</v>
      </c>
      <c r="B182" s="98" t="s">
        <v>290</v>
      </c>
      <c r="C182" s="98" t="s">
        <v>291</v>
      </c>
      <c r="D182" s="98" t="s">
        <v>292</v>
      </c>
      <c r="E182" s="70">
        <f t="shared" ref="E182" si="152">F182+G182+H182</f>
        <v>143854</v>
      </c>
      <c r="F182" s="70"/>
      <c r="G182" s="70">
        <v>143854</v>
      </c>
      <c r="H182" s="70"/>
      <c r="I182" s="70">
        <f xml:space="preserve"> SUM(J182:L182)</f>
        <v>0</v>
      </c>
      <c r="J182" s="70"/>
      <c r="K182" s="70"/>
      <c r="L182" s="70"/>
      <c r="M182" s="71">
        <f t="shared" si="83"/>
        <v>0</v>
      </c>
      <c r="N182" s="70">
        <f>SUM(O182:Q182)</f>
        <v>0</v>
      </c>
      <c r="O182" s="70"/>
      <c r="P182" s="70"/>
      <c r="Q182" s="70"/>
      <c r="R182" s="71">
        <f>N182/E182*100</f>
        <v>0</v>
      </c>
    </row>
    <row r="183" spans="1:21" s="8" customFormat="1" ht="59.25" customHeight="1" thickBot="1" x14ac:dyDescent="0.25">
      <c r="A183" s="30" t="s">
        <v>28</v>
      </c>
      <c r="B183" s="98"/>
      <c r="C183" s="98"/>
      <c r="D183" s="98"/>
      <c r="E183" s="70"/>
      <c r="F183" s="70"/>
      <c r="G183" s="70"/>
      <c r="H183" s="70"/>
      <c r="I183" s="70"/>
      <c r="J183" s="70"/>
      <c r="K183" s="70"/>
      <c r="L183" s="70"/>
      <c r="M183" s="71"/>
      <c r="N183" s="70"/>
      <c r="O183" s="70"/>
      <c r="P183" s="70"/>
      <c r="Q183" s="70"/>
      <c r="R183" s="71"/>
    </row>
    <row r="184" spans="1:21" s="8" customFormat="1" ht="69.75" customHeight="1" thickBot="1" x14ac:dyDescent="0.3">
      <c r="A184" s="30" t="s">
        <v>68</v>
      </c>
      <c r="B184" s="63"/>
      <c r="C184" s="63"/>
      <c r="D184" s="63"/>
      <c r="E184" s="70"/>
      <c r="F184" s="70"/>
      <c r="G184" s="70"/>
      <c r="H184" s="70"/>
      <c r="I184" s="70"/>
      <c r="J184" s="70"/>
      <c r="K184" s="70"/>
      <c r="L184" s="70"/>
      <c r="M184" s="71"/>
      <c r="N184" s="70"/>
      <c r="O184" s="70"/>
      <c r="P184" s="70"/>
      <c r="Q184" s="70"/>
      <c r="R184" s="71"/>
      <c r="S184" s="99"/>
      <c r="T184" s="99"/>
      <c r="U184" s="99"/>
    </row>
    <row r="185" spans="1:21" s="85" customFormat="1" ht="109.5" customHeight="1" thickBot="1" x14ac:dyDescent="0.3">
      <c r="A185" s="25" t="s">
        <v>221</v>
      </c>
      <c r="B185" s="63"/>
      <c r="C185" s="63"/>
      <c r="D185" s="63"/>
      <c r="E185" s="70">
        <f t="shared" ref="E185:E190" si="153">F185+G185+H185</f>
        <v>15500</v>
      </c>
      <c r="F185" s="70"/>
      <c r="G185" s="70">
        <v>15500</v>
      </c>
      <c r="H185" s="70"/>
      <c r="I185" s="70">
        <f t="shared" ref="I185:I190" si="154">J185+K185+L185</f>
        <v>0</v>
      </c>
      <c r="J185" s="70"/>
      <c r="K185" s="70"/>
      <c r="L185" s="70"/>
      <c r="M185" s="71">
        <f t="shared" ref="M185:M190" si="155">I185/E185*100</f>
        <v>0</v>
      </c>
      <c r="N185" s="70">
        <f t="shared" ref="N185:N190" si="156">O185+P185+Q185</f>
        <v>0</v>
      </c>
      <c r="O185" s="70"/>
      <c r="P185" s="70"/>
      <c r="Q185" s="70"/>
      <c r="R185" s="71">
        <f t="shared" ref="R185:R190" si="157">N185/E185*100</f>
        <v>0</v>
      </c>
      <c r="S185" s="94"/>
    </row>
    <row r="186" spans="1:21" s="8" customFormat="1" ht="33" customHeight="1" thickBot="1" x14ac:dyDescent="0.3">
      <c r="A186" s="37" t="s">
        <v>136</v>
      </c>
      <c r="B186" s="63"/>
      <c r="C186" s="63"/>
      <c r="D186" s="63"/>
      <c r="E186" s="70">
        <f t="shared" si="153"/>
        <v>15500</v>
      </c>
      <c r="F186" s="70"/>
      <c r="G186" s="70">
        <v>15500</v>
      </c>
      <c r="H186" s="70"/>
      <c r="I186" s="70">
        <f t="shared" si="154"/>
        <v>0</v>
      </c>
      <c r="J186" s="70"/>
      <c r="K186" s="70"/>
      <c r="L186" s="70"/>
      <c r="M186" s="71">
        <f t="shared" si="155"/>
        <v>0</v>
      </c>
      <c r="N186" s="70">
        <f t="shared" si="156"/>
        <v>0</v>
      </c>
      <c r="O186" s="70"/>
      <c r="P186" s="70"/>
      <c r="Q186" s="70"/>
      <c r="R186" s="71">
        <f t="shared" si="157"/>
        <v>0</v>
      </c>
      <c r="S186" s="99"/>
    </row>
    <row r="187" spans="1:21" s="85" customFormat="1" ht="49.5" x14ac:dyDescent="0.2">
      <c r="A187" s="25" t="s">
        <v>222</v>
      </c>
      <c r="B187" s="63"/>
      <c r="C187" s="63"/>
      <c r="D187" s="63"/>
      <c r="E187" s="70">
        <f t="shared" si="153"/>
        <v>12500</v>
      </c>
      <c r="F187" s="70"/>
      <c r="G187" s="70">
        <v>12500</v>
      </c>
      <c r="H187" s="70"/>
      <c r="I187" s="70">
        <f t="shared" si="154"/>
        <v>0</v>
      </c>
      <c r="J187" s="70"/>
      <c r="K187" s="70"/>
      <c r="L187" s="70"/>
      <c r="M187" s="71">
        <f t="shared" si="155"/>
        <v>0</v>
      </c>
      <c r="N187" s="70">
        <f t="shared" si="156"/>
        <v>0</v>
      </c>
      <c r="O187" s="70"/>
      <c r="P187" s="70"/>
      <c r="Q187" s="70"/>
      <c r="R187" s="71">
        <f t="shared" si="157"/>
        <v>0</v>
      </c>
    </row>
    <row r="188" spans="1:21" s="51" customFormat="1" ht="32.25" customHeight="1" x14ac:dyDescent="0.2">
      <c r="A188" s="37" t="s">
        <v>136</v>
      </c>
      <c r="B188" s="83"/>
      <c r="C188" s="83"/>
      <c r="D188" s="76"/>
      <c r="E188" s="70">
        <f t="shared" si="153"/>
        <v>12500</v>
      </c>
      <c r="F188" s="70"/>
      <c r="G188" s="70">
        <v>12500</v>
      </c>
      <c r="H188" s="70"/>
      <c r="I188" s="70">
        <f t="shared" si="154"/>
        <v>0</v>
      </c>
      <c r="J188" s="70"/>
      <c r="K188" s="70"/>
      <c r="L188" s="70"/>
      <c r="M188" s="71">
        <f t="shared" si="155"/>
        <v>0</v>
      </c>
      <c r="N188" s="70">
        <f t="shared" si="156"/>
        <v>0</v>
      </c>
      <c r="O188" s="70"/>
      <c r="P188" s="70"/>
      <c r="Q188" s="70"/>
      <c r="R188" s="71">
        <f t="shared" si="157"/>
        <v>0</v>
      </c>
    </row>
    <row r="189" spans="1:21" s="8" customFormat="1" ht="91.5" customHeight="1" x14ac:dyDescent="0.2">
      <c r="A189" s="25" t="s">
        <v>223</v>
      </c>
      <c r="B189" s="63"/>
      <c r="C189" s="63"/>
      <c r="D189" s="63"/>
      <c r="E189" s="70">
        <f t="shared" si="153"/>
        <v>7000</v>
      </c>
      <c r="F189" s="70"/>
      <c r="G189" s="70">
        <v>7000</v>
      </c>
      <c r="H189" s="70"/>
      <c r="I189" s="70">
        <f t="shared" si="154"/>
        <v>0</v>
      </c>
      <c r="J189" s="70"/>
      <c r="K189" s="70"/>
      <c r="L189" s="70"/>
      <c r="M189" s="71">
        <f t="shared" si="155"/>
        <v>0</v>
      </c>
      <c r="N189" s="70">
        <f t="shared" si="156"/>
        <v>0</v>
      </c>
      <c r="O189" s="70"/>
      <c r="P189" s="70"/>
      <c r="Q189" s="70"/>
      <c r="R189" s="71">
        <f t="shared" si="157"/>
        <v>0</v>
      </c>
    </row>
    <row r="190" spans="1:21" s="8" customFormat="1" ht="32.25" customHeight="1" x14ac:dyDescent="0.2">
      <c r="A190" s="37" t="s">
        <v>136</v>
      </c>
      <c r="B190" s="66"/>
      <c r="C190" s="66"/>
      <c r="D190" s="67"/>
      <c r="E190" s="70">
        <f t="shared" si="153"/>
        <v>7000</v>
      </c>
      <c r="F190" s="70"/>
      <c r="G190" s="70">
        <v>7000</v>
      </c>
      <c r="H190" s="70"/>
      <c r="I190" s="70">
        <f t="shared" si="154"/>
        <v>0</v>
      </c>
      <c r="J190" s="70"/>
      <c r="K190" s="70"/>
      <c r="L190" s="70"/>
      <c r="M190" s="71">
        <f t="shared" si="155"/>
        <v>0</v>
      </c>
      <c r="N190" s="70">
        <f t="shared" si="156"/>
        <v>0</v>
      </c>
      <c r="O190" s="70"/>
      <c r="P190" s="70"/>
      <c r="Q190" s="70"/>
      <c r="R190" s="71">
        <f t="shared" si="157"/>
        <v>0</v>
      </c>
    </row>
    <row r="191" spans="1:21" s="8" customFormat="1" ht="47.25" customHeight="1" x14ac:dyDescent="0.2">
      <c r="A191" s="25" t="s">
        <v>224</v>
      </c>
      <c r="B191" s="100"/>
      <c r="C191" s="100"/>
      <c r="D191" s="63"/>
      <c r="E191" s="70">
        <f>F191+G191+H191</f>
        <v>178500</v>
      </c>
      <c r="F191" s="70">
        <v>175000</v>
      </c>
      <c r="G191" s="70">
        <v>3500</v>
      </c>
      <c r="H191" s="70"/>
      <c r="I191" s="70">
        <f>J191+K191+L191</f>
        <v>0</v>
      </c>
      <c r="J191" s="70"/>
      <c r="K191" s="70"/>
      <c r="L191" s="70"/>
      <c r="M191" s="71">
        <f t="shared" si="83"/>
        <v>0</v>
      </c>
      <c r="N191" s="70">
        <f>O191+P191+Q191</f>
        <v>0</v>
      </c>
      <c r="O191" s="70"/>
      <c r="P191" s="70"/>
      <c r="Q191" s="70"/>
      <c r="R191" s="71">
        <f t="shared" si="85"/>
        <v>0</v>
      </c>
    </row>
    <row r="192" spans="1:21" s="8" customFormat="1" ht="66" x14ac:dyDescent="0.2">
      <c r="A192" s="50" t="s">
        <v>225</v>
      </c>
      <c r="B192" s="66"/>
      <c r="C192" s="66"/>
      <c r="D192" s="67"/>
      <c r="E192" s="70">
        <f>F192+G192+H192</f>
        <v>36561.1</v>
      </c>
      <c r="F192" s="70">
        <v>35928.199999999997</v>
      </c>
      <c r="G192" s="70">
        <v>632.9</v>
      </c>
      <c r="H192" s="70"/>
      <c r="I192" s="70"/>
      <c r="J192" s="70"/>
      <c r="K192" s="70"/>
      <c r="L192" s="70"/>
      <c r="M192" s="57"/>
      <c r="N192" s="56"/>
      <c r="O192" s="56"/>
      <c r="P192" s="56"/>
      <c r="Q192" s="56"/>
      <c r="R192" s="57"/>
    </row>
    <row r="193" spans="1:19" s="108" customFormat="1" ht="73.5" customHeight="1" x14ac:dyDescent="0.2">
      <c r="A193" s="25" t="s">
        <v>226</v>
      </c>
      <c r="B193" s="90"/>
      <c r="C193" s="107"/>
      <c r="D193" s="107"/>
      <c r="E193" s="70">
        <f>F193+G193+H193</f>
        <v>179268.5</v>
      </c>
      <c r="F193" s="70">
        <v>147484.20000000001</v>
      </c>
      <c r="G193" s="70">
        <v>31784.3</v>
      </c>
      <c r="H193" s="70"/>
      <c r="I193" s="70">
        <f>SUM(J193:L193)</f>
        <v>0</v>
      </c>
      <c r="J193" s="70"/>
      <c r="K193" s="70"/>
      <c r="L193" s="70"/>
      <c r="M193" s="71">
        <f t="shared" si="83"/>
        <v>0</v>
      </c>
      <c r="N193" s="70">
        <f>SUM(O193:Q193)</f>
        <v>0</v>
      </c>
      <c r="O193" s="70"/>
      <c r="P193" s="70"/>
      <c r="Q193" s="70"/>
      <c r="R193" s="71">
        <f t="shared" si="85"/>
        <v>0</v>
      </c>
    </row>
    <row r="194" spans="1:19" s="7" customFormat="1" ht="22.5" customHeight="1" x14ac:dyDescent="0.25">
      <c r="A194" s="27" t="s">
        <v>51</v>
      </c>
      <c r="B194" s="77"/>
      <c r="C194" s="77"/>
      <c r="D194" s="78"/>
      <c r="E194" s="72">
        <f>E196</f>
        <v>202020.2</v>
      </c>
      <c r="F194" s="72">
        <f t="shared" ref="F194:L194" si="158">F196</f>
        <v>200000</v>
      </c>
      <c r="G194" s="72">
        <f t="shared" si="158"/>
        <v>2020.2</v>
      </c>
      <c r="H194" s="72">
        <f t="shared" si="158"/>
        <v>0</v>
      </c>
      <c r="I194" s="72">
        <f t="shared" si="158"/>
        <v>0</v>
      </c>
      <c r="J194" s="72">
        <f t="shared" si="158"/>
        <v>0</v>
      </c>
      <c r="K194" s="72">
        <f t="shared" si="158"/>
        <v>0</v>
      </c>
      <c r="L194" s="72">
        <f t="shared" si="158"/>
        <v>0</v>
      </c>
      <c r="M194" s="72">
        <f t="shared" ref="M194:M211" si="159">I194/E194*100</f>
        <v>0</v>
      </c>
      <c r="N194" s="72">
        <f t="shared" ref="N194:Q194" si="160">N196</f>
        <v>0</v>
      </c>
      <c r="O194" s="72">
        <f t="shared" si="160"/>
        <v>0</v>
      </c>
      <c r="P194" s="72">
        <f t="shared" si="160"/>
        <v>0</v>
      </c>
      <c r="Q194" s="72">
        <f t="shared" si="160"/>
        <v>0</v>
      </c>
      <c r="R194" s="72">
        <f t="shared" ref="R194:R211" si="161">N194/E194*100</f>
        <v>0</v>
      </c>
    </row>
    <row r="195" spans="1:19" s="8" customFormat="1" ht="23.25" customHeight="1" x14ac:dyDescent="0.2">
      <c r="A195" s="17" t="s">
        <v>20</v>
      </c>
      <c r="B195" s="80"/>
      <c r="C195" s="80"/>
      <c r="D195" s="69"/>
      <c r="E195" s="56">
        <f t="shared" si="150"/>
        <v>0</v>
      </c>
      <c r="F195" s="68"/>
      <c r="G195" s="68"/>
      <c r="H195" s="68"/>
      <c r="I195" s="56">
        <f t="shared" si="151"/>
        <v>0</v>
      </c>
      <c r="J195" s="68"/>
      <c r="K195" s="68"/>
      <c r="L195" s="68"/>
      <c r="M195" s="57"/>
      <c r="N195" s="56">
        <f>O195+P195+Q195</f>
        <v>0</v>
      </c>
      <c r="O195" s="62"/>
      <c r="P195" s="65"/>
      <c r="Q195" s="62"/>
      <c r="R195" s="57"/>
    </row>
    <row r="196" spans="1:19" s="119" customFormat="1" ht="72.75" customHeight="1" x14ac:dyDescent="0.2">
      <c r="A196" s="115" t="s">
        <v>52</v>
      </c>
      <c r="B196" s="131"/>
      <c r="C196" s="131"/>
      <c r="D196" s="128"/>
      <c r="E196" s="92">
        <f>E197</f>
        <v>202020.2</v>
      </c>
      <c r="F196" s="92">
        <f t="shared" ref="F196:L196" si="162">F197</f>
        <v>200000</v>
      </c>
      <c r="G196" s="92">
        <f t="shared" si="162"/>
        <v>2020.2</v>
      </c>
      <c r="H196" s="92">
        <f t="shared" si="162"/>
        <v>0</v>
      </c>
      <c r="I196" s="92">
        <f t="shared" si="162"/>
        <v>0</v>
      </c>
      <c r="J196" s="92">
        <f t="shared" si="162"/>
        <v>0</v>
      </c>
      <c r="K196" s="92">
        <f t="shared" si="162"/>
        <v>0</v>
      </c>
      <c r="L196" s="92">
        <f t="shared" si="162"/>
        <v>0</v>
      </c>
      <c r="M196" s="92">
        <f t="shared" si="159"/>
        <v>0</v>
      </c>
      <c r="N196" s="92">
        <f t="shared" ref="N196:Q196" si="163">N197</f>
        <v>0</v>
      </c>
      <c r="O196" s="92">
        <f t="shared" si="163"/>
        <v>0</v>
      </c>
      <c r="P196" s="92">
        <f t="shared" si="163"/>
        <v>0</v>
      </c>
      <c r="Q196" s="92">
        <f t="shared" si="163"/>
        <v>0</v>
      </c>
      <c r="R196" s="92">
        <f t="shared" si="161"/>
        <v>0</v>
      </c>
    </row>
    <row r="197" spans="1:19" s="119" customFormat="1" ht="57.75" customHeight="1" x14ac:dyDescent="0.2">
      <c r="A197" s="115" t="s">
        <v>21</v>
      </c>
      <c r="B197" s="131"/>
      <c r="C197" s="131"/>
      <c r="D197" s="128"/>
      <c r="E197" s="92">
        <f>E200</f>
        <v>202020.2</v>
      </c>
      <c r="F197" s="92">
        <f t="shared" ref="F197:L197" si="164">F200</f>
        <v>200000</v>
      </c>
      <c r="G197" s="92">
        <f t="shared" si="164"/>
        <v>2020.2</v>
      </c>
      <c r="H197" s="92">
        <f t="shared" si="164"/>
        <v>0</v>
      </c>
      <c r="I197" s="92">
        <f t="shared" si="164"/>
        <v>0</v>
      </c>
      <c r="J197" s="92">
        <f t="shared" si="164"/>
        <v>0</v>
      </c>
      <c r="K197" s="92">
        <f t="shared" si="164"/>
        <v>0</v>
      </c>
      <c r="L197" s="92">
        <f t="shared" si="164"/>
        <v>0</v>
      </c>
      <c r="M197" s="92">
        <f t="shared" si="159"/>
        <v>0</v>
      </c>
      <c r="N197" s="92">
        <f t="shared" ref="N197:Q197" si="165">N200</f>
        <v>0</v>
      </c>
      <c r="O197" s="92">
        <f t="shared" si="165"/>
        <v>0</v>
      </c>
      <c r="P197" s="92">
        <f t="shared" si="165"/>
        <v>0</v>
      </c>
      <c r="Q197" s="92">
        <f t="shared" si="165"/>
        <v>0</v>
      </c>
      <c r="R197" s="92">
        <f t="shared" si="161"/>
        <v>0</v>
      </c>
    </row>
    <row r="198" spans="1:19" ht="61.5" customHeight="1" x14ac:dyDescent="0.2">
      <c r="A198" s="30" t="s">
        <v>28</v>
      </c>
      <c r="B198" s="54"/>
      <c r="C198" s="54"/>
      <c r="D198" s="69"/>
      <c r="E198" s="56">
        <f t="shared" si="150"/>
        <v>0</v>
      </c>
      <c r="F198" s="68"/>
      <c r="G198" s="68"/>
      <c r="H198" s="68"/>
      <c r="I198" s="56">
        <f t="shared" si="151"/>
        <v>0</v>
      </c>
      <c r="J198" s="68"/>
      <c r="K198" s="68"/>
      <c r="L198" s="68"/>
      <c r="M198" s="57"/>
      <c r="N198" s="56">
        <f>O198+P198+Q198</f>
        <v>0</v>
      </c>
      <c r="O198" s="68"/>
      <c r="P198" s="65"/>
      <c r="Q198" s="68"/>
      <c r="R198" s="57"/>
    </row>
    <row r="199" spans="1:19" ht="64.5" customHeight="1" x14ac:dyDescent="0.2">
      <c r="A199" s="30" t="s">
        <v>68</v>
      </c>
      <c r="B199" s="54"/>
      <c r="C199" s="54"/>
      <c r="D199" s="69"/>
      <c r="E199" s="56"/>
      <c r="F199" s="68"/>
      <c r="G199" s="68"/>
      <c r="H199" s="68"/>
      <c r="I199" s="56"/>
      <c r="J199" s="68"/>
      <c r="K199" s="68"/>
      <c r="L199" s="68"/>
      <c r="M199" s="57"/>
      <c r="N199" s="56"/>
      <c r="O199" s="68"/>
      <c r="P199" s="65"/>
      <c r="Q199" s="68"/>
      <c r="R199" s="57"/>
    </row>
    <row r="200" spans="1:19" ht="62.25" customHeight="1" x14ac:dyDescent="0.2">
      <c r="A200" s="37" t="s">
        <v>227</v>
      </c>
      <c r="B200" s="54"/>
      <c r="C200" s="54"/>
      <c r="D200" s="69"/>
      <c r="E200" s="70">
        <f>SUM(F200:H200)</f>
        <v>202020.2</v>
      </c>
      <c r="F200" s="73">
        <v>200000</v>
      </c>
      <c r="G200" s="70">
        <v>2020.2</v>
      </c>
      <c r="H200" s="73"/>
      <c r="I200" s="70">
        <f>SUM(J200:L200)</f>
        <v>0</v>
      </c>
      <c r="J200" s="62"/>
      <c r="K200" s="73"/>
      <c r="L200" s="62"/>
      <c r="M200" s="71">
        <f t="shared" si="159"/>
        <v>0</v>
      </c>
      <c r="N200" s="70">
        <f>SUM(O200:Q200)</f>
        <v>0</v>
      </c>
      <c r="O200" s="62"/>
      <c r="P200" s="73"/>
      <c r="Q200" s="62"/>
      <c r="R200" s="71">
        <f t="shared" si="161"/>
        <v>0</v>
      </c>
    </row>
    <row r="201" spans="1:19" s="7" customFormat="1" ht="22.5" customHeight="1" x14ac:dyDescent="0.25">
      <c r="A201" s="27" t="s">
        <v>37</v>
      </c>
      <c r="B201" s="77"/>
      <c r="C201" s="77"/>
      <c r="D201" s="78"/>
      <c r="E201" s="72">
        <f>E203+E208</f>
        <v>971763.5</v>
      </c>
      <c r="F201" s="72">
        <f t="shared" ref="F201:L201" si="166">F203+F208</f>
        <v>107610</v>
      </c>
      <c r="G201" s="72">
        <f t="shared" si="166"/>
        <v>864153.5</v>
      </c>
      <c r="H201" s="72">
        <f t="shared" si="166"/>
        <v>0</v>
      </c>
      <c r="I201" s="72">
        <f t="shared" si="166"/>
        <v>0</v>
      </c>
      <c r="J201" s="72">
        <f t="shared" si="166"/>
        <v>0</v>
      </c>
      <c r="K201" s="72">
        <f t="shared" si="166"/>
        <v>0</v>
      </c>
      <c r="L201" s="72">
        <f t="shared" si="166"/>
        <v>0</v>
      </c>
      <c r="M201" s="72">
        <f t="shared" si="159"/>
        <v>0</v>
      </c>
      <c r="N201" s="72">
        <f t="shared" ref="N201:Q201" si="167">N203+N208</f>
        <v>0</v>
      </c>
      <c r="O201" s="72">
        <f t="shared" si="167"/>
        <v>0</v>
      </c>
      <c r="P201" s="72">
        <f t="shared" si="167"/>
        <v>0</v>
      </c>
      <c r="Q201" s="72">
        <f t="shared" si="167"/>
        <v>0</v>
      </c>
      <c r="R201" s="72">
        <f t="shared" si="161"/>
        <v>0</v>
      </c>
    </row>
    <row r="202" spans="1:19" ht="16.5" x14ac:dyDescent="0.2">
      <c r="A202" s="11" t="s">
        <v>20</v>
      </c>
      <c r="B202" s="59"/>
      <c r="C202" s="59"/>
      <c r="D202" s="67"/>
      <c r="E202" s="56">
        <f t="shared" si="150"/>
        <v>0</v>
      </c>
      <c r="F202" s="56"/>
      <c r="G202" s="56"/>
      <c r="H202" s="56"/>
      <c r="I202" s="56">
        <f t="shared" si="151"/>
        <v>0</v>
      </c>
      <c r="J202" s="56"/>
      <c r="K202" s="56"/>
      <c r="L202" s="56"/>
      <c r="M202" s="57"/>
      <c r="N202" s="56">
        <f t="shared" ref="N202" si="168">O202+P202+Q202</f>
        <v>0</v>
      </c>
      <c r="O202" s="70"/>
      <c r="P202" s="56"/>
      <c r="Q202" s="70"/>
      <c r="R202" s="57"/>
    </row>
    <row r="203" spans="1:19" s="119" customFormat="1" ht="66" x14ac:dyDescent="0.2">
      <c r="A203" s="115" t="s">
        <v>84</v>
      </c>
      <c r="B203" s="131"/>
      <c r="C203" s="131"/>
      <c r="D203" s="128"/>
      <c r="E203" s="92">
        <f>E204</f>
        <v>213448.7</v>
      </c>
      <c r="F203" s="92">
        <f t="shared" ref="F203:L203" si="169">F204</f>
        <v>0</v>
      </c>
      <c r="G203" s="92">
        <f t="shared" si="169"/>
        <v>213448.7</v>
      </c>
      <c r="H203" s="92">
        <f t="shared" si="169"/>
        <v>0</v>
      </c>
      <c r="I203" s="92">
        <f t="shared" si="169"/>
        <v>0</v>
      </c>
      <c r="J203" s="92">
        <f t="shared" si="169"/>
        <v>0</v>
      </c>
      <c r="K203" s="92">
        <f t="shared" si="169"/>
        <v>0</v>
      </c>
      <c r="L203" s="92">
        <f t="shared" si="169"/>
        <v>0</v>
      </c>
      <c r="M203" s="92">
        <f t="shared" si="159"/>
        <v>0</v>
      </c>
      <c r="N203" s="92">
        <f t="shared" ref="N203:Q203" si="170">N204</f>
        <v>0</v>
      </c>
      <c r="O203" s="92">
        <f t="shared" si="170"/>
        <v>0</v>
      </c>
      <c r="P203" s="92">
        <f t="shared" si="170"/>
        <v>0</v>
      </c>
      <c r="Q203" s="92">
        <f t="shared" si="170"/>
        <v>0</v>
      </c>
      <c r="R203" s="92">
        <f t="shared" si="161"/>
        <v>0</v>
      </c>
    </row>
    <row r="204" spans="1:19" s="119" customFormat="1" ht="60.75" customHeight="1" x14ac:dyDescent="0.2">
      <c r="A204" s="115" t="s">
        <v>85</v>
      </c>
      <c r="B204" s="131"/>
      <c r="C204" s="131"/>
      <c r="D204" s="128"/>
      <c r="E204" s="92">
        <f>E206</f>
        <v>213448.7</v>
      </c>
      <c r="F204" s="92">
        <f t="shared" ref="F204:L204" si="171">F206</f>
        <v>0</v>
      </c>
      <c r="G204" s="92">
        <f t="shared" si="171"/>
        <v>213448.7</v>
      </c>
      <c r="H204" s="92">
        <f t="shared" si="171"/>
        <v>0</v>
      </c>
      <c r="I204" s="92">
        <f t="shared" si="171"/>
        <v>0</v>
      </c>
      <c r="J204" s="92">
        <f t="shared" si="171"/>
        <v>0</v>
      </c>
      <c r="K204" s="92">
        <f t="shared" si="171"/>
        <v>0</v>
      </c>
      <c r="L204" s="92">
        <f t="shared" si="171"/>
        <v>0</v>
      </c>
      <c r="M204" s="92">
        <f t="shared" si="159"/>
        <v>0</v>
      </c>
      <c r="N204" s="92">
        <f t="shared" ref="N204:Q204" si="172">N206</f>
        <v>0</v>
      </c>
      <c r="O204" s="92">
        <f t="shared" si="172"/>
        <v>0</v>
      </c>
      <c r="P204" s="92">
        <f t="shared" si="172"/>
        <v>0</v>
      </c>
      <c r="Q204" s="92">
        <f t="shared" si="172"/>
        <v>0</v>
      </c>
      <c r="R204" s="92">
        <f t="shared" si="161"/>
        <v>0</v>
      </c>
    </row>
    <row r="205" spans="1:19" ht="57" customHeight="1" x14ac:dyDescent="0.2">
      <c r="A205" s="30" t="s">
        <v>26</v>
      </c>
      <c r="B205" s="54"/>
      <c r="C205" s="54"/>
      <c r="D205" s="69"/>
      <c r="E205" s="70">
        <f t="shared" si="150"/>
        <v>0</v>
      </c>
      <c r="F205" s="62"/>
      <c r="G205" s="62"/>
      <c r="H205" s="62"/>
      <c r="I205" s="70">
        <f t="shared" si="151"/>
        <v>0</v>
      </c>
      <c r="J205" s="62"/>
      <c r="K205" s="62"/>
      <c r="L205" s="62"/>
      <c r="M205" s="57"/>
      <c r="N205" s="56">
        <f t="shared" ref="N205:N207" si="173">O205+P205+Q205</f>
        <v>0</v>
      </c>
      <c r="O205" s="68"/>
      <c r="P205" s="68"/>
      <c r="Q205" s="68"/>
      <c r="R205" s="57"/>
    </row>
    <row r="206" spans="1:19" ht="118.5" customHeight="1" x14ac:dyDescent="0.2">
      <c r="A206" s="37" t="s">
        <v>38</v>
      </c>
      <c r="B206" s="54"/>
      <c r="C206" s="54"/>
      <c r="D206" s="69"/>
      <c r="E206" s="70">
        <f t="shared" si="150"/>
        <v>213448.7</v>
      </c>
      <c r="F206" s="62"/>
      <c r="G206" s="62">
        <v>213448.7</v>
      </c>
      <c r="H206" s="62"/>
      <c r="I206" s="70">
        <f>SUM(J206:L206)</f>
        <v>0</v>
      </c>
      <c r="J206" s="62"/>
      <c r="K206" s="62"/>
      <c r="L206" s="62"/>
      <c r="M206" s="71">
        <f t="shared" si="159"/>
        <v>0</v>
      </c>
      <c r="N206" s="70">
        <f t="shared" si="173"/>
        <v>0</v>
      </c>
      <c r="O206" s="62"/>
      <c r="P206" s="62"/>
      <c r="Q206" s="62"/>
      <c r="R206" s="71">
        <f t="shared" si="161"/>
        <v>0</v>
      </c>
    </row>
    <row r="207" spans="1:19" ht="38.25" customHeight="1" x14ac:dyDescent="0.2">
      <c r="A207" s="37" t="s">
        <v>136</v>
      </c>
      <c r="B207" s="54"/>
      <c r="C207" s="54"/>
      <c r="D207" s="69"/>
      <c r="E207" s="56">
        <f t="shared" si="150"/>
        <v>12000</v>
      </c>
      <c r="F207" s="68"/>
      <c r="G207" s="68">
        <v>12000</v>
      </c>
      <c r="H207" s="68"/>
      <c r="I207" s="56">
        <f t="shared" si="151"/>
        <v>0</v>
      </c>
      <c r="J207" s="68"/>
      <c r="K207" s="65"/>
      <c r="L207" s="68"/>
      <c r="M207" s="57">
        <f t="shared" si="159"/>
        <v>0</v>
      </c>
      <c r="N207" s="56">
        <f t="shared" si="173"/>
        <v>0</v>
      </c>
      <c r="O207" s="68"/>
      <c r="P207" s="65"/>
      <c r="Q207" s="68"/>
      <c r="R207" s="57">
        <f t="shared" si="161"/>
        <v>0</v>
      </c>
    </row>
    <row r="208" spans="1:19" s="130" customFormat="1" ht="69" customHeight="1" x14ac:dyDescent="0.25">
      <c r="A208" s="115" t="s">
        <v>44</v>
      </c>
      <c r="B208" s="126"/>
      <c r="C208" s="126"/>
      <c r="D208" s="149"/>
      <c r="E208" s="92">
        <f>E209</f>
        <v>758314.8</v>
      </c>
      <c r="F208" s="92">
        <f t="shared" ref="F208:L208" si="174">F209</f>
        <v>107610</v>
      </c>
      <c r="G208" s="92">
        <f t="shared" si="174"/>
        <v>650704.80000000005</v>
      </c>
      <c r="H208" s="92">
        <f t="shared" si="174"/>
        <v>0</v>
      </c>
      <c r="I208" s="92">
        <f t="shared" si="174"/>
        <v>0</v>
      </c>
      <c r="J208" s="92">
        <f t="shared" si="174"/>
        <v>0</v>
      </c>
      <c r="K208" s="92">
        <f t="shared" si="174"/>
        <v>0</v>
      </c>
      <c r="L208" s="92">
        <f t="shared" si="174"/>
        <v>0</v>
      </c>
      <c r="M208" s="92">
        <f t="shared" si="159"/>
        <v>0</v>
      </c>
      <c r="N208" s="92">
        <f t="shared" ref="N208:Q208" si="175">N209</f>
        <v>0</v>
      </c>
      <c r="O208" s="92">
        <f t="shared" si="175"/>
        <v>0</v>
      </c>
      <c r="P208" s="92">
        <f t="shared" si="175"/>
        <v>0</v>
      </c>
      <c r="Q208" s="92">
        <f t="shared" si="175"/>
        <v>0</v>
      </c>
      <c r="R208" s="92">
        <f t="shared" si="161"/>
        <v>0</v>
      </c>
      <c r="S208" s="131"/>
    </row>
    <row r="209" spans="1:18" s="130" customFormat="1" ht="55.5" customHeight="1" x14ac:dyDescent="0.25">
      <c r="A209" s="115" t="s">
        <v>86</v>
      </c>
      <c r="B209" s="126"/>
      <c r="C209" s="126"/>
      <c r="D209" s="149"/>
      <c r="E209" s="92">
        <f>E211+E213+E216+E218+E219</f>
        <v>758314.8</v>
      </c>
      <c r="F209" s="92">
        <f t="shared" ref="F209:L209" si="176">F211+F213+F216+F218+F219</f>
        <v>107610</v>
      </c>
      <c r="G209" s="92">
        <f t="shared" si="176"/>
        <v>650704.80000000005</v>
      </c>
      <c r="H209" s="92">
        <f t="shared" si="176"/>
        <v>0</v>
      </c>
      <c r="I209" s="92">
        <f t="shared" si="176"/>
        <v>0</v>
      </c>
      <c r="J209" s="92">
        <f t="shared" si="176"/>
        <v>0</v>
      </c>
      <c r="K209" s="92">
        <f t="shared" si="176"/>
        <v>0</v>
      </c>
      <c r="L209" s="92">
        <f t="shared" si="176"/>
        <v>0</v>
      </c>
      <c r="M209" s="92">
        <f t="shared" si="159"/>
        <v>0</v>
      </c>
      <c r="N209" s="92">
        <f t="shared" ref="N209:Q209" si="177">N211+N213+N216+N218+N219</f>
        <v>0</v>
      </c>
      <c r="O209" s="92">
        <f t="shared" si="177"/>
        <v>0</v>
      </c>
      <c r="P209" s="92">
        <f t="shared" si="177"/>
        <v>0</v>
      </c>
      <c r="Q209" s="92">
        <f t="shared" si="177"/>
        <v>0</v>
      </c>
      <c r="R209" s="92">
        <f t="shared" si="161"/>
        <v>0</v>
      </c>
    </row>
    <row r="210" spans="1:18" ht="55.5" customHeight="1" x14ac:dyDescent="0.2">
      <c r="A210" s="30" t="s">
        <v>26</v>
      </c>
      <c r="B210" s="59"/>
      <c r="C210" s="59"/>
      <c r="D210" s="67"/>
      <c r="E210" s="56"/>
      <c r="F210" s="56"/>
      <c r="G210" s="56"/>
      <c r="H210" s="56"/>
      <c r="I210" s="56"/>
      <c r="J210" s="56"/>
      <c r="K210" s="56"/>
      <c r="L210" s="56"/>
      <c r="M210" s="57"/>
      <c r="N210" s="56"/>
      <c r="O210" s="56"/>
      <c r="P210" s="56"/>
      <c r="Q210" s="70"/>
      <c r="R210" s="57"/>
    </row>
    <row r="211" spans="1:18" ht="75" customHeight="1" x14ac:dyDescent="0.2">
      <c r="A211" s="37" t="s">
        <v>228</v>
      </c>
      <c r="B211" s="59"/>
      <c r="C211" s="59"/>
      <c r="D211" s="67"/>
      <c r="E211" s="70">
        <f t="shared" si="150"/>
        <v>110000</v>
      </c>
      <c r="F211" s="70"/>
      <c r="G211" s="70">
        <v>110000</v>
      </c>
      <c r="H211" s="70"/>
      <c r="I211" s="70">
        <f t="shared" si="151"/>
        <v>0</v>
      </c>
      <c r="J211" s="70"/>
      <c r="K211" s="70"/>
      <c r="L211" s="70"/>
      <c r="M211" s="71">
        <f t="shared" si="159"/>
        <v>0</v>
      </c>
      <c r="N211" s="70">
        <f>O211+P211+Q211</f>
        <v>0</v>
      </c>
      <c r="O211" s="70"/>
      <c r="P211" s="70"/>
      <c r="Q211" s="70"/>
      <c r="R211" s="71">
        <f t="shared" si="161"/>
        <v>0</v>
      </c>
    </row>
    <row r="212" spans="1:18" ht="33" customHeight="1" x14ac:dyDescent="0.2">
      <c r="A212" s="30" t="s">
        <v>19</v>
      </c>
      <c r="B212" s="59"/>
      <c r="C212" s="59"/>
      <c r="D212" s="67"/>
      <c r="E212" s="56">
        <f t="shared" si="150"/>
        <v>0</v>
      </c>
      <c r="F212" s="56"/>
      <c r="G212" s="56"/>
      <c r="H212" s="56"/>
      <c r="I212" s="56">
        <f t="shared" si="151"/>
        <v>0</v>
      </c>
      <c r="J212" s="56"/>
      <c r="K212" s="56"/>
      <c r="L212" s="56"/>
      <c r="M212" s="57"/>
      <c r="N212" s="56">
        <f>O212+P212+Q212</f>
        <v>0</v>
      </c>
      <c r="O212" s="56"/>
      <c r="P212" s="56"/>
      <c r="Q212" s="70"/>
      <c r="R212" s="57"/>
    </row>
    <row r="213" spans="1:18" ht="52.5" customHeight="1" x14ac:dyDescent="0.2">
      <c r="A213" s="25" t="s">
        <v>229</v>
      </c>
      <c r="B213" s="59"/>
      <c r="C213" s="59"/>
      <c r="D213" s="67"/>
      <c r="E213" s="70">
        <f t="shared" ref="E213:E214" si="178">F213+G213+H213</f>
        <v>37216.800000000003</v>
      </c>
      <c r="F213" s="70"/>
      <c r="G213" s="70">
        <v>37216.800000000003</v>
      </c>
      <c r="H213" s="70"/>
      <c r="I213" s="70">
        <f t="shared" ref="I213:I214" si="179">J213+K213+L213</f>
        <v>0</v>
      </c>
      <c r="J213" s="70"/>
      <c r="K213" s="70"/>
      <c r="L213" s="70"/>
      <c r="M213" s="71">
        <f t="shared" ref="M213:M214" si="180">I213/E213*100</f>
        <v>0</v>
      </c>
      <c r="N213" s="70">
        <f t="shared" ref="N213:N214" si="181">O213+P213+Q213</f>
        <v>0</v>
      </c>
      <c r="O213" s="70"/>
      <c r="P213" s="70"/>
      <c r="Q213" s="70"/>
      <c r="R213" s="71">
        <f t="shared" ref="R213:R214" si="182">N213/E213*100</f>
        <v>0</v>
      </c>
    </row>
    <row r="214" spans="1:18" ht="33" customHeight="1" x14ac:dyDescent="0.2">
      <c r="A214" s="37" t="s">
        <v>136</v>
      </c>
      <c r="B214" s="59"/>
      <c r="C214" s="59"/>
      <c r="D214" s="67"/>
      <c r="E214" s="70">
        <f t="shared" si="178"/>
        <v>37216.800000000003</v>
      </c>
      <c r="F214" s="70"/>
      <c r="G214" s="70">
        <v>37216.800000000003</v>
      </c>
      <c r="H214" s="70"/>
      <c r="I214" s="70">
        <f t="shared" si="179"/>
        <v>0</v>
      </c>
      <c r="J214" s="70"/>
      <c r="K214" s="70"/>
      <c r="L214" s="70"/>
      <c r="M214" s="71">
        <f t="shared" si="180"/>
        <v>0</v>
      </c>
      <c r="N214" s="70">
        <f t="shared" si="181"/>
        <v>0</v>
      </c>
      <c r="O214" s="70"/>
      <c r="P214" s="70"/>
      <c r="Q214" s="70"/>
      <c r="R214" s="71">
        <f t="shared" si="182"/>
        <v>0</v>
      </c>
    </row>
    <row r="215" spans="1:18" ht="54" customHeight="1" x14ac:dyDescent="0.2">
      <c r="A215" s="30" t="s">
        <v>26</v>
      </c>
      <c r="B215" s="54"/>
      <c r="C215" s="54"/>
      <c r="D215" s="69"/>
      <c r="E215" s="56"/>
      <c r="F215" s="68"/>
      <c r="G215" s="56"/>
      <c r="H215" s="68"/>
      <c r="I215" s="56"/>
      <c r="J215" s="68"/>
      <c r="K215" s="68"/>
      <c r="L215" s="68"/>
      <c r="M215" s="57"/>
      <c r="N215" s="56"/>
      <c r="O215" s="68"/>
      <c r="P215" s="68"/>
      <c r="Q215" s="62"/>
      <c r="R215" s="57"/>
    </row>
    <row r="216" spans="1:18" ht="104.25" customHeight="1" x14ac:dyDescent="0.2">
      <c r="A216" s="37" t="s">
        <v>230</v>
      </c>
      <c r="B216" s="59"/>
      <c r="C216" s="59"/>
      <c r="D216" s="67"/>
      <c r="E216" s="70">
        <f t="shared" ref="E216" si="183">F216+G216+H216</f>
        <v>35000</v>
      </c>
      <c r="F216" s="70"/>
      <c r="G216" s="70">
        <v>35000</v>
      </c>
      <c r="H216" s="70"/>
      <c r="I216" s="70">
        <f t="shared" ref="I216" si="184">J216+K216+L216</f>
        <v>0</v>
      </c>
      <c r="J216" s="70"/>
      <c r="K216" s="70"/>
      <c r="L216" s="70"/>
      <c r="M216" s="71">
        <f t="shared" ref="M216" si="185">I216/E216*100</f>
        <v>0</v>
      </c>
      <c r="N216" s="70">
        <f>O216+P216+Q216</f>
        <v>0</v>
      </c>
      <c r="O216" s="70"/>
      <c r="P216" s="70"/>
      <c r="Q216" s="70"/>
      <c r="R216" s="71">
        <f t="shared" ref="R216" si="186">N216/E216*100</f>
        <v>0</v>
      </c>
    </row>
    <row r="217" spans="1:18" ht="37.5" customHeight="1" x14ac:dyDescent="0.2">
      <c r="A217" s="37" t="s">
        <v>136</v>
      </c>
      <c r="B217" s="59"/>
      <c r="C217" s="59"/>
      <c r="D217" s="67"/>
      <c r="E217" s="70">
        <f t="shared" ref="E217" si="187">F217+G217+H217</f>
        <v>34000</v>
      </c>
      <c r="F217" s="70"/>
      <c r="G217" s="70">
        <v>34000</v>
      </c>
      <c r="H217" s="70"/>
      <c r="I217" s="70">
        <f t="shared" ref="I217" si="188">J217+K217+L217</f>
        <v>0</v>
      </c>
      <c r="J217" s="70"/>
      <c r="K217" s="70"/>
      <c r="L217" s="70"/>
      <c r="M217" s="71">
        <f t="shared" ref="M217" si="189">I217/E217*100</f>
        <v>0</v>
      </c>
      <c r="N217" s="70">
        <f>O217+P217+Q217</f>
        <v>0</v>
      </c>
      <c r="O217" s="70"/>
      <c r="P217" s="70"/>
      <c r="Q217" s="70"/>
      <c r="R217" s="71">
        <f t="shared" ref="R217" si="190">N217/E217*100</f>
        <v>0</v>
      </c>
    </row>
    <row r="218" spans="1:18" ht="123.75" customHeight="1" x14ac:dyDescent="0.2">
      <c r="A218" s="37" t="s">
        <v>231</v>
      </c>
      <c r="B218" s="54"/>
      <c r="C218" s="54"/>
      <c r="D218" s="69"/>
      <c r="E218" s="70">
        <f t="shared" si="150"/>
        <v>110400</v>
      </c>
      <c r="F218" s="62"/>
      <c r="G218" s="62">
        <v>110400</v>
      </c>
      <c r="H218" s="62"/>
      <c r="I218" s="70">
        <f>SUM(J218:L218)</f>
        <v>0</v>
      </c>
      <c r="J218" s="62"/>
      <c r="K218" s="73"/>
      <c r="L218" s="62"/>
      <c r="M218" s="71">
        <f t="shared" ref="M218:M311" si="191">I218/E218*100</f>
        <v>0</v>
      </c>
      <c r="N218" s="70">
        <f t="shared" ref="N218:N224" si="192">O218+P218+Q218</f>
        <v>0</v>
      </c>
      <c r="O218" s="62"/>
      <c r="P218" s="73"/>
      <c r="Q218" s="62"/>
      <c r="R218" s="71">
        <f t="shared" ref="R218:R311" si="193">N218/E218*100</f>
        <v>0</v>
      </c>
    </row>
    <row r="219" spans="1:18" ht="110.25" customHeight="1" x14ac:dyDescent="0.2">
      <c r="A219" s="37" t="s">
        <v>232</v>
      </c>
      <c r="B219" s="54"/>
      <c r="C219" s="54"/>
      <c r="D219" s="69"/>
      <c r="E219" s="70">
        <f t="shared" si="150"/>
        <v>465698</v>
      </c>
      <c r="F219" s="62">
        <v>107610</v>
      </c>
      <c r="G219" s="62">
        <v>358088</v>
      </c>
      <c r="H219" s="62"/>
      <c r="I219" s="70">
        <f t="shared" si="151"/>
        <v>0</v>
      </c>
      <c r="J219" s="62"/>
      <c r="K219" s="73"/>
      <c r="L219" s="62"/>
      <c r="M219" s="71">
        <f t="shared" si="191"/>
        <v>0</v>
      </c>
      <c r="N219" s="70">
        <f t="shared" si="192"/>
        <v>0</v>
      </c>
      <c r="O219" s="62"/>
      <c r="P219" s="73"/>
      <c r="Q219" s="62"/>
      <c r="R219" s="71">
        <f t="shared" si="193"/>
        <v>0</v>
      </c>
    </row>
    <row r="220" spans="1:18" s="7" customFormat="1" ht="18.75" customHeight="1" x14ac:dyDescent="0.25">
      <c r="A220" s="12" t="s">
        <v>27</v>
      </c>
      <c r="B220" s="77"/>
      <c r="C220" s="77"/>
      <c r="D220" s="78"/>
      <c r="E220" s="72">
        <f>E222+E310+E318</f>
        <v>1168839.1000000001</v>
      </c>
      <c r="F220" s="72">
        <f t="shared" ref="F220:L220" si="194">F222+F310+F318</f>
        <v>544198.6</v>
      </c>
      <c r="G220" s="72">
        <f t="shared" si="194"/>
        <v>624640.5</v>
      </c>
      <c r="H220" s="72">
        <f t="shared" si="194"/>
        <v>0</v>
      </c>
      <c r="I220" s="72">
        <f t="shared" si="194"/>
        <v>0</v>
      </c>
      <c r="J220" s="72">
        <f t="shared" si="194"/>
        <v>0</v>
      </c>
      <c r="K220" s="72">
        <f t="shared" si="194"/>
        <v>0</v>
      </c>
      <c r="L220" s="72">
        <f t="shared" si="194"/>
        <v>0</v>
      </c>
      <c r="M220" s="72">
        <f t="shared" si="191"/>
        <v>0</v>
      </c>
      <c r="N220" s="72">
        <f t="shared" ref="N220:Q220" si="195">N222+N310+N318</f>
        <v>0</v>
      </c>
      <c r="O220" s="72">
        <f t="shared" si="195"/>
        <v>0</v>
      </c>
      <c r="P220" s="72">
        <f t="shared" si="195"/>
        <v>0</v>
      </c>
      <c r="Q220" s="72">
        <f t="shared" si="195"/>
        <v>0</v>
      </c>
      <c r="R220" s="72">
        <f t="shared" si="193"/>
        <v>0</v>
      </c>
    </row>
    <row r="221" spans="1:18" ht="18.75" customHeight="1" x14ac:dyDescent="0.2">
      <c r="A221" s="17" t="s">
        <v>20</v>
      </c>
      <c r="B221" s="54"/>
      <c r="C221" s="54"/>
      <c r="D221" s="69"/>
      <c r="E221" s="56">
        <f t="shared" ref="E221:E313" si="196">F221+G221+H221</f>
        <v>0</v>
      </c>
      <c r="F221" s="68"/>
      <c r="G221" s="68"/>
      <c r="H221" s="68"/>
      <c r="I221" s="56">
        <f t="shared" ref="I221:I313" si="197">J221+K221+L221</f>
        <v>0</v>
      </c>
      <c r="J221" s="68"/>
      <c r="K221" s="68"/>
      <c r="L221" s="68"/>
      <c r="M221" s="57"/>
      <c r="N221" s="56">
        <f t="shared" si="192"/>
        <v>0</v>
      </c>
      <c r="O221" s="62"/>
      <c r="P221" s="68"/>
      <c r="Q221" s="62"/>
      <c r="R221" s="57"/>
    </row>
    <row r="222" spans="1:18" s="119" customFormat="1" ht="66.75" customHeight="1" x14ac:dyDescent="0.2">
      <c r="A222" s="115" t="s">
        <v>53</v>
      </c>
      <c r="B222" s="131"/>
      <c r="C222" s="131"/>
      <c r="D222" s="128"/>
      <c r="E222" s="92">
        <f>E223+E252+E272+E302</f>
        <v>1008808.7000000002</v>
      </c>
      <c r="F222" s="92">
        <f t="shared" ref="F222:L222" si="198">F223+F252+F272+F302</f>
        <v>504605</v>
      </c>
      <c r="G222" s="92">
        <f t="shared" si="198"/>
        <v>504203.7</v>
      </c>
      <c r="H222" s="92">
        <f t="shared" si="198"/>
        <v>0</v>
      </c>
      <c r="I222" s="92">
        <f t="shared" si="198"/>
        <v>0</v>
      </c>
      <c r="J222" s="92">
        <f t="shared" si="198"/>
        <v>0</v>
      </c>
      <c r="K222" s="92">
        <f t="shared" si="198"/>
        <v>0</v>
      </c>
      <c r="L222" s="92">
        <f t="shared" si="198"/>
        <v>0</v>
      </c>
      <c r="M222" s="92">
        <f t="shared" si="191"/>
        <v>0</v>
      </c>
      <c r="N222" s="92">
        <f t="shared" ref="N222:Q222" si="199">N223+N252+N272+N302</f>
        <v>0</v>
      </c>
      <c r="O222" s="92">
        <f t="shared" si="199"/>
        <v>0</v>
      </c>
      <c r="P222" s="92">
        <f t="shared" si="199"/>
        <v>0</v>
      </c>
      <c r="Q222" s="92">
        <f t="shared" si="199"/>
        <v>0</v>
      </c>
      <c r="R222" s="92">
        <f t="shared" si="193"/>
        <v>0</v>
      </c>
    </row>
    <row r="223" spans="1:18" s="119" customFormat="1" ht="66.75" customHeight="1" x14ac:dyDescent="0.2">
      <c r="A223" s="115" t="s">
        <v>87</v>
      </c>
      <c r="B223" s="131"/>
      <c r="C223" s="131"/>
      <c r="D223" s="128"/>
      <c r="E223" s="92">
        <f>E226+E229+E230+E232+E234+E236+E238+E240+E242+E244+E246+E248+E250</f>
        <v>120696.1</v>
      </c>
      <c r="F223" s="92">
        <f t="shared" ref="F223:L223" si="200">F226+F229+F230+F232+F234+F236+F238+F240+F242+F244+F246+F248+F250</f>
        <v>44765.4</v>
      </c>
      <c r="G223" s="92">
        <f t="shared" si="200"/>
        <v>75930.7</v>
      </c>
      <c r="H223" s="92">
        <f t="shared" si="200"/>
        <v>0</v>
      </c>
      <c r="I223" s="92">
        <f t="shared" si="200"/>
        <v>0</v>
      </c>
      <c r="J223" s="92">
        <f t="shared" si="200"/>
        <v>0</v>
      </c>
      <c r="K223" s="92">
        <f t="shared" si="200"/>
        <v>0</v>
      </c>
      <c r="L223" s="92">
        <f t="shared" si="200"/>
        <v>0</v>
      </c>
      <c r="M223" s="92">
        <f t="shared" si="191"/>
        <v>0</v>
      </c>
      <c r="N223" s="92">
        <f t="shared" ref="N223:Q223" si="201">N226+N229+N230+N232+N234+N236+N238+N240+N242+N244+N246+N248+N250</f>
        <v>0</v>
      </c>
      <c r="O223" s="92">
        <f t="shared" si="201"/>
        <v>0</v>
      </c>
      <c r="P223" s="92">
        <f t="shared" si="201"/>
        <v>0</v>
      </c>
      <c r="Q223" s="92">
        <f t="shared" si="201"/>
        <v>0</v>
      </c>
      <c r="R223" s="92">
        <f t="shared" si="193"/>
        <v>0</v>
      </c>
    </row>
    <row r="224" spans="1:18" ht="57.75" customHeight="1" x14ac:dyDescent="0.2">
      <c r="A224" s="30" t="s">
        <v>28</v>
      </c>
      <c r="B224" s="54"/>
      <c r="C224" s="54"/>
      <c r="D224" s="69"/>
      <c r="E224" s="70">
        <f t="shared" si="196"/>
        <v>0</v>
      </c>
      <c r="F224" s="62"/>
      <c r="G224" s="62"/>
      <c r="H224" s="62"/>
      <c r="I224" s="70">
        <f t="shared" si="197"/>
        <v>0</v>
      </c>
      <c r="J224" s="62"/>
      <c r="K224" s="62"/>
      <c r="L224" s="62"/>
      <c r="M224" s="71"/>
      <c r="N224" s="70">
        <f t="shared" si="192"/>
        <v>0</v>
      </c>
      <c r="O224" s="62"/>
      <c r="P224" s="73"/>
      <c r="Q224" s="62"/>
      <c r="R224" s="71"/>
    </row>
    <row r="225" spans="1:18" ht="39.75" customHeight="1" x14ac:dyDescent="0.2">
      <c r="A225" s="30" t="s">
        <v>76</v>
      </c>
      <c r="B225" s="54"/>
      <c r="C225" s="54"/>
      <c r="D225" s="69"/>
      <c r="E225" s="70"/>
      <c r="F225" s="62"/>
      <c r="G225" s="62"/>
      <c r="H225" s="62"/>
      <c r="I225" s="70"/>
      <c r="J225" s="62"/>
      <c r="K225" s="62"/>
      <c r="L225" s="62"/>
      <c r="M225" s="71"/>
      <c r="N225" s="70"/>
      <c r="O225" s="62"/>
      <c r="P225" s="73"/>
      <c r="Q225" s="62"/>
      <c r="R225" s="71"/>
    </row>
    <row r="226" spans="1:18" ht="57.75" customHeight="1" x14ac:dyDescent="0.2">
      <c r="A226" s="25" t="s">
        <v>233</v>
      </c>
      <c r="B226" s="54"/>
      <c r="C226" s="54"/>
      <c r="D226" s="69"/>
      <c r="E226" s="70">
        <f t="shared" ref="E226" si="202">F226+G226+H226</f>
        <v>12155</v>
      </c>
      <c r="F226" s="62"/>
      <c r="G226" s="62">
        <v>12155</v>
      </c>
      <c r="H226" s="62"/>
      <c r="I226" s="70">
        <f>J226+K226+L226</f>
        <v>0</v>
      </c>
      <c r="J226" s="62"/>
      <c r="K226" s="73"/>
      <c r="L226" s="62"/>
      <c r="M226" s="71">
        <f t="shared" ref="M226" si="203">I226/E226*100</f>
        <v>0</v>
      </c>
      <c r="N226" s="70">
        <f>O226+P226+Q226</f>
        <v>0</v>
      </c>
      <c r="O226" s="62"/>
      <c r="P226" s="73"/>
      <c r="Q226" s="62"/>
      <c r="R226" s="71">
        <f t="shared" ref="R226" si="204">N226/E226*100</f>
        <v>0</v>
      </c>
    </row>
    <row r="227" spans="1:18" ht="40.5" customHeight="1" x14ac:dyDescent="0.2">
      <c r="A227" s="37" t="s">
        <v>136</v>
      </c>
      <c r="B227" s="54"/>
      <c r="C227" s="54"/>
      <c r="D227" s="69"/>
      <c r="E227" s="70"/>
      <c r="F227" s="62"/>
      <c r="G227" s="62">
        <v>12155</v>
      </c>
      <c r="H227" s="62"/>
      <c r="I227" s="70"/>
      <c r="J227" s="62"/>
      <c r="K227" s="62"/>
      <c r="L227" s="62"/>
      <c r="M227" s="71"/>
      <c r="N227" s="70"/>
      <c r="O227" s="62"/>
      <c r="P227" s="73"/>
      <c r="Q227" s="62"/>
      <c r="R227" s="71"/>
    </row>
    <row r="228" spans="1:18" ht="32.25" customHeight="1" x14ac:dyDescent="0.2">
      <c r="A228" s="30" t="s">
        <v>81</v>
      </c>
      <c r="B228" s="54"/>
      <c r="C228" s="54"/>
      <c r="D228" s="69"/>
      <c r="E228" s="70"/>
      <c r="F228" s="62"/>
      <c r="G228" s="62"/>
      <c r="H228" s="62"/>
      <c r="I228" s="70"/>
      <c r="J228" s="62"/>
      <c r="K228" s="62"/>
      <c r="L228" s="62"/>
      <c r="M228" s="71"/>
      <c r="N228" s="70"/>
      <c r="O228" s="62"/>
      <c r="P228" s="73"/>
      <c r="Q228" s="62"/>
      <c r="R228" s="71"/>
    </row>
    <row r="229" spans="1:18" s="47" customFormat="1" ht="98.25" customHeight="1" x14ac:dyDescent="0.2">
      <c r="A229" s="50" t="s">
        <v>234</v>
      </c>
      <c r="B229" s="55" t="s">
        <v>293</v>
      </c>
      <c r="C229" s="55" t="s">
        <v>294</v>
      </c>
      <c r="D229" s="93">
        <v>44089</v>
      </c>
      <c r="E229" s="56">
        <f>F229+G229+H229</f>
        <v>44765.4</v>
      </c>
      <c r="F229" s="68">
        <v>44765.4</v>
      </c>
      <c r="G229" s="68"/>
      <c r="H229" s="68"/>
      <c r="I229" s="56">
        <f>J229+K229+L229</f>
        <v>0</v>
      </c>
      <c r="J229" s="68"/>
      <c r="K229" s="65"/>
      <c r="L229" s="68"/>
      <c r="M229" s="71">
        <f t="shared" si="191"/>
        <v>0</v>
      </c>
      <c r="N229" s="56">
        <f>O229+P229+Q229</f>
        <v>0</v>
      </c>
      <c r="O229" s="68"/>
      <c r="P229" s="65"/>
      <c r="Q229" s="68"/>
      <c r="R229" s="71">
        <f t="shared" si="193"/>
        <v>0</v>
      </c>
    </row>
    <row r="230" spans="1:18" s="47" customFormat="1" ht="73.5" customHeight="1" x14ac:dyDescent="0.2">
      <c r="A230" s="50" t="s">
        <v>235</v>
      </c>
      <c r="B230" s="55"/>
      <c r="C230" s="55"/>
      <c r="D230" s="93"/>
      <c r="E230" s="56">
        <f>F230+G230+H230</f>
        <v>14175.7</v>
      </c>
      <c r="F230" s="68"/>
      <c r="G230" s="68">
        <v>14175.7</v>
      </c>
      <c r="H230" s="68"/>
      <c r="I230" s="56">
        <f>J230+K230+L230</f>
        <v>0</v>
      </c>
      <c r="J230" s="68"/>
      <c r="K230" s="65"/>
      <c r="L230" s="68"/>
      <c r="M230" s="71">
        <f t="shared" ref="M230" si="205">I230/E230*100</f>
        <v>0</v>
      </c>
      <c r="N230" s="56">
        <f>O230+P230+Q230</f>
        <v>0</v>
      </c>
      <c r="O230" s="68"/>
      <c r="P230" s="65"/>
      <c r="Q230" s="68"/>
      <c r="R230" s="71">
        <f t="shared" ref="R230" si="206">N230/E230*100</f>
        <v>0</v>
      </c>
    </row>
    <row r="231" spans="1:18" ht="66.75" customHeight="1" x14ac:dyDescent="0.2">
      <c r="A231" s="20" t="s">
        <v>68</v>
      </c>
      <c r="B231" s="54"/>
      <c r="C231" s="54"/>
      <c r="D231" s="69"/>
      <c r="E231" s="56"/>
      <c r="F231" s="62"/>
      <c r="G231" s="62"/>
      <c r="H231" s="62"/>
      <c r="I231" s="70"/>
      <c r="J231" s="62"/>
      <c r="K231" s="62"/>
      <c r="L231" s="62"/>
      <c r="M231" s="71"/>
      <c r="N231" s="70"/>
      <c r="O231" s="62"/>
      <c r="P231" s="73"/>
      <c r="Q231" s="62"/>
      <c r="R231" s="71"/>
    </row>
    <row r="232" spans="1:18" ht="71.25" customHeight="1" x14ac:dyDescent="0.2">
      <c r="A232" s="25" t="s">
        <v>236</v>
      </c>
      <c r="B232" s="54"/>
      <c r="C232" s="54"/>
      <c r="D232" s="69"/>
      <c r="E232" s="70">
        <f t="shared" si="196"/>
        <v>4800</v>
      </c>
      <c r="F232" s="62"/>
      <c r="G232" s="62">
        <v>4800</v>
      </c>
      <c r="H232" s="62"/>
      <c r="I232" s="70">
        <f>J232+K232+L232</f>
        <v>0</v>
      </c>
      <c r="J232" s="62"/>
      <c r="K232" s="73"/>
      <c r="L232" s="62"/>
      <c r="M232" s="71">
        <f t="shared" si="191"/>
        <v>0</v>
      </c>
      <c r="N232" s="70">
        <f>O232+P232+Q232</f>
        <v>0</v>
      </c>
      <c r="O232" s="62"/>
      <c r="P232" s="73"/>
      <c r="Q232" s="62"/>
      <c r="R232" s="71">
        <f t="shared" si="193"/>
        <v>0</v>
      </c>
    </row>
    <row r="233" spans="1:18" ht="35.25" customHeight="1" x14ac:dyDescent="0.2">
      <c r="A233" s="37" t="s">
        <v>136</v>
      </c>
      <c r="B233" s="54"/>
      <c r="C233" s="54"/>
      <c r="D233" s="69"/>
      <c r="E233" s="70">
        <f t="shared" si="196"/>
        <v>4800</v>
      </c>
      <c r="F233" s="62"/>
      <c r="G233" s="62">
        <v>4800</v>
      </c>
      <c r="H233" s="62"/>
      <c r="I233" s="70"/>
      <c r="J233" s="62"/>
      <c r="K233" s="62"/>
      <c r="L233" s="62"/>
      <c r="M233" s="71">
        <f t="shared" si="191"/>
        <v>0</v>
      </c>
      <c r="N233" s="70"/>
      <c r="O233" s="62"/>
      <c r="P233" s="73"/>
      <c r="Q233" s="62"/>
      <c r="R233" s="71">
        <f t="shared" si="193"/>
        <v>0</v>
      </c>
    </row>
    <row r="234" spans="1:18" ht="90" customHeight="1" x14ac:dyDescent="0.2">
      <c r="A234" s="25" t="s">
        <v>237</v>
      </c>
      <c r="B234" s="54"/>
      <c r="C234" s="54"/>
      <c r="D234" s="69"/>
      <c r="E234" s="70">
        <f t="shared" si="196"/>
        <v>4000</v>
      </c>
      <c r="F234" s="62"/>
      <c r="G234" s="62">
        <v>4000</v>
      </c>
      <c r="H234" s="62"/>
      <c r="I234" s="70"/>
      <c r="J234" s="62"/>
      <c r="K234" s="62"/>
      <c r="L234" s="62"/>
      <c r="M234" s="71">
        <f t="shared" si="191"/>
        <v>0</v>
      </c>
      <c r="N234" s="70"/>
      <c r="O234" s="62"/>
      <c r="P234" s="73"/>
      <c r="Q234" s="62"/>
      <c r="R234" s="71">
        <f t="shared" si="193"/>
        <v>0</v>
      </c>
    </row>
    <row r="235" spans="1:18" ht="35.25" customHeight="1" x14ac:dyDescent="0.2">
      <c r="A235" s="37" t="s">
        <v>136</v>
      </c>
      <c r="B235" s="54"/>
      <c r="C235" s="54"/>
      <c r="D235" s="69"/>
      <c r="E235" s="70">
        <f t="shared" si="196"/>
        <v>4000</v>
      </c>
      <c r="F235" s="62"/>
      <c r="G235" s="62">
        <v>4000</v>
      </c>
      <c r="H235" s="62"/>
      <c r="I235" s="70"/>
      <c r="J235" s="62"/>
      <c r="K235" s="62"/>
      <c r="L235" s="62"/>
      <c r="M235" s="71">
        <f t="shared" si="191"/>
        <v>0</v>
      </c>
      <c r="N235" s="70"/>
      <c r="O235" s="62"/>
      <c r="P235" s="73"/>
      <c r="Q235" s="62"/>
      <c r="R235" s="71">
        <f t="shared" si="193"/>
        <v>0</v>
      </c>
    </row>
    <row r="236" spans="1:18" ht="90.75" customHeight="1" x14ac:dyDescent="0.2">
      <c r="A236" s="25" t="s">
        <v>238</v>
      </c>
      <c r="B236" s="54"/>
      <c r="C236" s="54"/>
      <c r="D236" s="69"/>
      <c r="E236" s="70">
        <f t="shared" si="196"/>
        <v>4500</v>
      </c>
      <c r="F236" s="62"/>
      <c r="G236" s="62">
        <v>4500</v>
      </c>
      <c r="H236" s="62"/>
      <c r="I236" s="70"/>
      <c r="J236" s="62"/>
      <c r="K236" s="62"/>
      <c r="L236" s="62"/>
      <c r="M236" s="71">
        <f t="shared" si="191"/>
        <v>0</v>
      </c>
      <c r="N236" s="70"/>
      <c r="O236" s="62"/>
      <c r="P236" s="73"/>
      <c r="Q236" s="62"/>
      <c r="R236" s="71">
        <f t="shared" si="193"/>
        <v>0</v>
      </c>
    </row>
    <row r="237" spans="1:18" ht="37.5" customHeight="1" x14ac:dyDescent="0.2">
      <c r="A237" s="37" t="s">
        <v>136</v>
      </c>
      <c r="B237" s="54"/>
      <c r="C237" s="54"/>
      <c r="D237" s="69"/>
      <c r="E237" s="70">
        <f t="shared" si="196"/>
        <v>4500</v>
      </c>
      <c r="F237" s="62"/>
      <c r="G237" s="62">
        <v>4500</v>
      </c>
      <c r="H237" s="62"/>
      <c r="I237" s="70"/>
      <c r="J237" s="62"/>
      <c r="K237" s="62"/>
      <c r="L237" s="62"/>
      <c r="M237" s="71">
        <f t="shared" si="191"/>
        <v>0</v>
      </c>
      <c r="N237" s="70"/>
      <c r="O237" s="62"/>
      <c r="P237" s="73"/>
      <c r="Q237" s="62"/>
      <c r="R237" s="71">
        <f t="shared" si="193"/>
        <v>0</v>
      </c>
    </row>
    <row r="238" spans="1:18" ht="99" x14ac:dyDescent="0.2">
      <c r="A238" s="41" t="s">
        <v>239</v>
      </c>
      <c r="B238" s="54"/>
      <c r="C238" s="54"/>
      <c r="D238" s="69"/>
      <c r="E238" s="56">
        <f t="shared" si="196"/>
        <v>4900</v>
      </c>
      <c r="F238" s="62"/>
      <c r="G238" s="68">
        <v>4900</v>
      </c>
      <c r="H238" s="62"/>
      <c r="I238" s="70"/>
      <c r="J238" s="62"/>
      <c r="K238" s="62"/>
      <c r="L238" s="62"/>
      <c r="M238" s="57">
        <f t="shared" si="191"/>
        <v>0</v>
      </c>
      <c r="N238" s="56"/>
      <c r="O238" s="68"/>
      <c r="P238" s="65"/>
      <c r="Q238" s="68"/>
      <c r="R238" s="57">
        <f t="shared" si="193"/>
        <v>0</v>
      </c>
    </row>
    <row r="239" spans="1:18" ht="38.25" customHeight="1" x14ac:dyDescent="0.2">
      <c r="A239" s="37" t="s">
        <v>136</v>
      </c>
      <c r="B239" s="54"/>
      <c r="C239" s="54"/>
      <c r="D239" s="69"/>
      <c r="E239" s="56">
        <f t="shared" si="196"/>
        <v>4900</v>
      </c>
      <c r="F239" s="62"/>
      <c r="G239" s="68">
        <v>4900</v>
      </c>
      <c r="H239" s="62"/>
      <c r="I239" s="70"/>
      <c r="J239" s="62"/>
      <c r="K239" s="62"/>
      <c r="L239" s="62"/>
      <c r="M239" s="57">
        <f t="shared" si="191"/>
        <v>0</v>
      </c>
      <c r="N239" s="56"/>
      <c r="O239" s="68"/>
      <c r="P239" s="65"/>
      <c r="Q239" s="68"/>
      <c r="R239" s="57">
        <f t="shared" si="193"/>
        <v>0</v>
      </c>
    </row>
    <row r="240" spans="1:18" ht="93" customHeight="1" x14ac:dyDescent="0.2">
      <c r="A240" s="25" t="s">
        <v>240</v>
      </c>
      <c r="B240" s="54"/>
      <c r="C240" s="54"/>
      <c r="D240" s="69"/>
      <c r="E240" s="70">
        <f t="shared" si="196"/>
        <v>4500</v>
      </c>
      <c r="F240" s="62"/>
      <c r="G240" s="62">
        <v>4500</v>
      </c>
      <c r="H240" s="62"/>
      <c r="I240" s="70"/>
      <c r="J240" s="62"/>
      <c r="K240" s="62"/>
      <c r="L240" s="62"/>
      <c r="M240" s="71">
        <f t="shared" si="191"/>
        <v>0</v>
      </c>
      <c r="N240" s="70"/>
      <c r="O240" s="62"/>
      <c r="P240" s="73"/>
      <c r="Q240" s="62"/>
      <c r="R240" s="71">
        <f t="shared" si="193"/>
        <v>0</v>
      </c>
    </row>
    <row r="241" spans="1:18" ht="38.25" customHeight="1" x14ac:dyDescent="0.2">
      <c r="A241" s="37" t="s">
        <v>136</v>
      </c>
      <c r="B241" s="54"/>
      <c r="C241" s="54"/>
      <c r="D241" s="69"/>
      <c r="E241" s="70">
        <f t="shared" si="196"/>
        <v>4500</v>
      </c>
      <c r="F241" s="62"/>
      <c r="G241" s="62">
        <v>4500</v>
      </c>
      <c r="H241" s="62"/>
      <c r="I241" s="70"/>
      <c r="J241" s="62"/>
      <c r="K241" s="62"/>
      <c r="L241" s="62"/>
      <c r="M241" s="71">
        <f t="shared" si="191"/>
        <v>0</v>
      </c>
      <c r="N241" s="70"/>
      <c r="O241" s="62"/>
      <c r="P241" s="73"/>
      <c r="Q241" s="62"/>
      <c r="R241" s="71">
        <f t="shared" si="193"/>
        <v>0</v>
      </c>
    </row>
    <row r="242" spans="1:18" ht="102.75" customHeight="1" x14ac:dyDescent="0.2">
      <c r="A242" s="25" t="s">
        <v>241</v>
      </c>
      <c r="B242" s="54"/>
      <c r="C242" s="54"/>
      <c r="D242" s="69"/>
      <c r="E242" s="70">
        <f t="shared" ref="E242:E251" si="207">F242+G242+H242</f>
        <v>4900</v>
      </c>
      <c r="F242" s="62"/>
      <c r="G242" s="62">
        <v>4900</v>
      </c>
      <c r="H242" s="62"/>
      <c r="I242" s="70"/>
      <c r="J242" s="62"/>
      <c r="K242" s="62"/>
      <c r="L242" s="62"/>
      <c r="M242" s="71">
        <f t="shared" ref="M242:M251" si="208">I242/E242*100</f>
        <v>0</v>
      </c>
      <c r="N242" s="70"/>
      <c r="O242" s="62"/>
      <c r="P242" s="73"/>
      <c r="Q242" s="62"/>
      <c r="R242" s="71">
        <f t="shared" ref="R242:R251" si="209">N242/E242*100</f>
        <v>0</v>
      </c>
    </row>
    <row r="243" spans="1:18" ht="37.5" customHeight="1" x14ac:dyDescent="0.2">
      <c r="A243" s="37" t="s">
        <v>136</v>
      </c>
      <c r="B243" s="54"/>
      <c r="C243" s="54"/>
      <c r="D243" s="69"/>
      <c r="E243" s="70">
        <f t="shared" si="207"/>
        <v>4900</v>
      </c>
      <c r="F243" s="62"/>
      <c r="G243" s="62">
        <v>4900</v>
      </c>
      <c r="H243" s="62"/>
      <c r="I243" s="70"/>
      <c r="J243" s="62"/>
      <c r="K243" s="62"/>
      <c r="L243" s="62"/>
      <c r="M243" s="71">
        <f t="shared" si="208"/>
        <v>0</v>
      </c>
      <c r="N243" s="70"/>
      <c r="O243" s="62"/>
      <c r="P243" s="73"/>
      <c r="Q243" s="62"/>
      <c r="R243" s="71">
        <f t="shared" si="209"/>
        <v>0</v>
      </c>
    </row>
    <row r="244" spans="1:18" ht="91.5" customHeight="1" x14ac:dyDescent="0.2">
      <c r="A244" s="41" t="s">
        <v>242</v>
      </c>
      <c r="B244" s="54"/>
      <c r="C244" s="54"/>
      <c r="D244" s="69"/>
      <c r="E244" s="70">
        <f t="shared" si="207"/>
        <v>5500</v>
      </c>
      <c r="F244" s="62"/>
      <c r="G244" s="62">
        <v>5500</v>
      </c>
      <c r="H244" s="62"/>
      <c r="I244" s="70"/>
      <c r="J244" s="62"/>
      <c r="K244" s="62"/>
      <c r="L244" s="62"/>
      <c r="M244" s="71">
        <f t="shared" si="208"/>
        <v>0</v>
      </c>
      <c r="N244" s="70"/>
      <c r="O244" s="62"/>
      <c r="P244" s="73"/>
      <c r="Q244" s="62"/>
      <c r="R244" s="71">
        <f t="shared" si="209"/>
        <v>0</v>
      </c>
    </row>
    <row r="245" spans="1:18" ht="39" customHeight="1" x14ac:dyDescent="0.2">
      <c r="A245" s="37" t="s">
        <v>136</v>
      </c>
      <c r="B245" s="54"/>
      <c r="C245" s="54"/>
      <c r="D245" s="69"/>
      <c r="E245" s="70">
        <f t="shared" si="207"/>
        <v>5500</v>
      </c>
      <c r="F245" s="62"/>
      <c r="G245" s="62">
        <v>5500</v>
      </c>
      <c r="H245" s="62"/>
      <c r="I245" s="70"/>
      <c r="J245" s="62"/>
      <c r="K245" s="62"/>
      <c r="L245" s="62"/>
      <c r="M245" s="71">
        <f t="shared" si="208"/>
        <v>0</v>
      </c>
      <c r="N245" s="70"/>
      <c r="O245" s="62"/>
      <c r="P245" s="73"/>
      <c r="Q245" s="62"/>
      <c r="R245" s="71">
        <f t="shared" si="209"/>
        <v>0</v>
      </c>
    </row>
    <row r="246" spans="1:18" ht="105" customHeight="1" x14ac:dyDescent="0.2">
      <c r="A246" s="25" t="s">
        <v>243</v>
      </c>
      <c r="B246" s="54"/>
      <c r="C246" s="54"/>
      <c r="D246" s="69"/>
      <c r="E246" s="70">
        <f t="shared" si="207"/>
        <v>5500</v>
      </c>
      <c r="F246" s="62"/>
      <c r="G246" s="62">
        <v>5500</v>
      </c>
      <c r="H246" s="62"/>
      <c r="I246" s="70"/>
      <c r="J246" s="62"/>
      <c r="K246" s="62"/>
      <c r="L246" s="62"/>
      <c r="M246" s="71">
        <f t="shared" si="208"/>
        <v>0</v>
      </c>
      <c r="N246" s="70"/>
      <c r="O246" s="62"/>
      <c r="P246" s="73"/>
      <c r="Q246" s="62"/>
      <c r="R246" s="71">
        <f t="shared" si="209"/>
        <v>0</v>
      </c>
    </row>
    <row r="247" spans="1:18" ht="36" customHeight="1" x14ac:dyDescent="0.2">
      <c r="A247" s="37" t="s">
        <v>136</v>
      </c>
      <c r="B247" s="54"/>
      <c r="C247" s="54"/>
      <c r="D247" s="69"/>
      <c r="E247" s="70">
        <f t="shared" si="207"/>
        <v>5500</v>
      </c>
      <c r="F247" s="62"/>
      <c r="G247" s="62">
        <v>5500</v>
      </c>
      <c r="H247" s="62"/>
      <c r="I247" s="70"/>
      <c r="J247" s="62"/>
      <c r="K247" s="62"/>
      <c r="L247" s="62"/>
      <c r="M247" s="71">
        <f t="shared" si="208"/>
        <v>0</v>
      </c>
      <c r="N247" s="70"/>
      <c r="O247" s="62"/>
      <c r="P247" s="73"/>
      <c r="Q247" s="62"/>
      <c r="R247" s="71">
        <f t="shared" si="209"/>
        <v>0</v>
      </c>
    </row>
    <row r="248" spans="1:18" ht="90.75" customHeight="1" x14ac:dyDescent="0.2">
      <c r="A248" s="25" t="s">
        <v>244</v>
      </c>
      <c r="B248" s="54"/>
      <c r="C248" s="54"/>
      <c r="D248" s="69"/>
      <c r="E248" s="70">
        <f t="shared" si="207"/>
        <v>5500</v>
      </c>
      <c r="F248" s="62"/>
      <c r="G248" s="62">
        <v>5500</v>
      </c>
      <c r="H248" s="62"/>
      <c r="I248" s="70"/>
      <c r="J248" s="62"/>
      <c r="K248" s="62"/>
      <c r="L248" s="62"/>
      <c r="M248" s="71">
        <f t="shared" si="208"/>
        <v>0</v>
      </c>
      <c r="N248" s="70"/>
      <c r="O248" s="62"/>
      <c r="P248" s="73"/>
      <c r="Q248" s="62"/>
      <c r="R248" s="71">
        <f t="shared" si="209"/>
        <v>0</v>
      </c>
    </row>
    <row r="249" spans="1:18" ht="34.5" customHeight="1" x14ac:dyDescent="0.2">
      <c r="A249" s="37" t="s">
        <v>136</v>
      </c>
      <c r="B249" s="54"/>
      <c r="C249" s="54"/>
      <c r="D249" s="69"/>
      <c r="E249" s="70">
        <f t="shared" si="207"/>
        <v>5500</v>
      </c>
      <c r="F249" s="62"/>
      <c r="G249" s="62">
        <v>5500</v>
      </c>
      <c r="H249" s="62"/>
      <c r="I249" s="70"/>
      <c r="J249" s="62"/>
      <c r="K249" s="62"/>
      <c r="L249" s="62"/>
      <c r="M249" s="71">
        <f t="shared" si="208"/>
        <v>0</v>
      </c>
      <c r="N249" s="70"/>
      <c r="O249" s="62"/>
      <c r="P249" s="73"/>
      <c r="Q249" s="62"/>
      <c r="R249" s="71">
        <f t="shared" si="209"/>
        <v>0</v>
      </c>
    </row>
    <row r="250" spans="1:18" ht="88.5" customHeight="1" x14ac:dyDescent="0.2">
      <c r="A250" s="25" t="s">
        <v>245</v>
      </c>
      <c r="B250" s="54"/>
      <c r="C250" s="54"/>
      <c r="D250" s="69"/>
      <c r="E250" s="70">
        <f t="shared" si="207"/>
        <v>5500</v>
      </c>
      <c r="F250" s="62"/>
      <c r="G250" s="62">
        <v>5500</v>
      </c>
      <c r="H250" s="62"/>
      <c r="I250" s="70"/>
      <c r="J250" s="62"/>
      <c r="K250" s="62"/>
      <c r="L250" s="62"/>
      <c r="M250" s="71">
        <f t="shared" si="208"/>
        <v>0</v>
      </c>
      <c r="N250" s="70"/>
      <c r="O250" s="62"/>
      <c r="P250" s="73"/>
      <c r="Q250" s="62"/>
      <c r="R250" s="71">
        <f t="shared" si="209"/>
        <v>0</v>
      </c>
    </row>
    <row r="251" spans="1:18" ht="34.5" customHeight="1" x14ac:dyDescent="0.2">
      <c r="A251" s="37" t="s">
        <v>136</v>
      </c>
      <c r="B251" s="54"/>
      <c r="C251" s="54"/>
      <c r="D251" s="69"/>
      <c r="E251" s="70">
        <f t="shared" si="207"/>
        <v>5500</v>
      </c>
      <c r="F251" s="62"/>
      <c r="G251" s="62">
        <v>5500</v>
      </c>
      <c r="H251" s="62"/>
      <c r="I251" s="70"/>
      <c r="J251" s="62"/>
      <c r="K251" s="62"/>
      <c r="L251" s="62"/>
      <c r="M251" s="71">
        <f t="shared" si="208"/>
        <v>0</v>
      </c>
      <c r="N251" s="70"/>
      <c r="O251" s="62"/>
      <c r="P251" s="73"/>
      <c r="Q251" s="62"/>
      <c r="R251" s="71">
        <f t="shared" si="209"/>
        <v>0</v>
      </c>
    </row>
    <row r="252" spans="1:18" s="119" customFormat="1" ht="77.25" customHeight="1" x14ac:dyDescent="0.2">
      <c r="A252" s="115" t="s">
        <v>66</v>
      </c>
      <c r="B252" s="131"/>
      <c r="C252" s="131"/>
      <c r="D252" s="132"/>
      <c r="E252" s="133">
        <f>E255+E258+E260+E263+E266+E267+E268+E270</f>
        <v>82515.3</v>
      </c>
      <c r="F252" s="133">
        <f t="shared" ref="F252:L252" si="210">F255+F258+F260+F263+F266+F267+F268+F270</f>
        <v>0</v>
      </c>
      <c r="G252" s="133">
        <f t="shared" si="210"/>
        <v>82515.3</v>
      </c>
      <c r="H252" s="133">
        <f t="shared" si="210"/>
        <v>0</v>
      </c>
      <c r="I252" s="133">
        <f t="shared" si="210"/>
        <v>0</v>
      </c>
      <c r="J252" s="133">
        <f t="shared" si="210"/>
        <v>0</v>
      </c>
      <c r="K252" s="133">
        <f t="shared" si="210"/>
        <v>0</v>
      </c>
      <c r="L252" s="133">
        <f t="shared" si="210"/>
        <v>0</v>
      </c>
      <c r="M252" s="133">
        <f t="shared" si="191"/>
        <v>0</v>
      </c>
      <c r="N252" s="133">
        <f t="shared" ref="N252:Q252" si="211">N255+N258+N260+N263+N266+N267+N268+N270</f>
        <v>0</v>
      </c>
      <c r="O252" s="133">
        <f t="shared" si="211"/>
        <v>0</v>
      </c>
      <c r="P252" s="133">
        <f t="shared" si="211"/>
        <v>0</v>
      </c>
      <c r="Q252" s="133">
        <f t="shared" si="211"/>
        <v>0</v>
      </c>
      <c r="R252" s="133">
        <f t="shared" si="193"/>
        <v>0</v>
      </c>
    </row>
    <row r="253" spans="1:18" ht="60" customHeight="1" x14ac:dyDescent="0.2">
      <c r="A253" s="30" t="s">
        <v>28</v>
      </c>
      <c r="B253" s="54"/>
      <c r="C253" s="54"/>
      <c r="D253" s="69"/>
      <c r="E253" s="70"/>
      <c r="F253" s="62"/>
      <c r="G253" s="62"/>
      <c r="H253" s="62"/>
      <c r="I253" s="70"/>
      <c r="J253" s="62"/>
      <c r="K253" s="62"/>
      <c r="L253" s="62"/>
      <c r="M253" s="71"/>
      <c r="N253" s="70"/>
      <c r="O253" s="62"/>
      <c r="P253" s="73"/>
      <c r="Q253" s="62"/>
      <c r="R253" s="71"/>
    </row>
    <row r="254" spans="1:18" ht="37.5" customHeight="1" x14ac:dyDescent="0.2">
      <c r="A254" s="30" t="s">
        <v>246</v>
      </c>
      <c r="B254" s="54"/>
      <c r="C254" s="54"/>
      <c r="D254" s="69"/>
      <c r="E254" s="70"/>
      <c r="F254" s="62"/>
      <c r="G254" s="62"/>
      <c r="H254" s="62"/>
      <c r="I254" s="70"/>
      <c r="J254" s="62"/>
      <c r="K254" s="62"/>
      <c r="L254" s="62"/>
      <c r="M254" s="71"/>
      <c r="N254" s="70"/>
      <c r="O254" s="62"/>
      <c r="P254" s="73"/>
      <c r="Q254" s="62"/>
      <c r="R254" s="71"/>
    </row>
    <row r="255" spans="1:18" ht="82.5" x14ac:dyDescent="0.2">
      <c r="A255" s="25" t="s">
        <v>247</v>
      </c>
      <c r="B255" s="54"/>
      <c r="C255" s="54"/>
      <c r="D255" s="69"/>
      <c r="E255" s="70">
        <f t="shared" ref="E255:E263" si="212">F255+G255+H255</f>
        <v>10910</v>
      </c>
      <c r="F255" s="62"/>
      <c r="G255" s="62">
        <v>10910</v>
      </c>
      <c r="H255" s="62"/>
      <c r="I255" s="70"/>
      <c r="J255" s="62"/>
      <c r="K255" s="62"/>
      <c r="L255" s="62"/>
      <c r="M255" s="71">
        <f t="shared" ref="M255:M263" si="213">I255/E255*100</f>
        <v>0</v>
      </c>
      <c r="N255" s="70"/>
      <c r="O255" s="62"/>
      <c r="P255" s="73"/>
      <c r="Q255" s="62"/>
      <c r="R255" s="71">
        <f t="shared" ref="R255:R263" si="214">N255/E255*100</f>
        <v>0</v>
      </c>
    </row>
    <row r="256" spans="1:18" ht="37.5" customHeight="1" x14ac:dyDescent="0.2">
      <c r="A256" s="37" t="s">
        <v>136</v>
      </c>
      <c r="B256" s="54"/>
      <c r="C256" s="54"/>
      <c r="D256" s="69"/>
      <c r="E256" s="70">
        <f t="shared" si="212"/>
        <v>10910</v>
      </c>
      <c r="F256" s="62"/>
      <c r="G256" s="62">
        <v>10910</v>
      </c>
      <c r="H256" s="62"/>
      <c r="I256" s="70"/>
      <c r="J256" s="62"/>
      <c r="K256" s="62"/>
      <c r="L256" s="62"/>
      <c r="M256" s="71">
        <f t="shared" si="213"/>
        <v>0</v>
      </c>
      <c r="N256" s="70"/>
      <c r="O256" s="62"/>
      <c r="P256" s="73"/>
      <c r="Q256" s="62"/>
      <c r="R256" s="71">
        <f t="shared" si="214"/>
        <v>0</v>
      </c>
    </row>
    <row r="257" spans="1:18" ht="37.5" customHeight="1" x14ac:dyDescent="0.2">
      <c r="A257" s="30" t="s">
        <v>88</v>
      </c>
      <c r="B257" s="54"/>
      <c r="C257" s="54"/>
      <c r="D257" s="69"/>
      <c r="E257" s="70"/>
      <c r="F257" s="62"/>
      <c r="G257" s="62"/>
      <c r="H257" s="62"/>
      <c r="I257" s="70"/>
      <c r="J257" s="62"/>
      <c r="K257" s="62"/>
      <c r="L257" s="62"/>
      <c r="M257" s="71"/>
      <c r="N257" s="70"/>
      <c r="O257" s="62"/>
      <c r="P257" s="73"/>
      <c r="Q257" s="62"/>
      <c r="R257" s="71"/>
    </row>
    <row r="258" spans="1:18" ht="73.5" customHeight="1" x14ac:dyDescent="0.2">
      <c r="A258" s="25" t="s">
        <v>248</v>
      </c>
      <c r="B258" s="54"/>
      <c r="C258" s="54"/>
      <c r="D258" s="69"/>
      <c r="E258" s="70">
        <f t="shared" si="212"/>
        <v>1000</v>
      </c>
      <c r="F258" s="62"/>
      <c r="G258" s="62">
        <v>1000</v>
      </c>
      <c r="H258" s="62"/>
      <c r="I258" s="70"/>
      <c r="J258" s="62"/>
      <c r="K258" s="62"/>
      <c r="L258" s="62"/>
      <c r="M258" s="71">
        <f t="shared" si="213"/>
        <v>0</v>
      </c>
      <c r="N258" s="70"/>
      <c r="O258" s="62"/>
      <c r="P258" s="73"/>
      <c r="Q258" s="62"/>
      <c r="R258" s="71">
        <f t="shared" si="214"/>
        <v>0</v>
      </c>
    </row>
    <row r="259" spans="1:18" ht="37.5" customHeight="1" x14ac:dyDescent="0.2">
      <c r="A259" s="37" t="s">
        <v>136</v>
      </c>
      <c r="B259" s="54"/>
      <c r="C259" s="54"/>
      <c r="D259" s="69"/>
      <c r="E259" s="70">
        <f t="shared" si="212"/>
        <v>1000</v>
      </c>
      <c r="F259" s="62"/>
      <c r="G259" s="62">
        <v>1000</v>
      </c>
      <c r="H259" s="62"/>
      <c r="I259" s="70"/>
      <c r="J259" s="62"/>
      <c r="K259" s="62"/>
      <c r="L259" s="62"/>
      <c r="M259" s="71">
        <f t="shared" si="213"/>
        <v>0</v>
      </c>
      <c r="N259" s="70"/>
      <c r="O259" s="62"/>
      <c r="P259" s="73"/>
      <c r="Q259" s="62"/>
      <c r="R259" s="71">
        <f t="shared" si="214"/>
        <v>0</v>
      </c>
    </row>
    <row r="260" spans="1:18" ht="75.75" customHeight="1" x14ac:dyDescent="0.2">
      <c r="A260" s="25" t="s">
        <v>249</v>
      </c>
      <c r="B260" s="54"/>
      <c r="C260" s="54"/>
      <c r="D260" s="69"/>
      <c r="E260" s="70">
        <f t="shared" si="212"/>
        <v>8900</v>
      </c>
      <c r="F260" s="62"/>
      <c r="G260" s="62">
        <v>8900</v>
      </c>
      <c r="H260" s="62"/>
      <c r="I260" s="70"/>
      <c r="J260" s="62"/>
      <c r="K260" s="62"/>
      <c r="L260" s="62"/>
      <c r="M260" s="71">
        <f t="shared" si="213"/>
        <v>0</v>
      </c>
      <c r="N260" s="70"/>
      <c r="O260" s="62"/>
      <c r="P260" s="73"/>
      <c r="Q260" s="62"/>
      <c r="R260" s="71">
        <f t="shared" si="214"/>
        <v>0</v>
      </c>
    </row>
    <row r="261" spans="1:18" ht="37.5" customHeight="1" x14ac:dyDescent="0.2">
      <c r="A261" s="37" t="s">
        <v>136</v>
      </c>
      <c r="B261" s="54"/>
      <c r="C261" s="54"/>
      <c r="D261" s="69"/>
      <c r="E261" s="70">
        <f t="shared" si="212"/>
        <v>8900</v>
      </c>
      <c r="F261" s="62"/>
      <c r="G261" s="62">
        <v>8900</v>
      </c>
      <c r="H261" s="62"/>
      <c r="I261" s="70"/>
      <c r="J261" s="62"/>
      <c r="K261" s="62"/>
      <c r="L261" s="62"/>
      <c r="M261" s="71">
        <f t="shared" si="213"/>
        <v>0</v>
      </c>
      <c r="N261" s="70"/>
      <c r="O261" s="62"/>
      <c r="P261" s="73"/>
      <c r="Q261" s="62"/>
      <c r="R261" s="71">
        <f t="shared" si="214"/>
        <v>0</v>
      </c>
    </row>
    <row r="262" spans="1:18" ht="32.25" customHeight="1" x14ac:dyDescent="0.2">
      <c r="A262" s="30" t="s">
        <v>250</v>
      </c>
      <c r="B262" s="54"/>
      <c r="C262" s="54"/>
      <c r="D262" s="69"/>
      <c r="E262" s="70"/>
      <c r="F262" s="62"/>
      <c r="G262" s="62"/>
      <c r="H262" s="62"/>
      <c r="I262" s="70"/>
      <c r="J262" s="62"/>
      <c r="K262" s="62"/>
      <c r="L262" s="62"/>
      <c r="M262" s="71"/>
      <c r="N262" s="70"/>
      <c r="O262" s="62"/>
      <c r="P262" s="73"/>
      <c r="Q262" s="62"/>
      <c r="R262" s="71"/>
    </row>
    <row r="263" spans="1:18" ht="66" customHeight="1" x14ac:dyDescent="0.2">
      <c r="A263" s="25" t="s">
        <v>251</v>
      </c>
      <c r="B263" s="55"/>
      <c r="C263" s="55"/>
      <c r="D263" s="101"/>
      <c r="E263" s="70">
        <f t="shared" si="212"/>
        <v>20906.400000000001</v>
      </c>
      <c r="F263" s="62"/>
      <c r="G263" s="62">
        <v>20906.400000000001</v>
      </c>
      <c r="H263" s="62"/>
      <c r="I263" s="70"/>
      <c r="J263" s="62"/>
      <c r="K263" s="62"/>
      <c r="L263" s="62"/>
      <c r="M263" s="71">
        <f t="shared" si="213"/>
        <v>0</v>
      </c>
      <c r="N263" s="70"/>
      <c r="O263" s="62"/>
      <c r="P263" s="73"/>
      <c r="Q263" s="62"/>
      <c r="R263" s="71">
        <f t="shared" si="214"/>
        <v>0</v>
      </c>
    </row>
    <row r="264" spans="1:18" ht="39" customHeight="1" x14ac:dyDescent="0.2">
      <c r="A264" s="37" t="s">
        <v>136</v>
      </c>
      <c r="B264" s="55"/>
      <c r="C264" s="55"/>
      <c r="D264" s="101"/>
      <c r="E264" s="70">
        <f t="shared" ref="E264" si="215">F264+G264+H264</f>
        <v>20906.400000000001</v>
      </c>
      <c r="F264" s="62"/>
      <c r="G264" s="62">
        <v>20906.400000000001</v>
      </c>
      <c r="H264" s="62"/>
      <c r="I264" s="70"/>
      <c r="J264" s="62"/>
      <c r="K264" s="62"/>
      <c r="L264" s="62"/>
      <c r="M264" s="71">
        <f t="shared" ref="M264" si="216">I264/E264*100</f>
        <v>0</v>
      </c>
      <c r="N264" s="70"/>
      <c r="O264" s="62"/>
      <c r="P264" s="73"/>
      <c r="Q264" s="62"/>
      <c r="R264" s="71">
        <f t="shared" ref="R264" si="217">N264/E264*100</f>
        <v>0</v>
      </c>
    </row>
    <row r="265" spans="1:18" ht="32.25" customHeight="1" x14ac:dyDescent="0.2">
      <c r="A265" s="30" t="s">
        <v>81</v>
      </c>
      <c r="B265" s="55"/>
      <c r="C265" s="55"/>
      <c r="D265" s="101"/>
      <c r="E265" s="70"/>
      <c r="F265" s="62"/>
      <c r="G265" s="62"/>
      <c r="H265" s="62"/>
      <c r="I265" s="70"/>
      <c r="J265" s="62"/>
      <c r="K265" s="62"/>
      <c r="L265" s="62"/>
      <c r="M265" s="71"/>
      <c r="N265" s="70"/>
      <c r="O265" s="62"/>
      <c r="P265" s="73"/>
      <c r="Q265" s="62"/>
      <c r="R265" s="71"/>
    </row>
    <row r="266" spans="1:18" ht="58.5" customHeight="1" x14ac:dyDescent="0.2">
      <c r="A266" s="37" t="s">
        <v>252</v>
      </c>
      <c r="B266" s="55"/>
      <c r="C266" s="55"/>
      <c r="D266" s="101"/>
      <c r="E266" s="70">
        <f t="shared" ref="E266:E268" si="218">F266+G266+H266</f>
        <v>5627.8</v>
      </c>
      <c r="F266" s="62"/>
      <c r="G266" s="62">
        <v>5627.8</v>
      </c>
      <c r="H266" s="62"/>
      <c r="I266" s="70"/>
      <c r="J266" s="62"/>
      <c r="K266" s="62"/>
      <c r="L266" s="62"/>
      <c r="M266" s="71">
        <f t="shared" ref="M266:M268" si="219">I266/E266*100</f>
        <v>0</v>
      </c>
      <c r="N266" s="70"/>
      <c r="O266" s="62"/>
      <c r="P266" s="73"/>
      <c r="Q266" s="62"/>
      <c r="R266" s="71">
        <f t="shared" ref="R266:R268" si="220">N266/E266*100</f>
        <v>0</v>
      </c>
    </row>
    <row r="267" spans="1:18" ht="58.5" customHeight="1" x14ac:dyDescent="0.2">
      <c r="A267" s="37" t="s">
        <v>253</v>
      </c>
      <c r="B267" s="55"/>
      <c r="C267" s="55"/>
      <c r="D267" s="101"/>
      <c r="E267" s="70">
        <f t="shared" si="218"/>
        <v>8468.9</v>
      </c>
      <c r="F267" s="62"/>
      <c r="G267" s="62">
        <v>8468.9</v>
      </c>
      <c r="H267" s="62"/>
      <c r="I267" s="70"/>
      <c r="J267" s="62"/>
      <c r="K267" s="62"/>
      <c r="L267" s="62"/>
      <c r="M267" s="71">
        <f t="shared" si="219"/>
        <v>0</v>
      </c>
      <c r="N267" s="70"/>
      <c r="O267" s="62"/>
      <c r="P267" s="73"/>
      <c r="Q267" s="62"/>
      <c r="R267" s="71">
        <f t="shared" si="220"/>
        <v>0</v>
      </c>
    </row>
    <row r="268" spans="1:18" ht="60.75" customHeight="1" x14ac:dyDescent="0.2">
      <c r="A268" s="37" t="s">
        <v>254</v>
      </c>
      <c r="B268" s="55"/>
      <c r="C268" s="55"/>
      <c r="D268" s="101"/>
      <c r="E268" s="70">
        <f t="shared" si="218"/>
        <v>20332.2</v>
      </c>
      <c r="F268" s="62"/>
      <c r="G268" s="62">
        <v>20332.2</v>
      </c>
      <c r="H268" s="62"/>
      <c r="I268" s="70"/>
      <c r="J268" s="62"/>
      <c r="K268" s="62"/>
      <c r="L268" s="62"/>
      <c r="M268" s="71">
        <f t="shared" si="219"/>
        <v>0</v>
      </c>
      <c r="N268" s="70"/>
      <c r="O268" s="62"/>
      <c r="P268" s="73"/>
      <c r="Q268" s="62"/>
      <c r="R268" s="71">
        <f t="shared" si="220"/>
        <v>0</v>
      </c>
    </row>
    <row r="269" spans="1:18" ht="66" x14ac:dyDescent="0.2">
      <c r="A269" s="30" t="s">
        <v>68</v>
      </c>
      <c r="B269" s="55"/>
      <c r="C269" s="55"/>
      <c r="D269" s="101"/>
      <c r="E269" s="70"/>
      <c r="F269" s="62"/>
      <c r="G269" s="62"/>
      <c r="H269" s="62"/>
      <c r="I269" s="70"/>
      <c r="J269" s="62"/>
      <c r="K269" s="62"/>
      <c r="L269" s="62"/>
      <c r="M269" s="71"/>
      <c r="N269" s="70"/>
      <c r="O269" s="62"/>
      <c r="P269" s="73"/>
      <c r="Q269" s="62"/>
      <c r="R269" s="71"/>
    </row>
    <row r="270" spans="1:18" ht="77.25" customHeight="1" x14ac:dyDescent="0.2">
      <c r="A270" s="37" t="s">
        <v>255</v>
      </c>
      <c r="B270" s="55"/>
      <c r="C270" s="55"/>
      <c r="D270" s="101"/>
      <c r="E270" s="70">
        <f t="shared" ref="E270:E271" si="221">F270+G270+H270</f>
        <v>6370</v>
      </c>
      <c r="F270" s="62"/>
      <c r="G270" s="62">
        <v>6370</v>
      </c>
      <c r="H270" s="62"/>
      <c r="I270" s="70"/>
      <c r="J270" s="62"/>
      <c r="K270" s="62"/>
      <c r="L270" s="62"/>
      <c r="M270" s="71">
        <f t="shared" ref="M270:M271" si="222">I270/E270*100</f>
        <v>0</v>
      </c>
      <c r="N270" s="70"/>
      <c r="O270" s="62"/>
      <c r="P270" s="73"/>
      <c r="Q270" s="62"/>
      <c r="R270" s="71">
        <f t="shared" ref="R270:R271" si="223">N270/E270*100</f>
        <v>0</v>
      </c>
    </row>
    <row r="271" spans="1:18" ht="39.75" customHeight="1" x14ac:dyDescent="0.2">
      <c r="A271" s="37" t="s">
        <v>136</v>
      </c>
      <c r="B271" s="55"/>
      <c r="C271" s="55"/>
      <c r="D271" s="101"/>
      <c r="E271" s="70">
        <f t="shared" si="221"/>
        <v>6370</v>
      </c>
      <c r="F271" s="62"/>
      <c r="G271" s="62">
        <v>6370</v>
      </c>
      <c r="H271" s="62"/>
      <c r="I271" s="70"/>
      <c r="J271" s="62"/>
      <c r="K271" s="62"/>
      <c r="L271" s="62"/>
      <c r="M271" s="71">
        <f t="shared" si="222"/>
        <v>0</v>
      </c>
      <c r="N271" s="70"/>
      <c r="O271" s="62"/>
      <c r="P271" s="73"/>
      <c r="Q271" s="62"/>
      <c r="R271" s="71">
        <f t="shared" si="223"/>
        <v>0</v>
      </c>
    </row>
    <row r="272" spans="1:18" s="119" customFormat="1" ht="103.5" customHeight="1" x14ac:dyDescent="0.2">
      <c r="A272" s="115" t="s">
        <v>256</v>
      </c>
      <c r="B272" s="131"/>
      <c r="C272" s="131"/>
      <c r="D272" s="132"/>
      <c r="E272" s="133">
        <f>E275+E278+E280+E282+E284+E286+E288+E290+E292+E294+E296+E298+E300</f>
        <v>674079.60000000009</v>
      </c>
      <c r="F272" s="133">
        <f t="shared" ref="F272:L272" si="224">F275+F278+F280+F282+F284+F286+F288+F290+F292+F294+F296+F298+F300</f>
        <v>459839.6</v>
      </c>
      <c r="G272" s="133">
        <f t="shared" si="224"/>
        <v>214239.99999999997</v>
      </c>
      <c r="H272" s="133">
        <f t="shared" si="224"/>
        <v>0</v>
      </c>
      <c r="I272" s="133">
        <f t="shared" si="224"/>
        <v>0</v>
      </c>
      <c r="J272" s="133">
        <f t="shared" si="224"/>
        <v>0</v>
      </c>
      <c r="K272" s="133">
        <f t="shared" si="224"/>
        <v>0</v>
      </c>
      <c r="L272" s="133">
        <f t="shared" si="224"/>
        <v>0</v>
      </c>
      <c r="M272" s="133">
        <f t="shared" si="191"/>
        <v>0</v>
      </c>
      <c r="N272" s="133">
        <f t="shared" ref="N272:Q272" si="225">N275+N278+N280+N282+N284+N286+N288+N290+N292+N294+N296+N298+N300</f>
        <v>0</v>
      </c>
      <c r="O272" s="133">
        <f t="shared" si="225"/>
        <v>0</v>
      </c>
      <c r="P272" s="133">
        <f t="shared" si="225"/>
        <v>0</v>
      </c>
      <c r="Q272" s="133">
        <f t="shared" si="225"/>
        <v>0</v>
      </c>
      <c r="R272" s="133">
        <f t="shared" si="193"/>
        <v>0</v>
      </c>
    </row>
    <row r="273" spans="1:18" ht="63" customHeight="1" x14ac:dyDescent="0.2">
      <c r="A273" s="30" t="s">
        <v>28</v>
      </c>
      <c r="B273" s="54"/>
      <c r="C273" s="54"/>
      <c r="D273" s="69"/>
      <c r="E273" s="56"/>
      <c r="F273" s="68"/>
      <c r="G273" s="68"/>
      <c r="H273" s="68"/>
      <c r="I273" s="56"/>
      <c r="J273" s="68"/>
      <c r="K273" s="68"/>
      <c r="L273" s="68"/>
      <c r="M273" s="57"/>
      <c r="N273" s="56"/>
      <c r="O273" s="68"/>
      <c r="P273" s="65"/>
      <c r="Q273" s="68"/>
      <c r="R273" s="57"/>
    </row>
    <row r="274" spans="1:18" ht="39.75" customHeight="1" x14ac:dyDescent="0.2">
      <c r="A274" s="30" t="s">
        <v>76</v>
      </c>
      <c r="B274" s="54"/>
      <c r="C274" s="54"/>
      <c r="D274" s="69"/>
      <c r="E274" s="56"/>
      <c r="F274" s="68"/>
      <c r="G274" s="68"/>
      <c r="H274" s="68"/>
      <c r="I274" s="56"/>
      <c r="J274" s="68"/>
      <c r="K274" s="68"/>
      <c r="L274" s="68"/>
      <c r="M274" s="57"/>
      <c r="N274" s="56"/>
      <c r="O274" s="68"/>
      <c r="P274" s="65"/>
      <c r="Q274" s="68"/>
      <c r="R274" s="57"/>
    </row>
    <row r="275" spans="1:18" ht="63" customHeight="1" x14ac:dyDescent="0.2">
      <c r="A275" s="25" t="s">
        <v>257</v>
      </c>
      <c r="B275" s="54"/>
      <c r="C275" s="54"/>
      <c r="D275" s="69"/>
      <c r="E275" s="70">
        <f t="shared" ref="E275:E276" si="226">F275+G275+H275</f>
        <v>9090</v>
      </c>
      <c r="F275" s="62"/>
      <c r="G275" s="62">
        <v>9090</v>
      </c>
      <c r="H275" s="62"/>
      <c r="I275" s="70"/>
      <c r="J275" s="62"/>
      <c r="K275" s="62"/>
      <c r="L275" s="62"/>
      <c r="M275" s="71">
        <f t="shared" ref="M275:M276" si="227">I275/E275*100</f>
        <v>0</v>
      </c>
      <c r="N275" s="70"/>
      <c r="O275" s="62"/>
      <c r="P275" s="73"/>
      <c r="Q275" s="62"/>
      <c r="R275" s="71">
        <f t="shared" ref="R275:R276" si="228">N275/E275*100</f>
        <v>0</v>
      </c>
    </row>
    <row r="276" spans="1:18" ht="33" x14ac:dyDescent="0.2">
      <c r="A276" s="37" t="s">
        <v>136</v>
      </c>
      <c r="B276" s="54"/>
      <c r="C276" s="54"/>
      <c r="D276" s="69"/>
      <c r="E276" s="70">
        <f t="shared" si="226"/>
        <v>9090</v>
      </c>
      <c r="F276" s="62"/>
      <c r="G276" s="62">
        <v>9090</v>
      </c>
      <c r="H276" s="62"/>
      <c r="I276" s="70"/>
      <c r="J276" s="62"/>
      <c r="K276" s="62"/>
      <c r="L276" s="62"/>
      <c r="M276" s="71">
        <f t="shared" si="227"/>
        <v>0</v>
      </c>
      <c r="N276" s="70"/>
      <c r="O276" s="62"/>
      <c r="P276" s="73"/>
      <c r="Q276" s="62"/>
      <c r="R276" s="71">
        <f t="shared" si="228"/>
        <v>0</v>
      </c>
    </row>
    <row r="277" spans="1:18" ht="41.25" customHeight="1" x14ac:dyDescent="0.2">
      <c r="A277" s="20" t="s">
        <v>258</v>
      </c>
      <c r="B277" s="54"/>
      <c r="C277" s="54"/>
      <c r="D277" s="69"/>
      <c r="E277" s="70"/>
      <c r="F277" s="62"/>
      <c r="G277" s="62"/>
      <c r="H277" s="62"/>
      <c r="I277" s="70"/>
      <c r="J277" s="62"/>
      <c r="K277" s="62"/>
      <c r="L277" s="62"/>
      <c r="M277" s="71"/>
      <c r="N277" s="70"/>
      <c r="O277" s="62"/>
      <c r="P277" s="73"/>
      <c r="Q277" s="62"/>
      <c r="R277" s="71"/>
    </row>
    <row r="278" spans="1:18" ht="122.25" customHeight="1" x14ac:dyDescent="0.2">
      <c r="A278" s="37" t="s">
        <v>259</v>
      </c>
      <c r="B278" s="54"/>
      <c r="C278" s="54"/>
      <c r="D278" s="69"/>
      <c r="E278" s="70">
        <f t="shared" ref="E278" si="229">F278+G278+H278</f>
        <v>15679.4</v>
      </c>
      <c r="F278" s="62"/>
      <c r="G278" s="62">
        <v>15679.4</v>
      </c>
      <c r="H278" s="62"/>
      <c r="I278" s="70"/>
      <c r="J278" s="62"/>
      <c r="K278" s="62"/>
      <c r="L278" s="62"/>
      <c r="M278" s="71">
        <f t="shared" ref="M278" si="230">I278/E278*100</f>
        <v>0</v>
      </c>
      <c r="N278" s="70"/>
      <c r="O278" s="62"/>
      <c r="P278" s="73"/>
      <c r="Q278" s="62"/>
      <c r="R278" s="71">
        <f t="shared" ref="R278" si="231">N278/E278*100</f>
        <v>0</v>
      </c>
    </row>
    <row r="279" spans="1:18" ht="27.75" customHeight="1" x14ac:dyDescent="0.2">
      <c r="A279" s="30" t="s">
        <v>56</v>
      </c>
      <c r="B279" s="54"/>
      <c r="C279" s="54"/>
      <c r="D279" s="69"/>
      <c r="E279" s="56">
        <f t="shared" si="196"/>
        <v>0</v>
      </c>
      <c r="F279" s="68"/>
      <c r="G279" s="68"/>
      <c r="H279" s="68"/>
      <c r="I279" s="56">
        <f t="shared" si="197"/>
        <v>0</v>
      </c>
      <c r="J279" s="68"/>
      <c r="K279" s="68"/>
      <c r="L279" s="68"/>
      <c r="M279" s="57"/>
      <c r="N279" s="56">
        <f>O279+P279+Q279</f>
        <v>0</v>
      </c>
      <c r="O279" s="62"/>
      <c r="P279" s="65"/>
      <c r="Q279" s="62"/>
      <c r="R279" s="57"/>
    </row>
    <row r="280" spans="1:18" ht="56.25" customHeight="1" x14ac:dyDescent="0.2">
      <c r="A280" s="37" t="s">
        <v>128</v>
      </c>
      <c r="B280" s="59" t="s">
        <v>59</v>
      </c>
      <c r="C280" s="59" t="s">
        <v>65</v>
      </c>
      <c r="D280" s="101" t="s">
        <v>134</v>
      </c>
      <c r="E280" s="70">
        <f t="shared" si="196"/>
        <v>20987.5</v>
      </c>
      <c r="F280" s="70">
        <v>20788</v>
      </c>
      <c r="G280" s="70">
        <v>199.5</v>
      </c>
      <c r="H280" s="70"/>
      <c r="I280" s="70">
        <f t="shared" si="197"/>
        <v>0</v>
      </c>
      <c r="J280" s="70"/>
      <c r="K280" s="70"/>
      <c r="L280" s="70"/>
      <c r="M280" s="71">
        <f t="shared" si="191"/>
        <v>0</v>
      </c>
      <c r="N280" s="70">
        <f>O280+P280+Q280</f>
        <v>0</v>
      </c>
      <c r="O280" s="70"/>
      <c r="P280" s="70"/>
      <c r="Q280" s="70"/>
      <c r="R280" s="71">
        <f t="shared" si="193"/>
        <v>0</v>
      </c>
    </row>
    <row r="281" spans="1:18" ht="31.5" customHeight="1" x14ac:dyDescent="0.2">
      <c r="A281" s="30" t="s">
        <v>81</v>
      </c>
      <c r="B281" s="59"/>
      <c r="C281" s="59"/>
      <c r="D281" s="101"/>
      <c r="E281" s="70"/>
      <c r="F281" s="70"/>
      <c r="G281" s="70"/>
      <c r="H281" s="70"/>
      <c r="I281" s="70"/>
      <c r="J281" s="70"/>
      <c r="K281" s="70"/>
      <c r="L281" s="70"/>
      <c r="M281" s="71"/>
      <c r="N281" s="70"/>
      <c r="O281" s="70"/>
      <c r="P281" s="70"/>
      <c r="Q281" s="70"/>
      <c r="R281" s="71"/>
    </row>
    <row r="282" spans="1:18" ht="63.75" customHeight="1" x14ac:dyDescent="0.2">
      <c r="A282" s="37" t="s">
        <v>260</v>
      </c>
      <c r="B282" s="59"/>
      <c r="C282" s="59"/>
      <c r="D282" s="101"/>
      <c r="E282" s="70">
        <f t="shared" ref="E282:E283" si="232">F282+G282+H282</f>
        <v>35000</v>
      </c>
      <c r="F282" s="70"/>
      <c r="G282" s="70">
        <v>35000</v>
      </c>
      <c r="H282" s="70"/>
      <c r="I282" s="70">
        <f t="shared" ref="I282:I283" si="233">J282+K282+L282</f>
        <v>0</v>
      </c>
      <c r="J282" s="70"/>
      <c r="K282" s="70"/>
      <c r="L282" s="70"/>
      <c r="M282" s="71">
        <f t="shared" ref="M282:M283" si="234">I282/E282*100</f>
        <v>0</v>
      </c>
      <c r="N282" s="70">
        <f t="shared" ref="N282:N283" si="235">O282+P282+Q282</f>
        <v>0</v>
      </c>
      <c r="O282" s="70"/>
      <c r="P282" s="70"/>
      <c r="Q282" s="70"/>
      <c r="R282" s="71">
        <f t="shared" ref="R282:R283" si="236">N282/E282*100</f>
        <v>0</v>
      </c>
    </row>
    <row r="283" spans="1:18" ht="40.5" customHeight="1" x14ac:dyDescent="0.2">
      <c r="A283" s="37" t="s">
        <v>136</v>
      </c>
      <c r="B283" s="59"/>
      <c r="C283" s="59"/>
      <c r="D283" s="101"/>
      <c r="E283" s="70">
        <f t="shared" si="232"/>
        <v>35000</v>
      </c>
      <c r="F283" s="70"/>
      <c r="G283" s="70">
        <v>35000</v>
      </c>
      <c r="H283" s="70"/>
      <c r="I283" s="70">
        <f t="shared" si="233"/>
        <v>0</v>
      </c>
      <c r="J283" s="70"/>
      <c r="K283" s="70"/>
      <c r="L283" s="70"/>
      <c r="M283" s="71">
        <f t="shared" si="234"/>
        <v>0</v>
      </c>
      <c r="N283" s="70">
        <f t="shared" si="235"/>
        <v>0</v>
      </c>
      <c r="O283" s="70"/>
      <c r="P283" s="70"/>
      <c r="Q283" s="70"/>
      <c r="R283" s="71">
        <f t="shared" si="236"/>
        <v>0</v>
      </c>
    </row>
    <row r="284" spans="1:18" ht="60.75" customHeight="1" x14ac:dyDescent="0.2">
      <c r="A284" s="37" t="s">
        <v>261</v>
      </c>
      <c r="B284" s="59"/>
      <c r="C284" s="59"/>
      <c r="D284" s="101"/>
      <c r="E284" s="70">
        <f t="shared" ref="E284" si="237">F284+G284+H284</f>
        <v>9673.7000000000007</v>
      </c>
      <c r="F284" s="70"/>
      <c r="G284" s="70">
        <v>9673.7000000000007</v>
      </c>
      <c r="H284" s="70"/>
      <c r="I284" s="70">
        <f t="shared" ref="I284" si="238">J284+K284+L284</f>
        <v>0</v>
      </c>
      <c r="J284" s="70"/>
      <c r="K284" s="70"/>
      <c r="L284" s="70"/>
      <c r="M284" s="71">
        <f t="shared" ref="M284" si="239">I284/E284*100</f>
        <v>0</v>
      </c>
      <c r="N284" s="70">
        <f t="shared" ref="N284" si="240">O284+P284+Q284</f>
        <v>0</v>
      </c>
      <c r="O284" s="70"/>
      <c r="P284" s="70"/>
      <c r="Q284" s="70"/>
      <c r="R284" s="71">
        <f t="shared" ref="R284" si="241">N284/E284*100</f>
        <v>0</v>
      </c>
    </row>
    <row r="285" spans="1:18" ht="29.25" customHeight="1" x14ac:dyDescent="0.2">
      <c r="A285" s="30" t="s">
        <v>19</v>
      </c>
      <c r="B285" s="59"/>
      <c r="C285" s="59"/>
      <c r="D285" s="101"/>
      <c r="E285" s="70"/>
      <c r="F285" s="70"/>
      <c r="G285" s="70"/>
      <c r="H285" s="70"/>
      <c r="I285" s="70"/>
      <c r="J285" s="70"/>
      <c r="K285" s="70"/>
      <c r="L285" s="70"/>
      <c r="M285" s="71"/>
      <c r="N285" s="70"/>
      <c r="O285" s="70"/>
      <c r="P285" s="70"/>
      <c r="Q285" s="70"/>
      <c r="R285" s="71"/>
    </row>
    <row r="286" spans="1:18" ht="73.5" customHeight="1" x14ac:dyDescent="0.2">
      <c r="A286" s="37" t="s">
        <v>262</v>
      </c>
      <c r="B286" s="59"/>
      <c r="C286" s="59"/>
      <c r="D286" s="101"/>
      <c r="E286" s="70">
        <f t="shared" ref="E286" si="242">F286+G286+H286</f>
        <v>32606</v>
      </c>
      <c r="F286" s="70">
        <v>32344.6</v>
      </c>
      <c r="G286" s="70">
        <v>261.39999999999998</v>
      </c>
      <c r="H286" s="70"/>
      <c r="I286" s="70">
        <f t="shared" ref="I286" si="243">J286+K286+L286</f>
        <v>0</v>
      </c>
      <c r="J286" s="70"/>
      <c r="K286" s="70"/>
      <c r="L286" s="70"/>
      <c r="M286" s="71">
        <f t="shared" ref="M286" si="244">I286/E286*100</f>
        <v>0</v>
      </c>
      <c r="N286" s="70">
        <f t="shared" ref="N286" si="245">O286+P286+Q286</f>
        <v>0</v>
      </c>
      <c r="O286" s="70"/>
      <c r="P286" s="70"/>
      <c r="Q286" s="70"/>
      <c r="R286" s="71">
        <f t="shared" ref="R286" si="246">N286/E286*100</f>
        <v>0</v>
      </c>
    </row>
    <row r="287" spans="1:18" ht="70.5" customHeight="1" x14ac:dyDescent="0.2">
      <c r="A287" s="30" t="s">
        <v>68</v>
      </c>
      <c r="B287" s="59"/>
      <c r="C287" s="59"/>
      <c r="D287" s="67"/>
      <c r="E287" s="70"/>
      <c r="F287" s="70"/>
      <c r="G287" s="70"/>
      <c r="H287" s="70"/>
      <c r="I287" s="70"/>
      <c r="J287" s="70"/>
      <c r="K287" s="70"/>
      <c r="L287" s="70"/>
      <c r="M287" s="71"/>
      <c r="N287" s="70"/>
      <c r="O287" s="70"/>
      <c r="P287" s="70"/>
      <c r="Q287" s="70"/>
      <c r="R287" s="71"/>
    </row>
    <row r="288" spans="1:18" ht="73.5" customHeight="1" x14ac:dyDescent="0.2">
      <c r="A288" s="102" t="s">
        <v>138</v>
      </c>
      <c r="B288" s="59"/>
      <c r="C288" s="59"/>
      <c r="D288" s="67"/>
      <c r="E288" s="70">
        <f t="shared" si="196"/>
        <v>431235.8</v>
      </c>
      <c r="F288" s="70">
        <v>406707</v>
      </c>
      <c r="G288" s="70">
        <v>24528.799999999999</v>
      </c>
      <c r="H288" s="70"/>
      <c r="I288" s="70"/>
      <c r="J288" s="70"/>
      <c r="K288" s="70"/>
      <c r="L288" s="70"/>
      <c r="M288" s="71"/>
      <c r="N288" s="70"/>
      <c r="O288" s="70"/>
      <c r="P288" s="70"/>
      <c r="Q288" s="70"/>
      <c r="R288" s="71"/>
    </row>
    <row r="289" spans="1:18" ht="33" x14ac:dyDescent="0.2">
      <c r="A289" s="37" t="s">
        <v>136</v>
      </c>
      <c r="B289" s="54"/>
      <c r="C289" s="54"/>
      <c r="D289" s="69"/>
      <c r="E289" s="70">
        <f t="shared" si="196"/>
        <v>20420.599999999999</v>
      </c>
      <c r="F289" s="62"/>
      <c r="G289" s="62">
        <v>20420.599999999999</v>
      </c>
      <c r="H289" s="62"/>
      <c r="I289" s="70">
        <f t="shared" si="197"/>
        <v>0</v>
      </c>
      <c r="J289" s="62"/>
      <c r="K289" s="62"/>
      <c r="L289" s="62"/>
      <c r="M289" s="71"/>
      <c r="N289" s="70">
        <f>O289+P289+Q289</f>
        <v>0</v>
      </c>
      <c r="O289" s="62"/>
      <c r="P289" s="73"/>
      <c r="Q289" s="62"/>
      <c r="R289" s="71"/>
    </row>
    <row r="290" spans="1:18" ht="81.75" customHeight="1" x14ac:dyDescent="0.2">
      <c r="A290" s="102" t="s">
        <v>139</v>
      </c>
      <c r="B290" s="54"/>
      <c r="C290" s="54"/>
      <c r="D290" s="69"/>
      <c r="E290" s="70">
        <f t="shared" si="196"/>
        <v>8938.7999999999993</v>
      </c>
      <c r="F290" s="62"/>
      <c r="G290" s="62">
        <v>8938.7999999999993</v>
      </c>
      <c r="H290" s="62"/>
      <c r="I290" s="70"/>
      <c r="J290" s="62"/>
      <c r="K290" s="62"/>
      <c r="L290" s="62"/>
      <c r="M290" s="71"/>
      <c r="N290" s="70"/>
      <c r="O290" s="62"/>
      <c r="P290" s="73"/>
      <c r="Q290" s="62"/>
      <c r="R290" s="71"/>
    </row>
    <row r="291" spans="1:18" ht="33" x14ac:dyDescent="0.2">
      <c r="A291" s="37" t="s">
        <v>136</v>
      </c>
      <c r="B291" s="54"/>
      <c r="C291" s="54"/>
      <c r="D291" s="69"/>
      <c r="E291" s="70">
        <f t="shared" si="196"/>
        <v>8938.7999999999993</v>
      </c>
      <c r="F291" s="62"/>
      <c r="G291" s="62">
        <v>8938.7999999999993</v>
      </c>
      <c r="H291" s="62"/>
      <c r="I291" s="70"/>
      <c r="J291" s="62"/>
      <c r="K291" s="62"/>
      <c r="L291" s="62"/>
      <c r="M291" s="71"/>
      <c r="N291" s="70"/>
      <c r="O291" s="62"/>
      <c r="P291" s="73"/>
      <c r="Q291" s="62"/>
      <c r="R291" s="71"/>
    </row>
    <row r="292" spans="1:18" ht="73.5" customHeight="1" x14ac:dyDescent="0.2">
      <c r="A292" s="102" t="s">
        <v>140</v>
      </c>
      <c r="B292" s="54"/>
      <c r="C292" s="54"/>
      <c r="D292" s="69"/>
      <c r="E292" s="70">
        <f t="shared" si="196"/>
        <v>18333</v>
      </c>
      <c r="F292" s="62"/>
      <c r="G292" s="62">
        <v>18333</v>
      </c>
      <c r="H292" s="62"/>
      <c r="I292" s="70"/>
      <c r="J292" s="62"/>
      <c r="K292" s="62"/>
      <c r="L292" s="62"/>
      <c r="M292" s="71"/>
      <c r="N292" s="70"/>
      <c r="O292" s="62"/>
      <c r="P292" s="73"/>
      <c r="Q292" s="62"/>
      <c r="R292" s="71"/>
    </row>
    <row r="293" spans="1:18" ht="33" x14ac:dyDescent="0.2">
      <c r="A293" s="37" t="s">
        <v>136</v>
      </c>
      <c r="B293" s="54"/>
      <c r="C293" s="54"/>
      <c r="D293" s="69"/>
      <c r="E293" s="70">
        <f t="shared" si="196"/>
        <v>18333</v>
      </c>
      <c r="F293" s="62"/>
      <c r="G293" s="62">
        <v>18333</v>
      </c>
      <c r="H293" s="62"/>
      <c r="I293" s="70"/>
      <c r="J293" s="62"/>
      <c r="K293" s="62"/>
      <c r="L293" s="62"/>
      <c r="M293" s="71"/>
      <c r="N293" s="70"/>
      <c r="O293" s="62"/>
      <c r="P293" s="73"/>
      <c r="Q293" s="62"/>
      <c r="R293" s="71"/>
    </row>
    <row r="294" spans="1:18" ht="82.5" x14ac:dyDescent="0.2">
      <c r="A294" s="37" t="s">
        <v>263</v>
      </c>
      <c r="B294" s="54"/>
      <c r="C294" s="54"/>
      <c r="D294" s="69"/>
      <c r="E294" s="70">
        <f t="shared" si="196"/>
        <v>18884.8</v>
      </c>
      <c r="F294" s="62"/>
      <c r="G294" s="62">
        <v>18884.8</v>
      </c>
      <c r="H294" s="62"/>
      <c r="I294" s="70"/>
      <c r="J294" s="62"/>
      <c r="K294" s="62"/>
      <c r="L294" s="62"/>
      <c r="M294" s="71"/>
      <c r="N294" s="70"/>
      <c r="O294" s="62"/>
      <c r="P294" s="73"/>
      <c r="Q294" s="62"/>
      <c r="R294" s="71"/>
    </row>
    <row r="295" spans="1:18" ht="33" x14ac:dyDescent="0.2">
      <c r="A295" s="37" t="s">
        <v>136</v>
      </c>
      <c r="B295" s="54"/>
      <c r="C295" s="54"/>
      <c r="D295" s="69"/>
      <c r="E295" s="70">
        <f t="shared" ref="E295:E299" si="247">F295+G295+H295</f>
        <v>18884.8</v>
      </c>
      <c r="F295" s="62"/>
      <c r="G295" s="62">
        <v>18884.8</v>
      </c>
      <c r="H295" s="62"/>
      <c r="I295" s="70"/>
      <c r="J295" s="62"/>
      <c r="K295" s="62"/>
      <c r="L295" s="62"/>
      <c r="M295" s="71"/>
      <c r="N295" s="70"/>
      <c r="O295" s="62"/>
      <c r="P295" s="73"/>
      <c r="Q295" s="62"/>
      <c r="R295" s="71"/>
    </row>
    <row r="296" spans="1:18" ht="82.5" x14ac:dyDescent="0.2">
      <c r="A296" s="37" t="s">
        <v>264</v>
      </c>
      <c r="B296" s="54"/>
      <c r="C296" s="54"/>
      <c r="D296" s="69"/>
      <c r="E296" s="70">
        <f t="shared" si="247"/>
        <v>32986.699999999997</v>
      </c>
      <c r="F296" s="62"/>
      <c r="G296" s="62">
        <v>32986.699999999997</v>
      </c>
      <c r="H296" s="62"/>
      <c r="I296" s="70"/>
      <c r="J296" s="62"/>
      <c r="K296" s="62"/>
      <c r="L296" s="62"/>
      <c r="M296" s="71"/>
      <c r="N296" s="70"/>
      <c r="O296" s="62"/>
      <c r="P296" s="73"/>
      <c r="Q296" s="62"/>
      <c r="R296" s="71"/>
    </row>
    <row r="297" spans="1:18" ht="33" x14ac:dyDescent="0.2">
      <c r="A297" s="37" t="s">
        <v>136</v>
      </c>
      <c r="B297" s="54"/>
      <c r="C297" s="54"/>
      <c r="D297" s="69"/>
      <c r="E297" s="70">
        <f t="shared" si="247"/>
        <v>32986.699999999997</v>
      </c>
      <c r="F297" s="62"/>
      <c r="G297" s="62">
        <v>32986.699999999997</v>
      </c>
      <c r="H297" s="62"/>
      <c r="I297" s="70"/>
      <c r="J297" s="62"/>
      <c r="K297" s="62"/>
      <c r="L297" s="62"/>
      <c r="M297" s="71"/>
      <c r="N297" s="70"/>
      <c r="O297" s="62"/>
      <c r="P297" s="73"/>
      <c r="Q297" s="62"/>
      <c r="R297" s="71"/>
    </row>
    <row r="298" spans="1:18" ht="82.5" x14ac:dyDescent="0.2">
      <c r="A298" s="37" t="s">
        <v>265</v>
      </c>
      <c r="B298" s="54"/>
      <c r="C298" s="54"/>
      <c r="D298" s="69"/>
      <c r="E298" s="70">
        <f t="shared" si="247"/>
        <v>26602.3</v>
      </c>
      <c r="F298" s="62"/>
      <c r="G298" s="62">
        <v>26602.3</v>
      </c>
      <c r="H298" s="62"/>
      <c r="I298" s="70"/>
      <c r="J298" s="62"/>
      <c r="K298" s="62"/>
      <c r="L298" s="62"/>
      <c r="M298" s="71"/>
      <c r="N298" s="70"/>
      <c r="O298" s="62"/>
      <c r="P298" s="73"/>
      <c r="Q298" s="62"/>
      <c r="R298" s="71"/>
    </row>
    <row r="299" spans="1:18" ht="33" x14ac:dyDescent="0.2">
      <c r="A299" s="37" t="s">
        <v>136</v>
      </c>
      <c r="B299" s="54"/>
      <c r="C299" s="54"/>
      <c r="D299" s="69"/>
      <c r="E299" s="70">
        <f t="shared" si="247"/>
        <v>26602.3</v>
      </c>
      <c r="F299" s="62"/>
      <c r="G299" s="62">
        <v>26602.3</v>
      </c>
      <c r="H299" s="62"/>
      <c r="I299" s="70"/>
      <c r="J299" s="62"/>
      <c r="K299" s="62"/>
      <c r="L299" s="62"/>
      <c r="M299" s="71"/>
      <c r="N299" s="70"/>
      <c r="O299" s="62"/>
      <c r="P299" s="73"/>
      <c r="Q299" s="62"/>
      <c r="R299" s="71"/>
    </row>
    <row r="300" spans="1:18" ht="75.75" customHeight="1" x14ac:dyDescent="0.2">
      <c r="A300" s="37" t="s">
        <v>266</v>
      </c>
      <c r="B300" s="54"/>
      <c r="C300" s="54"/>
      <c r="D300" s="69"/>
      <c r="E300" s="70">
        <f t="shared" ref="E300:E301" si="248">F300+G300+H300</f>
        <v>14061.6</v>
      </c>
      <c r="F300" s="62"/>
      <c r="G300" s="62">
        <v>14061.6</v>
      </c>
      <c r="H300" s="62"/>
      <c r="I300" s="70"/>
      <c r="J300" s="62"/>
      <c r="K300" s="62"/>
      <c r="L300" s="62"/>
      <c r="M300" s="71"/>
      <c r="N300" s="70"/>
      <c r="O300" s="62"/>
      <c r="P300" s="73"/>
      <c r="Q300" s="62"/>
      <c r="R300" s="71"/>
    </row>
    <row r="301" spans="1:18" ht="39.75" customHeight="1" x14ac:dyDescent="0.2">
      <c r="A301" s="37" t="s">
        <v>136</v>
      </c>
      <c r="B301" s="54"/>
      <c r="C301" s="54"/>
      <c r="D301" s="69"/>
      <c r="E301" s="70">
        <f t="shared" si="248"/>
        <v>14061.6</v>
      </c>
      <c r="F301" s="62"/>
      <c r="G301" s="62">
        <v>14061.6</v>
      </c>
      <c r="H301" s="62"/>
      <c r="I301" s="70"/>
      <c r="J301" s="62"/>
      <c r="K301" s="62"/>
      <c r="L301" s="62"/>
      <c r="M301" s="71"/>
      <c r="N301" s="70"/>
      <c r="O301" s="62"/>
      <c r="P301" s="73"/>
      <c r="Q301" s="62"/>
      <c r="R301" s="71"/>
    </row>
    <row r="302" spans="1:18" s="130" customFormat="1" ht="51.75" customHeight="1" x14ac:dyDescent="0.25">
      <c r="A302" s="115" t="s">
        <v>89</v>
      </c>
      <c r="B302" s="127"/>
      <c r="C302" s="127"/>
      <c r="D302" s="128"/>
      <c r="E302" s="92">
        <f>E305+E306+E307+E308+E309</f>
        <v>131517.70000000001</v>
      </c>
      <c r="F302" s="92">
        <f t="shared" ref="F302:L302" si="249">F305+F306+F307+F308+F309</f>
        <v>0</v>
      </c>
      <c r="G302" s="92">
        <f t="shared" si="249"/>
        <v>131517.70000000001</v>
      </c>
      <c r="H302" s="92">
        <f t="shared" si="249"/>
        <v>0</v>
      </c>
      <c r="I302" s="92">
        <f t="shared" si="249"/>
        <v>0</v>
      </c>
      <c r="J302" s="92">
        <f t="shared" si="249"/>
        <v>0</v>
      </c>
      <c r="K302" s="92">
        <f t="shared" si="249"/>
        <v>0</v>
      </c>
      <c r="L302" s="92">
        <f t="shared" si="249"/>
        <v>0</v>
      </c>
      <c r="M302" s="92">
        <f t="shared" si="191"/>
        <v>0</v>
      </c>
      <c r="N302" s="92">
        <f t="shared" ref="N302:Q302" si="250">N305+N306+N307+N308+N309</f>
        <v>0</v>
      </c>
      <c r="O302" s="92">
        <f t="shared" si="250"/>
        <v>0</v>
      </c>
      <c r="P302" s="92">
        <f t="shared" si="250"/>
        <v>0</v>
      </c>
      <c r="Q302" s="92">
        <f t="shared" si="250"/>
        <v>0</v>
      </c>
      <c r="R302" s="92">
        <f t="shared" si="193"/>
        <v>0</v>
      </c>
    </row>
    <row r="303" spans="1:18" s="47" customFormat="1" ht="56.25" customHeight="1" x14ac:dyDescent="0.2">
      <c r="A303" s="38" t="s">
        <v>28</v>
      </c>
      <c r="B303" s="52"/>
      <c r="C303" s="52"/>
      <c r="D303" s="64"/>
      <c r="E303" s="56"/>
      <c r="F303" s="68"/>
      <c r="G303" s="68"/>
      <c r="H303" s="68"/>
      <c r="I303" s="56"/>
      <c r="J303" s="68"/>
      <c r="K303" s="68"/>
      <c r="L303" s="68"/>
      <c r="M303" s="57"/>
      <c r="N303" s="56"/>
      <c r="O303" s="68"/>
      <c r="P303" s="68"/>
      <c r="Q303" s="68"/>
      <c r="R303" s="57"/>
    </row>
    <row r="304" spans="1:18" s="47" customFormat="1" ht="31.5" customHeight="1" x14ac:dyDescent="0.2">
      <c r="A304" s="44" t="s">
        <v>19</v>
      </c>
      <c r="B304" s="52"/>
      <c r="C304" s="52"/>
      <c r="D304" s="64"/>
      <c r="E304" s="56"/>
      <c r="F304" s="68"/>
      <c r="G304" s="68"/>
      <c r="H304" s="68"/>
      <c r="I304" s="56"/>
      <c r="J304" s="68"/>
      <c r="K304" s="68"/>
      <c r="L304" s="68"/>
      <c r="M304" s="57"/>
      <c r="N304" s="56"/>
      <c r="O304" s="68"/>
      <c r="P304" s="68"/>
      <c r="Q304" s="68"/>
      <c r="R304" s="57"/>
    </row>
    <row r="305" spans="1:18" ht="75" customHeight="1" x14ac:dyDescent="0.2">
      <c r="A305" s="25" t="s">
        <v>267</v>
      </c>
      <c r="B305" s="55"/>
      <c r="C305" s="55"/>
      <c r="D305" s="101"/>
      <c r="E305" s="70">
        <f t="shared" ref="E305:E309" si="251">F305+G305+H305</f>
        <v>1289.7</v>
      </c>
      <c r="F305" s="62"/>
      <c r="G305" s="62">
        <v>1289.7</v>
      </c>
      <c r="H305" s="62"/>
      <c r="I305" s="70"/>
      <c r="J305" s="62"/>
      <c r="K305" s="62"/>
      <c r="L305" s="62"/>
      <c r="M305" s="71"/>
      <c r="N305" s="70"/>
      <c r="O305" s="62"/>
      <c r="P305" s="73"/>
      <c r="Q305" s="62"/>
      <c r="R305" s="71"/>
    </row>
    <row r="306" spans="1:18" ht="50.25" customHeight="1" x14ac:dyDescent="0.2">
      <c r="A306" s="25" t="s">
        <v>268</v>
      </c>
      <c r="B306" s="55"/>
      <c r="C306" s="55"/>
      <c r="D306" s="101"/>
      <c r="E306" s="70">
        <f t="shared" si="251"/>
        <v>7205.1</v>
      </c>
      <c r="F306" s="62"/>
      <c r="G306" s="62">
        <v>7205.1</v>
      </c>
      <c r="H306" s="62"/>
      <c r="I306" s="70"/>
      <c r="J306" s="62"/>
      <c r="K306" s="62"/>
      <c r="L306" s="62"/>
      <c r="M306" s="71"/>
      <c r="N306" s="70"/>
      <c r="O306" s="62"/>
      <c r="P306" s="73"/>
      <c r="Q306" s="62"/>
      <c r="R306" s="71"/>
    </row>
    <row r="307" spans="1:18" ht="76.5" customHeight="1" x14ac:dyDescent="0.2">
      <c r="A307" s="25" t="s">
        <v>269</v>
      </c>
      <c r="B307" s="55"/>
      <c r="C307" s="55"/>
      <c r="D307" s="101"/>
      <c r="E307" s="70">
        <f t="shared" si="251"/>
        <v>3096.8</v>
      </c>
      <c r="F307" s="62"/>
      <c r="G307" s="62">
        <v>3096.8</v>
      </c>
      <c r="H307" s="62"/>
      <c r="I307" s="70"/>
      <c r="J307" s="62"/>
      <c r="K307" s="62"/>
      <c r="L307" s="62"/>
      <c r="M307" s="71"/>
      <c r="N307" s="70"/>
      <c r="O307" s="62"/>
      <c r="P307" s="73"/>
      <c r="Q307" s="62"/>
      <c r="R307" s="71"/>
    </row>
    <row r="308" spans="1:18" ht="78" customHeight="1" x14ac:dyDescent="0.2">
      <c r="A308" s="25" t="s">
        <v>270</v>
      </c>
      <c r="B308" s="55"/>
      <c r="C308" s="55"/>
      <c r="D308" s="101"/>
      <c r="E308" s="70">
        <f t="shared" si="251"/>
        <v>9056.1</v>
      </c>
      <c r="F308" s="62"/>
      <c r="G308" s="62">
        <v>9056.1</v>
      </c>
      <c r="H308" s="62"/>
      <c r="I308" s="70"/>
      <c r="J308" s="62"/>
      <c r="K308" s="62"/>
      <c r="L308" s="62"/>
      <c r="M308" s="71"/>
      <c r="N308" s="70"/>
      <c r="O308" s="62"/>
      <c r="P308" s="73"/>
      <c r="Q308" s="62"/>
      <c r="R308" s="71"/>
    </row>
    <row r="309" spans="1:18" ht="56.25" customHeight="1" x14ac:dyDescent="0.2">
      <c r="A309" s="25" t="s">
        <v>271</v>
      </c>
      <c r="B309" s="55"/>
      <c r="C309" s="55"/>
      <c r="D309" s="101"/>
      <c r="E309" s="70">
        <f t="shared" si="251"/>
        <v>110870</v>
      </c>
      <c r="F309" s="62"/>
      <c r="G309" s="62">
        <v>110870</v>
      </c>
      <c r="H309" s="62"/>
      <c r="I309" s="70"/>
      <c r="J309" s="62"/>
      <c r="K309" s="62"/>
      <c r="L309" s="62"/>
      <c r="M309" s="71"/>
      <c r="N309" s="70"/>
      <c r="O309" s="62"/>
      <c r="P309" s="73"/>
      <c r="Q309" s="62"/>
      <c r="R309" s="71"/>
    </row>
    <row r="310" spans="1:18" s="119" customFormat="1" ht="70.5" customHeight="1" x14ac:dyDescent="0.2">
      <c r="A310" s="115" t="s">
        <v>84</v>
      </c>
      <c r="B310" s="131"/>
      <c r="C310" s="131"/>
      <c r="D310" s="128"/>
      <c r="E310" s="92">
        <f>E311</f>
        <v>40030.400000000001</v>
      </c>
      <c r="F310" s="92">
        <f t="shared" ref="F310:L310" si="252">F311</f>
        <v>39593.599999999999</v>
      </c>
      <c r="G310" s="92">
        <f t="shared" si="252"/>
        <v>436.79999999999995</v>
      </c>
      <c r="H310" s="92">
        <f t="shared" si="252"/>
        <v>0</v>
      </c>
      <c r="I310" s="92">
        <f t="shared" si="252"/>
        <v>0</v>
      </c>
      <c r="J310" s="92">
        <f t="shared" si="252"/>
        <v>0</v>
      </c>
      <c r="K310" s="92">
        <f t="shared" si="252"/>
        <v>0</v>
      </c>
      <c r="L310" s="92">
        <f t="shared" si="252"/>
        <v>0</v>
      </c>
      <c r="M310" s="92">
        <f t="shared" si="191"/>
        <v>0</v>
      </c>
      <c r="N310" s="92">
        <f t="shared" ref="N310:Q310" si="253">N311</f>
        <v>0</v>
      </c>
      <c r="O310" s="92">
        <f t="shared" si="253"/>
        <v>0</v>
      </c>
      <c r="P310" s="92">
        <f t="shared" si="253"/>
        <v>0</v>
      </c>
      <c r="Q310" s="92">
        <f t="shared" si="253"/>
        <v>0</v>
      </c>
      <c r="R310" s="92">
        <f t="shared" si="193"/>
        <v>0</v>
      </c>
    </row>
    <row r="311" spans="1:18" s="119" customFormat="1" ht="55.5" customHeight="1" x14ac:dyDescent="0.2">
      <c r="A311" s="115" t="s">
        <v>85</v>
      </c>
      <c r="B311" s="131"/>
      <c r="C311" s="131"/>
      <c r="D311" s="128"/>
      <c r="E311" s="92">
        <f>E313+E317</f>
        <v>40030.400000000001</v>
      </c>
      <c r="F311" s="92">
        <f t="shared" ref="F311:L311" si="254">F313+F317</f>
        <v>39593.599999999999</v>
      </c>
      <c r="G311" s="92">
        <f t="shared" si="254"/>
        <v>436.79999999999995</v>
      </c>
      <c r="H311" s="92">
        <f t="shared" si="254"/>
        <v>0</v>
      </c>
      <c r="I311" s="92">
        <f t="shared" si="254"/>
        <v>0</v>
      </c>
      <c r="J311" s="92">
        <f t="shared" si="254"/>
        <v>0</v>
      </c>
      <c r="K311" s="92">
        <f t="shared" si="254"/>
        <v>0</v>
      </c>
      <c r="L311" s="92">
        <f t="shared" si="254"/>
        <v>0</v>
      </c>
      <c r="M311" s="92">
        <f t="shared" si="191"/>
        <v>0</v>
      </c>
      <c r="N311" s="92">
        <f t="shared" ref="N311:Q311" si="255">N313+N317</f>
        <v>0</v>
      </c>
      <c r="O311" s="92">
        <f t="shared" si="255"/>
        <v>0</v>
      </c>
      <c r="P311" s="92">
        <f t="shared" si="255"/>
        <v>0</v>
      </c>
      <c r="Q311" s="92">
        <f t="shared" si="255"/>
        <v>0</v>
      </c>
      <c r="R311" s="92">
        <f t="shared" si="193"/>
        <v>0</v>
      </c>
    </row>
    <row r="312" spans="1:18" ht="33" customHeight="1" x14ac:dyDescent="0.2">
      <c r="A312" s="38" t="s">
        <v>34</v>
      </c>
      <c r="B312" s="54"/>
      <c r="C312" s="54"/>
      <c r="D312" s="69"/>
      <c r="E312" s="70">
        <f t="shared" si="196"/>
        <v>0</v>
      </c>
      <c r="F312" s="62"/>
      <c r="G312" s="62"/>
      <c r="H312" s="62"/>
      <c r="I312" s="70">
        <f t="shared" si="197"/>
        <v>0</v>
      </c>
      <c r="J312" s="62"/>
      <c r="K312" s="62"/>
      <c r="L312" s="62"/>
      <c r="M312" s="71"/>
      <c r="N312" s="70">
        <f t="shared" ref="N312:N313" si="256">O312+P312+Q312</f>
        <v>0</v>
      </c>
      <c r="O312" s="62"/>
      <c r="P312" s="73"/>
      <c r="Q312" s="62"/>
      <c r="R312" s="71"/>
    </row>
    <row r="313" spans="1:18" ht="74.25" customHeight="1" x14ac:dyDescent="0.2">
      <c r="A313" s="37" t="s">
        <v>272</v>
      </c>
      <c r="B313" s="55"/>
      <c r="C313" s="55"/>
      <c r="D313" s="101"/>
      <c r="E313" s="70">
        <f t="shared" si="196"/>
        <v>39236.9</v>
      </c>
      <c r="F313" s="62">
        <v>38844.5</v>
      </c>
      <c r="G313" s="62">
        <v>392.4</v>
      </c>
      <c r="H313" s="73"/>
      <c r="I313" s="70">
        <f t="shared" si="197"/>
        <v>0</v>
      </c>
      <c r="J313" s="62"/>
      <c r="K313" s="73"/>
      <c r="L313" s="62"/>
      <c r="M313" s="71">
        <f t="shared" ref="M313:M331" si="257">I313/E313*100</f>
        <v>0</v>
      </c>
      <c r="N313" s="70">
        <f t="shared" si="256"/>
        <v>0</v>
      </c>
      <c r="O313" s="62"/>
      <c r="P313" s="73"/>
      <c r="Q313" s="62"/>
      <c r="R313" s="71">
        <f t="shared" ref="R313:R329" si="258">N313/E313*100</f>
        <v>0</v>
      </c>
    </row>
    <row r="314" spans="1:18" ht="27" customHeight="1" x14ac:dyDescent="0.2">
      <c r="A314" s="38" t="s">
        <v>45</v>
      </c>
      <c r="B314" s="54"/>
      <c r="C314" s="54"/>
      <c r="D314" s="69"/>
      <c r="E314" s="56"/>
      <c r="F314" s="68"/>
      <c r="G314" s="68"/>
      <c r="H314" s="68"/>
      <c r="I314" s="56"/>
      <c r="J314" s="68"/>
      <c r="K314" s="68"/>
      <c r="L314" s="68"/>
      <c r="M314" s="57"/>
      <c r="N314" s="56"/>
      <c r="O314" s="68"/>
      <c r="P314" s="65"/>
      <c r="Q314" s="62"/>
      <c r="R314" s="57"/>
    </row>
    <row r="315" spans="1:18" s="147" customFormat="1" ht="59.25" customHeight="1" x14ac:dyDescent="0.2">
      <c r="A315" s="150" t="s">
        <v>273</v>
      </c>
      <c r="B315" s="151"/>
      <c r="C315" s="151"/>
      <c r="D315" s="152"/>
      <c r="E315" s="136"/>
      <c r="F315" s="146"/>
      <c r="G315" s="146"/>
      <c r="H315" s="137"/>
      <c r="I315" s="136"/>
      <c r="J315" s="146"/>
      <c r="K315" s="137"/>
      <c r="L315" s="146"/>
      <c r="M315" s="138"/>
      <c r="N315" s="136"/>
      <c r="O315" s="146"/>
      <c r="P315" s="137"/>
      <c r="Q315" s="146"/>
      <c r="R315" s="138"/>
    </row>
    <row r="316" spans="1:18" ht="21" customHeight="1" x14ac:dyDescent="0.2">
      <c r="A316" s="25" t="s">
        <v>20</v>
      </c>
      <c r="B316" s="54"/>
      <c r="C316" s="54"/>
      <c r="D316" s="69"/>
      <c r="E316" s="70"/>
      <c r="F316" s="62"/>
      <c r="G316" s="62"/>
      <c r="H316" s="73"/>
      <c r="I316" s="70"/>
      <c r="J316" s="62"/>
      <c r="K316" s="73"/>
      <c r="L316" s="62"/>
      <c r="M316" s="71"/>
      <c r="N316" s="70"/>
      <c r="O316" s="62"/>
      <c r="P316" s="73"/>
      <c r="Q316" s="62"/>
      <c r="R316" s="71"/>
    </row>
    <row r="317" spans="1:18" ht="41.25" customHeight="1" x14ac:dyDescent="0.2">
      <c r="A317" s="37" t="s">
        <v>274</v>
      </c>
      <c r="B317" s="55" t="s">
        <v>141</v>
      </c>
      <c r="C317" s="55" t="s">
        <v>142</v>
      </c>
      <c r="D317" s="101" t="s">
        <v>143</v>
      </c>
      <c r="E317" s="70">
        <f t="shared" ref="E317" si="259">F317+G317+H317</f>
        <v>793.5</v>
      </c>
      <c r="F317" s="62">
        <v>749.1</v>
      </c>
      <c r="G317" s="62">
        <v>44.4</v>
      </c>
      <c r="H317" s="73"/>
      <c r="I317" s="70">
        <f t="shared" ref="I317" si="260">J317+K317+L317</f>
        <v>0</v>
      </c>
      <c r="J317" s="62"/>
      <c r="K317" s="73"/>
      <c r="L317" s="62"/>
      <c r="M317" s="71">
        <f t="shared" ref="M317" si="261">I317/E317*100</f>
        <v>0</v>
      </c>
      <c r="N317" s="70">
        <f t="shared" ref="N317" si="262">O317+P317+Q317</f>
        <v>0</v>
      </c>
      <c r="O317" s="62"/>
      <c r="P317" s="73"/>
      <c r="Q317" s="62"/>
      <c r="R317" s="71">
        <f t="shared" ref="R317" si="263">N317/E317*100</f>
        <v>0</v>
      </c>
    </row>
    <row r="318" spans="1:18" s="130" customFormat="1" ht="70.5" customHeight="1" x14ac:dyDescent="0.25">
      <c r="A318" s="153" t="s">
        <v>275</v>
      </c>
      <c r="B318" s="127"/>
      <c r="C318" s="127"/>
      <c r="D318" s="128"/>
      <c r="E318" s="92">
        <f>E319</f>
        <v>120000</v>
      </c>
      <c r="F318" s="92">
        <f t="shared" ref="F318:L318" si="264">F319</f>
        <v>0</v>
      </c>
      <c r="G318" s="92">
        <f t="shared" si="264"/>
        <v>120000</v>
      </c>
      <c r="H318" s="92">
        <f t="shared" si="264"/>
        <v>0</v>
      </c>
      <c r="I318" s="92">
        <f t="shared" si="264"/>
        <v>0</v>
      </c>
      <c r="J318" s="92">
        <f t="shared" si="264"/>
        <v>0</v>
      </c>
      <c r="K318" s="92">
        <f t="shared" si="264"/>
        <v>0</v>
      </c>
      <c r="L318" s="92">
        <f t="shared" si="264"/>
        <v>0</v>
      </c>
      <c r="M318" s="92"/>
      <c r="N318" s="92">
        <f t="shared" ref="N318:Q318" si="265">N319</f>
        <v>0</v>
      </c>
      <c r="O318" s="92">
        <f t="shared" si="265"/>
        <v>0</v>
      </c>
      <c r="P318" s="92">
        <f t="shared" si="265"/>
        <v>0</v>
      </c>
      <c r="Q318" s="92">
        <f t="shared" si="265"/>
        <v>0</v>
      </c>
      <c r="R318" s="92"/>
    </row>
    <row r="319" spans="1:18" s="130" customFormat="1" ht="75" customHeight="1" x14ac:dyDescent="0.25">
      <c r="A319" s="115" t="s">
        <v>276</v>
      </c>
      <c r="B319" s="154" t="s">
        <v>141</v>
      </c>
      <c r="C319" s="154" t="s">
        <v>142</v>
      </c>
      <c r="D319" s="155" t="s">
        <v>143</v>
      </c>
      <c r="E319" s="92">
        <f>E321</f>
        <v>120000</v>
      </c>
      <c r="F319" s="92">
        <f t="shared" ref="F319:L319" si="266">F321</f>
        <v>0</v>
      </c>
      <c r="G319" s="92">
        <f t="shared" si="266"/>
        <v>120000</v>
      </c>
      <c r="H319" s="92">
        <f t="shared" si="266"/>
        <v>0</v>
      </c>
      <c r="I319" s="92">
        <f t="shared" si="266"/>
        <v>0</v>
      </c>
      <c r="J319" s="92">
        <f t="shared" si="266"/>
        <v>0</v>
      </c>
      <c r="K319" s="92">
        <f t="shared" si="266"/>
        <v>0</v>
      </c>
      <c r="L319" s="92">
        <f t="shared" si="266"/>
        <v>0</v>
      </c>
      <c r="M319" s="92"/>
      <c r="N319" s="92">
        <f t="shared" ref="N319:Q319" si="267">N321</f>
        <v>0</v>
      </c>
      <c r="O319" s="92">
        <f t="shared" si="267"/>
        <v>0</v>
      </c>
      <c r="P319" s="92">
        <f t="shared" si="267"/>
        <v>0</v>
      </c>
      <c r="Q319" s="92">
        <f t="shared" si="267"/>
        <v>0</v>
      </c>
      <c r="R319" s="92"/>
    </row>
    <row r="320" spans="1:18" ht="30.75" customHeight="1" x14ac:dyDescent="0.2">
      <c r="A320" s="30" t="s">
        <v>80</v>
      </c>
      <c r="B320" s="55"/>
      <c r="C320" s="55"/>
      <c r="D320" s="101"/>
      <c r="E320" s="70"/>
      <c r="F320" s="62"/>
      <c r="G320" s="62"/>
      <c r="H320" s="62"/>
      <c r="I320" s="70"/>
      <c r="J320" s="62"/>
      <c r="K320" s="73"/>
      <c r="L320" s="62"/>
      <c r="M320" s="71"/>
      <c r="N320" s="70"/>
      <c r="O320" s="62"/>
      <c r="P320" s="73"/>
      <c r="Q320" s="62"/>
      <c r="R320" s="71"/>
    </row>
    <row r="321" spans="1:18" ht="75" customHeight="1" x14ac:dyDescent="0.2">
      <c r="A321" s="37" t="s">
        <v>277</v>
      </c>
      <c r="B321" s="160" t="s">
        <v>295</v>
      </c>
      <c r="C321" s="160" t="s">
        <v>296</v>
      </c>
      <c r="D321" s="161" t="s">
        <v>297</v>
      </c>
      <c r="E321" s="70">
        <f t="shared" ref="E321" si="268">F321+G321+H321</f>
        <v>120000</v>
      </c>
      <c r="F321" s="62">
        <v>0</v>
      </c>
      <c r="G321" s="62">
        <v>120000</v>
      </c>
      <c r="H321" s="73"/>
      <c r="I321" s="70">
        <f t="shared" ref="I321" si="269">J321+K321+L321</f>
        <v>0</v>
      </c>
      <c r="J321" s="62"/>
      <c r="K321" s="73"/>
      <c r="L321" s="62"/>
      <c r="M321" s="71">
        <f t="shared" ref="M321" si="270">I321/E321*100</f>
        <v>0</v>
      </c>
      <c r="N321" s="70">
        <f t="shared" ref="N321" si="271">O321+P321+Q321</f>
        <v>0</v>
      </c>
      <c r="O321" s="62"/>
      <c r="P321" s="73"/>
      <c r="Q321" s="62"/>
      <c r="R321" s="71">
        <f t="shared" ref="R321" si="272">N321/E321*100</f>
        <v>0</v>
      </c>
    </row>
    <row r="322" spans="1:18" s="7" customFormat="1" ht="27" customHeight="1" x14ac:dyDescent="0.25">
      <c r="A322" s="28" t="s">
        <v>39</v>
      </c>
      <c r="B322" s="77"/>
      <c r="C322" s="77"/>
      <c r="D322" s="78"/>
      <c r="E322" s="72">
        <f>E323</f>
        <v>20658.7</v>
      </c>
      <c r="F322" s="72">
        <f t="shared" ref="F322:L323" si="273">F323</f>
        <v>13607.400000000001</v>
      </c>
      <c r="G322" s="72">
        <f t="shared" si="273"/>
        <v>7051.3</v>
      </c>
      <c r="H322" s="72">
        <f t="shared" si="273"/>
        <v>0</v>
      </c>
      <c r="I322" s="72">
        <f t="shared" si="273"/>
        <v>0</v>
      </c>
      <c r="J322" s="72">
        <f t="shared" si="273"/>
        <v>0</v>
      </c>
      <c r="K322" s="72">
        <f t="shared" si="273"/>
        <v>0</v>
      </c>
      <c r="L322" s="72">
        <f t="shared" si="273"/>
        <v>0</v>
      </c>
      <c r="M322" s="72">
        <f t="shared" si="257"/>
        <v>0</v>
      </c>
      <c r="N322" s="72">
        <f t="shared" ref="N322:Q323" si="274">N323</f>
        <v>0</v>
      </c>
      <c r="O322" s="72">
        <f t="shared" si="274"/>
        <v>0</v>
      </c>
      <c r="P322" s="72">
        <f t="shared" si="274"/>
        <v>0</v>
      </c>
      <c r="Q322" s="72">
        <f t="shared" si="274"/>
        <v>0</v>
      </c>
      <c r="R322" s="72">
        <f t="shared" si="258"/>
        <v>0</v>
      </c>
    </row>
    <row r="323" spans="1:18" s="119" customFormat="1" ht="75" customHeight="1" x14ac:dyDescent="0.2">
      <c r="A323" s="115" t="s">
        <v>90</v>
      </c>
      <c r="B323" s="131"/>
      <c r="C323" s="131"/>
      <c r="D323" s="128"/>
      <c r="E323" s="92">
        <f>E324</f>
        <v>20658.7</v>
      </c>
      <c r="F323" s="92">
        <f t="shared" si="273"/>
        <v>13607.400000000001</v>
      </c>
      <c r="G323" s="92">
        <f t="shared" si="273"/>
        <v>7051.3</v>
      </c>
      <c r="H323" s="92">
        <f t="shared" si="273"/>
        <v>0</v>
      </c>
      <c r="I323" s="92">
        <f t="shared" si="273"/>
        <v>0</v>
      </c>
      <c r="J323" s="92">
        <f t="shared" si="273"/>
        <v>0</v>
      </c>
      <c r="K323" s="92">
        <f t="shared" si="273"/>
        <v>0</v>
      </c>
      <c r="L323" s="92">
        <f t="shared" si="273"/>
        <v>0</v>
      </c>
      <c r="M323" s="92">
        <f t="shared" si="257"/>
        <v>0</v>
      </c>
      <c r="N323" s="92">
        <f t="shared" si="274"/>
        <v>0</v>
      </c>
      <c r="O323" s="92">
        <f t="shared" si="274"/>
        <v>0</v>
      </c>
      <c r="P323" s="92">
        <f t="shared" si="274"/>
        <v>0</v>
      </c>
      <c r="Q323" s="92">
        <f t="shared" si="274"/>
        <v>0</v>
      </c>
      <c r="R323" s="92">
        <f t="shared" si="258"/>
        <v>0</v>
      </c>
    </row>
    <row r="324" spans="1:18" s="119" customFormat="1" ht="61.5" customHeight="1" x14ac:dyDescent="0.2">
      <c r="A324" s="115" t="s">
        <v>91</v>
      </c>
      <c r="B324" s="131"/>
      <c r="C324" s="131"/>
      <c r="D324" s="128"/>
      <c r="E324" s="92">
        <f>E326</f>
        <v>20658.7</v>
      </c>
      <c r="F324" s="92">
        <f t="shared" ref="F324:L324" si="275">F326</f>
        <v>13607.400000000001</v>
      </c>
      <c r="G324" s="92">
        <f t="shared" si="275"/>
        <v>7051.3</v>
      </c>
      <c r="H324" s="92">
        <f t="shared" si="275"/>
        <v>0</v>
      </c>
      <c r="I324" s="92">
        <f t="shared" si="275"/>
        <v>0</v>
      </c>
      <c r="J324" s="92">
        <f t="shared" si="275"/>
        <v>0</v>
      </c>
      <c r="K324" s="92">
        <f t="shared" si="275"/>
        <v>0</v>
      </c>
      <c r="L324" s="92">
        <f t="shared" si="275"/>
        <v>0</v>
      </c>
      <c r="M324" s="92">
        <f t="shared" si="257"/>
        <v>0</v>
      </c>
      <c r="N324" s="92">
        <f t="shared" ref="N324:Q324" si="276">N326</f>
        <v>0</v>
      </c>
      <c r="O324" s="92">
        <f t="shared" si="276"/>
        <v>0</v>
      </c>
      <c r="P324" s="92">
        <f t="shared" si="276"/>
        <v>0</v>
      </c>
      <c r="Q324" s="92">
        <f t="shared" si="276"/>
        <v>0</v>
      </c>
      <c r="R324" s="92">
        <f t="shared" si="258"/>
        <v>0</v>
      </c>
    </row>
    <row r="325" spans="1:18" ht="45" customHeight="1" x14ac:dyDescent="0.2">
      <c r="A325" s="38" t="s">
        <v>54</v>
      </c>
      <c r="B325" s="54"/>
      <c r="C325" s="54"/>
      <c r="D325" s="69"/>
      <c r="E325" s="56">
        <f t="shared" ref="E325:E337" si="277">F325+G325+H325</f>
        <v>0</v>
      </c>
      <c r="F325" s="68"/>
      <c r="G325" s="68"/>
      <c r="H325" s="68"/>
      <c r="I325" s="56">
        <f t="shared" ref="I325:I337" si="278">J325+K325+L325</f>
        <v>0</v>
      </c>
      <c r="J325" s="68"/>
      <c r="K325" s="68"/>
      <c r="L325" s="68"/>
      <c r="M325" s="57"/>
      <c r="N325" s="56">
        <f t="shared" ref="N325" si="279">O325+P325+Q325</f>
        <v>0</v>
      </c>
      <c r="O325" s="62"/>
      <c r="P325" s="65"/>
      <c r="Q325" s="62"/>
      <c r="R325" s="57"/>
    </row>
    <row r="326" spans="1:18" s="147" customFormat="1" ht="93.75" customHeight="1" x14ac:dyDescent="0.2">
      <c r="A326" s="134" t="s">
        <v>278</v>
      </c>
      <c r="B326" s="151"/>
      <c r="C326" s="151"/>
      <c r="D326" s="152"/>
      <c r="E326" s="136">
        <f>E329+E330+E331</f>
        <v>20658.7</v>
      </c>
      <c r="F326" s="136">
        <f t="shared" ref="F326:L326" si="280">F329+F330+F331</f>
        <v>13607.400000000001</v>
      </c>
      <c r="G326" s="136">
        <f t="shared" si="280"/>
        <v>7051.3</v>
      </c>
      <c r="H326" s="136">
        <f t="shared" si="280"/>
        <v>0</v>
      </c>
      <c r="I326" s="136">
        <f t="shared" si="280"/>
        <v>0</v>
      </c>
      <c r="J326" s="136">
        <f t="shared" si="280"/>
        <v>0</v>
      </c>
      <c r="K326" s="136">
        <f t="shared" si="280"/>
        <v>0</v>
      </c>
      <c r="L326" s="136">
        <f t="shared" si="280"/>
        <v>0</v>
      </c>
      <c r="M326" s="138">
        <f t="shared" si="257"/>
        <v>0</v>
      </c>
      <c r="N326" s="136">
        <f t="shared" ref="N326:Q326" si="281">N329+N330+N331</f>
        <v>0</v>
      </c>
      <c r="O326" s="136">
        <f t="shared" si="281"/>
        <v>0</v>
      </c>
      <c r="P326" s="136">
        <f t="shared" si="281"/>
        <v>0</v>
      </c>
      <c r="Q326" s="136">
        <f t="shared" si="281"/>
        <v>0</v>
      </c>
      <c r="R326" s="138">
        <f t="shared" si="258"/>
        <v>0</v>
      </c>
    </row>
    <row r="327" spans="1:18" ht="25.5" customHeight="1" x14ac:dyDescent="0.2">
      <c r="A327" s="37" t="s">
        <v>20</v>
      </c>
      <c r="B327" s="54"/>
      <c r="C327" s="54"/>
      <c r="D327" s="69"/>
      <c r="E327" s="56"/>
      <c r="F327" s="68"/>
      <c r="G327" s="68"/>
      <c r="H327" s="68"/>
      <c r="I327" s="56"/>
      <c r="J327" s="68"/>
      <c r="K327" s="68"/>
      <c r="L327" s="68"/>
      <c r="M327" s="57"/>
      <c r="N327" s="56"/>
      <c r="O327" s="62"/>
      <c r="P327" s="68"/>
      <c r="Q327" s="73"/>
      <c r="R327" s="57"/>
    </row>
    <row r="328" spans="1:18" ht="36" customHeight="1" x14ac:dyDescent="0.2">
      <c r="A328" s="30" t="s">
        <v>76</v>
      </c>
      <c r="B328" s="54"/>
      <c r="C328" s="54"/>
      <c r="D328" s="69"/>
      <c r="E328" s="56"/>
      <c r="F328" s="68"/>
      <c r="G328" s="68"/>
      <c r="H328" s="68"/>
      <c r="I328" s="56"/>
      <c r="J328" s="68"/>
      <c r="K328" s="68"/>
      <c r="L328" s="68"/>
      <c r="M328" s="57"/>
      <c r="N328" s="56"/>
      <c r="O328" s="62"/>
      <c r="P328" s="68"/>
      <c r="Q328" s="73"/>
      <c r="R328" s="57"/>
    </row>
    <row r="329" spans="1:18" ht="58.5" customHeight="1" x14ac:dyDescent="0.2">
      <c r="A329" s="37" t="s">
        <v>279</v>
      </c>
      <c r="B329" s="54"/>
      <c r="C329" s="55"/>
      <c r="D329" s="101"/>
      <c r="E329" s="70">
        <f t="shared" ref="E329:E331" si="282">F329+G329+H329</f>
        <v>5244.4</v>
      </c>
      <c r="F329" s="62">
        <v>3454.4</v>
      </c>
      <c r="G329" s="62">
        <v>1790</v>
      </c>
      <c r="H329" s="62"/>
      <c r="I329" s="70">
        <f>SUM(J329:L329)</f>
        <v>0</v>
      </c>
      <c r="J329" s="62"/>
      <c r="K329" s="62"/>
      <c r="L329" s="62"/>
      <c r="M329" s="71">
        <f t="shared" si="257"/>
        <v>0</v>
      </c>
      <c r="N329" s="70">
        <f xml:space="preserve"> SUM(O329:Q329)</f>
        <v>0</v>
      </c>
      <c r="O329" s="62"/>
      <c r="P329" s="62"/>
      <c r="Q329" s="73"/>
      <c r="R329" s="71">
        <f t="shared" si="258"/>
        <v>0</v>
      </c>
    </row>
    <row r="330" spans="1:18" ht="54" customHeight="1" x14ac:dyDescent="0.2">
      <c r="A330" s="37" t="s">
        <v>280</v>
      </c>
      <c r="B330" s="54"/>
      <c r="C330" s="55"/>
      <c r="D330" s="101"/>
      <c r="E330" s="70">
        <f t="shared" ref="E330" si="283">F330+G330+H330</f>
        <v>5462.3</v>
      </c>
      <c r="F330" s="62">
        <v>3597.9</v>
      </c>
      <c r="G330" s="62">
        <v>1864.4</v>
      </c>
      <c r="H330" s="62"/>
      <c r="I330" s="70">
        <f>SUM(J330:L330)</f>
        <v>0</v>
      </c>
      <c r="J330" s="62"/>
      <c r="K330" s="62"/>
      <c r="L330" s="62"/>
      <c r="M330" s="71">
        <f t="shared" ref="M330" si="284">I330/E330*100</f>
        <v>0</v>
      </c>
      <c r="N330" s="70">
        <f xml:space="preserve"> SUM(O330:Q330)</f>
        <v>0</v>
      </c>
      <c r="O330" s="62"/>
      <c r="P330" s="62"/>
      <c r="Q330" s="73"/>
      <c r="R330" s="71">
        <f t="shared" ref="R330" si="285">N330/E330*100</f>
        <v>0</v>
      </c>
    </row>
    <row r="331" spans="1:18" ht="57" customHeight="1" x14ac:dyDescent="0.2">
      <c r="A331" s="37" t="s">
        <v>281</v>
      </c>
      <c r="B331" s="54"/>
      <c r="C331" s="55"/>
      <c r="D331" s="101"/>
      <c r="E331" s="70">
        <f t="shared" si="282"/>
        <v>9952</v>
      </c>
      <c r="F331" s="62">
        <v>6555.1</v>
      </c>
      <c r="G331" s="62">
        <v>3396.9</v>
      </c>
      <c r="H331" s="62"/>
      <c r="I331" s="70">
        <f>SUM(J331:L331)</f>
        <v>0</v>
      </c>
      <c r="J331" s="62"/>
      <c r="K331" s="62"/>
      <c r="L331" s="73"/>
      <c r="M331" s="71">
        <f t="shared" si="257"/>
        <v>0</v>
      </c>
      <c r="N331" s="70">
        <f>SUM(O331:Q331)</f>
        <v>0</v>
      </c>
      <c r="O331" s="62"/>
      <c r="P331" s="62"/>
      <c r="Q331" s="73"/>
      <c r="R331" s="71">
        <f>N331/E331*100</f>
        <v>0</v>
      </c>
    </row>
    <row r="332" spans="1:18" s="7" customFormat="1" ht="19.5" customHeight="1" x14ac:dyDescent="0.25">
      <c r="A332" s="28" t="s">
        <v>77</v>
      </c>
      <c r="B332" s="77"/>
      <c r="C332" s="77"/>
      <c r="D332" s="78"/>
      <c r="E332" s="72">
        <f>E334</f>
        <v>269854</v>
      </c>
      <c r="F332" s="72">
        <f t="shared" ref="F332:L332" si="286">F334</f>
        <v>267649.09999999998</v>
      </c>
      <c r="G332" s="72">
        <f t="shared" si="286"/>
        <v>2204.9</v>
      </c>
      <c r="H332" s="72">
        <f t="shared" si="286"/>
        <v>0</v>
      </c>
      <c r="I332" s="72">
        <f t="shared" si="286"/>
        <v>0</v>
      </c>
      <c r="J332" s="72">
        <f t="shared" si="286"/>
        <v>0</v>
      </c>
      <c r="K332" s="72">
        <f t="shared" si="286"/>
        <v>0</v>
      </c>
      <c r="L332" s="72">
        <f t="shared" si="286"/>
        <v>0</v>
      </c>
      <c r="M332" s="79">
        <f t="shared" ref="M332" si="287">I332/E332*100</f>
        <v>0</v>
      </c>
      <c r="N332" s="72">
        <f t="shared" ref="N332:Q332" si="288">N334</f>
        <v>0</v>
      </c>
      <c r="O332" s="72">
        <f t="shared" si="288"/>
        <v>0</v>
      </c>
      <c r="P332" s="72">
        <f t="shared" si="288"/>
        <v>0</v>
      </c>
      <c r="Q332" s="72">
        <f t="shared" si="288"/>
        <v>0</v>
      </c>
      <c r="R332" s="79">
        <f>N332/E332*100</f>
        <v>0</v>
      </c>
    </row>
    <row r="333" spans="1:18" ht="16.5" x14ac:dyDescent="0.2">
      <c r="A333" s="26" t="s">
        <v>20</v>
      </c>
      <c r="B333" s="54"/>
      <c r="C333" s="54"/>
      <c r="D333" s="69"/>
      <c r="E333" s="56">
        <f t="shared" si="277"/>
        <v>0</v>
      </c>
      <c r="F333" s="68"/>
      <c r="G333" s="68"/>
      <c r="H333" s="68"/>
      <c r="I333" s="56">
        <f t="shared" si="278"/>
        <v>0</v>
      </c>
      <c r="J333" s="68"/>
      <c r="K333" s="68"/>
      <c r="L333" s="68"/>
      <c r="M333" s="124"/>
      <c r="N333" s="56">
        <f t="shared" ref="N333:N337" si="289">O333+P333+Q333</f>
        <v>0</v>
      </c>
      <c r="O333" s="62"/>
      <c r="P333" s="68"/>
      <c r="Q333" s="62"/>
      <c r="R333" s="84"/>
    </row>
    <row r="334" spans="1:18" s="130" customFormat="1" ht="92.25" customHeight="1" x14ac:dyDescent="0.25">
      <c r="A334" s="115" t="s">
        <v>57</v>
      </c>
      <c r="B334" s="127"/>
      <c r="C334" s="127"/>
      <c r="D334" s="128"/>
      <c r="E334" s="92">
        <f>E335</f>
        <v>269854</v>
      </c>
      <c r="F334" s="92">
        <f t="shared" ref="F334:L334" si="290">F335</f>
        <v>267649.09999999998</v>
      </c>
      <c r="G334" s="92">
        <f t="shared" si="290"/>
        <v>2204.9</v>
      </c>
      <c r="H334" s="92">
        <f t="shared" si="290"/>
        <v>0</v>
      </c>
      <c r="I334" s="92">
        <f t="shared" si="290"/>
        <v>0</v>
      </c>
      <c r="J334" s="92">
        <f t="shared" si="290"/>
        <v>0</v>
      </c>
      <c r="K334" s="92">
        <f t="shared" si="290"/>
        <v>0</v>
      </c>
      <c r="L334" s="92">
        <f t="shared" si="290"/>
        <v>0</v>
      </c>
      <c r="M334" s="129">
        <f>I334/E334*100</f>
        <v>0</v>
      </c>
      <c r="N334" s="92">
        <f t="shared" ref="N334:Q334" si="291">N335</f>
        <v>0</v>
      </c>
      <c r="O334" s="92">
        <f t="shared" si="291"/>
        <v>0</v>
      </c>
      <c r="P334" s="92">
        <f t="shared" si="291"/>
        <v>0</v>
      </c>
      <c r="Q334" s="92">
        <f t="shared" si="291"/>
        <v>0</v>
      </c>
      <c r="R334" s="129">
        <f>N334/E334*100</f>
        <v>0</v>
      </c>
    </row>
    <row r="335" spans="1:18" s="130" customFormat="1" ht="84" customHeight="1" x14ac:dyDescent="0.25">
      <c r="A335" s="115" t="s">
        <v>282</v>
      </c>
      <c r="B335" s="127"/>
      <c r="C335" s="127"/>
      <c r="D335" s="128"/>
      <c r="E335" s="92">
        <f>E338+E339+E342</f>
        <v>269854</v>
      </c>
      <c r="F335" s="92">
        <f t="shared" ref="F335:L335" si="292">F338+F339+F342</f>
        <v>267649.09999999998</v>
      </c>
      <c r="G335" s="92">
        <f t="shared" si="292"/>
        <v>2204.9</v>
      </c>
      <c r="H335" s="92">
        <f t="shared" si="292"/>
        <v>0</v>
      </c>
      <c r="I335" s="92">
        <f t="shared" si="292"/>
        <v>0</v>
      </c>
      <c r="J335" s="92">
        <f t="shared" si="292"/>
        <v>0</v>
      </c>
      <c r="K335" s="92">
        <f t="shared" si="292"/>
        <v>0</v>
      </c>
      <c r="L335" s="92">
        <f t="shared" si="292"/>
        <v>0</v>
      </c>
      <c r="M335" s="129">
        <f>I335/E335*100</f>
        <v>0</v>
      </c>
      <c r="N335" s="92">
        <f t="shared" ref="N335:Q335" si="293">N338+N339+N342</f>
        <v>0</v>
      </c>
      <c r="O335" s="92">
        <f t="shared" si="293"/>
        <v>0</v>
      </c>
      <c r="P335" s="92">
        <f t="shared" si="293"/>
        <v>0</v>
      </c>
      <c r="Q335" s="92">
        <f t="shared" si="293"/>
        <v>0</v>
      </c>
      <c r="R335" s="129">
        <f>N335/E335*100</f>
        <v>0</v>
      </c>
    </row>
    <row r="336" spans="1:18" s="87" customFormat="1" ht="45" customHeight="1" x14ac:dyDescent="0.2">
      <c r="A336" s="112" t="s">
        <v>58</v>
      </c>
      <c r="B336" s="109"/>
      <c r="C336" s="109"/>
      <c r="D336" s="110"/>
      <c r="E336" s="70">
        <f t="shared" si="277"/>
        <v>0</v>
      </c>
      <c r="F336" s="73"/>
      <c r="G336" s="73"/>
      <c r="H336" s="73"/>
      <c r="I336" s="70">
        <f t="shared" si="278"/>
        <v>0</v>
      </c>
      <c r="J336" s="73"/>
      <c r="K336" s="73"/>
      <c r="L336" s="73"/>
      <c r="M336" s="111"/>
      <c r="N336" s="70">
        <f t="shared" si="289"/>
        <v>0</v>
      </c>
      <c r="O336" s="73"/>
      <c r="P336" s="73"/>
      <c r="Q336" s="73"/>
      <c r="R336" s="111"/>
    </row>
    <row r="337" spans="1:18" s="87" customFormat="1" ht="27.75" customHeight="1" x14ac:dyDescent="0.2">
      <c r="A337" s="112" t="s">
        <v>19</v>
      </c>
      <c r="B337" s="109"/>
      <c r="C337" s="109"/>
      <c r="D337" s="110"/>
      <c r="E337" s="70">
        <f t="shared" si="277"/>
        <v>0</v>
      </c>
      <c r="F337" s="73"/>
      <c r="G337" s="73"/>
      <c r="H337" s="73"/>
      <c r="I337" s="70">
        <f t="shared" si="278"/>
        <v>0</v>
      </c>
      <c r="J337" s="73"/>
      <c r="K337" s="73"/>
      <c r="L337" s="73"/>
      <c r="M337" s="111"/>
      <c r="N337" s="70">
        <f t="shared" si="289"/>
        <v>0</v>
      </c>
      <c r="O337" s="73"/>
      <c r="P337" s="73"/>
      <c r="Q337" s="73"/>
      <c r="R337" s="111"/>
    </row>
    <row r="338" spans="1:18" s="87" customFormat="1" ht="91.5" customHeight="1" x14ac:dyDescent="0.2">
      <c r="A338" s="37" t="s">
        <v>78</v>
      </c>
      <c r="B338" s="54" t="s">
        <v>69</v>
      </c>
      <c r="C338" s="54" t="s">
        <v>106</v>
      </c>
      <c r="D338" s="69" t="s">
        <v>92</v>
      </c>
      <c r="E338" s="70">
        <f t="shared" ref="E338" si="294">F338+G338+H338</f>
        <v>18636.2</v>
      </c>
      <c r="F338" s="62">
        <v>18486.8</v>
      </c>
      <c r="G338" s="62">
        <v>149.4</v>
      </c>
      <c r="H338" s="62"/>
      <c r="I338" s="70">
        <f>J338+K338+L338</f>
        <v>0</v>
      </c>
      <c r="J338" s="62"/>
      <c r="K338" s="73"/>
      <c r="L338" s="62"/>
      <c r="M338" s="84">
        <f t="shared" ref="M338" si="295">I338/E338*100</f>
        <v>0</v>
      </c>
      <c r="N338" s="70">
        <f t="shared" ref="N338" si="296">O338+P338+Q338</f>
        <v>0</v>
      </c>
      <c r="O338" s="62"/>
      <c r="P338" s="73"/>
      <c r="Q338" s="62"/>
      <c r="R338" s="84">
        <f>N338/E338*100</f>
        <v>0</v>
      </c>
    </row>
    <row r="339" spans="1:18" s="87" customFormat="1" ht="66.75" customHeight="1" x14ac:dyDescent="0.2">
      <c r="A339" s="37" t="s">
        <v>283</v>
      </c>
      <c r="B339" s="54"/>
      <c r="C339" s="54"/>
      <c r="D339" s="69"/>
      <c r="E339" s="70">
        <f t="shared" ref="E339:E352" si="297">F339+G339+H339</f>
        <v>230224.4</v>
      </c>
      <c r="F339" s="62">
        <v>228378.9</v>
      </c>
      <c r="G339" s="62">
        <v>1845.5</v>
      </c>
      <c r="H339" s="62"/>
      <c r="I339" s="70">
        <f t="shared" ref="I339:I352" si="298">J339+K339+L339</f>
        <v>0</v>
      </c>
      <c r="J339" s="62"/>
      <c r="K339" s="73"/>
      <c r="L339" s="62"/>
      <c r="M339" s="84">
        <f t="shared" ref="M339:M352" si="299">I339/E339*100</f>
        <v>0</v>
      </c>
      <c r="N339" s="70">
        <f t="shared" ref="N339:N352" si="300">O339+P339+Q339</f>
        <v>0</v>
      </c>
      <c r="O339" s="62"/>
      <c r="P339" s="73"/>
      <c r="Q339" s="62"/>
      <c r="R339" s="84">
        <f t="shared" ref="R339:R352" si="301">N339/E339*100</f>
        <v>0</v>
      </c>
    </row>
    <row r="340" spans="1:18" s="87" customFormat="1" ht="54.75" customHeight="1" x14ac:dyDescent="0.2">
      <c r="A340" s="38" t="s">
        <v>28</v>
      </c>
      <c r="B340" s="54"/>
      <c r="C340" s="54"/>
      <c r="D340" s="69"/>
      <c r="E340" s="70"/>
      <c r="F340" s="62"/>
      <c r="G340" s="62"/>
      <c r="H340" s="62"/>
      <c r="I340" s="70"/>
      <c r="J340" s="62"/>
      <c r="K340" s="73"/>
      <c r="L340" s="62"/>
      <c r="M340" s="84"/>
      <c r="N340" s="70"/>
      <c r="O340" s="62"/>
      <c r="P340" s="73"/>
      <c r="Q340" s="62"/>
      <c r="R340" s="84"/>
    </row>
    <row r="341" spans="1:18" s="87" customFormat="1" ht="66" x14ac:dyDescent="0.2">
      <c r="A341" s="38" t="s">
        <v>68</v>
      </c>
      <c r="B341" s="54"/>
      <c r="C341" s="54"/>
      <c r="D341" s="69"/>
      <c r="E341" s="70"/>
      <c r="F341" s="62"/>
      <c r="G341" s="62"/>
      <c r="H341" s="62"/>
      <c r="I341" s="70"/>
      <c r="J341" s="62"/>
      <c r="K341" s="73"/>
      <c r="L341" s="62"/>
      <c r="M341" s="84"/>
      <c r="N341" s="70"/>
      <c r="O341" s="62"/>
      <c r="P341" s="73"/>
      <c r="Q341" s="62"/>
      <c r="R341" s="84"/>
    </row>
    <row r="342" spans="1:18" s="87" customFormat="1" ht="54.75" customHeight="1" x14ac:dyDescent="0.2">
      <c r="A342" s="156" t="s">
        <v>284</v>
      </c>
      <c r="B342" s="54"/>
      <c r="C342" s="54"/>
      <c r="D342" s="69"/>
      <c r="E342" s="70">
        <f t="shared" ref="E342" si="302">F342+G342+H342</f>
        <v>20993.4</v>
      </c>
      <c r="F342" s="62">
        <v>20783.400000000001</v>
      </c>
      <c r="G342" s="62">
        <v>210</v>
      </c>
      <c r="H342" s="62"/>
      <c r="I342" s="70">
        <f t="shared" ref="I342" si="303">J342+K342+L342</f>
        <v>0</v>
      </c>
      <c r="J342" s="62"/>
      <c r="K342" s="73"/>
      <c r="L342" s="62"/>
      <c r="M342" s="84">
        <f t="shared" ref="M342" si="304">I342/E342*100</f>
        <v>0</v>
      </c>
      <c r="N342" s="70">
        <f t="shared" ref="N342" si="305">O342+P342+Q342</f>
        <v>0</v>
      </c>
      <c r="O342" s="62"/>
      <c r="P342" s="73"/>
      <c r="Q342" s="62"/>
      <c r="R342" s="84">
        <f t="shared" ref="R342" si="306">N342/E342*100</f>
        <v>0</v>
      </c>
    </row>
    <row r="343" spans="1:18" s="158" customFormat="1" ht="26.25" customHeight="1" x14ac:dyDescent="0.25">
      <c r="A343" s="28" t="s">
        <v>285</v>
      </c>
      <c r="B343" s="77"/>
      <c r="C343" s="77"/>
      <c r="D343" s="78"/>
      <c r="E343" s="72">
        <f>E345</f>
        <v>1058474.3999999999</v>
      </c>
      <c r="F343" s="72">
        <f t="shared" ref="F343:L343" si="307">F345</f>
        <v>0</v>
      </c>
      <c r="G343" s="72">
        <f t="shared" si="307"/>
        <v>1058474.3999999999</v>
      </c>
      <c r="H343" s="72">
        <f t="shared" si="307"/>
        <v>0</v>
      </c>
      <c r="I343" s="72">
        <f t="shared" si="307"/>
        <v>0</v>
      </c>
      <c r="J343" s="72">
        <f t="shared" si="307"/>
        <v>0</v>
      </c>
      <c r="K343" s="72">
        <f t="shared" si="307"/>
        <v>0</v>
      </c>
      <c r="L343" s="72">
        <f t="shared" si="307"/>
        <v>0</v>
      </c>
      <c r="M343" s="79"/>
      <c r="N343" s="72">
        <f t="shared" ref="N343:Q343" si="308">N345</f>
        <v>0</v>
      </c>
      <c r="O343" s="72">
        <f t="shared" si="308"/>
        <v>0</v>
      </c>
      <c r="P343" s="72">
        <f t="shared" si="308"/>
        <v>0</v>
      </c>
      <c r="Q343" s="72">
        <f t="shared" si="308"/>
        <v>0</v>
      </c>
      <c r="R343" s="79"/>
    </row>
    <row r="344" spans="1:18" s="87" customFormat="1" ht="21" customHeight="1" x14ac:dyDescent="0.2">
      <c r="A344" s="26" t="s">
        <v>20</v>
      </c>
      <c r="B344" s="54"/>
      <c r="C344" s="54"/>
      <c r="D344" s="69"/>
      <c r="E344" s="70"/>
      <c r="F344" s="62"/>
      <c r="G344" s="62"/>
      <c r="H344" s="62"/>
      <c r="I344" s="70"/>
      <c r="J344" s="62"/>
      <c r="K344" s="73"/>
      <c r="L344" s="62"/>
      <c r="M344" s="84"/>
      <c r="N344" s="70"/>
      <c r="O344" s="62"/>
      <c r="P344" s="73"/>
      <c r="Q344" s="62"/>
      <c r="R344" s="84"/>
    </row>
    <row r="345" spans="1:18" s="157" customFormat="1" ht="70.5" customHeight="1" x14ac:dyDescent="0.25">
      <c r="A345" s="153" t="s">
        <v>275</v>
      </c>
      <c r="B345" s="127"/>
      <c r="C345" s="127"/>
      <c r="D345" s="128"/>
      <c r="E345" s="92">
        <f>E346</f>
        <v>1058474.3999999999</v>
      </c>
      <c r="F345" s="92">
        <f t="shared" ref="F345:L345" si="309">F346</f>
        <v>0</v>
      </c>
      <c r="G345" s="92">
        <f t="shared" si="309"/>
        <v>1058474.3999999999</v>
      </c>
      <c r="H345" s="92">
        <f t="shared" si="309"/>
        <v>0</v>
      </c>
      <c r="I345" s="92">
        <f t="shared" si="309"/>
        <v>0</v>
      </c>
      <c r="J345" s="92">
        <f t="shared" si="309"/>
        <v>0</v>
      </c>
      <c r="K345" s="92">
        <f t="shared" si="309"/>
        <v>0</v>
      </c>
      <c r="L345" s="92">
        <f t="shared" si="309"/>
        <v>0</v>
      </c>
      <c r="M345" s="129"/>
      <c r="N345" s="92">
        <f t="shared" ref="N345:Q345" si="310">N346</f>
        <v>0</v>
      </c>
      <c r="O345" s="92">
        <f t="shared" si="310"/>
        <v>0</v>
      </c>
      <c r="P345" s="92">
        <f t="shared" si="310"/>
        <v>0</v>
      </c>
      <c r="Q345" s="92">
        <f t="shared" si="310"/>
        <v>0</v>
      </c>
      <c r="R345" s="129"/>
    </row>
    <row r="346" spans="1:18" s="157" customFormat="1" ht="71.25" customHeight="1" x14ac:dyDescent="0.25">
      <c r="A346" s="153" t="s">
        <v>276</v>
      </c>
      <c r="B346" s="127"/>
      <c r="C346" s="127"/>
      <c r="D346" s="128"/>
      <c r="E346" s="92">
        <f>E349+E352</f>
        <v>1058474.3999999999</v>
      </c>
      <c r="F346" s="92">
        <f t="shared" ref="F346:L346" si="311">F349+F352</f>
        <v>0</v>
      </c>
      <c r="G346" s="92">
        <f t="shared" si="311"/>
        <v>1058474.3999999999</v>
      </c>
      <c r="H346" s="92">
        <f t="shared" si="311"/>
        <v>0</v>
      </c>
      <c r="I346" s="92">
        <f t="shared" si="311"/>
        <v>0</v>
      </c>
      <c r="J346" s="92">
        <f t="shared" si="311"/>
        <v>0</v>
      </c>
      <c r="K346" s="92">
        <f t="shared" si="311"/>
        <v>0</v>
      </c>
      <c r="L346" s="92">
        <f t="shared" si="311"/>
        <v>0</v>
      </c>
      <c r="M346" s="129"/>
      <c r="N346" s="92">
        <f t="shared" ref="N346:Q346" si="312">N349+N352</f>
        <v>0</v>
      </c>
      <c r="O346" s="92">
        <f t="shared" si="312"/>
        <v>0</v>
      </c>
      <c r="P346" s="92">
        <f t="shared" si="312"/>
        <v>0</v>
      </c>
      <c r="Q346" s="92">
        <f t="shared" si="312"/>
        <v>0</v>
      </c>
      <c r="R346" s="129"/>
    </row>
    <row r="347" spans="1:18" s="87" customFormat="1" ht="54" customHeight="1" x14ac:dyDescent="0.2">
      <c r="A347" s="38" t="s">
        <v>28</v>
      </c>
      <c r="B347" s="54"/>
      <c r="C347" s="54"/>
      <c r="D347" s="69"/>
      <c r="E347" s="70"/>
      <c r="F347" s="62"/>
      <c r="G347" s="62"/>
      <c r="H347" s="62"/>
      <c r="I347" s="70"/>
      <c r="J347" s="62"/>
      <c r="K347" s="73"/>
      <c r="L347" s="62"/>
      <c r="M347" s="84"/>
      <c r="N347" s="70"/>
      <c r="O347" s="62"/>
      <c r="P347" s="73"/>
      <c r="Q347" s="62"/>
      <c r="R347" s="84"/>
    </row>
    <row r="348" spans="1:18" s="87" customFormat="1" ht="66" x14ac:dyDescent="0.2">
      <c r="A348" s="38" t="s">
        <v>68</v>
      </c>
      <c r="B348" s="54"/>
      <c r="C348" s="54"/>
      <c r="D348" s="69"/>
      <c r="E348" s="70"/>
      <c r="F348" s="62"/>
      <c r="G348" s="62"/>
      <c r="H348" s="62"/>
      <c r="I348" s="70"/>
      <c r="J348" s="62"/>
      <c r="K348" s="73"/>
      <c r="L348" s="62"/>
      <c r="M348" s="84"/>
      <c r="N348" s="70"/>
      <c r="O348" s="62"/>
      <c r="P348" s="73"/>
      <c r="Q348" s="62"/>
      <c r="R348" s="84"/>
    </row>
    <row r="349" spans="1:18" s="87" customFormat="1" ht="90.75" customHeight="1" x14ac:dyDescent="0.2">
      <c r="A349" s="156" t="s">
        <v>286</v>
      </c>
      <c r="B349" s="54"/>
      <c r="C349" s="54"/>
      <c r="D349" s="69"/>
      <c r="E349" s="70">
        <f t="shared" ref="E349:E350" si="313">F349+G349+H349</f>
        <v>50000</v>
      </c>
      <c r="F349" s="62"/>
      <c r="G349" s="62">
        <v>50000</v>
      </c>
      <c r="H349" s="62"/>
      <c r="I349" s="70">
        <f t="shared" ref="I349:I350" si="314">J349+K349+L349</f>
        <v>0</v>
      </c>
      <c r="J349" s="62"/>
      <c r="K349" s="73"/>
      <c r="L349" s="62"/>
      <c r="M349" s="84">
        <f t="shared" ref="M349:M350" si="315">I349/E349*100</f>
        <v>0</v>
      </c>
      <c r="N349" s="70">
        <f t="shared" ref="N349:N350" si="316">O349+P349+Q349</f>
        <v>0</v>
      </c>
      <c r="O349" s="62"/>
      <c r="P349" s="73"/>
      <c r="Q349" s="62"/>
      <c r="R349" s="84">
        <f t="shared" ref="R349:R350" si="317">N349/E349*100</f>
        <v>0</v>
      </c>
    </row>
    <row r="350" spans="1:18" s="87" customFormat="1" ht="37.5" customHeight="1" x14ac:dyDescent="0.2">
      <c r="A350" s="37" t="s">
        <v>136</v>
      </c>
      <c r="B350" s="54"/>
      <c r="C350" s="54"/>
      <c r="D350" s="69"/>
      <c r="E350" s="70">
        <f t="shared" si="313"/>
        <v>50000</v>
      </c>
      <c r="F350" s="62"/>
      <c r="G350" s="62">
        <v>50000</v>
      </c>
      <c r="H350" s="62"/>
      <c r="I350" s="70">
        <f t="shared" si="314"/>
        <v>0</v>
      </c>
      <c r="J350" s="62"/>
      <c r="K350" s="73"/>
      <c r="L350" s="62"/>
      <c r="M350" s="84">
        <f t="shared" si="315"/>
        <v>0</v>
      </c>
      <c r="N350" s="70">
        <f t="shared" si="316"/>
        <v>0</v>
      </c>
      <c r="O350" s="62"/>
      <c r="P350" s="73"/>
      <c r="Q350" s="62"/>
      <c r="R350" s="84">
        <f t="shared" si="317"/>
        <v>0</v>
      </c>
    </row>
    <row r="351" spans="1:18" s="87" customFormat="1" ht="57" customHeight="1" x14ac:dyDescent="0.2">
      <c r="A351" s="30" t="s">
        <v>287</v>
      </c>
      <c r="B351" s="54"/>
      <c r="C351" s="54"/>
      <c r="D351" s="69"/>
      <c r="E351" s="70"/>
      <c r="F351" s="62"/>
      <c r="G351" s="62"/>
      <c r="H351" s="62"/>
      <c r="I351" s="70"/>
      <c r="J351" s="62"/>
      <c r="K351" s="73"/>
      <c r="L351" s="62"/>
      <c r="M351" s="84"/>
      <c r="N351" s="70"/>
      <c r="O351" s="62"/>
      <c r="P351" s="73"/>
      <c r="Q351" s="62"/>
      <c r="R351" s="84"/>
    </row>
    <row r="352" spans="1:18" ht="90.75" customHeight="1" x14ac:dyDescent="0.2">
      <c r="A352" s="37" t="s">
        <v>288</v>
      </c>
      <c r="B352" s="54"/>
      <c r="C352" s="54"/>
      <c r="D352" s="69"/>
      <c r="E352" s="70">
        <f t="shared" si="297"/>
        <v>1008474.4</v>
      </c>
      <c r="F352" s="62"/>
      <c r="G352" s="62">
        <v>1008474.4</v>
      </c>
      <c r="H352" s="62"/>
      <c r="I352" s="70">
        <f t="shared" si="298"/>
        <v>0</v>
      </c>
      <c r="J352" s="62"/>
      <c r="K352" s="73"/>
      <c r="L352" s="62"/>
      <c r="M352" s="84">
        <f t="shared" si="299"/>
        <v>0</v>
      </c>
      <c r="N352" s="70">
        <f t="shared" si="300"/>
        <v>0</v>
      </c>
      <c r="O352" s="62"/>
      <c r="P352" s="73"/>
      <c r="Q352" s="62"/>
      <c r="R352" s="84">
        <f t="shared" si="301"/>
        <v>0</v>
      </c>
    </row>
  </sheetData>
  <mergeCells count="28">
    <mergeCell ref="R100:R101"/>
    <mergeCell ref="Q100:Q101"/>
    <mergeCell ref="P100:P101"/>
    <mergeCell ref="O100:O101"/>
    <mergeCell ref="E100:E101"/>
    <mergeCell ref="K100:K101"/>
    <mergeCell ref="L100:L101"/>
    <mergeCell ref="M100:M101"/>
    <mergeCell ref="N100:N101"/>
    <mergeCell ref="F100:F101"/>
    <mergeCell ref="G100:G101"/>
    <mergeCell ref="H100:H101"/>
    <mergeCell ref="I100:I101"/>
    <mergeCell ref="J100:J101"/>
    <mergeCell ref="D100:D101"/>
    <mergeCell ref="C3:C4"/>
    <mergeCell ref="A100:A101"/>
    <mergeCell ref="C100:C101"/>
    <mergeCell ref="B100:B101"/>
    <mergeCell ref="A1:R1"/>
    <mergeCell ref="D3:D4"/>
    <mergeCell ref="E3:H3"/>
    <mergeCell ref="A3:A4"/>
    <mergeCell ref="O2:R2"/>
    <mergeCell ref="R3:R4"/>
    <mergeCell ref="N3:Q3"/>
    <mergeCell ref="I3:M3"/>
    <mergeCell ref="B3:B4"/>
  </mergeCells>
  <pageMargins left="0.23622047244094491" right="0.23622047244094491" top="0.35433070866141736" bottom="0.35433070866141736" header="0.11811023622047245" footer="0.11811023622047245"/>
  <pageSetup paperSize="9" scale="46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economy9 (Старостина)</cp:lastModifiedBy>
  <cp:lastPrinted>2020-10-16T13:53:15Z</cp:lastPrinted>
  <dcterms:created xsi:type="dcterms:W3CDTF">2016-11-16T06:29:02Z</dcterms:created>
  <dcterms:modified xsi:type="dcterms:W3CDTF">2021-02-19T10:36:53Z</dcterms:modified>
</cp:coreProperties>
</file>