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IVS\Отчет в МИНЭК до 3 ч о реал-ции АИП\2020_АИП\"/>
    </mc:Choice>
  </mc:AlternateContent>
  <bookViews>
    <workbookView xWindow="0" yWindow="0" windowWidth="28800" windowHeight="11835"/>
  </bookViews>
  <sheets>
    <sheet name="за 2020г. (рублей)" sheetId="365" r:id="rId1"/>
  </sheets>
  <definedNames>
    <definedName name="_xlnm._FilterDatabase" localSheetId="0" hidden="1">'за 2020г. (рублей)'!$B$1:$B$280</definedName>
    <definedName name="_xlnm.Print_Titles" localSheetId="0">'за 2020г. (рублей)'!$5:$8</definedName>
    <definedName name="_xlnm.Print_Area" localSheetId="0">'за 2020г. (рублей)'!$A$1:$K$256</definedName>
  </definedNames>
  <calcPr calcId="152511" iterateDelta="1E-4"/>
</workbook>
</file>

<file path=xl/calcChain.xml><?xml version="1.0" encoding="utf-8"?>
<calcChain xmlns="http://schemas.openxmlformats.org/spreadsheetml/2006/main">
  <c r="H28" i="365" l="1"/>
  <c r="I28" i="365"/>
  <c r="G28" i="365"/>
  <c r="H236" i="365"/>
  <c r="H34" i="365"/>
  <c r="I34" i="365"/>
  <c r="G34" i="365"/>
  <c r="F269" i="365"/>
  <c r="B269" i="365"/>
  <c r="F268" i="365"/>
  <c r="B268" i="365"/>
  <c r="F267" i="365"/>
  <c r="B267" i="365"/>
  <c r="F266" i="365"/>
  <c r="B266" i="365"/>
  <c r="F243" i="365"/>
  <c r="B243" i="365"/>
  <c r="F242" i="365"/>
  <c r="B242" i="365"/>
  <c r="J242" i="365" s="1"/>
  <c r="I241" i="365"/>
  <c r="H241" i="365"/>
  <c r="G241" i="365"/>
  <c r="E241" i="365"/>
  <c r="D241" i="365"/>
  <c r="C241" i="365"/>
  <c r="B241" i="365" s="1"/>
  <c r="F240" i="365"/>
  <c r="B240" i="365"/>
  <c r="F239" i="365"/>
  <c r="B239" i="365"/>
  <c r="F238" i="365"/>
  <c r="B238" i="365"/>
  <c r="F237" i="365"/>
  <c r="B237" i="365"/>
  <c r="J237" i="365" s="1"/>
  <c r="I236" i="365"/>
  <c r="G236" i="365"/>
  <c r="E236" i="365"/>
  <c r="D236" i="365"/>
  <c r="D222" i="365" s="1"/>
  <c r="C236" i="365"/>
  <c r="F235" i="365"/>
  <c r="B235" i="365"/>
  <c r="J235" i="365" s="1"/>
  <c r="F234" i="365"/>
  <c r="B234" i="365"/>
  <c r="I233" i="365"/>
  <c r="H233" i="365"/>
  <c r="G233" i="365"/>
  <c r="E233" i="365"/>
  <c r="D233" i="365"/>
  <c r="C233" i="365"/>
  <c r="K232" i="365"/>
  <c r="F232" i="365"/>
  <c r="B232" i="365"/>
  <c r="J232" i="365" s="1"/>
  <c r="K231" i="365"/>
  <c r="F231" i="365"/>
  <c r="B231" i="365"/>
  <c r="J231" i="365" s="1"/>
  <c r="F230" i="365"/>
  <c r="B230" i="365"/>
  <c r="J230" i="365" s="1"/>
  <c r="F229" i="365"/>
  <c r="B229" i="365"/>
  <c r="J229" i="365" s="1"/>
  <c r="K228" i="365"/>
  <c r="F228" i="365"/>
  <c r="B228" i="365"/>
  <c r="J228" i="365" s="1"/>
  <c r="K227" i="365"/>
  <c r="F227" i="365"/>
  <c r="B227" i="365"/>
  <c r="J227" i="365" s="1"/>
  <c r="F226" i="365"/>
  <c r="B226" i="365"/>
  <c r="J226" i="365" s="1"/>
  <c r="F225" i="365"/>
  <c r="B225" i="365"/>
  <c r="J225" i="365" s="1"/>
  <c r="J224" i="365"/>
  <c r="F224" i="365"/>
  <c r="B224" i="365"/>
  <c r="I223" i="365"/>
  <c r="I222" i="365" s="1"/>
  <c r="H223" i="365"/>
  <c r="G223" i="365"/>
  <c r="E223" i="365"/>
  <c r="E222" i="365" s="1"/>
  <c r="D223" i="365"/>
  <c r="C223" i="365"/>
  <c r="F221" i="365"/>
  <c r="B221" i="365"/>
  <c r="J221" i="365" s="1"/>
  <c r="J220" i="365"/>
  <c r="F220" i="365"/>
  <c r="B220" i="365"/>
  <c r="I219" i="365"/>
  <c r="I217" i="365" s="1"/>
  <c r="I216" i="365" s="1"/>
  <c r="H219" i="365"/>
  <c r="F219" i="365" s="1"/>
  <c r="G219" i="365"/>
  <c r="E219" i="365"/>
  <c r="E217" i="365" s="1"/>
  <c r="D219" i="365"/>
  <c r="C219" i="365"/>
  <c r="H217" i="365"/>
  <c r="H216" i="365" s="1"/>
  <c r="G217" i="365"/>
  <c r="C217" i="365"/>
  <c r="E216" i="365"/>
  <c r="E215" i="365" s="1"/>
  <c r="F214" i="365"/>
  <c r="K214" i="365" s="1"/>
  <c r="B214" i="365"/>
  <c r="F213" i="365"/>
  <c r="B213" i="365"/>
  <c r="J212" i="365"/>
  <c r="F212" i="365"/>
  <c r="B212" i="365"/>
  <c r="F211" i="365"/>
  <c r="K211" i="365" s="1"/>
  <c r="B211" i="365"/>
  <c r="F210" i="365"/>
  <c r="B210" i="365"/>
  <c r="F209" i="365"/>
  <c r="B209" i="365"/>
  <c r="I208" i="365"/>
  <c r="H208" i="365"/>
  <c r="G208" i="365"/>
  <c r="E208" i="365"/>
  <c r="D208" i="365"/>
  <c r="C208" i="365"/>
  <c r="F207" i="365"/>
  <c r="K207" i="365" s="1"/>
  <c r="B207" i="365"/>
  <c r="F206" i="365"/>
  <c r="K206" i="365" s="1"/>
  <c r="B206" i="365"/>
  <c r="F205" i="365"/>
  <c r="K205" i="365" s="1"/>
  <c r="B205" i="365"/>
  <c r="F204" i="365"/>
  <c r="B204" i="365"/>
  <c r="F203" i="365"/>
  <c r="J203" i="365" s="1"/>
  <c r="B203" i="365"/>
  <c r="I202" i="365"/>
  <c r="H202" i="365"/>
  <c r="G202" i="365"/>
  <c r="E202" i="365"/>
  <c r="D202" i="365"/>
  <c r="C202" i="365"/>
  <c r="B202" i="365"/>
  <c r="F201" i="365"/>
  <c r="B201" i="365"/>
  <c r="F200" i="365"/>
  <c r="B200" i="365"/>
  <c r="F199" i="365"/>
  <c r="B199" i="365"/>
  <c r="J199" i="365" s="1"/>
  <c r="K198" i="365"/>
  <c r="F198" i="365"/>
  <c r="B198" i="365"/>
  <c r="J198" i="365" s="1"/>
  <c r="J197" i="365"/>
  <c r="F197" i="365"/>
  <c r="B197" i="365"/>
  <c r="I196" i="365"/>
  <c r="H196" i="365"/>
  <c r="G196" i="365"/>
  <c r="E196" i="365"/>
  <c r="D196" i="365"/>
  <c r="C196" i="365"/>
  <c r="B196" i="365" s="1"/>
  <c r="F195" i="365"/>
  <c r="B195" i="365"/>
  <c r="F194" i="365"/>
  <c r="B194" i="365"/>
  <c r="F193" i="365"/>
  <c r="B193" i="365"/>
  <c r="F192" i="365"/>
  <c r="B192" i="365"/>
  <c r="F191" i="365"/>
  <c r="B191" i="365"/>
  <c r="I190" i="365"/>
  <c r="H190" i="365"/>
  <c r="G190" i="365"/>
  <c r="E190" i="365"/>
  <c r="D190" i="365"/>
  <c r="C190" i="365"/>
  <c r="B190" i="365" s="1"/>
  <c r="J189" i="365"/>
  <c r="F189" i="365"/>
  <c r="B189" i="365"/>
  <c r="J188" i="365"/>
  <c r="F188" i="365"/>
  <c r="K188" i="365" s="1"/>
  <c r="B188" i="365"/>
  <c r="F187" i="365"/>
  <c r="B187" i="365"/>
  <c r="J186" i="365"/>
  <c r="F186" i="365"/>
  <c r="B186" i="365"/>
  <c r="F185" i="365"/>
  <c r="B185" i="365"/>
  <c r="I184" i="365"/>
  <c r="H184" i="365"/>
  <c r="G184" i="365"/>
  <c r="E184" i="365"/>
  <c r="D184" i="365"/>
  <c r="C184" i="365"/>
  <c r="F183" i="365"/>
  <c r="K183" i="365" s="1"/>
  <c r="B183" i="365"/>
  <c r="F182" i="365"/>
  <c r="B182" i="365"/>
  <c r="K181" i="365"/>
  <c r="F181" i="365"/>
  <c r="B181" i="365"/>
  <c r="K180" i="365"/>
  <c r="J180" i="365"/>
  <c r="F180" i="365"/>
  <c r="B180" i="365"/>
  <c r="F179" i="365"/>
  <c r="J179" i="365" s="1"/>
  <c r="B179" i="365"/>
  <c r="I178" i="365"/>
  <c r="H178" i="365"/>
  <c r="G178" i="365"/>
  <c r="E178" i="365"/>
  <c r="D178" i="365"/>
  <c r="C178" i="365"/>
  <c r="B178" i="365"/>
  <c r="J174" i="365"/>
  <c r="F174" i="365"/>
  <c r="K174" i="365" s="1"/>
  <c r="B174" i="365"/>
  <c r="F173" i="365"/>
  <c r="B173" i="365"/>
  <c r="J173" i="365" s="1"/>
  <c r="I172" i="365"/>
  <c r="H172" i="365"/>
  <c r="G172" i="365"/>
  <c r="E172" i="365"/>
  <c r="D172" i="365"/>
  <c r="C172" i="365"/>
  <c r="F171" i="365"/>
  <c r="B171" i="365"/>
  <c r="F170" i="365"/>
  <c r="J170" i="365" s="1"/>
  <c r="B170" i="365"/>
  <c r="I169" i="365"/>
  <c r="H169" i="365"/>
  <c r="G169" i="365"/>
  <c r="E169" i="365"/>
  <c r="D169" i="365"/>
  <c r="C169" i="365"/>
  <c r="B169" i="365" s="1"/>
  <c r="F168" i="365"/>
  <c r="B168" i="365"/>
  <c r="F167" i="365"/>
  <c r="B167" i="365"/>
  <c r="F166" i="365"/>
  <c r="B166" i="365"/>
  <c r="K165" i="365"/>
  <c r="F165" i="365"/>
  <c r="B165" i="365"/>
  <c r="J165" i="365" s="1"/>
  <c r="F164" i="365"/>
  <c r="B164" i="365"/>
  <c r="J163" i="365"/>
  <c r="I162" i="365"/>
  <c r="H162" i="365"/>
  <c r="G162" i="365"/>
  <c r="E162" i="365"/>
  <c r="D162" i="365"/>
  <c r="C162" i="365"/>
  <c r="B162" i="365" s="1"/>
  <c r="K161" i="365"/>
  <c r="F161" i="365"/>
  <c r="B161" i="365"/>
  <c r="J161" i="365" s="1"/>
  <c r="F160" i="365"/>
  <c r="B160" i="365"/>
  <c r="F159" i="365"/>
  <c r="B159" i="365"/>
  <c r="F158" i="365"/>
  <c r="K158" i="365" s="1"/>
  <c r="B158" i="365"/>
  <c r="F157" i="365"/>
  <c r="B157" i="365"/>
  <c r="J157" i="365" s="1"/>
  <c r="F156" i="365"/>
  <c r="I155" i="365"/>
  <c r="H155" i="365"/>
  <c r="G155" i="365"/>
  <c r="E155" i="365"/>
  <c r="D155" i="365"/>
  <c r="C155" i="365"/>
  <c r="E154" i="365"/>
  <c r="E153" i="365" s="1"/>
  <c r="E152" i="365" s="1"/>
  <c r="F151" i="365"/>
  <c r="K151" i="365" s="1"/>
  <c r="B151" i="365"/>
  <c r="J151" i="365" s="1"/>
  <c r="J150" i="365"/>
  <c r="F150" i="365"/>
  <c r="B150" i="365"/>
  <c r="I149" i="365"/>
  <c r="I148" i="365" s="1"/>
  <c r="H149" i="365"/>
  <c r="H148" i="365" s="1"/>
  <c r="G149" i="365"/>
  <c r="G148" i="365" s="1"/>
  <c r="E149" i="365"/>
  <c r="D149" i="365"/>
  <c r="C149" i="365"/>
  <c r="C148" i="365" s="1"/>
  <c r="E148" i="365"/>
  <c r="D148" i="365"/>
  <c r="F147" i="365"/>
  <c r="B147" i="365"/>
  <c r="K146" i="365"/>
  <c r="F146" i="365"/>
  <c r="B146" i="365"/>
  <c r="J146" i="365" s="1"/>
  <c r="F145" i="365"/>
  <c r="J145" i="365" s="1"/>
  <c r="B145" i="365"/>
  <c r="I144" i="365"/>
  <c r="H144" i="365"/>
  <c r="G144" i="365"/>
  <c r="E144" i="365"/>
  <c r="D144" i="365"/>
  <c r="C144" i="365"/>
  <c r="K143" i="365"/>
  <c r="F143" i="365"/>
  <c r="B143" i="365"/>
  <c r="J143" i="365" s="1"/>
  <c r="J142" i="365"/>
  <c r="F142" i="365"/>
  <c r="B142" i="365"/>
  <c r="I141" i="365"/>
  <c r="H141" i="365"/>
  <c r="H140" i="365" s="1"/>
  <c r="H139" i="365" s="1"/>
  <c r="G141" i="365"/>
  <c r="G140" i="365" s="1"/>
  <c r="E141" i="365"/>
  <c r="D141" i="365"/>
  <c r="C141" i="365"/>
  <c r="C140" i="365" s="1"/>
  <c r="I140" i="365"/>
  <c r="I139" i="365" s="1"/>
  <c r="D140" i="365"/>
  <c r="G139" i="365"/>
  <c r="C139" i="365"/>
  <c r="F138" i="365"/>
  <c r="B138" i="365"/>
  <c r="F137" i="365"/>
  <c r="B137" i="365"/>
  <c r="I136" i="365"/>
  <c r="H136" i="365"/>
  <c r="G136" i="365"/>
  <c r="E136" i="365"/>
  <c r="D136" i="365"/>
  <c r="C136" i="365"/>
  <c r="F135" i="365"/>
  <c r="B135" i="365"/>
  <c r="F134" i="365"/>
  <c r="B134" i="365"/>
  <c r="J134" i="365" s="1"/>
  <c r="I133" i="365"/>
  <c r="F133" i="365" s="1"/>
  <c r="H133" i="365"/>
  <c r="G133" i="365"/>
  <c r="E133" i="365"/>
  <c r="B133" i="365" s="1"/>
  <c r="J133" i="365" s="1"/>
  <c r="D133" i="365"/>
  <c r="C133" i="365"/>
  <c r="F132" i="365"/>
  <c r="K132" i="365" s="1"/>
  <c r="B132" i="365"/>
  <c r="F131" i="365"/>
  <c r="B131" i="365"/>
  <c r="J131" i="365" s="1"/>
  <c r="I130" i="365"/>
  <c r="H130" i="365"/>
  <c r="G130" i="365"/>
  <c r="E130" i="365"/>
  <c r="D130" i="365"/>
  <c r="C130" i="365"/>
  <c r="F129" i="365"/>
  <c r="B129" i="365"/>
  <c r="J129" i="365" s="1"/>
  <c r="F128" i="365"/>
  <c r="B128" i="365"/>
  <c r="J128" i="365" s="1"/>
  <c r="I127" i="365"/>
  <c r="H127" i="365"/>
  <c r="G127" i="365"/>
  <c r="E127" i="365"/>
  <c r="D127" i="365"/>
  <c r="C127" i="365"/>
  <c r="F126" i="365"/>
  <c r="K126" i="365" s="1"/>
  <c r="B126" i="365"/>
  <c r="F125" i="365"/>
  <c r="B125" i="365"/>
  <c r="I124" i="365"/>
  <c r="F124" i="365" s="1"/>
  <c r="H124" i="365"/>
  <c r="G124" i="365"/>
  <c r="E124" i="365"/>
  <c r="D124" i="365"/>
  <c r="C124" i="365"/>
  <c r="B123" i="365"/>
  <c r="K122" i="365"/>
  <c r="F122" i="365"/>
  <c r="B122" i="365"/>
  <c r="J122" i="365" s="1"/>
  <c r="F121" i="365"/>
  <c r="B121" i="365"/>
  <c r="J121" i="365" s="1"/>
  <c r="F120" i="365"/>
  <c r="B120" i="365"/>
  <c r="J120" i="365" s="1"/>
  <c r="F119" i="365"/>
  <c r="J119" i="365" s="1"/>
  <c r="B119" i="365"/>
  <c r="I118" i="365"/>
  <c r="H118" i="365"/>
  <c r="G118" i="365"/>
  <c r="F118" i="365" s="1"/>
  <c r="E118" i="365"/>
  <c r="D118" i="365"/>
  <c r="C118" i="365"/>
  <c r="B118" i="365" s="1"/>
  <c r="F117" i="365"/>
  <c r="B117" i="365"/>
  <c r="J117" i="365" s="1"/>
  <c r="J116" i="365"/>
  <c r="F116" i="365"/>
  <c r="B116" i="365"/>
  <c r="I115" i="365"/>
  <c r="H115" i="365"/>
  <c r="G115" i="365"/>
  <c r="E115" i="365"/>
  <c r="E114" i="365" s="1"/>
  <c r="D115" i="365"/>
  <c r="C115" i="365"/>
  <c r="K113" i="365"/>
  <c r="J113" i="365"/>
  <c r="F113" i="365"/>
  <c r="B113" i="365"/>
  <c r="F112" i="365"/>
  <c r="B112" i="365"/>
  <c r="J112" i="365" s="1"/>
  <c r="I111" i="365"/>
  <c r="I110" i="365" s="1"/>
  <c r="H111" i="365"/>
  <c r="G111" i="365"/>
  <c r="E111" i="365"/>
  <c r="E110" i="365" s="1"/>
  <c r="D111" i="365"/>
  <c r="C111" i="365"/>
  <c r="H110" i="365"/>
  <c r="G110" i="365"/>
  <c r="F110" i="365" s="1"/>
  <c r="D110" i="365"/>
  <c r="C110" i="365"/>
  <c r="F107" i="365"/>
  <c r="B107" i="365"/>
  <c r="F106" i="365"/>
  <c r="J106" i="365" s="1"/>
  <c r="I105" i="365"/>
  <c r="H105" i="365"/>
  <c r="G105" i="365"/>
  <c r="E105" i="365"/>
  <c r="D105" i="365"/>
  <c r="C105" i="365"/>
  <c r="B105" i="365" s="1"/>
  <c r="F104" i="365"/>
  <c r="B104" i="365"/>
  <c r="F103" i="365"/>
  <c r="B103" i="365"/>
  <c r="J103" i="365" s="1"/>
  <c r="F102" i="365"/>
  <c r="B102" i="365"/>
  <c r="J102" i="365" s="1"/>
  <c r="I101" i="365"/>
  <c r="I85" i="365" s="1"/>
  <c r="I84" i="365" s="1"/>
  <c r="H101" i="365"/>
  <c r="F101" i="365" s="1"/>
  <c r="K101" i="365" s="1"/>
  <c r="G101" i="365"/>
  <c r="E101" i="365"/>
  <c r="D101" i="365"/>
  <c r="B101" i="365" s="1"/>
  <c r="C101" i="365"/>
  <c r="F100" i="365"/>
  <c r="B100" i="365"/>
  <c r="F99" i="365"/>
  <c r="B99" i="365"/>
  <c r="K99" i="365" s="1"/>
  <c r="F98" i="365"/>
  <c r="B98" i="365"/>
  <c r="I97" i="365"/>
  <c r="H97" i="365"/>
  <c r="G97" i="365"/>
  <c r="E97" i="365"/>
  <c r="D97" i="365"/>
  <c r="C97" i="365"/>
  <c r="F96" i="365"/>
  <c r="K96" i="365" s="1"/>
  <c r="B96" i="365"/>
  <c r="F95" i="365"/>
  <c r="B95" i="365"/>
  <c r="J95" i="365" s="1"/>
  <c r="F94" i="365"/>
  <c r="B94" i="365"/>
  <c r="F93" i="365"/>
  <c r="B93" i="365"/>
  <c r="J93" i="365" s="1"/>
  <c r="F92" i="365"/>
  <c r="K92" i="365" s="1"/>
  <c r="B92" i="365"/>
  <c r="F91" i="365"/>
  <c r="B91" i="365"/>
  <c r="F90" i="365"/>
  <c r="B90" i="365"/>
  <c r="I89" i="365"/>
  <c r="H89" i="365"/>
  <c r="G89" i="365"/>
  <c r="E89" i="365"/>
  <c r="E85" i="365" s="1"/>
  <c r="E84" i="365" s="1"/>
  <c r="D89" i="365"/>
  <c r="D85" i="365" s="1"/>
  <c r="C89" i="365"/>
  <c r="B89" i="365" s="1"/>
  <c r="F88" i="365"/>
  <c r="B88" i="365"/>
  <c r="F87" i="365"/>
  <c r="B87" i="365"/>
  <c r="B86" i="365"/>
  <c r="J86" i="365" s="1"/>
  <c r="F83" i="365"/>
  <c r="B83" i="365"/>
  <c r="B82" i="365"/>
  <c r="J82" i="365" s="1"/>
  <c r="I81" i="365"/>
  <c r="F81" i="365" s="1"/>
  <c r="H81" i="365"/>
  <c r="G81" i="365"/>
  <c r="G80" i="365" s="1"/>
  <c r="E81" i="365"/>
  <c r="E80" i="365" s="1"/>
  <c r="E79" i="365" s="1"/>
  <c r="D81" i="365"/>
  <c r="C81" i="365"/>
  <c r="C80" i="365" s="1"/>
  <c r="I80" i="365"/>
  <c r="H80" i="365"/>
  <c r="D80" i="365"/>
  <c r="F78" i="365"/>
  <c r="K78" i="365" s="1"/>
  <c r="B78" i="365"/>
  <c r="F77" i="365"/>
  <c r="B77" i="365"/>
  <c r="F76" i="365"/>
  <c r="K76" i="365" s="1"/>
  <c r="B76" i="365"/>
  <c r="F75" i="365"/>
  <c r="B75" i="365"/>
  <c r="F74" i="365"/>
  <c r="B74" i="365"/>
  <c r="I73" i="365"/>
  <c r="H73" i="365"/>
  <c r="G73" i="365"/>
  <c r="E73" i="365"/>
  <c r="D73" i="365"/>
  <c r="C73" i="365"/>
  <c r="B73" i="365" s="1"/>
  <c r="F72" i="365"/>
  <c r="K72" i="365" s="1"/>
  <c r="B72" i="365"/>
  <c r="F71" i="365"/>
  <c r="B71" i="365"/>
  <c r="F70" i="365"/>
  <c r="J70" i="365" s="1"/>
  <c r="B70" i="365"/>
  <c r="F69" i="365"/>
  <c r="B69" i="365"/>
  <c r="F68" i="365"/>
  <c r="B68" i="365"/>
  <c r="I67" i="365"/>
  <c r="H67" i="365"/>
  <c r="G67" i="365"/>
  <c r="E67" i="365"/>
  <c r="D67" i="365"/>
  <c r="C67" i="365"/>
  <c r="F66" i="365"/>
  <c r="K66" i="365" s="1"/>
  <c r="B66" i="365"/>
  <c r="J65" i="365"/>
  <c r="F65" i="365"/>
  <c r="K65" i="365" s="1"/>
  <c r="B65" i="365"/>
  <c r="F64" i="365"/>
  <c r="K64" i="365" s="1"/>
  <c r="B64" i="365"/>
  <c r="F63" i="365"/>
  <c r="B63" i="365"/>
  <c r="F62" i="365"/>
  <c r="K62" i="365" s="1"/>
  <c r="B62" i="365"/>
  <c r="F61" i="365"/>
  <c r="B61" i="365"/>
  <c r="J61" i="365" s="1"/>
  <c r="I60" i="365"/>
  <c r="H60" i="365"/>
  <c r="G60" i="365"/>
  <c r="E60" i="365"/>
  <c r="D60" i="365"/>
  <c r="D55" i="365" s="1"/>
  <c r="C60" i="365"/>
  <c r="F59" i="365"/>
  <c r="K59" i="365" s="1"/>
  <c r="B59" i="365"/>
  <c r="F58" i="365"/>
  <c r="K58" i="365" s="1"/>
  <c r="B58" i="365"/>
  <c r="F57" i="365"/>
  <c r="B57" i="365"/>
  <c r="I56" i="365"/>
  <c r="H56" i="365"/>
  <c r="G56" i="365"/>
  <c r="E56" i="365"/>
  <c r="D56" i="365"/>
  <c r="C56" i="365"/>
  <c r="F54" i="365"/>
  <c r="K54" i="365" s="1"/>
  <c r="B54" i="365"/>
  <c r="F53" i="365"/>
  <c r="B53" i="365"/>
  <c r="J53" i="365" s="1"/>
  <c r="I52" i="365"/>
  <c r="H52" i="365"/>
  <c r="G52" i="365"/>
  <c r="E52" i="365"/>
  <c r="D52" i="365"/>
  <c r="C52" i="365"/>
  <c r="F51" i="365"/>
  <c r="B51" i="365"/>
  <c r="J51" i="365" s="1"/>
  <c r="F50" i="365"/>
  <c r="B50" i="365"/>
  <c r="I49" i="365"/>
  <c r="H49" i="365"/>
  <c r="G49" i="365"/>
  <c r="E49" i="365"/>
  <c r="D49" i="365"/>
  <c r="C49" i="365"/>
  <c r="F48" i="365"/>
  <c r="K48" i="365" s="1"/>
  <c r="B48" i="365"/>
  <c r="J48" i="365" s="1"/>
  <c r="J47" i="365"/>
  <c r="F47" i="365"/>
  <c r="B47" i="365"/>
  <c r="I46" i="365"/>
  <c r="H46" i="365"/>
  <c r="F46" i="365" s="1"/>
  <c r="G46" i="365"/>
  <c r="E46" i="365"/>
  <c r="D46" i="365"/>
  <c r="C46" i="365"/>
  <c r="F45" i="365"/>
  <c r="B45" i="365"/>
  <c r="J45" i="365" s="1"/>
  <c r="F44" i="365"/>
  <c r="B44" i="365"/>
  <c r="J44" i="365" s="1"/>
  <c r="I43" i="365"/>
  <c r="H43" i="365"/>
  <c r="G43" i="365"/>
  <c r="E43" i="365"/>
  <c r="D43" i="365"/>
  <c r="C43" i="365"/>
  <c r="B43" i="365" s="1"/>
  <c r="F42" i="365"/>
  <c r="B42" i="365"/>
  <c r="B41" i="365"/>
  <c r="J41" i="365" s="1"/>
  <c r="I40" i="365"/>
  <c r="H40" i="365"/>
  <c r="G40" i="365"/>
  <c r="E40" i="365"/>
  <c r="D40" i="365"/>
  <c r="C40" i="365"/>
  <c r="F39" i="365"/>
  <c r="B39" i="365"/>
  <c r="B38" i="365"/>
  <c r="J38" i="365" s="1"/>
  <c r="I37" i="365"/>
  <c r="H37" i="365"/>
  <c r="G37" i="365"/>
  <c r="F37" i="365" s="1"/>
  <c r="E37" i="365"/>
  <c r="D37" i="365"/>
  <c r="C37" i="365"/>
  <c r="F36" i="365"/>
  <c r="B36" i="365"/>
  <c r="F35" i="365"/>
  <c r="J35" i="365" s="1"/>
  <c r="F34" i="365"/>
  <c r="E34" i="365"/>
  <c r="D34" i="365"/>
  <c r="B34" i="365" s="1"/>
  <c r="J34" i="365" s="1"/>
  <c r="C34" i="365"/>
  <c r="F33" i="365"/>
  <c r="B33" i="365"/>
  <c r="J33" i="365" s="1"/>
  <c r="F32" i="365"/>
  <c r="B32" i="365"/>
  <c r="J32" i="365" s="1"/>
  <c r="F31" i="365"/>
  <c r="B31" i="365"/>
  <c r="F30" i="365"/>
  <c r="K30" i="365" s="1"/>
  <c r="B30" i="365"/>
  <c r="J29" i="365"/>
  <c r="F29" i="365"/>
  <c r="B29" i="365"/>
  <c r="E28" i="365"/>
  <c r="D28" i="365"/>
  <c r="B28" i="365" s="1"/>
  <c r="C28" i="365"/>
  <c r="F27" i="365"/>
  <c r="K27" i="365" s="1"/>
  <c r="B27" i="365"/>
  <c r="F26" i="365"/>
  <c r="B26" i="365"/>
  <c r="J26" i="365" s="1"/>
  <c r="I25" i="365"/>
  <c r="H25" i="365"/>
  <c r="G25" i="365"/>
  <c r="E25" i="365"/>
  <c r="D25" i="365"/>
  <c r="C25" i="365"/>
  <c r="F24" i="365"/>
  <c r="B24" i="365"/>
  <c r="F23" i="365"/>
  <c r="K23" i="365" s="1"/>
  <c r="B23" i="365"/>
  <c r="F22" i="365"/>
  <c r="B22" i="365"/>
  <c r="F21" i="365"/>
  <c r="K21" i="365" s="1"/>
  <c r="B21" i="365"/>
  <c r="F20" i="365"/>
  <c r="B20" i="365"/>
  <c r="J20" i="365" s="1"/>
  <c r="I19" i="365"/>
  <c r="H19" i="365"/>
  <c r="G19" i="365"/>
  <c r="E19" i="365"/>
  <c r="D19" i="365"/>
  <c r="C19" i="365"/>
  <c r="F18" i="365"/>
  <c r="B18" i="365"/>
  <c r="J18" i="365" s="1"/>
  <c r="F17" i="365"/>
  <c r="B17" i="365"/>
  <c r="F16" i="365"/>
  <c r="K16" i="365" s="1"/>
  <c r="B16" i="365"/>
  <c r="K15" i="365"/>
  <c r="F15" i="365"/>
  <c r="J15" i="365" s="1"/>
  <c r="B15" i="365"/>
  <c r="F14" i="365"/>
  <c r="J14" i="365" s="1"/>
  <c r="B14" i="365"/>
  <c r="J13" i="365"/>
  <c r="I12" i="365"/>
  <c r="H12" i="365"/>
  <c r="H11" i="365" s="1"/>
  <c r="G12" i="365"/>
  <c r="E12" i="365"/>
  <c r="E11" i="365" s="1"/>
  <c r="D12" i="365"/>
  <c r="C12" i="365"/>
  <c r="K81" i="365" l="1"/>
  <c r="K133" i="365"/>
  <c r="K37" i="365"/>
  <c r="K166" i="365"/>
  <c r="C177" i="365"/>
  <c r="C176" i="365" s="1"/>
  <c r="F178" i="365"/>
  <c r="K178" i="365" s="1"/>
  <c r="K199" i="365"/>
  <c r="J211" i="365"/>
  <c r="E109" i="365"/>
  <c r="J64" i="365"/>
  <c r="J101" i="365"/>
  <c r="J118" i="365"/>
  <c r="K18" i="365"/>
  <c r="K33" i="365"/>
  <c r="F49" i="365"/>
  <c r="K51" i="365"/>
  <c r="J59" i="365"/>
  <c r="B81" i="365"/>
  <c r="J81" i="365" s="1"/>
  <c r="J94" i="365"/>
  <c r="K98" i="365"/>
  <c r="K100" i="365"/>
  <c r="C114" i="365"/>
  <c r="K121" i="365"/>
  <c r="K123" i="365"/>
  <c r="J123" i="365"/>
  <c r="K129" i="365"/>
  <c r="K157" i="365"/>
  <c r="J206" i="365"/>
  <c r="D217" i="365"/>
  <c r="D216" i="365" s="1"/>
  <c r="D215" i="365" s="1"/>
  <c r="D175" i="365" s="1"/>
  <c r="B219" i="365"/>
  <c r="J219" i="365" s="1"/>
  <c r="K226" i="365"/>
  <c r="K230" i="365"/>
  <c r="J105" i="365"/>
  <c r="K36" i="365"/>
  <c r="K45" i="365"/>
  <c r="G11" i="365"/>
  <c r="B19" i="365"/>
  <c r="J19" i="365" s="1"/>
  <c r="B25" i="365"/>
  <c r="J27" i="365"/>
  <c r="B46" i="365"/>
  <c r="J46" i="365" s="1"/>
  <c r="B52" i="365"/>
  <c r="J52" i="365" s="1"/>
  <c r="B56" i="365"/>
  <c r="J58" i="365"/>
  <c r="B67" i="365"/>
  <c r="J67" i="365" s="1"/>
  <c r="C55" i="365"/>
  <c r="F89" i="365"/>
  <c r="D114" i="365"/>
  <c r="D109" i="365" s="1"/>
  <c r="K120" i="365"/>
  <c r="J126" i="365"/>
  <c r="J135" i="365"/>
  <c r="K160" i="365"/>
  <c r="F162" i="365"/>
  <c r="K162" i="365" s="1"/>
  <c r="F196" i="365"/>
  <c r="K196" i="365" s="1"/>
  <c r="J205" i="365"/>
  <c r="K225" i="365"/>
  <c r="K229" i="365"/>
  <c r="B236" i="365"/>
  <c r="F241" i="365"/>
  <c r="K241" i="365" s="1"/>
  <c r="K34" i="365"/>
  <c r="B37" i="365"/>
  <c r="J37" i="365" s="1"/>
  <c r="K39" i="365"/>
  <c r="F40" i="365"/>
  <c r="B49" i="365"/>
  <c r="J57" i="365"/>
  <c r="F60" i="365"/>
  <c r="J63" i="365"/>
  <c r="K69" i="365"/>
  <c r="K71" i="365"/>
  <c r="K75" i="365"/>
  <c r="K77" i="365"/>
  <c r="K93" i="365"/>
  <c r="C85" i="365"/>
  <c r="C84" i="365" s="1"/>
  <c r="H85" i="365"/>
  <c r="H84" i="365" s="1"/>
  <c r="H79" i="365" s="1"/>
  <c r="C109" i="365"/>
  <c r="C108" i="365" s="1"/>
  <c r="F111" i="365"/>
  <c r="B124" i="365"/>
  <c r="J124" i="365" s="1"/>
  <c r="F130" i="365"/>
  <c r="B136" i="365"/>
  <c r="H114" i="365"/>
  <c r="H109" i="365" s="1"/>
  <c r="H108" i="365" s="1"/>
  <c r="D139" i="365"/>
  <c r="F144" i="365"/>
  <c r="K144" i="365" s="1"/>
  <c r="J147" i="365"/>
  <c r="F169" i="365"/>
  <c r="K171" i="365"/>
  <c r="J182" i="365"/>
  <c r="B184" i="365"/>
  <c r="K192" i="365"/>
  <c r="K194" i="365"/>
  <c r="K204" i="365"/>
  <c r="D177" i="365"/>
  <c r="D176" i="365" s="1"/>
  <c r="K210" i="365"/>
  <c r="K221" i="365"/>
  <c r="K235" i="365"/>
  <c r="K239" i="365"/>
  <c r="J17" i="365"/>
  <c r="D11" i="365"/>
  <c r="D10" i="365" s="1"/>
  <c r="I11" i="365"/>
  <c r="K17" i="365"/>
  <c r="F19" i="365"/>
  <c r="J22" i="365"/>
  <c r="J24" i="365"/>
  <c r="F25" i="365"/>
  <c r="K25" i="365" s="1"/>
  <c r="K32" i="365"/>
  <c r="B40" i="365"/>
  <c r="J40" i="365" s="1"/>
  <c r="K42" i="365"/>
  <c r="F43" i="365"/>
  <c r="J43" i="365" s="1"/>
  <c r="J50" i="365"/>
  <c r="F52" i="365"/>
  <c r="B60" i="365"/>
  <c r="J60" i="365" s="1"/>
  <c r="H55" i="365"/>
  <c r="J68" i="365"/>
  <c r="J74" i="365"/>
  <c r="J76" i="365"/>
  <c r="J78" i="365"/>
  <c r="J83" i="365"/>
  <c r="J90" i="365"/>
  <c r="K104" i="365"/>
  <c r="F105" i="365"/>
  <c r="J107" i="365"/>
  <c r="B111" i="365"/>
  <c r="J111" i="365" s="1"/>
  <c r="G114" i="365"/>
  <c r="J125" i="365"/>
  <c r="F127" i="365"/>
  <c r="B130" i="365"/>
  <c r="J130" i="365" s="1"/>
  <c r="K138" i="365"/>
  <c r="K147" i="365"/>
  <c r="K159" i="365"/>
  <c r="E177" i="365"/>
  <c r="E176" i="365" s="1"/>
  <c r="E175" i="365" s="1"/>
  <c r="J181" i="365"/>
  <c r="K182" i="365"/>
  <c r="K186" i="365"/>
  <c r="K189" i="365"/>
  <c r="J191" i="365"/>
  <c r="J193" i="365"/>
  <c r="J195" i="365"/>
  <c r="J209" i="365"/>
  <c r="K212" i="365"/>
  <c r="K220" i="365"/>
  <c r="J238" i="365"/>
  <c r="K14" i="365"/>
  <c r="F12" i="365"/>
  <c r="J160" i="365"/>
  <c r="J240" i="365"/>
  <c r="J207" i="365"/>
  <c r="F202" i="365"/>
  <c r="J202" i="365" s="1"/>
  <c r="H177" i="365"/>
  <c r="H176" i="365" s="1"/>
  <c r="J183" i="365"/>
  <c r="J204" i="365"/>
  <c r="J75" i="365"/>
  <c r="I55" i="365"/>
  <c r="F55" i="365" s="1"/>
  <c r="F67" i="365"/>
  <c r="K67" i="365" s="1"/>
  <c r="F73" i="365"/>
  <c r="J77" i="365"/>
  <c r="J73" i="365"/>
  <c r="G55" i="365"/>
  <c r="J66" i="365"/>
  <c r="J166" i="365"/>
  <c r="J159" i="365"/>
  <c r="J169" i="365"/>
  <c r="J171" i="365"/>
  <c r="J158" i="365"/>
  <c r="I154" i="365"/>
  <c r="I153" i="365" s="1"/>
  <c r="I152" i="365" s="1"/>
  <c r="J91" i="365"/>
  <c r="J89" i="365"/>
  <c r="G85" i="365"/>
  <c r="G84" i="365" s="1"/>
  <c r="G79" i="365" s="1"/>
  <c r="K88" i="365"/>
  <c r="I79" i="365"/>
  <c r="K87" i="365"/>
  <c r="J16" i="365"/>
  <c r="F28" i="365"/>
  <c r="K28" i="365" s="1"/>
  <c r="J31" i="365"/>
  <c r="J30" i="365"/>
  <c r="C79" i="365"/>
  <c r="B80" i="365"/>
  <c r="F80" i="365"/>
  <c r="K80" i="365" s="1"/>
  <c r="J25" i="365"/>
  <c r="J49" i="365"/>
  <c r="K111" i="365"/>
  <c r="B12" i="365"/>
  <c r="J12" i="365" s="1"/>
  <c r="C11" i="365"/>
  <c r="H10" i="365"/>
  <c r="K43" i="365"/>
  <c r="K60" i="365"/>
  <c r="K73" i="365"/>
  <c r="K105" i="365"/>
  <c r="K89" i="365"/>
  <c r="B114" i="365"/>
  <c r="F139" i="365"/>
  <c r="J167" i="365"/>
  <c r="K167" i="365"/>
  <c r="J201" i="365"/>
  <c r="K201" i="365"/>
  <c r="J243" i="365"/>
  <c r="K243" i="365"/>
  <c r="J21" i="365"/>
  <c r="J23" i="365"/>
  <c r="J36" i="365"/>
  <c r="J39" i="365"/>
  <c r="J42" i="365"/>
  <c r="J54" i="365"/>
  <c r="F56" i="365"/>
  <c r="K56" i="365" s="1"/>
  <c r="J62" i="365"/>
  <c r="J69" i="365"/>
  <c r="J71" i="365"/>
  <c r="J72" i="365"/>
  <c r="J92" i="365"/>
  <c r="K95" i="365"/>
  <c r="K103" i="365"/>
  <c r="G154" i="365"/>
  <c r="F155" i="365"/>
  <c r="J214" i="365"/>
  <c r="B223" i="365"/>
  <c r="F223" i="365"/>
  <c r="F233" i="365"/>
  <c r="H222" i="365"/>
  <c r="H215" i="365" s="1"/>
  <c r="K22" i="365"/>
  <c r="K24" i="365"/>
  <c r="E55" i="365"/>
  <c r="K70" i="365"/>
  <c r="J87" i="365"/>
  <c r="J88" i="365"/>
  <c r="K90" i="365"/>
  <c r="K94" i="365"/>
  <c r="B97" i="365"/>
  <c r="F97" i="365"/>
  <c r="J98" i="365"/>
  <c r="J99" i="365"/>
  <c r="J100" i="365"/>
  <c r="K102" i="365"/>
  <c r="K107" i="365"/>
  <c r="I114" i="365"/>
  <c r="I109" i="365" s="1"/>
  <c r="I108" i="365" s="1"/>
  <c r="K117" i="365"/>
  <c r="B127" i="365"/>
  <c r="J132" i="365"/>
  <c r="J137" i="365"/>
  <c r="C154" i="365"/>
  <c r="B155" i="365"/>
  <c r="H154" i="365"/>
  <c r="H153" i="365" s="1"/>
  <c r="H152" i="365" s="1"/>
  <c r="J168" i="365"/>
  <c r="K168" i="365"/>
  <c r="F190" i="365"/>
  <c r="K190" i="365" s="1"/>
  <c r="G177" i="365"/>
  <c r="K193" i="365"/>
  <c r="K195" i="365"/>
  <c r="J200" i="365"/>
  <c r="K200" i="365"/>
  <c r="J210" i="365"/>
  <c r="K213" i="365"/>
  <c r="J213" i="365"/>
  <c r="C216" i="365"/>
  <c r="B217" i="365"/>
  <c r="I215" i="365"/>
  <c r="C222" i="365"/>
  <c r="B222" i="365" s="1"/>
  <c r="J241" i="365"/>
  <c r="B109" i="365"/>
  <c r="E140" i="365"/>
  <c r="E139" i="365" s="1"/>
  <c r="B144" i="365"/>
  <c r="J164" i="365"/>
  <c r="K164" i="365"/>
  <c r="K187" i="365"/>
  <c r="J187" i="365"/>
  <c r="K83" i="365"/>
  <c r="D84" i="365"/>
  <c r="K91" i="365"/>
  <c r="J96" i="365"/>
  <c r="J104" i="365"/>
  <c r="B110" i="365"/>
  <c r="J110" i="365" s="1"/>
  <c r="G109" i="365"/>
  <c r="B115" i="365"/>
  <c r="F115" i="365"/>
  <c r="K115" i="365" s="1"/>
  <c r="K118" i="365"/>
  <c r="K135" i="365"/>
  <c r="F136" i="365"/>
  <c r="K136" i="365" s="1"/>
  <c r="I177" i="365"/>
  <c r="I176" i="365" s="1"/>
  <c r="F184" i="365"/>
  <c r="K184" i="365" s="1"/>
  <c r="K219" i="365"/>
  <c r="G222" i="365"/>
  <c r="J138" i="365"/>
  <c r="B141" i="365"/>
  <c r="F141" i="365"/>
  <c r="K141" i="365" s="1"/>
  <c r="B149" i="365"/>
  <c r="F149" i="365"/>
  <c r="D154" i="365"/>
  <c r="D153" i="365" s="1"/>
  <c r="D152" i="365" s="1"/>
  <c r="F172" i="365"/>
  <c r="J192" i="365"/>
  <c r="J194" i="365"/>
  <c r="F208" i="365"/>
  <c r="G216" i="365"/>
  <c r="F217" i="365"/>
  <c r="K217" i="365" s="1"/>
  <c r="B233" i="365"/>
  <c r="J233" i="365" s="1"/>
  <c r="K238" i="365"/>
  <c r="K240" i="365"/>
  <c r="F140" i="365"/>
  <c r="B148" i="365"/>
  <c r="F148" i="365"/>
  <c r="K148" i="365" s="1"/>
  <c r="K169" i="365"/>
  <c r="B172" i="365"/>
  <c r="J172" i="365" s="1"/>
  <c r="J185" i="365"/>
  <c r="K202" i="365"/>
  <c r="B208" i="365"/>
  <c r="J208" i="365" s="1"/>
  <c r="J234" i="365"/>
  <c r="F236" i="365"/>
  <c r="J239" i="365"/>
  <c r="J144" i="365" l="1"/>
  <c r="K52" i="365"/>
  <c r="J196" i="365"/>
  <c r="B139" i="365"/>
  <c r="J139" i="365" s="1"/>
  <c r="B55" i="365"/>
  <c r="J55" i="365" s="1"/>
  <c r="B177" i="365"/>
  <c r="K110" i="365"/>
  <c r="K40" i="365"/>
  <c r="F85" i="365"/>
  <c r="J178" i="365"/>
  <c r="K19" i="365"/>
  <c r="D108" i="365"/>
  <c r="K49" i="365"/>
  <c r="K124" i="365"/>
  <c r="F79" i="365"/>
  <c r="K130" i="365"/>
  <c r="J162" i="365"/>
  <c r="K236" i="365"/>
  <c r="K149" i="365"/>
  <c r="B84" i="365"/>
  <c r="F114" i="365"/>
  <c r="K114" i="365" s="1"/>
  <c r="J127" i="365"/>
  <c r="K97" i="365"/>
  <c r="K223" i="365"/>
  <c r="H9" i="365"/>
  <c r="H244" i="365" s="1"/>
  <c r="D252" i="365" s="1"/>
  <c r="J28" i="365"/>
  <c r="F84" i="365"/>
  <c r="K46" i="365"/>
  <c r="B85" i="365"/>
  <c r="J85" i="365" s="1"/>
  <c r="I10" i="365"/>
  <c r="I9" i="365" s="1"/>
  <c r="H175" i="365"/>
  <c r="J190" i="365"/>
  <c r="J155" i="365"/>
  <c r="J84" i="365"/>
  <c r="K84" i="365"/>
  <c r="G176" i="365"/>
  <c r="F177" i="365"/>
  <c r="E10" i="365"/>
  <c r="E9" i="365" s="1"/>
  <c r="B140" i="365"/>
  <c r="J140" i="365" s="1"/>
  <c r="F222" i="365"/>
  <c r="K222" i="365" s="1"/>
  <c r="K233" i="365"/>
  <c r="K127" i="365"/>
  <c r="J184" i="365"/>
  <c r="E108" i="365"/>
  <c r="G215" i="365"/>
  <c r="F215" i="365" s="1"/>
  <c r="F216" i="365"/>
  <c r="K172" i="365"/>
  <c r="I175" i="365"/>
  <c r="F109" i="365"/>
  <c r="J109" i="365" s="1"/>
  <c r="G108" i="365"/>
  <c r="B108" i="365"/>
  <c r="J217" i="365"/>
  <c r="C153" i="365"/>
  <c r="B154" i="365"/>
  <c r="J97" i="365"/>
  <c r="B176" i="365"/>
  <c r="J236" i="365"/>
  <c r="J114" i="365"/>
  <c r="B11" i="365"/>
  <c r="C10" i="365"/>
  <c r="D79" i="365"/>
  <c r="D9" i="365" s="1"/>
  <c r="D244" i="365" s="1"/>
  <c r="C252" i="365" s="1"/>
  <c r="K12" i="365"/>
  <c r="J80" i="365"/>
  <c r="K140" i="365"/>
  <c r="J222" i="365"/>
  <c r="F154" i="365"/>
  <c r="G153" i="365"/>
  <c r="K139" i="365"/>
  <c r="J149" i="365"/>
  <c r="J115" i="365"/>
  <c r="J136" i="365"/>
  <c r="J148" i="365"/>
  <c r="K208" i="365"/>
  <c r="J141" i="365"/>
  <c r="B216" i="365"/>
  <c r="C215" i="365"/>
  <c r="B215" i="365" s="1"/>
  <c r="F11" i="365"/>
  <c r="K11" i="365" s="1"/>
  <c r="G10" i="365"/>
  <c r="J223" i="365"/>
  <c r="K155" i="365"/>
  <c r="J56" i="365"/>
  <c r="K85" i="365" l="1"/>
  <c r="J216" i="365"/>
  <c r="B79" i="365"/>
  <c r="J79" i="365" s="1"/>
  <c r="K55" i="365"/>
  <c r="I244" i="365"/>
  <c r="D253" i="365" s="1"/>
  <c r="K177" i="365"/>
  <c r="J215" i="365"/>
  <c r="J154" i="365"/>
  <c r="E252" i="365"/>
  <c r="F252" i="365"/>
  <c r="F10" i="365"/>
  <c r="G9" i="365"/>
  <c r="J177" i="365"/>
  <c r="G175" i="365"/>
  <c r="F176" i="365"/>
  <c r="G152" i="365"/>
  <c r="F153" i="365"/>
  <c r="J11" i="365"/>
  <c r="C175" i="365"/>
  <c r="C152" i="365"/>
  <c r="B153" i="365"/>
  <c r="K216" i="365"/>
  <c r="K79" i="365"/>
  <c r="B10" i="365"/>
  <c r="C9" i="365"/>
  <c r="K154" i="365"/>
  <c r="B175" i="365"/>
  <c r="K109" i="365"/>
  <c r="F108" i="365"/>
  <c r="K108" i="365" s="1"/>
  <c r="K215" i="365"/>
  <c r="E244" i="365"/>
  <c r="C253" i="365" s="1"/>
  <c r="E253" i="365" l="1"/>
  <c r="G244" i="365"/>
  <c r="D251" i="365" s="1"/>
  <c r="F9" i="365"/>
  <c r="K10" i="365"/>
  <c r="C244" i="365"/>
  <c r="C251" i="365" s="1"/>
  <c r="J153" i="365"/>
  <c r="B152" i="365"/>
  <c r="K153" i="365"/>
  <c r="F152" i="365"/>
  <c r="K152" i="365" s="1"/>
  <c r="J108" i="365"/>
  <c r="K176" i="365"/>
  <c r="F175" i="365"/>
  <c r="K175" i="365" s="1"/>
  <c r="J176" i="365"/>
  <c r="J10" i="365"/>
  <c r="B9" i="365"/>
  <c r="F253" i="365"/>
  <c r="E251" i="365" l="1"/>
  <c r="B244" i="365"/>
  <c r="J9" i="365"/>
  <c r="J175" i="365"/>
  <c r="J152" i="365"/>
  <c r="F244" i="365"/>
  <c r="K9" i="365"/>
  <c r="F251" i="365"/>
  <c r="K244" i="365" l="1"/>
  <c r="D249" i="365"/>
  <c r="C249" i="365"/>
  <c r="J244" i="365"/>
  <c r="E249" i="365" l="1"/>
  <c r="F249" i="365"/>
</calcChain>
</file>

<file path=xl/sharedStrings.xml><?xml version="1.0" encoding="utf-8"?>
<sst xmlns="http://schemas.openxmlformats.org/spreadsheetml/2006/main" count="268" uniqueCount="205">
  <si>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</si>
  <si>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</si>
  <si>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</si>
  <si>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</si>
  <si>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</si>
  <si>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</si>
  <si>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</si>
  <si>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</si>
  <si>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</si>
  <si>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</si>
  <si>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</si>
  <si>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</si>
  <si>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</si>
  <si>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</si>
  <si>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</si>
  <si>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</si>
  <si>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</si>
  <si>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</si>
  <si>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</si>
  <si>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</si>
  <si>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</si>
  <si>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</si>
  <si>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</si>
  <si>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</si>
  <si>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</si>
  <si>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</si>
  <si>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</si>
  <si>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</si>
  <si>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</si>
  <si>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</si>
  <si>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</si>
  <si>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</si>
  <si>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</si>
  <si>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</si>
  <si>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</si>
  <si>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</si>
  <si>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</si>
  <si>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</si>
  <si>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</si>
  <si>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</si>
  <si>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</si>
  <si>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</si>
  <si>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</si>
  <si>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</si>
  <si>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</si>
  <si>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</si>
  <si>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</si>
  <si>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</si>
  <si>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</si>
  <si>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</si>
  <si>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Противооползневые мероприятия в районе расположения домов №№2, 4 и 6 по ул. Маяковского г. 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</si>
  <si>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</si>
  <si>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</si>
  <si>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</si>
  <si>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</si>
  <si>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</si>
  <si>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</si>
  <si>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</si>
  <si>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</si>
  <si>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</si>
  <si>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</si>
  <si>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932 04 09  Ч210374220 414 228 (S118)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</si>
  <si>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</si>
  <si>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</si>
  <si>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</si>
  <si>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</si>
  <si>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</si>
  <si>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</si>
  <si>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</si>
  <si>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</si>
  <si>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</si>
  <si>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</si>
  <si>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</si>
  <si>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</si>
  <si>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</si>
  <si>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</si>
  <si>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</si>
  <si>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</si>
  <si>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</si>
  <si>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</si>
  <si>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</si>
  <si>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</si>
  <si>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</si>
  <si>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</si>
  <si>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</si>
  <si>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</si>
  <si>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</si>
  <si>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</si>
  <si>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</si>
  <si>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</si>
  <si>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</si>
  <si>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</si>
  <si>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</si>
  <si>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</si>
  <si>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</si>
  <si>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</si>
  <si>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</si>
  <si>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</si>
  <si>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</si>
  <si>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</si>
  <si>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</si>
  <si>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</si>
  <si>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</si>
  <si>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</si>
  <si>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</si>
  <si>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</si>
  <si>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</si>
  <si>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</si>
  <si>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</si>
  <si>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</si>
  <si>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</si>
  <si>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</si>
  <si>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932 04 09  Ч210374220 414 310 (S111)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</si>
  <si>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</si>
  <si>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</si>
  <si>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</si>
  <si>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</si>
  <si>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</si>
  <si>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</si>
  <si>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</si>
  <si>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</si>
  <si>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</si>
  <si>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</si>
  <si>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</si>
  <si>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</si>
  <si>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</si>
  <si>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</si>
  <si>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</si>
  <si>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</si>
  <si>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проектные и изыскательские работы                                           932 05 02 А140179136 414 228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</si>
  <si>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</si>
  <si>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</si>
  <si>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</si>
  <si>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проектные и изыскательские работы                                                                                    932 04 09  Ч210374221 414 228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</si>
  <si>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</si>
  <si>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</si>
  <si>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</si>
  <si>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</si>
  <si>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</si>
  <si>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</si>
  <si>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</si>
  <si>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</si>
  <si>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</si>
  <si>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</si>
  <si>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</si>
  <si>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</si>
  <si>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</si>
  <si>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</si>
  <si>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</si>
  <si>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</si>
  <si>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</si>
  <si>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</si>
  <si>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</si>
  <si>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</si>
  <si>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</si>
  <si>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</si>
  <si>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</si>
  <si>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</si>
  <si>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</si>
  <si>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</si>
  <si>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</si>
  <si>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</si>
  <si>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</si>
  <si>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</si>
  <si>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</si>
  <si>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</si>
  <si>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</si>
  <si>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</si>
  <si>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</si>
  <si>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</si>
  <si>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</si>
  <si>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</si>
  <si>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</si>
  <si>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</si>
  <si>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</si>
  <si>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</si>
  <si>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</si>
  <si>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</si>
  <si>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</si>
  <si>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</si>
  <si>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</si>
  <si>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</si>
  <si>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</si>
  <si>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</si>
  <si>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</si>
  <si>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</si>
  <si>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</si>
  <si>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</si>
  <si>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</si>
  <si>
    <t>Строительство ливневых очистных сооружений в районе Калининского микрорайона "Грязевская стрелка"</t>
  </si>
  <si>
    <t xml:space="preserve">932 05 03 А510277400 414 310 </t>
  </si>
  <si>
    <t>Реконструкция автомобильной дороги по пр. И. Яковлева от Канашского шоссе до кольца пр. 9-ой Пятилетки г. Чебоксары. 4 этап.</t>
  </si>
  <si>
    <t>909 04 09 А21F15021Г 414 310 (20-50210-69314-97003) (L)</t>
  </si>
  <si>
    <t>909 04 09 А21F15021Г 414 310 (20-50210-69314-97003) (И164)</t>
  </si>
  <si>
    <t>909 04 09 А21F15021Г 414 310 (20-50210-69314-97003)</t>
  </si>
  <si>
    <t>909 07 01 Ц71167А59Н 414 310</t>
  </si>
  <si>
    <t>909 07 01 Ц71Р25232С 414 310 (20-52320-00000-97004) (L)</t>
  </si>
  <si>
    <t>909 07 01 Ц71Р25232С 414 310 (20-52320-00000-97004) (И208)</t>
  </si>
  <si>
    <t>909 07 01 Ц71Р25232С 414 310 (20-52320-00000-97004)</t>
  </si>
  <si>
    <t>проектные и изыскательские работы                                             932 05 03 А510277400 414 228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</si>
  <si>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(20-53840-06189-97004)  (L)</t>
    </r>
  </si>
  <si>
    <t>932 04 12 Ц4403L3840 414 310 (20-53840-06189-97004) (И131)</t>
  </si>
  <si>
    <t xml:space="preserve">932 04 12 Ц4403L3840 414 310 (20-53840-06189-97004) </t>
  </si>
  <si>
    <t>об исполнении инвестиционной программы г.Чебоксары за 2020 год</t>
  </si>
  <si>
    <t>Кассовые расходы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</si>
</sst>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5" fillId="2" borderId="0" xfId="0" applyNumberFormat="1" applyFont="1" applyFill="1"/>
    <xf numFmtId="0" fontId="15" fillId="2" borderId="0" xfId="0" applyFont="1" applyFill="1"/>
    <xf numFmtId="0" fontId="15" fillId="2" borderId="0" xfId="0" applyFont="1" applyFill="1" applyBorder="1"/>
    <xf numFmtId="165" fontId="9" fillId="2" borderId="0" xfId="0" applyNumberFormat="1" applyFont="1" applyFill="1" applyBorder="1"/>
    <xf numFmtId="4" fontId="15" fillId="2" borderId="0" xfId="0" applyNumberFormat="1" applyFont="1" applyFill="1" applyBorder="1"/>
    <xf numFmtId="165" fontId="14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top" wrapText="1" indent="2"/>
    </xf>
    <xf numFmtId="49" fontId="17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7" fillId="2" borderId="1" xfId="0" applyFont="1" applyFill="1" applyBorder="1" applyAlignment="1">
      <alignment horizontal="left" vertical="center" wrapText="1" indent="2"/>
    </xf>
    <xf numFmtId="0" fontId="1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49" fontId="17" fillId="0" borderId="0" xfId="0" applyNumberFormat="1" applyFont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0"/>
  <sheetViews>
    <sheetView showZeros="0" tabSelected="1" view="pageBreakPreview" topLeftCell="A103" zoomScale="40" zoomScaleNormal="40" zoomScaleSheetLayoutView="40" workbookViewId="0">
      <selection activeCell="I14" sqref="I14"/>
    </sheetView>
  </sheetViews>
  <sheetFormatPr defaultColWidth="9.28515625" defaultRowHeight="12.75" x14ac:dyDescent="0.2"/>
  <cols>
    <col min="1" max="1" width="76.5703125" style="1" customWidth="1"/>
    <col min="2" max="2" width="33.28515625" style="1" customWidth="1"/>
    <col min="3" max="3" width="33.140625" style="1" customWidth="1"/>
    <col min="4" max="4" width="29.85546875" style="1" customWidth="1"/>
    <col min="5" max="5" width="30.570312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3.8554687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7" ht="42" customHeight="1" x14ac:dyDescent="0.2">
      <c r="A2" s="75" t="s">
        <v>203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27" ht="22.9" customHeight="1" x14ac:dyDescent="0.2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">
      <c r="A4" s="76" t="s">
        <v>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77" t="s">
        <v>81</v>
      </c>
      <c r="B5" s="78" t="s">
        <v>44</v>
      </c>
      <c r="C5" s="78"/>
      <c r="D5" s="78"/>
      <c r="E5" s="78"/>
      <c r="F5" s="79" t="s">
        <v>204</v>
      </c>
      <c r="G5" s="80"/>
      <c r="H5" s="80"/>
      <c r="I5" s="81"/>
      <c r="J5" s="82" t="s">
        <v>25</v>
      </c>
      <c r="K5" s="85" t="s">
        <v>22</v>
      </c>
    </row>
    <row r="6" spans="1:27" ht="25.5" customHeight="1" x14ac:dyDescent="0.2">
      <c r="A6" s="77"/>
      <c r="B6" s="78" t="s">
        <v>1</v>
      </c>
      <c r="C6" s="78" t="s">
        <v>2</v>
      </c>
      <c r="D6" s="78"/>
      <c r="E6" s="78"/>
      <c r="F6" s="78" t="s">
        <v>1</v>
      </c>
      <c r="G6" s="89" t="s">
        <v>2</v>
      </c>
      <c r="H6" s="90"/>
      <c r="I6" s="91"/>
      <c r="J6" s="83"/>
      <c r="K6" s="86"/>
    </row>
    <row r="7" spans="1:27" ht="27.75" x14ac:dyDescent="0.2">
      <c r="A7" s="77"/>
      <c r="B7" s="78"/>
      <c r="C7" s="72" t="s">
        <v>3</v>
      </c>
      <c r="D7" s="72" t="s">
        <v>4</v>
      </c>
      <c r="E7" s="72" t="s">
        <v>5</v>
      </c>
      <c r="F7" s="78"/>
      <c r="G7" s="72" t="s">
        <v>3</v>
      </c>
      <c r="H7" s="72" t="s">
        <v>4</v>
      </c>
      <c r="I7" s="72" t="s">
        <v>5</v>
      </c>
      <c r="J7" s="84"/>
      <c r="K7" s="87"/>
    </row>
    <row r="8" spans="1:27" ht="24" customHeight="1" x14ac:dyDescent="0.2">
      <c r="A8" s="72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</row>
    <row r="9" spans="1:27" ht="36" customHeight="1" x14ac:dyDescent="0.2">
      <c r="A9" s="36" t="s">
        <v>7</v>
      </c>
      <c r="B9" s="33">
        <f t="shared" ref="B9:I9" si="0">B10+B79</f>
        <v>1187640526.22</v>
      </c>
      <c r="C9" s="33">
        <f t="shared" si="0"/>
        <v>789302858.25999999</v>
      </c>
      <c r="D9" s="33">
        <f t="shared" si="0"/>
        <v>294547687.98000002</v>
      </c>
      <c r="E9" s="33">
        <f t="shared" si="0"/>
        <v>103789979.98</v>
      </c>
      <c r="F9" s="33">
        <f t="shared" si="0"/>
        <v>1151215199.5100002</v>
      </c>
      <c r="G9" s="33">
        <f t="shared" si="0"/>
        <v>772202084.74000001</v>
      </c>
      <c r="H9" s="33">
        <f t="shared" si="0"/>
        <v>284787455.69999999</v>
      </c>
      <c r="I9" s="33">
        <f t="shared" si="0"/>
        <v>94225659.070000008</v>
      </c>
      <c r="J9" s="33">
        <f t="shared" ref="J9:J72" si="1">B9-F9</f>
        <v>36425326.7099998</v>
      </c>
      <c r="K9" s="22">
        <f>F9/B9*100</f>
        <v>96.932967012675661</v>
      </c>
    </row>
    <row r="10" spans="1:27" ht="30" x14ac:dyDescent="0.2">
      <c r="A10" s="37" t="s">
        <v>11</v>
      </c>
      <c r="B10" s="34">
        <f>C10+D10+E10</f>
        <v>814480957.62</v>
      </c>
      <c r="C10" s="34">
        <f>C11+C55</f>
        <v>445442735</v>
      </c>
      <c r="D10" s="34">
        <f>D11+D55</f>
        <v>277204741.5</v>
      </c>
      <c r="E10" s="34">
        <f>E11+E55</f>
        <v>91833481.120000005</v>
      </c>
      <c r="F10" s="34">
        <f>G10+H10+I10</f>
        <v>781391297.1400001</v>
      </c>
      <c r="G10" s="34">
        <f>G11+G55</f>
        <v>428341961.48000002</v>
      </c>
      <c r="H10" s="34">
        <f>H11+H55</f>
        <v>267444509.22</v>
      </c>
      <c r="I10" s="34">
        <f>I11+I55</f>
        <v>85604826.440000013</v>
      </c>
      <c r="J10" s="73">
        <f t="shared" si="1"/>
        <v>33089660.4799999</v>
      </c>
      <c r="K10" s="21">
        <f>F10/B10*100</f>
        <v>95.937331601135114</v>
      </c>
    </row>
    <row r="11" spans="1:27" ht="87" customHeight="1" x14ac:dyDescent="0.2">
      <c r="A11" s="38" t="s">
        <v>48</v>
      </c>
      <c r="B11" s="34">
        <f>C11+D11+E11</f>
        <v>666076877.65999997</v>
      </c>
      <c r="C11" s="34">
        <f>C12+C19+C25+C28+C34+C37+C40+C43+C46+C49+C52</f>
        <v>307755600</v>
      </c>
      <c r="D11" s="34">
        <f>D12+D19+D25+D28+D34+D37+D40+D43+D46+D49+D52</f>
        <v>274615000</v>
      </c>
      <c r="E11" s="34">
        <f>E12+E19+E25+E28+E34+E37+E40+E43+E46+E49+E52</f>
        <v>83706277.660000011</v>
      </c>
      <c r="F11" s="73">
        <f>G11+H11+I11</f>
        <v>638871190.94000006</v>
      </c>
      <c r="G11" s="34">
        <f>G12+G19+G25+G28+G34+G37+G40+G43+G46+G49+G52</f>
        <v>295804752.5</v>
      </c>
      <c r="H11" s="34">
        <f t="shared" ref="H11" si="2">H12+H19+H25+H28+H34+H37+H40+H43+H46+H49+H52</f>
        <v>264995514.19999999</v>
      </c>
      <c r="I11" s="34">
        <f>I12+I19+I25+I28+I34+I37+I40+I43+I46+I49+I52</f>
        <v>78070924.24000001</v>
      </c>
      <c r="J11" s="73">
        <f t="shared" si="1"/>
        <v>27205686.719999909</v>
      </c>
      <c r="K11" s="21">
        <f>F11/B11*100</f>
        <v>95.915533531868519</v>
      </c>
    </row>
    <row r="12" spans="1:27" ht="236.25" x14ac:dyDescent="0.2">
      <c r="A12" s="39" t="s">
        <v>41</v>
      </c>
      <c r="B12" s="35">
        <f>C12+D12+E12</f>
        <v>357288723.07999998</v>
      </c>
      <c r="C12" s="35">
        <f>C14+C15+C16+C17+C18</f>
        <v>177755600</v>
      </c>
      <c r="D12" s="35">
        <f t="shared" ref="D12:E12" si="3">D14+D15+D16+D17+D18</f>
        <v>142204400</v>
      </c>
      <c r="E12" s="35">
        <f t="shared" si="3"/>
        <v>37328723.079999998</v>
      </c>
      <c r="F12" s="35">
        <f>G12+H12+I12</f>
        <v>332898308.33999997</v>
      </c>
      <c r="G12" s="35">
        <f>G14+G15+G16+G17+G18</f>
        <v>165806066.5</v>
      </c>
      <c r="H12" s="35">
        <f>H14+H15+H16+H17+H18</f>
        <v>132644853.2</v>
      </c>
      <c r="I12" s="35">
        <f t="shared" ref="I12" si="4">I14+I15+I16+I17+I18</f>
        <v>34447388.640000001</v>
      </c>
      <c r="J12" s="35">
        <f t="shared" si="1"/>
        <v>24390414.74000001</v>
      </c>
      <c r="K12" s="20">
        <f>F12/B12*100</f>
        <v>93.173471994933692</v>
      </c>
    </row>
    <row r="13" spans="1:27" ht="30.75" x14ac:dyDescent="0.2">
      <c r="A13" s="40" t="s">
        <v>19</v>
      </c>
      <c r="B13" s="35"/>
      <c r="C13" s="35"/>
      <c r="D13" s="35"/>
      <c r="E13" s="35"/>
      <c r="F13" s="35"/>
      <c r="G13" s="35"/>
      <c r="H13" s="35"/>
      <c r="I13" s="35"/>
      <c r="J13" s="35">
        <f t="shared" si="1"/>
        <v>0</v>
      </c>
      <c r="K13" s="20"/>
    </row>
    <row r="14" spans="1:27" ht="51" x14ac:dyDescent="0.2">
      <c r="A14" s="41" t="s">
        <v>57</v>
      </c>
      <c r="B14" s="35">
        <f t="shared" ref="B14:B34" si="5">C14+D14+E14</f>
        <v>1493700</v>
      </c>
      <c r="C14" s="35"/>
      <c r="D14" s="35"/>
      <c r="E14" s="35">
        <v>1493700</v>
      </c>
      <c r="F14" s="35">
        <f t="shared" ref="F14:F37" si="6">G14+H14+I14</f>
        <v>1245674.77</v>
      </c>
      <c r="G14" s="35"/>
      <c r="H14" s="35"/>
      <c r="I14" s="35">
        <v>1245674.77</v>
      </c>
      <c r="J14" s="35">
        <f t="shared" si="1"/>
        <v>248025.22999999998</v>
      </c>
      <c r="K14" s="20">
        <f t="shared" ref="K14:K19" si="7">F14/B14*100</f>
        <v>83.395244694383081</v>
      </c>
    </row>
    <row r="15" spans="1:27" ht="51" x14ac:dyDescent="0.2">
      <c r="A15" s="41" t="s">
        <v>58</v>
      </c>
      <c r="B15" s="35">
        <f t="shared" si="5"/>
        <v>283923.08</v>
      </c>
      <c r="C15" s="35"/>
      <c r="D15" s="35"/>
      <c r="E15" s="35">
        <v>283923.08</v>
      </c>
      <c r="F15" s="35">
        <f t="shared" si="6"/>
        <v>40500.57</v>
      </c>
      <c r="G15" s="35"/>
      <c r="H15" s="35"/>
      <c r="I15" s="35">
        <v>40500.57</v>
      </c>
      <c r="J15" s="35">
        <f t="shared" si="1"/>
        <v>243422.51</v>
      </c>
      <c r="K15" s="20">
        <f t="shared" si="7"/>
        <v>14.26462758857082</v>
      </c>
    </row>
    <row r="16" spans="1:27" ht="51" x14ac:dyDescent="0.2">
      <c r="A16" s="41" t="s">
        <v>103</v>
      </c>
      <c r="B16" s="35">
        <f t="shared" si="5"/>
        <v>35551100</v>
      </c>
      <c r="C16" s="35"/>
      <c r="D16" s="35"/>
      <c r="E16" s="35">
        <v>35551100</v>
      </c>
      <c r="F16" s="35">
        <f t="shared" si="6"/>
        <v>33161213.300000001</v>
      </c>
      <c r="G16" s="73"/>
      <c r="H16" s="35"/>
      <c r="I16" s="35">
        <v>33161213.300000001</v>
      </c>
      <c r="J16" s="35">
        <f t="shared" si="1"/>
        <v>2389886.6999999993</v>
      </c>
      <c r="K16" s="20">
        <f t="shared" si="7"/>
        <v>93.277601255657345</v>
      </c>
    </row>
    <row r="17" spans="1:11" ht="30.75" x14ac:dyDescent="0.2">
      <c r="A17" s="41" t="s">
        <v>102</v>
      </c>
      <c r="B17" s="35">
        <f t="shared" si="5"/>
        <v>142204400</v>
      </c>
      <c r="C17" s="35"/>
      <c r="D17" s="35">
        <v>142204400</v>
      </c>
      <c r="E17" s="35"/>
      <c r="F17" s="35">
        <f t="shared" si="6"/>
        <v>132644853.2</v>
      </c>
      <c r="G17" s="73"/>
      <c r="H17" s="35">
        <v>132644853.2</v>
      </c>
      <c r="I17" s="35"/>
      <c r="J17" s="35">
        <f t="shared" si="1"/>
        <v>9559546.799999997</v>
      </c>
      <c r="K17" s="20">
        <f t="shared" si="7"/>
        <v>93.277601255657345</v>
      </c>
    </row>
    <row r="18" spans="1:11" ht="51" x14ac:dyDescent="0.2">
      <c r="A18" s="41" t="s">
        <v>137</v>
      </c>
      <c r="B18" s="35">
        <f t="shared" si="5"/>
        <v>177755600</v>
      </c>
      <c r="C18" s="35">
        <v>177755600</v>
      </c>
      <c r="D18" s="35"/>
      <c r="E18" s="35"/>
      <c r="F18" s="35">
        <f t="shared" si="6"/>
        <v>165806066.5</v>
      </c>
      <c r="G18" s="35">
        <v>165806066.5</v>
      </c>
      <c r="H18" s="73"/>
      <c r="I18" s="73"/>
      <c r="J18" s="35">
        <f t="shared" si="1"/>
        <v>11949533.5</v>
      </c>
      <c r="K18" s="20">
        <f t="shared" si="7"/>
        <v>93.277548780460364</v>
      </c>
    </row>
    <row r="19" spans="1:11" ht="78.75" x14ac:dyDescent="0.2">
      <c r="A19" s="44" t="s">
        <v>29</v>
      </c>
      <c r="B19" s="35">
        <f t="shared" si="5"/>
        <v>268028000</v>
      </c>
      <c r="C19" s="35">
        <f>C21+C22+C23+C24</f>
        <v>130000000</v>
      </c>
      <c r="D19" s="35">
        <f t="shared" ref="D19:E19" si="8">D21+D22+D23+D24</f>
        <v>104000000</v>
      </c>
      <c r="E19" s="35">
        <f t="shared" si="8"/>
        <v>34028000</v>
      </c>
      <c r="F19" s="35">
        <f t="shared" si="6"/>
        <v>268024692.13999999</v>
      </c>
      <c r="G19" s="35">
        <f>G21+G22+G23+G24</f>
        <v>129998686</v>
      </c>
      <c r="H19" s="35">
        <f t="shared" ref="H19:I19" si="9">H21+H22+H23+H24</f>
        <v>103998949</v>
      </c>
      <c r="I19" s="35">
        <f t="shared" si="9"/>
        <v>34027057.140000001</v>
      </c>
      <c r="J19" s="35">
        <f t="shared" si="1"/>
        <v>3307.8600000143051</v>
      </c>
      <c r="K19" s="20">
        <f t="shared" si="7"/>
        <v>99.998765852821336</v>
      </c>
    </row>
    <row r="20" spans="1:11" ht="30.75" x14ac:dyDescent="0.2">
      <c r="A20" s="40" t="s">
        <v>13</v>
      </c>
      <c r="B20" s="35">
        <f t="shared" si="5"/>
        <v>0</v>
      </c>
      <c r="C20" s="35"/>
      <c r="D20" s="35"/>
      <c r="E20" s="35"/>
      <c r="F20" s="35">
        <f t="shared" si="6"/>
        <v>0</v>
      </c>
      <c r="G20" s="35"/>
      <c r="H20" s="35"/>
      <c r="I20" s="35"/>
      <c r="J20" s="35">
        <f t="shared" si="1"/>
        <v>0</v>
      </c>
      <c r="K20" s="20"/>
    </row>
    <row r="21" spans="1:11" ht="51" x14ac:dyDescent="0.2">
      <c r="A21" s="41" t="s">
        <v>104</v>
      </c>
      <c r="B21" s="35">
        <f t="shared" si="5"/>
        <v>8028000</v>
      </c>
      <c r="C21" s="35"/>
      <c r="D21" s="35"/>
      <c r="E21" s="35">
        <v>8028000</v>
      </c>
      <c r="F21" s="35">
        <f t="shared" si="6"/>
        <v>8027319.4400000004</v>
      </c>
      <c r="G21" s="35"/>
      <c r="H21" s="35"/>
      <c r="I21" s="35">
        <v>8027319.4400000004</v>
      </c>
      <c r="J21" s="35">
        <f t="shared" si="1"/>
        <v>680.55999999959022</v>
      </c>
      <c r="K21" s="20">
        <f t="shared" ref="K21:K25" si="10">F21/B21*100</f>
        <v>99.991522670652728</v>
      </c>
    </row>
    <row r="22" spans="1:11" ht="51" x14ac:dyDescent="0.2">
      <c r="A22" s="41" t="s">
        <v>103</v>
      </c>
      <c r="B22" s="35">
        <f t="shared" si="5"/>
        <v>26000000</v>
      </c>
      <c r="C22" s="35"/>
      <c r="D22" s="35"/>
      <c r="E22" s="35">
        <v>26000000</v>
      </c>
      <c r="F22" s="35">
        <f t="shared" si="6"/>
        <v>25999737.699999999</v>
      </c>
      <c r="G22" s="35"/>
      <c r="H22" s="35"/>
      <c r="I22" s="35">
        <v>25999737.699999999</v>
      </c>
      <c r="J22" s="35">
        <f t="shared" si="1"/>
        <v>262.30000000074506</v>
      </c>
      <c r="K22" s="20">
        <f t="shared" si="10"/>
        <v>99.998991153846148</v>
      </c>
    </row>
    <row r="23" spans="1:11" ht="30.75" x14ac:dyDescent="0.2">
      <c r="A23" s="41" t="s">
        <v>102</v>
      </c>
      <c r="B23" s="35">
        <f t="shared" si="5"/>
        <v>104000000</v>
      </c>
      <c r="C23" s="35"/>
      <c r="D23" s="35">
        <v>104000000</v>
      </c>
      <c r="E23" s="35"/>
      <c r="F23" s="35">
        <f t="shared" si="6"/>
        <v>103998949</v>
      </c>
      <c r="G23" s="35"/>
      <c r="H23" s="35">
        <v>103998949</v>
      </c>
      <c r="I23" s="35"/>
      <c r="J23" s="35">
        <f t="shared" si="1"/>
        <v>1051</v>
      </c>
      <c r="K23" s="20">
        <f t="shared" si="10"/>
        <v>99.998989423076921</v>
      </c>
    </row>
    <row r="24" spans="1:11" ht="51" x14ac:dyDescent="0.2">
      <c r="A24" s="41" t="s">
        <v>137</v>
      </c>
      <c r="B24" s="35">
        <f t="shared" si="5"/>
        <v>130000000</v>
      </c>
      <c r="C24" s="35">
        <v>130000000</v>
      </c>
      <c r="D24" s="35"/>
      <c r="E24" s="35"/>
      <c r="F24" s="35">
        <f t="shared" si="6"/>
        <v>129998686</v>
      </c>
      <c r="G24" s="35">
        <v>129998686</v>
      </c>
      <c r="H24" s="35"/>
      <c r="I24" s="35"/>
      <c r="J24" s="35">
        <f t="shared" si="1"/>
        <v>1314</v>
      </c>
      <c r="K24" s="20">
        <f t="shared" si="10"/>
        <v>99.998989230769226</v>
      </c>
    </row>
    <row r="25" spans="1:11" ht="56.45" customHeight="1" x14ac:dyDescent="0.2">
      <c r="A25" s="43" t="s">
        <v>46</v>
      </c>
      <c r="B25" s="35">
        <f t="shared" si="5"/>
        <v>210991.15</v>
      </c>
      <c r="C25" s="35">
        <f>C27</f>
        <v>0</v>
      </c>
      <c r="D25" s="35">
        <f t="shared" ref="D25:E25" si="11">D27</f>
        <v>0</v>
      </c>
      <c r="E25" s="35">
        <f t="shared" si="11"/>
        <v>210991.15</v>
      </c>
      <c r="F25" s="35">
        <f t="shared" si="6"/>
        <v>36391.65</v>
      </c>
      <c r="G25" s="35">
        <f>G27</f>
        <v>0</v>
      </c>
      <c r="H25" s="35">
        <f t="shared" ref="H25:I25" si="12">H27</f>
        <v>0</v>
      </c>
      <c r="I25" s="35">
        <f t="shared" si="12"/>
        <v>36391.65</v>
      </c>
      <c r="J25" s="35">
        <f t="shared" si="1"/>
        <v>174599.5</v>
      </c>
      <c r="K25" s="20">
        <f t="shared" si="10"/>
        <v>17.247950921164229</v>
      </c>
    </row>
    <row r="26" spans="1:11" ht="30.75" x14ac:dyDescent="0.2">
      <c r="A26" s="40" t="s">
        <v>19</v>
      </c>
      <c r="B26" s="35">
        <f t="shared" si="5"/>
        <v>0</v>
      </c>
      <c r="C26" s="35"/>
      <c r="D26" s="35"/>
      <c r="E26" s="35"/>
      <c r="F26" s="35">
        <f t="shared" si="6"/>
        <v>0</v>
      </c>
      <c r="G26" s="35"/>
      <c r="H26" s="35"/>
      <c r="I26" s="35"/>
      <c r="J26" s="35">
        <f t="shared" si="1"/>
        <v>0</v>
      </c>
      <c r="K26" s="20"/>
    </row>
    <row r="27" spans="1:11" ht="51" x14ac:dyDescent="0.2">
      <c r="A27" s="41" t="s">
        <v>133</v>
      </c>
      <c r="B27" s="35">
        <f t="shared" si="5"/>
        <v>210991.15</v>
      </c>
      <c r="C27" s="35"/>
      <c r="D27" s="35"/>
      <c r="E27" s="35">
        <v>210991.15</v>
      </c>
      <c r="F27" s="35">
        <f t="shared" si="6"/>
        <v>36391.65</v>
      </c>
      <c r="G27" s="35"/>
      <c r="H27" s="35"/>
      <c r="I27" s="35">
        <v>36391.65</v>
      </c>
      <c r="J27" s="35">
        <f t="shared" si="1"/>
        <v>174599.5</v>
      </c>
      <c r="K27" s="20">
        <f>F27/B27*100</f>
        <v>17.247950921164229</v>
      </c>
    </row>
    <row r="28" spans="1:11" ht="78.75" x14ac:dyDescent="0.2">
      <c r="A28" s="42" t="s">
        <v>105</v>
      </c>
      <c r="B28" s="35">
        <f t="shared" si="5"/>
        <v>33829135.299999997</v>
      </c>
      <c r="C28" s="35">
        <f>C30+C31+C32+C33</f>
        <v>0</v>
      </c>
      <c r="D28" s="35">
        <f t="shared" ref="D28:E28" si="13">D30+D31+D32+D33</f>
        <v>28410600</v>
      </c>
      <c r="E28" s="35">
        <f t="shared" si="13"/>
        <v>5418535.2999999998</v>
      </c>
      <c r="F28" s="35">
        <f t="shared" si="6"/>
        <v>33687675.060000002</v>
      </c>
      <c r="G28" s="35">
        <f>G30+G31+G32+G33</f>
        <v>0</v>
      </c>
      <c r="H28" s="35">
        <f t="shared" ref="H28:I28" si="14">H30+H31+H32+H33</f>
        <v>28351712</v>
      </c>
      <c r="I28" s="35">
        <f t="shared" si="14"/>
        <v>5335963.0599999996</v>
      </c>
      <c r="J28" s="35">
        <f t="shared" si="1"/>
        <v>141460.23999999464</v>
      </c>
      <c r="K28" s="20">
        <f>F28/B28*100</f>
        <v>99.581839030925522</v>
      </c>
    </row>
    <row r="29" spans="1:11" ht="33" customHeight="1" x14ac:dyDescent="0.2">
      <c r="A29" s="40" t="s">
        <v>19</v>
      </c>
      <c r="B29" s="35">
        <f t="shared" si="5"/>
        <v>0</v>
      </c>
      <c r="C29" s="35"/>
      <c r="D29" s="35"/>
      <c r="E29" s="35"/>
      <c r="F29" s="35">
        <f t="shared" si="6"/>
        <v>0</v>
      </c>
      <c r="G29" s="35"/>
      <c r="H29" s="35"/>
      <c r="I29" s="35"/>
      <c r="J29" s="35">
        <f t="shared" si="1"/>
        <v>0</v>
      </c>
      <c r="K29" s="20"/>
    </row>
    <row r="30" spans="1:11" ht="51" customHeight="1" x14ac:dyDescent="0.2">
      <c r="A30" s="41" t="s">
        <v>138</v>
      </c>
      <c r="B30" s="35">
        <f t="shared" si="5"/>
        <v>85900</v>
      </c>
      <c r="C30" s="35"/>
      <c r="D30" s="35"/>
      <c r="E30" s="35">
        <v>85900</v>
      </c>
      <c r="F30" s="35">
        <f t="shared" si="6"/>
        <v>83923.06</v>
      </c>
      <c r="G30" s="35"/>
      <c r="H30" s="35"/>
      <c r="I30" s="35">
        <v>83923.06</v>
      </c>
      <c r="J30" s="35">
        <f t="shared" si="1"/>
        <v>1976.9400000000023</v>
      </c>
      <c r="K30" s="20">
        <f>F30/B30*100</f>
        <v>97.698556461001161</v>
      </c>
    </row>
    <row r="31" spans="1:11" ht="51" customHeight="1" x14ac:dyDescent="0.2">
      <c r="A31" s="41" t="s">
        <v>139</v>
      </c>
      <c r="B31" s="35">
        <f t="shared" si="5"/>
        <v>319000</v>
      </c>
      <c r="C31" s="35"/>
      <c r="D31" s="35"/>
      <c r="E31" s="35">
        <v>319000</v>
      </c>
      <c r="F31" s="35">
        <f t="shared" si="6"/>
        <v>248796</v>
      </c>
      <c r="G31" s="35"/>
      <c r="H31" s="35"/>
      <c r="I31" s="35">
        <v>248796</v>
      </c>
      <c r="J31" s="35">
        <f t="shared" si="1"/>
        <v>70204</v>
      </c>
      <c r="K31" s="20"/>
    </row>
    <row r="32" spans="1:11" ht="51" x14ac:dyDescent="0.2">
      <c r="A32" s="41" t="s">
        <v>106</v>
      </c>
      <c r="B32" s="35">
        <f t="shared" si="5"/>
        <v>5013635.3</v>
      </c>
      <c r="C32" s="35"/>
      <c r="D32" s="35"/>
      <c r="E32" s="35">
        <v>5013635.3</v>
      </c>
      <c r="F32" s="35">
        <f t="shared" si="6"/>
        <v>5003244</v>
      </c>
      <c r="G32" s="35"/>
      <c r="H32" s="35"/>
      <c r="I32" s="35">
        <v>5003244</v>
      </c>
      <c r="J32" s="35">
        <f t="shared" si="1"/>
        <v>10391.299999999814</v>
      </c>
      <c r="K32" s="20">
        <f>F32/B32*100</f>
        <v>99.792739212602882</v>
      </c>
    </row>
    <row r="33" spans="1:11" ht="30.75" x14ac:dyDescent="0.2">
      <c r="A33" s="41" t="s">
        <v>107</v>
      </c>
      <c r="B33" s="35">
        <f t="shared" si="5"/>
        <v>28410600</v>
      </c>
      <c r="C33" s="35"/>
      <c r="D33" s="35">
        <v>28410600</v>
      </c>
      <c r="E33" s="35"/>
      <c r="F33" s="35">
        <f t="shared" si="6"/>
        <v>28351712</v>
      </c>
      <c r="G33" s="35"/>
      <c r="H33" s="35">
        <v>28351712</v>
      </c>
      <c r="I33" s="35"/>
      <c r="J33" s="35">
        <f t="shared" si="1"/>
        <v>58888</v>
      </c>
      <c r="K33" s="20">
        <f>F33/B33*100</f>
        <v>99.7927252504347</v>
      </c>
    </row>
    <row r="34" spans="1:11" ht="78.75" x14ac:dyDescent="0.2">
      <c r="A34" s="39" t="s">
        <v>45</v>
      </c>
      <c r="B34" s="35">
        <f t="shared" si="5"/>
        <v>339751.67999999999</v>
      </c>
      <c r="C34" s="35">
        <f>C36</f>
        <v>0</v>
      </c>
      <c r="D34" s="35">
        <f>D36</f>
        <v>0</v>
      </c>
      <c r="E34" s="35">
        <f>E36</f>
        <v>339751.67999999999</v>
      </c>
      <c r="F34" s="35">
        <f t="shared" si="6"/>
        <v>300000</v>
      </c>
      <c r="G34" s="35">
        <f>G36</f>
        <v>0</v>
      </c>
      <c r="H34" s="35">
        <f t="shared" ref="H34:I34" si="15">H36</f>
        <v>0</v>
      </c>
      <c r="I34" s="35">
        <f t="shared" si="15"/>
        <v>300000</v>
      </c>
      <c r="J34" s="35">
        <f t="shared" si="1"/>
        <v>39751.679999999993</v>
      </c>
      <c r="K34" s="20">
        <f>F34/B34*100</f>
        <v>88.299784124687775</v>
      </c>
    </row>
    <row r="35" spans="1:11" ht="30.75" x14ac:dyDescent="0.2">
      <c r="A35" s="40" t="s">
        <v>19</v>
      </c>
      <c r="B35" s="35"/>
      <c r="C35" s="35"/>
      <c r="D35" s="35"/>
      <c r="E35" s="35"/>
      <c r="F35" s="35">
        <f t="shared" si="6"/>
        <v>0</v>
      </c>
      <c r="G35" s="35"/>
      <c r="H35" s="35"/>
      <c r="I35" s="35"/>
      <c r="J35" s="35">
        <f t="shared" si="1"/>
        <v>0</v>
      </c>
      <c r="K35" s="20"/>
    </row>
    <row r="36" spans="1:11" ht="62.45" customHeight="1" x14ac:dyDescent="0.2">
      <c r="A36" s="41" t="s">
        <v>59</v>
      </c>
      <c r="B36" s="35">
        <f>C36+D36+E36</f>
        <v>339751.67999999999</v>
      </c>
      <c r="C36" s="35"/>
      <c r="D36" s="35"/>
      <c r="E36" s="35">
        <v>339751.67999999999</v>
      </c>
      <c r="F36" s="35">
        <f t="shared" si="6"/>
        <v>300000</v>
      </c>
      <c r="G36" s="35"/>
      <c r="H36" s="35"/>
      <c r="I36" s="35">
        <v>300000</v>
      </c>
      <c r="J36" s="35">
        <f t="shared" si="1"/>
        <v>39751.679999999993</v>
      </c>
      <c r="K36" s="20">
        <f>F36/B36*100</f>
        <v>88.299784124687775</v>
      </c>
    </row>
    <row r="37" spans="1:11" ht="52.15" customHeight="1" x14ac:dyDescent="0.2">
      <c r="A37" s="43" t="s">
        <v>40</v>
      </c>
      <c r="B37" s="35">
        <f t="shared" ref="B37:B100" si="16">C37+D37+E37</f>
        <v>3829600</v>
      </c>
      <c r="C37" s="35">
        <f>C39</f>
        <v>0</v>
      </c>
      <c r="D37" s="35">
        <f>D39</f>
        <v>0</v>
      </c>
      <c r="E37" s="35">
        <f>E39</f>
        <v>3829600</v>
      </c>
      <c r="F37" s="35">
        <f t="shared" si="6"/>
        <v>3829547.17</v>
      </c>
      <c r="G37" s="35">
        <f>G39</f>
        <v>0</v>
      </c>
      <c r="H37" s="35">
        <f>H39</f>
        <v>0</v>
      </c>
      <c r="I37" s="35">
        <f>I39</f>
        <v>3829547.17</v>
      </c>
      <c r="J37" s="35">
        <f t="shared" si="1"/>
        <v>52.830000000074506</v>
      </c>
      <c r="K37" s="20">
        <f>F37/B37*100</f>
        <v>99.998620482556916</v>
      </c>
    </row>
    <row r="38" spans="1:11" ht="30.75" x14ac:dyDescent="0.2">
      <c r="A38" s="40" t="s">
        <v>19</v>
      </c>
      <c r="B38" s="35">
        <f t="shared" si="16"/>
        <v>0</v>
      </c>
      <c r="C38" s="35"/>
      <c r="D38" s="35"/>
      <c r="E38" s="35"/>
      <c r="F38" s="35"/>
      <c r="G38" s="35"/>
      <c r="H38" s="35"/>
      <c r="I38" s="35"/>
      <c r="J38" s="35">
        <f t="shared" si="1"/>
        <v>0</v>
      </c>
      <c r="K38" s="20"/>
    </row>
    <row r="39" spans="1:11" ht="57.6" customHeight="1" x14ac:dyDescent="0.2">
      <c r="A39" s="41" t="s">
        <v>60</v>
      </c>
      <c r="B39" s="35">
        <f t="shared" si="16"/>
        <v>3829600</v>
      </c>
      <c r="C39" s="35"/>
      <c r="D39" s="35"/>
      <c r="E39" s="35">
        <v>3829600</v>
      </c>
      <c r="F39" s="35">
        <f>G39+H39+I39</f>
        <v>3829547.17</v>
      </c>
      <c r="G39" s="35"/>
      <c r="H39" s="35"/>
      <c r="I39" s="35">
        <v>3829547.17</v>
      </c>
      <c r="J39" s="35">
        <f t="shared" si="1"/>
        <v>52.830000000074506</v>
      </c>
      <c r="K39" s="20">
        <f>F39/B39*100</f>
        <v>99.998620482556916</v>
      </c>
    </row>
    <row r="40" spans="1:11" ht="105" x14ac:dyDescent="0.2">
      <c r="A40" s="43" t="s">
        <v>191</v>
      </c>
      <c r="B40" s="35">
        <f t="shared" si="16"/>
        <v>79862</v>
      </c>
      <c r="C40" s="35">
        <f>C42</f>
        <v>0</v>
      </c>
      <c r="D40" s="35">
        <f>D42</f>
        <v>0</v>
      </c>
      <c r="E40" s="35">
        <f>E42</f>
        <v>79862</v>
      </c>
      <c r="F40" s="35">
        <f>G40+H40+I40</f>
        <v>79862</v>
      </c>
      <c r="G40" s="35">
        <f>G42</f>
        <v>0</v>
      </c>
      <c r="H40" s="35">
        <f>H42</f>
        <v>0</v>
      </c>
      <c r="I40" s="35">
        <f>I42</f>
        <v>79862</v>
      </c>
      <c r="J40" s="35">
        <f t="shared" si="1"/>
        <v>0</v>
      </c>
      <c r="K40" s="20">
        <f>F40/B40*100</f>
        <v>100</v>
      </c>
    </row>
    <row r="41" spans="1:11" ht="30.75" x14ac:dyDescent="0.2">
      <c r="A41" s="40" t="s">
        <v>19</v>
      </c>
      <c r="B41" s="35">
        <f t="shared" si="16"/>
        <v>0</v>
      </c>
      <c r="C41" s="35"/>
      <c r="D41" s="35"/>
      <c r="E41" s="35"/>
      <c r="F41" s="35"/>
      <c r="G41" s="35"/>
      <c r="H41" s="35"/>
      <c r="I41" s="35"/>
      <c r="J41" s="35">
        <f t="shared" si="1"/>
        <v>0</v>
      </c>
      <c r="K41" s="20"/>
    </row>
    <row r="42" spans="1:11" ht="51" x14ac:dyDescent="0.2">
      <c r="A42" s="41" t="s">
        <v>113</v>
      </c>
      <c r="B42" s="35">
        <f t="shared" si="16"/>
        <v>79862</v>
      </c>
      <c r="C42" s="35"/>
      <c r="D42" s="35"/>
      <c r="E42" s="35">
        <v>79862</v>
      </c>
      <c r="F42" s="35">
        <f t="shared" ref="F42:F72" si="17">G42+H42+I42</f>
        <v>79862</v>
      </c>
      <c r="G42" s="35"/>
      <c r="H42" s="35"/>
      <c r="I42" s="35">
        <v>79862</v>
      </c>
      <c r="J42" s="35">
        <f t="shared" si="1"/>
        <v>0</v>
      </c>
      <c r="K42" s="20">
        <f>F42/B42*100</f>
        <v>100</v>
      </c>
    </row>
    <row r="43" spans="1:11" ht="157.5" x14ac:dyDescent="0.2">
      <c r="A43" s="43" t="s">
        <v>145</v>
      </c>
      <c r="B43" s="35">
        <f t="shared" si="16"/>
        <v>2404014.4500000002</v>
      </c>
      <c r="C43" s="35">
        <f>C45</f>
        <v>0</v>
      </c>
      <c r="D43" s="35">
        <f t="shared" ref="D43:E43" si="18">D45</f>
        <v>0</v>
      </c>
      <c r="E43" s="35">
        <f t="shared" si="18"/>
        <v>2404014.4500000002</v>
      </c>
      <c r="F43" s="35">
        <f t="shared" si="17"/>
        <v>0</v>
      </c>
      <c r="G43" s="35">
        <f>G45</f>
        <v>0</v>
      </c>
      <c r="H43" s="35">
        <f t="shared" ref="H43:I43" si="19">H45</f>
        <v>0</v>
      </c>
      <c r="I43" s="35">
        <f t="shared" si="19"/>
        <v>0</v>
      </c>
      <c r="J43" s="35">
        <f t="shared" si="1"/>
        <v>2404014.4500000002</v>
      </c>
      <c r="K43" s="20">
        <f>F43/B43*100</f>
        <v>0</v>
      </c>
    </row>
    <row r="44" spans="1:11" ht="30.75" x14ac:dyDescent="0.2">
      <c r="A44" s="40" t="s">
        <v>19</v>
      </c>
      <c r="B44" s="35">
        <f t="shared" si="16"/>
        <v>0</v>
      </c>
      <c r="C44" s="35"/>
      <c r="D44" s="35"/>
      <c r="E44" s="35"/>
      <c r="F44" s="35">
        <f t="shared" si="17"/>
        <v>0</v>
      </c>
      <c r="G44" s="35"/>
      <c r="H44" s="35"/>
      <c r="I44" s="35"/>
      <c r="J44" s="35">
        <f t="shared" si="1"/>
        <v>0</v>
      </c>
      <c r="K44" s="20"/>
    </row>
    <row r="45" spans="1:11" ht="30.75" x14ac:dyDescent="0.2">
      <c r="A45" s="45" t="s">
        <v>112</v>
      </c>
      <c r="B45" s="35">
        <f t="shared" si="16"/>
        <v>2404014.4500000002</v>
      </c>
      <c r="C45" s="35"/>
      <c r="D45" s="35"/>
      <c r="E45" s="35">
        <v>2404014.4500000002</v>
      </c>
      <c r="F45" s="35">
        <f t="shared" si="17"/>
        <v>0</v>
      </c>
      <c r="G45" s="35"/>
      <c r="H45" s="35"/>
      <c r="I45" s="35"/>
      <c r="J45" s="35">
        <f t="shared" si="1"/>
        <v>2404014.4500000002</v>
      </c>
      <c r="K45" s="20">
        <f>F45/B45*100</f>
        <v>0</v>
      </c>
    </row>
    <row r="46" spans="1:11" ht="78.75" x14ac:dyDescent="0.2">
      <c r="A46" s="44" t="s">
        <v>114</v>
      </c>
      <c r="B46" s="35">
        <f t="shared" si="16"/>
        <v>2200</v>
      </c>
      <c r="C46" s="35">
        <f>C48</f>
        <v>0</v>
      </c>
      <c r="D46" s="35">
        <f>D48</f>
        <v>0</v>
      </c>
      <c r="E46" s="35">
        <f>E48</f>
        <v>2200</v>
      </c>
      <c r="F46" s="35">
        <f t="shared" si="17"/>
        <v>2145</v>
      </c>
      <c r="G46" s="35">
        <f>G48</f>
        <v>0</v>
      </c>
      <c r="H46" s="35">
        <f>H48</f>
        <v>0</v>
      </c>
      <c r="I46" s="35">
        <f>I48</f>
        <v>2145</v>
      </c>
      <c r="J46" s="35">
        <f t="shared" si="1"/>
        <v>55</v>
      </c>
      <c r="K46" s="20">
        <f>F46/B46*100</f>
        <v>97.5</v>
      </c>
    </row>
    <row r="47" spans="1:11" ht="30.75" x14ac:dyDescent="0.2">
      <c r="A47" s="40" t="s">
        <v>13</v>
      </c>
      <c r="B47" s="35">
        <f t="shared" si="16"/>
        <v>0</v>
      </c>
      <c r="C47" s="35"/>
      <c r="D47" s="35"/>
      <c r="E47" s="35"/>
      <c r="F47" s="35">
        <f t="shared" si="17"/>
        <v>0</v>
      </c>
      <c r="G47" s="35"/>
      <c r="H47" s="35"/>
      <c r="I47" s="35"/>
      <c r="J47" s="35">
        <f t="shared" si="1"/>
        <v>0</v>
      </c>
      <c r="K47" s="20"/>
    </row>
    <row r="48" spans="1:11" ht="51" x14ac:dyDescent="0.2">
      <c r="A48" s="41" t="s">
        <v>115</v>
      </c>
      <c r="B48" s="35">
        <f t="shared" si="16"/>
        <v>2200</v>
      </c>
      <c r="C48" s="35"/>
      <c r="D48" s="35"/>
      <c r="E48" s="35">
        <v>2200</v>
      </c>
      <c r="F48" s="35">
        <f t="shared" si="17"/>
        <v>2145</v>
      </c>
      <c r="G48" s="35"/>
      <c r="H48" s="35"/>
      <c r="I48" s="35">
        <v>2145</v>
      </c>
      <c r="J48" s="35">
        <f t="shared" si="1"/>
        <v>55</v>
      </c>
      <c r="K48" s="20">
        <f>F48/B48*100</f>
        <v>97.5</v>
      </c>
    </row>
    <row r="49" spans="1:12" ht="52.5" x14ac:dyDescent="0.2">
      <c r="A49" s="44" t="s">
        <v>116</v>
      </c>
      <c r="B49" s="35">
        <f t="shared" si="16"/>
        <v>12600</v>
      </c>
      <c r="C49" s="35">
        <f>C51</f>
        <v>0</v>
      </c>
      <c r="D49" s="35">
        <f>D51</f>
        <v>0</v>
      </c>
      <c r="E49" s="35">
        <f>E51</f>
        <v>12600</v>
      </c>
      <c r="F49" s="35">
        <f t="shared" si="17"/>
        <v>12569.58</v>
      </c>
      <c r="G49" s="35">
        <f>G51</f>
        <v>0</v>
      </c>
      <c r="H49" s="35">
        <f>H51</f>
        <v>0</v>
      </c>
      <c r="I49" s="35">
        <f>I51</f>
        <v>12569.58</v>
      </c>
      <c r="J49" s="35">
        <f t="shared" si="1"/>
        <v>30.420000000000073</v>
      </c>
      <c r="K49" s="20">
        <f>F49/B49*100</f>
        <v>99.758571428571429</v>
      </c>
    </row>
    <row r="50" spans="1:12" ht="30.75" x14ac:dyDescent="0.2">
      <c r="A50" s="40" t="s">
        <v>13</v>
      </c>
      <c r="B50" s="35">
        <f t="shared" si="16"/>
        <v>0</v>
      </c>
      <c r="C50" s="35"/>
      <c r="D50" s="35"/>
      <c r="E50" s="35"/>
      <c r="F50" s="35">
        <f t="shared" si="17"/>
        <v>0</v>
      </c>
      <c r="G50" s="35"/>
      <c r="H50" s="35"/>
      <c r="I50" s="35"/>
      <c r="J50" s="35">
        <f t="shared" si="1"/>
        <v>0</v>
      </c>
      <c r="K50" s="20"/>
    </row>
    <row r="51" spans="1:12" ht="51" x14ac:dyDescent="0.2">
      <c r="A51" s="41" t="s">
        <v>117</v>
      </c>
      <c r="B51" s="35">
        <f t="shared" si="16"/>
        <v>12600</v>
      </c>
      <c r="C51" s="35"/>
      <c r="D51" s="35"/>
      <c r="E51" s="35">
        <v>12600</v>
      </c>
      <c r="F51" s="35">
        <f t="shared" si="17"/>
        <v>12569.58</v>
      </c>
      <c r="G51" s="35"/>
      <c r="H51" s="35"/>
      <c r="I51" s="35">
        <v>12569.58</v>
      </c>
      <c r="J51" s="35">
        <f t="shared" si="1"/>
        <v>30.420000000000073</v>
      </c>
      <c r="K51" s="20">
        <f>F51/B51*100</f>
        <v>99.758571428571429</v>
      </c>
    </row>
    <row r="52" spans="1:12" ht="105" x14ac:dyDescent="0.2">
      <c r="A52" s="39" t="s">
        <v>47</v>
      </c>
      <c r="B52" s="35">
        <f t="shared" si="16"/>
        <v>52000</v>
      </c>
      <c r="C52" s="35">
        <f>C54</f>
        <v>0</v>
      </c>
      <c r="D52" s="35">
        <f>D54</f>
        <v>0</v>
      </c>
      <c r="E52" s="35">
        <f>E54</f>
        <v>52000</v>
      </c>
      <c r="F52" s="35">
        <f t="shared" si="17"/>
        <v>0</v>
      </c>
      <c r="G52" s="35">
        <f>G54</f>
        <v>0</v>
      </c>
      <c r="H52" s="35">
        <f>H54</f>
        <v>0</v>
      </c>
      <c r="I52" s="35">
        <f>I54</f>
        <v>0</v>
      </c>
      <c r="J52" s="35">
        <f t="shared" si="1"/>
        <v>52000</v>
      </c>
      <c r="K52" s="20">
        <f>F52/B52*100</f>
        <v>0</v>
      </c>
    </row>
    <row r="53" spans="1:12" ht="30.75" x14ac:dyDescent="0.2">
      <c r="A53" s="40" t="s">
        <v>19</v>
      </c>
      <c r="B53" s="35">
        <f t="shared" si="16"/>
        <v>0</v>
      </c>
      <c r="C53" s="35"/>
      <c r="D53" s="35"/>
      <c r="E53" s="35"/>
      <c r="F53" s="35">
        <f t="shared" si="17"/>
        <v>0</v>
      </c>
      <c r="G53" s="35"/>
      <c r="H53" s="35"/>
      <c r="I53" s="35"/>
      <c r="J53" s="35">
        <f t="shared" si="1"/>
        <v>0</v>
      </c>
      <c r="K53" s="20"/>
    </row>
    <row r="54" spans="1:12" ht="51" x14ac:dyDescent="0.2">
      <c r="A54" s="41" t="s">
        <v>61</v>
      </c>
      <c r="B54" s="35">
        <f t="shared" si="16"/>
        <v>52000</v>
      </c>
      <c r="C54" s="35"/>
      <c r="D54" s="35"/>
      <c r="E54" s="35">
        <v>52000</v>
      </c>
      <c r="F54" s="35">
        <f t="shared" si="17"/>
        <v>0</v>
      </c>
      <c r="G54" s="35"/>
      <c r="H54" s="35"/>
      <c r="I54" s="35"/>
      <c r="J54" s="35">
        <f t="shared" si="1"/>
        <v>52000</v>
      </c>
      <c r="K54" s="20">
        <f>F54/B54*100</f>
        <v>0</v>
      </c>
    </row>
    <row r="55" spans="1:12" ht="90.6" customHeight="1" x14ac:dyDescent="0.2">
      <c r="A55" s="38" t="s">
        <v>49</v>
      </c>
      <c r="B55" s="73">
        <f t="shared" si="16"/>
        <v>148404079.96000001</v>
      </c>
      <c r="C55" s="73">
        <f>C56+C60+C67+C73</f>
        <v>137687135</v>
      </c>
      <c r="D55" s="73">
        <f t="shared" ref="D55:E55" si="20">D56+D60+D67+D73</f>
        <v>2589741.5</v>
      </c>
      <c r="E55" s="73">
        <f t="shared" si="20"/>
        <v>8127203.46</v>
      </c>
      <c r="F55" s="73">
        <f t="shared" si="17"/>
        <v>142520106.19999999</v>
      </c>
      <c r="G55" s="73">
        <f>G56+G60+G67+G73</f>
        <v>132537208.98</v>
      </c>
      <c r="H55" s="73">
        <f t="shared" ref="H55:I55" si="21">H56+H60+H67+H73</f>
        <v>2448995.02</v>
      </c>
      <c r="I55" s="73">
        <f t="shared" si="21"/>
        <v>7533902.2000000002</v>
      </c>
      <c r="J55" s="73">
        <f t="shared" si="1"/>
        <v>5883973.7600000203</v>
      </c>
      <c r="K55" s="21">
        <f>F55/B55*100</f>
        <v>96.035167118325887</v>
      </c>
    </row>
    <row r="56" spans="1:12" ht="52.5" x14ac:dyDescent="0.3">
      <c r="A56" s="39" t="s">
        <v>30</v>
      </c>
      <c r="B56" s="35">
        <f t="shared" si="16"/>
        <v>3950126.46</v>
      </c>
      <c r="C56" s="35">
        <f>C58+C59</f>
        <v>0</v>
      </c>
      <c r="D56" s="35">
        <f>D58+D59</f>
        <v>0</v>
      </c>
      <c r="E56" s="35">
        <f>E58+E59</f>
        <v>3950126.46</v>
      </c>
      <c r="F56" s="35">
        <f t="shared" si="17"/>
        <v>3950126.46</v>
      </c>
      <c r="G56" s="35">
        <f>G58+G59</f>
        <v>0</v>
      </c>
      <c r="H56" s="35">
        <f>H58+H59</f>
        <v>0</v>
      </c>
      <c r="I56" s="35">
        <f>I58+I59</f>
        <v>3950126.46</v>
      </c>
      <c r="J56" s="35">
        <f t="shared" si="1"/>
        <v>0</v>
      </c>
      <c r="K56" s="20">
        <f>F56/B56*100</f>
        <v>100</v>
      </c>
      <c r="L56" s="11"/>
    </row>
    <row r="57" spans="1:12" ht="30.75" x14ac:dyDescent="0.3">
      <c r="A57" s="40" t="s">
        <v>19</v>
      </c>
      <c r="B57" s="35">
        <f t="shared" si="16"/>
        <v>0</v>
      </c>
      <c r="C57" s="35"/>
      <c r="D57" s="35"/>
      <c r="E57" s="35"/>
      <c r="F57" s="35">
        <f t="shared" si="17"/>
        <v>0</v>
      </c>
      <c r="G57" s="35"/>
      <c r="H57" s="35"/>
      <c r="I57" s="35"/>
      <c r="J57" s="35">
        <f t="shared" si="1"/>
        <v>0</v>
      </c>
      <c r="K57" s="20"/>
      <c r="L57" s="11"/>
    </row>
    <row r="58" spans="1:12" ht="51" x14ac:dyDescent="0.3">
      <c r="A58" s="45" t="s">
        <v>92</v>
      </c>
      <c r="B58" s="35">
        <f t="shared" si="16"/>
        <v>4800</v>
      </c>
      <c r="C58" s="35"/>
      <c r="D58" s="35"/>
      <c r="E58" s="35">
        <v>4800</v>
      </c>
      <c r="F58" s="35">
        <f t="shared" si="17"/>
        <v>4800</v>
      </c>
      <c r="G58" s="35"/>
      <c r="H58" s="35"/>
      <c r="I58" s="35">
        <v>4800</v>
      </c>
      <c r="J58" s="35">
        <f t="shared" si="1"/>
        <v>0</v>
      </c>
      <c r="K58" s="20">
        <f>F58/B58*100</f>
        <v>100</v>
      </c>
      <c r="L58" s="11"/>
    </row>
    <row r="59" spans="1:12" ht="76.5" x14ac:dyDescent="0.3">
      <c r="A59" s="45" t="s">
        <v>84</v>
      </c>
      <c r="B59" s="35">
        <f t="shared" si="16"/>
        <v>3945326.46</v>
      </c>
      <c r="C59" s="35"/>
      <c r="D59" s="35"/>
      <c r="E59" s="35">
        <v>3945326.46</v>
      </c>
      <c r="F59" s="35">
        <f t="shared" si="17"/>
        <v>3945326.46</v>
      </c>
      <c r="G59" s="35"/>
      <c r="H59" s="35"/>
      <c r="I59" s="35">
        <v>3945326.46</v>
      </c>
      <c r="J59" s="35">
        <f t="shared" si="1"/>
        <v>0</v>
      </c>
      <c r="K59" s="20">
        <f>F59/B59*100</f>
        <v>100</v>
      </c>
      <c r="L59" s="11"/>
    </row>
    <row r="60" spans="1:12" ht="78.75" x14ac:dyDescent="0.2">
      <c r="A60" s="39" t="s">
        <v>33</v>
      </c>
      <c r="B60" s="35">
        <f t="shared" si="16"/>
        <v>66955618.369999997</v>
      </c>
      <c r="C60" s="35">
        <f>C62+C63+C64+C65+C66</f>
        <v>61974600</v>
      </c>
      <c r="D60" s="35">
        <f>D62+D63+D64+D65+D66</f>
        <v>1977916</v>
      </c>
      <c r="E60" s="35">
        <f>E62+E63+E64+E65+E66</f>
        <v>3003102.37</v>
      </c>
      <c r="F60" s="35">
        <f t="shared" si="17"/>
        <v>62086094.829999998</v>
      </c>
      <c r="G60" s="35">
        <f>G62+G63+G64+G65+G66</f>
        <v>57815492.719999999</v>
      </c>
      <c r="H60" s="35">
        <f>H62+H63+H64+H65+H66</f>
        <v>1845176.24</v>
      </c>
      <c r="I60" s="35">
        <f>I62+I63+I64+I65+I66</f>
        <v>2425425.87</v>
      </c>
      <c r="J60" s="35">
        <f t="shared" si="1"/>
        <v>4869523.5399999991</v>
      </c>
      <c r="K60" s="20">
        <f>F60/B60*100</f>
        <v>92.727236849504138</v>
      </c>
    </row>
    <row r="61" spans="1:12" ht="31.15" customHeight="1" x14ac:dyDescent="0.2">
      <c r="A61" s="40" t="s">
        <v>19</v>
      </c>
      <c r="B61" s="35">
        <f t="shared" si="16"/>
        <v>0</v>
      </c>
      <c r="C61" s="35"/>
      <c r="D61" s="35"/>
      <c r="E61" s="35"/>
      <c r="F61" s="35">
        <f t="shared" si="17"/>
        <v>0</v>
      </c>
      <c r="G61" s="35"/>
      <c r="H61" s="35"/>
      <c r="I61" s="35"/>
      <c r="J61" s="35">
        <f t="shared" si="1"/>
        <v>0</v>
      </c>
      <c r="K61" s="20"/>
    </row>
    <row r="62" spans="1:12" ht="51" x14ac:dyDescent="0.2">
      <c r="A62" s="45" t="s">
        <v>93</v>
      </c>
      <c r="B62" s="35">
        <f t="shared" si="16"/>
        <v>1025186.37</v>
      </c>
      <c r="C62" s="35"/>
      <c r="D62" s="35"/>
      <c r="E62" s="35">
        <v>1025186.37</v>
      </c>
      <c r="F62" s="35">
        <f t="shared" si="17"/>
        <v>580249.63</v>
      </c>
      <c r="G62" s="35"/>
      <c r="H62" s="35"/>
      <c r="I62" s="35">
        <v>580249.63</v>
      </c>
      <c r="J62" s="35">
        <f t="shared" si="1"/>
        <v>444936.74</v>
      </c>
      <c r="K62" s="20">
        <f t="shared" ref="K62:K67" si="22">F62/B62*100</f>
        <v>56.599428843362396</v>
      </c>
    </row>
    <row r="63" spans="1:12" ht="30.75" x14ac:dyDescent="0.2">
      <c r="A63" s="45" t="s">
        <v>62</v>
      </c>
      <c r="B63" s="35">
        <f t="shared" si="16"/>
        <v>0</v>
      </c>
      <c r="C63" s="35"/>
      <c r="D63" s="35"/>
      <c r="E63" s="35"/>
      <c r="F63" s="35">
        <f t="shared" si="17"/>
        <v>0</v>
      </c>
      <c r="G63" s="35"/>
      <c r="H63" s="35"/>
      <c r="I63" s="35"/>
      <c r="J63" s="35">
        <f t="shared" si="1"/>
        <v>0</v>
      </c>
      <c r="K63" s="20"/>
    </row>
    <row r="64" spans="1:12" ht="51" x14ac:dyDescent="0.2">
      <c r="A64" s="45" t="s">
        <v>142</v>
      </c>
      <c r="B64" s="35">
        <f t="shared" si="16"/>
        <v>1977916</v>
      </c>
      <c r="C64" s="35"/>
      <c r="D64" s="35"/>
      <c r="E64" s="35">
        <v>1977916</v>
      </c>
      <c r="F64" s="35">
        <f t="shared" si="17"/>
        <v>1845176.24</v>
      </c>
      <c r="G64" s="35"/>
      <c r="H64" s="35"/>
      <c r="I64" s="35">
        <v>1845176.24</v>
      </c>
      <c r="J64" s="35">
        <f t="shared" si="1"/>
        <v>132739.76</v>
      </c>
      <c r="K64" s="20">
        <f t="shared" si="22"/>
        <v>93.288908123499681</v>
      </c>
    </row>
    <row r="65" spans="1:11" ht="60" customHeight="1" x14ac:dyDescent="0.2">
      <c r="A65" s="45" t="s">
        <v>141</v>
      </c>
      <c r="B65" s="35">
        <f t="shared" si="16"/>
        <v>1977916</v>
      </c>
      <c r="C65" s="35"/>
      <c r="D65" s="35">
        <v>1977916</v>
      </c>
      <c r="E65" s="35"/>
      <c r="F65" s="35">
        <f t="shared" si="17"/>
        <v>1845176.24</v>
      </c>
      <c r="G65" s="35"/>
      <c r="H65" s="35">
        <v>1845176.24</v>
      </c>
      <c r="I65" s="35"/>
      <c r="J65" s="35">
        <f t="shared" si="1"/>
        <v>132739.76</v>
      </c>
      <c r="K65" s="20">
        <f t="shared" si="22"/>
        <v>93.288908123499681</v>
      </c>
    </row>
    <row r="66" spans="1:11" ht="61.15" customHeight="1" x14ac:dyDescent="0.2">
      <c r="A66" s="45" t="s">
        <v>140</v>
      </c>
      <c r="B66" s="35">
        <f t="shared" si="16"/>
        <v>61974600</v>
      </c>
      <c r="C66" s="35">
        <v>61974600</v>
      </c>
      <c r="D66" s="35"/>
      <c r="E66" s="35"/>
      <c r="F66" s="35">
        <f t="shared" si="17"/>
        <v>57815492.719999999</v>
      </c>
      <c r="G66" s="35">
        <v>57815492.719999999</v>
      </c>
      <c r="H66" s="35"/>
      <c r="I66" s="35"/>
      <c r="J66" s="35">
        <f t="shared" si="1"/>
        <v>4159107.2800000012</v>
      </c>
      <c r="K66" s="20">
        <f t="shared" si="22"/>
        <v>93.289013111823223</v>
      </c>
    </row>
    <row r="67" spans="1:11" ht="78.75" x14ac:dyDescent="0.2">
      <c r="A67" s="43" t="s">
        <v>82</v>
      </c>
      <c r="B67" s="35">
        <f t="shared" si="16"/>
        <v>23180651.800000001</v>
      </c>
      <c r="C67" s="35">
        <f>C69+C70+C71+C72</f>
        <v>22606300.5</v>
      </c>
      <c r="D67" s="35">
        <f>D69+D70+D71+D72</f>
        <v>182682</v>
      </c>
      <c r="E67" s="35">
        <f>E69+E70+E71+E72</f>
        <v>391669.3</v>
      </c>
      <c r="F67" s="35">
        <f t="shared" si="17"/>
        <v>22794356.940000001</v>
      </c>
      <c r="G67" s="35">
        <f>G69+G70+G71+G72</f>
        <v>22224168.449999999</v>
      </c>
      <c r="H67" s="35">
        <f>H69+H70+H71+H72</f>
        <v>179593.98</v>
      </c>
      <c r="I67" s="35">
        <f>I69+I70+I71+I72</f>
        <v>390594.51</v>
      </c>
      <c r="J67" s="35">
        <f t="shared" si="1"/>
        <v>386294.8599999994</v>
      </c>
      <c r="K67" s="20">
        <f t="shared" si="22"/>
        <v>98.333546168878655</v>
      </c>
    </row>
    <row r="68" spans="1:11" ht="30.75" x14ac:dyDescent="0.2">
      <c r="A68" s="40" t="s">
        <v>19</v>
      </c>
      <c r="B68" s="35">
        <f t="shared" si="16"/>
        <v>0</v>
      </c>
      <c r="C68" s="35"/>
      <c r="D68" s="35"/>
      <c r="E68" s="35"/>
      <c r="F68" s="35">
        <f t="shared" si="17"/>
        <v>0</v>
      </c>
      <c r="G68" s="35"/>
      <c r="H68" s="35"/>
      <c r="I68" s="35"/>
      <c r="J68" s="35">
        <f t="shared" si="1"/>
        <v>0</v>
      </c>
      <c r="K68" s="20"/>
    </row>
    <row r="69" spans="1:11" ht="51" x14ac:dyDescent="0.2">
      <c r="A69" s="45" t="s">
        <v>99</v>
      </c>
      <c r="B69" s="35">
        <f t="shared" si="16"/>
        <v>346000</v>
      </c>
      <c r="C69" s="35"/>
      <c r="D69" s="35"/>
      <c r="E69" s="35">
        <v>346000</v>
      </c>
      <c r="F69" s="35">
        <f t="shared" si="17"/>
        <v>345696.01</v>
      </c>
      <c r="G69" s="35"/>
      <c r="H69" s="35"/>
      <c r="I69" s="35">
        <v>345696.01</v>
      </c>
      <c r="J69" s="35">
        <f t="shared" si="1"/>
        <v>303.98999999999069</v>
      </c>
      <c r="K69" s="20">
        <f>F69/B69*100</f>
        <v>99.912141618497103</v>
      </c>
    </row>
    <row r="70" spans="1:11" ht="51" x14ac:dyDescent="0.2">
      <c r="A70" s="45" t="s">
        <v>182</v>
      </c>
      <c r="B70" s="35">
        <f t="shared" si="16"/>
        <v>45669.3</v>
      </c>
      <c r="C70" s="35"/>
      <c r="D70" s="35"/>
      <c r="E70" s="35">
        <v>45669.3</v>
      </c>
      <c r="F70" s="35">
        <f t="shared" si="17"/>
        <v>44898.5</v>
      </c>
      <c r="G70" s="35"/>
      <c r="H70" s="35"/>
      <c r="I70" s="35">
        <v>44898.5</v>
      </c>
      <c r="J70" s="35">
        <f t="shared" si="1"/>
        <v>770.80000000000291</v>
      </c>
      <c r="K70" s="20">
        <f>F70/B70*100</f>
        <v>98.312214113200767</v>
      </c>
    </row>
    <row r="71" spans="1:11" ht="51" x14ac:dyDescent="0.2">
      <c r="A71" s="45" t="s">
        <v>181</v>
      </c>
      <c r="B71" s="35">
        <f t="shared" si="16"/>
        <v>182682</v>
      </c>
      <c r="C71" s="35"/>
      <c r="D71" s="35">
        <v>182682</v>
      </c>
      <c r="E71" s="35"/>
      <c r="F71" s="35">
        <f t="shared" si="17"/>
        <v>179593.98</v>
      </c>
      <c r="G71" s="35"/>
      <c r="H71" s="35">
        <v>179593.98</v>
      </c>
      <c r="I71" s="35"/>
      <c r="J71" s="35">
        <f t="shared" si="1"/>
        <v>3088.0199999999895</v>
      </c>
      <c r="K71" s="20">
        <f>F71/B71*100</f>
        <v>98.30961999540186</v>
      </c>
    </row>
    <row r="72" spans="1:11" ht="51" x14ac:dyDescent="0.2">
      <c r="A72" s="45" t="s">
        <v>180</v>
      </c>
      <c r="B72" s="35">
        <f t="shared" si="16"/>
        <v>22606300.5</v>
      </c>
      <c r="C72" s="35">
        <v>22606300.5</v>
      </c>
      <c r="D72" s="35"/>
      <c r="E72" s="35"/>
      <c r="F72" s="35">
        <f t="shared" si="17"/>
        <v>22224168.449999999</v>
      </c>
      <c r="G72" s="35">
        <v>22224168.449999999</v>
      </c>
      <c r="H72" s="35"/>
      <c r="I72" s="35"/>
      <c r="J72" s="35">
        <f t="shared" si="1"/>
        <v>382132.05000000075</v>
      </c>
      <c r="K72" s="20">
        <f>F72/B72*100</f>
        <v>98.309621470350706</v>
      </c>
    </row>
    <row r="73" spans="1:11" ht="105" x14ac:dyDescent="0.2">
      <c r="A73" s="43" t="s">
        <v>83</v>
      </c>
      <c r="B73" s="35">
        <f t="shared" si="16"/>
        <v>54317683.329999998</v>
      </c>
      <c r="C73" s="35">
        <f>C75+C76+C77+C78</f>
        <v>53106234.5</v>
      </c>
      <c r="D73" s="35">
        <f>D75+D76+D77+D78</f>
        <v>429143.5</v>
      </c>
      <c r="E73" s="35">
        <f>E75+E76+E77+E78</f>
        <v>782305.33</v>
      </c>
      <c r="F73" s="35">
        <f>G73+H73+I73</f>
        <v>53689527.969999999</v>
      </c>
      <c r="G73" s="35">
        <f>G75+G76+G77+G78</f>
        <v>52497547.810000002</v>
      </c>
      <c r="H73" s="35">
        <f>H75+H76+H77+H78</f>
        <v>424224.8</v>
      </c>
      <c r="I73" s="35">
        <f>I75+I76+I77+I78</f>
        <v>767755.36</v>
      </c>
      <c r="J73" s="35">
        <f t="shared" ref="J73:J136" si="23">B73-F73</f>
        <v>628155.3599999994</v>
      </c>
      <c r="K73" s="20">
        <f>F73/B73*100</f>
        <v>98.843552741040668</v>
      </c>
    </row>
    <row r="74" spans="1:11" ht="30.75" x14ac:dyDescent="0.2">
      <c r="A74" s="40" t="s">
        <v>19</v>
      </c>
      <c r="B74" s="35">
        <f t="shared" si="16"/>
        <v>0</v>
      </c>
      <c r="C74" s="35"/>
      <c r="D74" s="35"/>
      <c r="E74" s="35"/>
      <c r="F74" s="35">
        <f>G74+H74+I74</f>
        <v>0</v>
      </c>
      <c r="G74" s="35"/>
      <c r="H74" s="35"/>
      <c r="I74" s="35"/>
      <c r="J74" s="35">
        <f t="shared" si="23"/>
        <v>0</v>
      </c>
      <c r="K74" s="20"/>
    </row>
    <row r="75" spans="1:11" ht="51" x14ac:dyDescent="0.2">
      <c r="A75" s="45" t="s">
        <v>100</v>
      </c>
      <c r="B75" s="35">
        <f t="shared" si="16"/>
        <v>675020</v>
      </c>
      <c r="C75" s="35"/>
      <c r="D75" s="35"/>
      <c r="E75" s="35">
        <v>675020</v>
      </c>
      <c r="F75" s="35">
        <f>G75+H75+I75</f>
        <v>661625.38</v>
      </c>
      <c r="G75" s="35"/>
      <c r="H75" s="35"/>
      <c r="I75" s="35">
        <v>661625.38</v>
      </c>
      <c r="J75" s="35">
        <f t="shared" si="23"/>
        <v>13394.619999999995</v>
      </c>
      <c r="K75" s="20">
        <f t="shared" ref="K75:K81" si="24">F75/B75*100</f>
        <v>98.015670646795655</v>
      </c>
    </row>
    <row r="76" spans="1:11" ht="51" x14ac:dyDescent="0.2">
      <c r="A76" s="45" t="s">
        <v>192</v>
      </c>
      <c r="B76" s="35">
        <f t="shared" si="16"/>
        <v>107285.33</v>
      </c>
      <c r="C76" s="35"/>
      <c r="D76" s="35"/>
      <c r="E76" s="35">
        <v>107285.33</v>
      </c>
      <c r="F76" s="35">
        <f>G76+H76+I76</f>
        <v>106129.98</v>
      </c>
      <c r="G76" s="35"/>
      <c r="H76" s="35"/>
      <c r="I76" s="35">
        <v>106129.98</v>
      </c>
      <c r="J76" s="35">
        <f t="shared" si="23"/>
        <v>1155.3500000000058</v>
      </c>
      <c r="K76" s="20">
        <f t="shared" si="24"/>
        <v>98.923105330430545</v>
      </c>
    </row>
    <row r="77" spans="1:11" ht="51" x14ac:dyDescent="0.2">
      <c r="A77" s="45" t="s">
        <v>193</v>
      </c>
      <c r="B77" s="35">
        <f t="shared" si="16"/>
        <v>429143.5</v>
      </c>
      <c r="C77" s="35"/>
      <c r="D77" s="35">
        <v>429143.5</v>
      </c>
      <c r="E77" s="35"/>
      <c r="F77" s="35">
        <f t="shared" ref="F77:F78" si="25">G77+H77+I77</f>
        <v>424224.8</v>
      </c>
      <c r="G77" s="35"/>
      <c r="H77" s="35">
        <v>424224.8</v>
      </c>
      <c r="I77" s="35"/>
      <c r="J77" s="35">
        <f t="shared" si="23"/>
        <v>4918.7000000000116</v>
      </c>
      <c r="K77" s="20">
        <f t="shared" si="24"/>
        <v>98.85383327488357</v>
      </c>
    </row>
    <row r="78" spans="1:11" ht="57.6" customHeight="1" x14ac:dyDescent="0.2">
      <c r="A78" s="45" t="s">
        <v>194</v>
      </c>
      <c r="B78" s="35">
        <f t="shared" si="16"/>
        <v>53106234.5</v>
      </c>
      <c r="C78" s="35">
        <v>53106234.5</v>
      </c>
      <c r="D78" s="35"/>
      <c r="E78" s="35"/>
      <c r="F78" s="35">
        <f t="shared" si="25"/>
        <v>52497547.810000002</v>
      </c>
      <c r="G78" s="35">
        <v>52497547.810000002</v>
      </c>
      <c r="H78" s="35"/>
      <c r="I78" s="35"/>
      <c r="J78" s="35">
        <f t="shared" si="23"/>
        <v>608686.68999999762</v>
      </c>
      <c r="K78" s="20">
        <f t="shared" si="24"/>
        <v>98.853831954513751</v>
      </c>
    </row>
    <row r="79" spans="1:11" ht="57" customHeight="1" x14ac:dyDescent="0.2">
      <c r="A79" s="38" t="s">
        <v>0</v>
      </c>
      <c r="B79" s="73">
        <f t="shared" si="16"/>
        <v>373159568.60000002</v>
      </c>
      <c r="C79" s="73">
        <f>C80+C84</f>
        <v>343860123.25999999</v>
      </c>
      <c r="D79" s="73">
        <f>D80+D84</f>
        <v>17342946.479999997</v>
      </c>
      <c r="E79" s="73">
        <f>E80+E84</f>
        <v>11956498.859999999</v>
      </c>
      <c r="F79" s="73">
        <f>G79+H79+I79</f>
        <v>369823902.37</v>
      </c>
      <c r="G79" s="73">
        <f>G80+G84</f>
        <v>343860123.25999999</v>
      </c>
      <c r="H79" s="73">
        <f>H80+H84</f>
        <v>17342946.479999997</v>
      </c>
      <c r="I79" s="73">
        <f>I80+I84</f>
        <v>8620832.629999999</v>
      </c>
      <c r="J79" s="73">
        <f t="shared" si="23"/>
        <v>3335666.2300000191</v>
      </c>
      <c r="K79" s="21">
        <f t="shared" si="24"/>
        <v>99.106101917066042</v>
      </c>
    </row>
    <row r="80" spans="1:11" ht="95.45" customHeight="1" x14ac:dyDescent="0.2">
      <c r="A80" s="38" t="s">
        <v>49</v>
      </c>
      <c r="B80" s="35">
        <f t="shared" si="16"/>
        <v>350000</v>
      </c>
      <c r="C80" s="35">
        <f>C81</f>
        <v>0</v>
      </c>
      <c r="D80" s="35">
        <f>D81</f>
        <v>0</v>
      </c>
      <c r="E80" s="35">
        <f>E81</f>
        <v>350000</v>
      </c>
      <c r="F80" s="35">
        <f>G80+H80+I80</f>
        <v>0</v>
      </c>
      <c r="G80" s="35">
        <f>G81</f>
        <v>0</v>
      </c>
      <c r="H80" s="35">
        <f>H81</f>
        <v>0</v>
      </c>
      <c r="I80" s="35">
        <f>I81</f>
        <v>0</v>
      </c>
      <c r="J80" s="35">
        <f t="shared" si="23"/>
        <v>350000</v>
      </c>
      <c r="K80" s="20">
        <f t="shared" si="24"/>
        <v>0</v>
      </c>
    </row>
    <row r="81" spans="1:11" ht="288.75" x14ac:dyDescent="0.2">
      <c r="A81" s="43" t="s">
        <v>43</v>
      </c>
      <c r="B81" s="35">
        <f t="shared" si="16"/>
        <v>350000</v>
      </c>
      <c r="C81" s="35">
        <f>C83</f>
        <v>0</v>
      </c>
      <c r="D81" s="35">
        <f>D83</f>
        <v>0</v>
      </c>
      <c r="E81" s="35">
        <f>E83</f>
        <v>350000</v>
      </c>
      <c r="F81" s="35">
        <f>G81+H81+I81</f>
        <v>0</v>
      </c>
      <c r="G81" s="35">
        <f>G83</f>
        <v>0</v>
      </c>
      <c r="H81" s="35">
        <f>H83</f>
        <v>0</v>
      </c>
      <c r="I81" s="35">
        <f>I83</f>
        <v>0</v>
      </c>
      <c r="J81" s="35">
        <f t="shared" si="23"/>
        <v>350000</v>
      </c>
      <c r="K81" s="20">
        <f t="shared" si="24"/>
        <v>0</v>
      </c>
    </row>
    <row r="82" spans="1:11" ht="34.15" customHeight="1" x14ac:dyDescent="0.2">
      <c r="A82" s="40" t="s">
        <v>19</v>
      </c>
      <c r="B82" s="35">
        <f t="shared" si="16"/>
        <v>0</v>
      </c>
      <c r="C82" s="35"/>
      <c r="D82" s="35"/>
      <c r="E82" s="35"/>
      <c r="F82" s="35"/>
      <c r="G82" s="35"/>
      <c r="H82" s="35"/>
      <c r="I82" s="35"/>
      <c r="J82" s="35">
        <f t="shared" si="23"/>
        <v>0</v>
      </c>
      <c r="K82" s="20"/>
    </row>
    <row r="83" spans="1:11" ht="57" customHeight="1" x14ac:dyDescent="0.2">
      <c r="A83" s="46" t="s">
        <v>94</v>
      </c>
      <c r="B83" s="35">
        <f t="shared" si="16"/>
        <v>350000</v>
      </c>
      <c r="C83" s="35"/>
      <c r="D83" s="35"/>
      <c r="E83" s="35">
        <v>350000</v>
      </c>
      <c r="F83" s="35">
        <f>G83+H83+I83</f>
        <v>0</v>
      </c>
      <c r="G83" s="35"/>
      <c r="H83" s="35"/>
      <c r="I83" s="35"/>
      <c r="J83" s="35">
        <f t="shared" si="23"/>
        <v>350000</v>
      </c>
      <c r="K83" s="20">
        <f>F83/B83*100</f>
        <v>0</v>
      </c>
    </row>
    <row r="84" spans="1:11" ht="102" x14ac:dyDescent="0.2">
      <c r="A84" s="38" t="s">
        <v>48</v>
      </c>
      <c r="B84" s="73">
        <f t="shared" si="16"/>
        <v>372809568.60000002</v>
      </c>
      <c r="C84" s="73">
        <f>C85+C105</f>
        <v>343860123.25999999</v>
      </c>
      <c r="D84" s="73">
        <f>D85+D105</f>
        <v>17342946.479999997</v>
      </c>
      <c r="E84" s="73">
        <f>E85+E105</f>
        <v>11606498.859999999</v>
      </c>
      <c r="F84" s="73">
        <f>G84+H84+I84</f>
        <v>369823902.37</v>
      </c>
      <c r="G84" s="73">
        <f>G85+G105</f>
        <v>343860123.25999999</v>
      </c>
      <c r="H84" s="73">
        <f>H85+H105</f>
        <v>17342946.479999997</v>
      </c>
      <c r="I84" s="73">
        <f>I85+I105</f>
        <v>8620832.629999999</v>
      </c>
      <c r="J84" s="73">
        <f t="shared" si="23"/>
        <v>2985666.2300000191</v>
      </c>
      <c r="K84" s="21">
        <f>F84/B84*100</f>
        <v>99.19914442077976</v>
      </c>
    </row>
    <row r="85" spans="1:11" ht="288.75" x14ac:dyDescent="0.2">
      <c r="A85" s="43" t="s">
        <v>43</v>
      </c>
      <c r="B85" s="35">
        <f t="shared" si="16"/>
        <v>371943914.65000004</v>
      </c>
      <c r="C85" s="35">
        <f>C87+C88+C89+C97+C101</f>
        <v>343860123.25999999</v>
      </c>
      <c r="D85" s="35">
        <f>D87+D88+D89+D97+D101</f>
        <v>17342946.479999997</v>
      </c>
      <c r="E85" s="35">
        <f>E87+E88+E89+E97+E101</f>
        <v>10740844.91</v>
      </c>
      <c r="F85" s="35">
        <f>G85+H85+I85</f>
        <v>368958248.42000002</v>
      </c>
      <c r="G85" s="35">
        <f>G87+G88+G89+G97+G101</f>
        <v>343860123.25999999</v>
      </c>
      <c r="H85" s="35">
        <f>H87+H88+H89+H97+H101</f>
        <v>17342946.479999997</v>
      </c>
      <c r="I85" s="35">
        <f>I87+I88+I89+I97+I101</f>
        <v>7755178.6799999997</v>
      </c>
      <c r="J85" s="35">
        <f t="shared" si="23"/>
        <v>2985666.2300000191</v>
      </c>
      <c r="K85" s="20">
        <f>F85/B85*100</f>
        <v>99.197280527412431</v>
      </c>
    </row>
    <row r="86" spans="1:11" ht="30.75" x14ac:dyDescent="0.2">
      <c r="A86" s="40" t="s">
        <v>19</v>
      </c>
      <c r="B86" s="35">
        <f t="shared" si="16"/>
        <v>0</v>
      </c>
      <c r="C86" s="35"/>
      <c r="D86" s="35"/>
      <c r="E86" s="35"/>
      <c r="F86" s="35"/>
      <c r="G86" s="35"/>
      <c r="H86" s="35"/>
      <c r="I86" s="35"/>
      <c r="J86" s="35">
        <f t="shared" si="23"/>
        <v>0</v>
      </c>
      <c r="K86" s="20"/>
    </row>
    <row r="87" spans="1:11" ht="51" x14ac:dyDescent="0.2">
      <c r="A87" s="46" t="s">
        <v>118</v>
      </c>
      <c r="B87" s="35">
        <f t="shared" si="16"/>
        <v>4385267.91</v>
      </c>
      <c r="C87" s="35"/>
      <c r="D87" s="35"/>
      <c r="E87" s="35">
        <v>4385267.91</v>
      </c>
      <c r="F87" s="35">
        <f t="shared" ref="F87:F107" si="26">G87+H87+I87</f>
        <v>2501558.2599999998</v>
      </c>
      <c r="G87" s="35"/>
      <c r="H87" s="35"/>
      <c r="I87" s="35">
        <v>2501558.2599999998</v>
      </c>
      <c r="J87" s="35">
        <f t="shared" si="23"/>
        <v>1883709.6500000004</v>
      </c>
      <c r="K87" s="20">
        <f t="shared" ref="K87:K105" si="27">F87/B87*100</f>
        <v>57.04459365630867</v>
      </c>
    </row>
    <row r="88" spans="1:11" ht="56.45" customHeight="1" x14ac:dyDescent="0.2">
      <c r="A88" s="47" t="s">
        <v>63</v>
      </c>
      <c r="B88" s="35">
        <f t="shared" si="16"/>
        <v>1750000</v>
      </c>
      <c r="C88" s="35"/>
      <c r="D88" s="35"/>
      <c r="E88" s="35">
        <v>1750000</v>
      </c>
      <c r="F88" s="35">
        <f t="shared" si="26"/>
        <v>648043.42000000004</v>
      </c>
      <c r="G88" s="35"/>
      <c r="H88" s="35"/>
      <c r="I88" s="35">
        <v>648043.42000000004</v>
      </c>
      <c r="J88" s="35">
        <f t="shared" si="23"/>
        <v>1101956.58</v>
      </c>
      <c r="K88" s="20">
        <f t="shared" si="27"/>
        <v>37.031052571428575</v>
      </c>
    </row>
    <row r="89" spans="1:11" ht="56.45" customHeight="1" x14ac:dyDescent="0.2">
      <c r="A89" s="47" t="s">
        <v>134</v>
      </c>
      <c r="B89" s="73">
        <f t="shared" si="16"/>
        <v>21392689.300000001</v>
      </c>
      <c r="C89" s="73">
        <f>C90+C91+C92+C93+C94+C95+C96</f>
        <v>20109123.259999998</v>
      </c>
      <c r="D89" s="73">
        <f t="shared" ref="D89:E89" si="28">D90+D91+D92+D93+D94+D95+D96</f>
        <v>810980.53</v>
      </c>
      <c r="E89" s="73">
        <f t="shared" si="28"/>
        <v>472585.51</v>
      </c>
      <c r="F89" s="73">
        <f t="shared" si="26"/>
        <v>21392689.300000001</v>
      </c>
      <c r="G89" s="73">
        <f>G90+G91+G92+G93+G94+G95+G96</f>
        <v>20109123.259999998</v>
      </c>
      <c r="H89" s="73">
        <f>H90+H91+H92+H93+H94+H95+H96</f>
        <v>810980.53</v>
      </c>
      <c r="I89" s="73">
        <f>I90+I91+I92+I93+I94+I95+I96</f>
        <v>472585.51</v>
      </c>
      <c r="J89" s="73">
        <f t="shared" si="23"/>
        <v>0</v>
      </c>
      <c r="K89" s="21">
        <f t="shared" si="27"/>
        <v>100</v>
      </c>
    </row>
    <row r="90" spans="1:11" ht="30.75" x14ac:dyDescent="0.2">
      <c r="A90" s="67" t="s">
        <v>148</v>
      </c>
      <c r="B90" s="35">
        <f t="shared" si="16"/>
        <v>4.9800000000000004</v>
      </c>
      <c r="C90" s="73"/>
      <c r="D90" s="73"/>
      <c r="E90" s="35">
        <v>4.9800000000000004</v>
      </c>
      <c r="F90" s="35">
        <f t="shared" si="26"/>
        <v>4.9800000000000004</v>
      </c>
      <c r="G90" s="35"/>
      <c r="H90" s="35"/>
      <c r="I90" s="35">
        <v>4.9800000000000004</v>
      </c>
      <c r="J90" s="35">
        <f t="shared" si="23"/>
        <v>0</v>
      </c>
      <c r="K90" s="20">
        <f t="shared" si="27"/>
        <v>100</v>
      </c>
    </row>
    <row r="91" spans="1:11" ht="51.75" x14ac:dyDescent="0.2">
      <c r="A91" s="71" t="s">
        <v>151</v>
      </c>
      <c r="B91" s="35">
        <f t="shared" si="16"/>
        <v>112800</v>
      </c>
      <c r="C91" s="35"/>
      <c r="D91" s="35"/>
      <c r="E91" s="35">
        <v>112800</v>
      </c>
      <c r="F91" s="35">
        <f t="shared" si="26"/>
        <v>112800</v>
      </c>
      <c r="G91" s="35"/>
      <c r="H91" s="35"/>
      <c r="I91" s="35">
        <v>112800</v>
      </c>
      <c r="J91" s="35">
        <f t="shared" si="23"/>
        <v>0</v>
      </c>
      <c r="K91" s="20">
        <f t="shared" si="27"/>
        <v>100</v>
      </c>
    </row>
    <row r="92" spans="1:11" ht="52.9" customHeight="1" x14ac:dyDescent="0.2">
      <c r="A92" s="41" t="s">
        <v>152</v>
      </c>
      <c r="B92" s="35">
        <f t="shared" si="16"/>
        <v>451200</v>
      </c>
      <c r="C92" s="35"/>
      <c r="D92" s="35">
        <v>451200</v>
      </c>
      <c r="E92" s="35"/>
      <c r="F92" s="35">
        <f t="shared" si="26"/>
        <v>451200</v>
      </c>
      <c r="G92" s="35"/>
      <c r="H92" s="35">
        <v>451200</v>
      </c>
      <c r="I92" s="35"/>
      <c r="J92" s="35">
        <f t="shared" si="23"/>
        <v>0</v>
      </c>
      <c r="K92" s="20">
        <f t="shared" si="27"/>
        <v>100</v>
      </c>
    </row>
    <row r="93" spans="1:11" ht="54" customHeight="1" x14ac:dyDescent="0.2">
      <c r="A93" s="41" t="s">
        <v>153</v>
      </c>
      <c r="B93" s="35">
        <f t="shared" si="16"/>
        <v>8836000</v>
      </c>
      <c r="C93" s="35">
        <v>8836000</v>
      </c>
      <c r="D93" s="35"/>
      <c r="E93" s="35"/>
      <c r="F93" s="35">
        <f t="shared" si="26"/>
        <v>8836000</v>
      </c>
      <c r="G93" s="35">
        <v>8836000</v>
      </c>
      <c r="H93" s="35"/>
      <c r="I93" s="35"/>
      <c r="J93" s="35">
        <f t="shared" si="23"/>
        <v>0</v>
      </c>
      <c r="K93" s="20">
        <f t="shared" si="27"/>
        <v>100</v>
      </c>
    </row>
    <row r="94" spans="1:11" ht="54" customHeight="1" x14ac:dyDescent="0.2">
      <c r="A94" s="71" t="s">
        <v>200</v>
      </c>
      <c r="B94" s="35">
        <f t="shared" si="16"/>
        <v>359780.53</v>
      </c>
      <c r="C94" s="35"/>
      <c r="D94" s="35"/>
      <c r="E94" s="35">
        <v>359780.53</v>
      </c>
      <c r="F94" s="35">
        <f t="shared" si="26"/>
        <v>359780.53</v>
      </c>
      <c r="G94" s="35"/>
      <c r="H94" s="35"/>
      <c r="I94" s="35">
        <v>359780.53</v>
      </c>
      <c r="J94" s="35">
        <f t="shared" si="23"/>
        <v>0</v>
      </c>
      <c r="K94" s="20">
        <f t="shared" si="27"/>
        <v>100</v>
      </c>
    </row>
    <row r="95" spans="1:11" ht="54" customHeight="1" x14ac:dyDescent="0.2">
      <c r="A95" s="41" t="s">
        <v>201</v>
      </c>
      <c r="B95" s="35">
        <f t="shared" si="16"/>
        <v>359780.53</v>
      </c>
      <c r="C95" s="35"/>
      <c r="D95" s="35">
        <v>359780.53</v>
      </c>
      <c r="E95" s="35"/>
      <c r="F95" s="35">
        <f t="shared" si="26"/>
        <v>359780.53</v>
      </c>
      <c r="G95" s="35"/>
      <c r="H95" s="35">
        <v>359780.53</v>
      </c>
      <c r="I95" s="35"/>
      <c r="J95" s="35">
        <f t="shared" si="23"/>
        <v>0</v>
      </c>
      <c r="K95" s="20">
        <f t="shared" si="27"/>
        <v>100</v>
      </c>
    </row>
    <row r="96" spans="1:11" ht="54" customHeight="1" x14ac:dyDescent="0.2">
      <c r="A96" s="41" t="s">
        <v>202</v>
      </c>
      <c r="B96" s="35">
        <f t="shared" si="16"/>
        <v>11273123.26</v>
      </c>
      <c r="C96" s="35">
        <v>11273123.26</v>
      </c>
      <c r="D96" s="35"/>
      <c r="E96" s="35"/>
      <c r="F96" s="35">
        <f t="shared" si="26"/>
        <v>11273123.26</v>
      </c>
      <c r="G96" s="35">
        <v>11273123.26</v>
      </c>
      <c r="H96" s="35"/>
      <c r="I96" s="35"/>
      <c r="J96" s="35">
        <f t="shared" si="23"/>
        <v>0</v>
      </c>
      <c r="K96" s="20">
        <f t="shared" si="27"/>
        <v>100</v>
      </c>
    </row>
    <row r="97" spans="1:11" ht="54" customHeight="1" x14ac:dyDescent="0.2">
      <c r="A97" s="41" t="s">
        <v>135</v>
      </c>
      <c r="B97" s="73">
        <f t="shared" si="16"/>
        <v>276600531.90999997</v>
      </c>
      <c r="C97" s="73">
        <f>C98+C99+C100</f>
        <v>260004500</v>
      </c>
      <c r="D97" s="73">
        <f>D98+D99+D100</f>
        <v>13276825.529999999</v>
      </c>
      <c r="E97" s="73">
        <f>E98+E99+E100</f>
        <v>3319206.38</v>
      </c>
      <c r="F97" s="73">
        <f t="shared" si="26"/>
        <v>276600531.90999997</v>
      </c>
      <c r="G97" s="73">
        <f>G98+G99+G100</f>
        <v>260004500</v>
      </c>
      <c r="H97" s="73">
        <f>H98+H99+H100</f>
        <v>13276825.529999999</v>
      </c>
      <c r="I97" s="73">
        <f>I98+I99+I100</f>
        <v>3319206.38</v>
      </c>
      <c r="J97" s="73">
        <f t="shared" si="23"/>
        <v>0</v>
      </c>
      <c r="K97" s="21">
        <f t="shared" si="27"/>
        <v>100</v>
      </c>
    </row>
    <row r="98" spans="1:11" ht="54" customHeight="1" x14ac:dyDescent="0.2">
      <c r="A98" s="48" t="s">
        <v>171</v>
      </c>
      <c r="B98" s="35">
        <f t="shared" si="16"/>
        <v>3319206.38</v>
      </c>
      <c r="C98" s="35"/>
      <c r="D98" s="35"/>
      <c r="E98" s="35">
        <v>3319206.38</v>
      </c>
      <c r="F98" s="35">
        <f t="shared" si="26"/>
        <v>3319206.38</v>
      </c>
      <c r="G98" s="35"/>
      <c r="H98" s="35"/>
      <c r="I98" s="35">
        <v>3319206.38</v>
      </c>
      <c r="J98" s="35">
        <f t="shared" si="23"/>
        <v>0</v>
      </c>
      <c r="K98" s="20">
        <f t="shared" si="27"/>
        <v>100</v>
      </c>
    </row>
    <row r="99" spans="1:11" ht="54" customHeight="1" x14ac:dyDescent="0.2">
      <c r="A99" s="41" t="s">
        <v>172</v>
      </c>
      <c r="B99" s="35">
        <f t="shared" si="16"/>
        <v>13276825.529999999</v>
      </c>
      <c r="C99" s="35"/>
      <c r="D99" s="35">
        <v>13276825.529999999</v>
      </c>
      <c r="E99" s="35"/>
      <c r="F99" s="35">
        <f t="shared" si="26"/>
        <v>13276825.529999999</v>
      </c>
      <c r="G99" s="35"/>
      <c r="H99" s="35">
        <v>13276825.529999999</v>
      </c>
      <c r="I99" s="35"/>
      <c r="J99" s="35">
        <f t="shared" si="23"/>
        <v>0</v>
      </c>
      <c r="K99" s="20">
        <f t="shared" si="27"/>
        <v>100</v>
      </c>
    </row>
    <row r="100" spans="1:11" ht="54" customHeight="1" x14ac:dyDescent="0.2">
      <c r="A100" s="41" t="s">
        <v>173</v>
      </c>
      <c r="B100" s="35">
        <f t="shared" si="16"/>
        <v>260004500</v>
      </c>
      <c r="C100" s="35">
        <v>260004500</v>
      </c>
      <c r="D100" s="35"/>
      <c r="E100" s="35"/>
      <c r="F100" s="35">
        <f t="shared" si="26"/>
        <v>260004500</v>
      </c>
      <c r="G100" s="35">
        <v>260004500</v>
      </c>
      <c r="H100" s="35"/>
      <c r="I100" s="35"/>
      <c r="J100" s="35">
        <f t="shared" si="23"/>
        <v>0</v>
      </c>
      <c r="K100" s="20">
        <f t="shared" si="27"/>
        <v>100</v>
      </c>
    </row>
    <row r="101" spans="1:11" ht="54" customHeight="1" x14ac:dyDescent="0.2">
      <c r="A101" s="41" t="s">
        <v>136</v>
      </c>
      <c r="B101" s="35">
        <f t="shared" ref="B101:B105" si="29">C101+D101+E101</f>
        <v>67815425.530000001</v>
      </c>
      <c r="C101" s="73">
        <f>C102+C103+C104</f>
        <v>63746500</v>
      </c>
      <c r="D101" s="73">
        <f>D102+D103+D104</f>
        <v>3255140.42</v>
      </c>
      <c r="E101" s="73">
        <f>E102+E103+E104</f>
        <v>813785.11</v>
      </c>
      <c r="F101" s="73">
        <f t="shared" si="26"/>
        <v>67815425.530000001</v>
      </c>
      <c r="G101" s="73">
        <f>G102+G103+G104</f>
        <v>63746500</v>
      </c>
      <c r="H101" s="73">
        <f>H102+H103+H104</f>
        <v>3255140.42</v>
      </c>
      <c r="I101" s="73">
        <f>I102+I103+I104</f>
        <v>813785.11</v>
      </c>
      <c r="J101" s="73">
        <f t="shared" si="23"/>
        <v>0</v>
      </c>
      <c r="K101" s="21">
        <f t="shared" si="27"/>
        <v>100</v>
      </c>
    </row>
    <row r="102" spans="1:11" ht="54" customHeight="1" x14ac:dyDescent="0.2">
      <c r="A102" s="71" t="s">
        <v>174</v>
      </c>
      <c r="B102" s="35">
        <f t="shared" si="29"/>
        <v>813785.11</v>
      </c>
      <c r="C102" s="35"/>
      <c r="D102" s="35"/>
      <c r="E102" s="35">
        <v>813785.11</v>
      </c>
      <c r="F102" s="35">
        <f t="shared" si="26"/>
        <v>813785.11</v>
      </c>
      <c r="G102" s="35"/>
      <c r="H102" s="35"/>
      <c r="I102" s="35">
        <v>813785.11</v>
      </c>
      <c r="J102" s="35">
        <f t="shared" si="23"/>
        <v>0</v>
      </c>
      <c r="K102" s="20">
        <f t="shared" si="27"/>
        <v>100</v>
      </c>
    </row>
    <row r="103" spans="1:11" ht="54" customHeight="1" x14ac:dyDescent="0.2">
      <c r="A103" s="41" t="s">
        <v>175</v>
      </c>
      <c r="B103" s="35">
        <f t="shared" si="29"/>
        <v>3255140.42</v>
      </c>
      <c r="C103" s="35"/>
      <c r="D103" s="35">
        <v>3255140.42</v>
      </c>
      <c r="E103" s="35"/>
      <c r="F103" s="35">
        <f t="shared" si="26"/>
        <v>3255140.42</v>
      </c>
      <c r="G103" s="35"/>
      <c r="H103" s="35">
        <v>3255140.42</v>
      </c>
      <c r="I103" s="35"/>
      <c r="J103" s="35">
        <f t="shared" si="23"/>
        <v>0</v>
      </c>
      <c r="K103" s="20">
        <f t="shared" si="27"/>
        <v>100</v>
      </c>
    </row>
    <row r="104" spans="1:11" ht="54" customHeight="1" x14ac:dyDescent="0.2">
      <c r="A104" s="41" t="s">
        <v>176</v>
      </c>
      <c r="B104" s="35">
        <f t="shared" si="29"/>
        <v>63746500</v>
      </c>
      <c r="C104" s="35">
        <v>63746500</v>
      </c>
      <c r="D104" s="35"/>
      <c r="E104" s="35"/>
      <c r="F104" s="35">
        <f t="shared" si="26"/>
        <v>63746500</v>
      </c>
      <c r="G104" s="35">
        <v>63746500</v>
      </c>
      <c r="H104" s="35"/>
      <c r="I104" s="35"/>
      <c r="J104" s="35">
        <f t="shared" si="23"/>
        <v>0</v>
      </c>
      <c r="K104" s="20">
        <f t="shared" si="27"/>
        <v>100</v>
      </c>
    </row>
    <row r="105" spans="1:11" ht="288.75" x14ac:dyDescent="0.2">
      <c r="A105" s="43" t="s">
        <v>119</v>
      </c>
      <c r="B105" s="35">
        <f t="shared" si="29"/>
        <v>865653.95</v>
      </c>
      <c r="C105" s="35">
        <f>C107</f>
        <v>0</v>
      </c>
      <c r="D105" s="35">
        <f>D107</f>
        <v>0</v>
      </c>
      <c r="E105" s="35">
        <f>E107</f>
        <v>865653.95</v>
      </c>
      <c r="F105" s="35">
        <f t="shared" si="26"/>
        <v>865653.95</v>
      </c>
      <c r="G105" s="35">
        <f>G107</f>
        <v>0</v>
      </c>
      <c r="H105" s="35">
        <f>H107</f>
        <v>0</v>
      </c>
      <c r="I105" s="35">
        <f>I107</f>
        <v>865653.95</v>
      </c>
      <c r="J105" s="35">
        <f t="shared" si="23"/>
        <v>0</v>
      </c>
      <c r="K105" s="20">
        <f t="shared" si="27"/>
        <v>100</v>
      </c>
    </row>
    <row r="106" spans="1:11" ht="31.15" customHeight="1" x14ac:dyDescent="0.2">
      <c r="A106" s="40" t="s">
        <v>20</v>
      </c>
      <c r="B106" s="35"/>
      <c r="C106" s="35"/>
      <c r="D106" s="35"/>
      <c r="E106" s="35"/>
      <c r="F106" s="35">
        <f t="shared" si="26"/>
        <v>0</v>
      </c>
      <c r="G106" s="35"/>
      <c r="H106" s="35"/>
      <c r="I106" s="35"/>
      <c r="J106" s="35">
        <f t="shared" si="23"/>
        <v>0</v>
      </c>
      <c r="K106" s="20"/>
    </row>
    <row r="107" spans="1:11" ht="51" x14ac:dyDescent="0.2">
      <c r="A107" s="41" t="s">
        <v>120</v>
      </c>
      <c r="B107" s="35">
        <f>C107+D107+E107</f>
        <v>865653.95</v>
      </c>
      <c r="C107" s="35"/>
      <c r="D107" s="35"/>
      <c r="E107" s="35">
        <v>865653.95</v>
      </c>
      <c r="F107" s="35">
        <f t="shared" si="26"/>
        <v>865653.95</v>
      </c>
      <c r="G107" s="35"/>
      <c r="H107" s="35"/>
      <c r="I107" s="35">
        <v>865653.95</v>
      </c>
      <c r="J107" s="35">
        <f t="shared" si="23"/>
        <v>0</v>
      </c>
      <c r="K107" s="20">
        <f>F107/B107*100</f>
        <v>100</v>
      </c>
    </row>
    <row r="108" spans="1:11" ht="60" customHeight="1" x14ac:dyDescent="0.2">
      <c r="A108" s="49" t="s">
        <v>23</v>
      </c>
      <c r="B108" s="33">
        <f t="shared" ref="B108:I108" si="30">B109+B139</f>
        <v>30734713.489999998</v>
      </c>
      <c r="C108" s="33">
        <f t="shared" si="30"/>
        <v>0</v>
      </c>
      <c r="D108" s="33">
        <f t="shared" si="30"/>
        <v>3732648.56</v>
      </c>
      <c r="E108" s="33">
        <f t="shared" si="30"/>
        <v>27002064.93</v>
      </c>
      <c r="F108" s="33">
        <f t="shared" si="30"/>
        <v>29328881.32</v>
      </c>
      <c r="G108" s="33">
        <f t="shared" si="30"/>
        <v>0</v>
      </c>
      <c r="H108" s="33">
        <f t="shared" si="30"/>
        <v>3521677.6</v>
      </c>
      <c r="I108" s="33">
        <f t="shared" si="30"/>
        <v>25807203.719999999</v>
      </c>
      <c r="J108" s="33">
        <f t="shared" si="23"/>
        <v>1405832.1699999981</v>
      </c>
      <c r="K108" s="19">
        <f>F108/B108*100</f>
        <v>95.425914185087791</v>
      </c>
    </row>
    <row r="109" spans="1:11" ht="27.75" customHeight="1" x14ac:dyDescent="0.2">
      <c r="A109" s="37" t="s">
        <v>24</v>
      </c>
      <c r="B109" s="73">
        <f t="shared" ref="B109:B151" si="31">C109+D109+E109</f>
        <v>23654512.399999999</v>
      </c>
      <c r="C109" s="73">
        <f>C110+C114</f>
        <v>0</v>
      </c>
      <c r="D109" s="73">
        <f>D110+D114</f>
        <v>3732648.56</v>
      </c>
      <c r="E109" s="73">
        <f>E110+E114</f>
        <v>19921863.84</v>
      </c>
      <c r="F109" s="73">
        <f t="shared" ref="F109:F122" si="32">G109+H109+I109</f>
        <v>23380224.900000002</v>
      </c>
      <c r="G109" s="73">
        <f>G110+G114</f>
        <v>0</v>
      </c>
      <c r="H109" s="73">
        <f>H110+H114</f>
        <v>3521677.6</v>
      </c>
      <c r="I109" s="73">
        <f>I110+I114</f>
        <v>19858547.300000001</v>
      </c>
      <c r="J109" s="73">
        <f t="shared" si="23"/>
        <v>274287.49999999627</v>
      </c>
      <c r="K109" s="21">
        <f>F109/B109*100</f>
        <v>98.84044322976618</v>
      </c>
    </row>
    <row r="110" spans="1:11" ht="82.15" customHeight="1" x14ac:dyDescent="0.2">
      <c r="A110" s="17" t="s">
        <v>49</v>
      </c>
      <c r="B110" s="73">
        <f t="shared" si="31"/>
        <v>1377000</v>
      </c>
      <c r="C110" s="73">
        <f>C111</f>
        <v>0</v>
      </c>
      <c r="D110" s="73">
        <f t="shared" ref="D110:E110" si="33">D111</f>
        <v>0</v>
      </c>
      <c r="E110" s="73">
        <f t="shared" si="33"/>
        <v>1377000</v>
      </c>
      <c r="F110" s="73">
        <f t="shared" si="32"/>
        <v>1375840.12</v>
      </c>
      <c r="G110" s="73">
        <f>G111</f>
        <v>0</v>
      </c>
      <c r="H110" s="73">
        <f t="shared" ref="H110:I110" si="34">H111</f>
        <v>0</v>
      </c>
      <c r="I110" s="73">
        <f t="shared" si="34"/>
        <v>1375840.12</v>
      </c>
      <c r="J110" s="73">
        <f t="shared" si="23"/>
        <v>1159.8799999998882</v>
      </c>
      <c r="K110" s="21">
        <f>F110/B110*100</f>
        <v>99.915767610748006</v>
      </c>
    </row>
    <row r="111" spans="1:11" ht="105" x14ac:dyDescent="0.2">
      <c r="A111" s="39" t="s">
        <v>28</v>
      </c>
      <c r="B111" s="35">
        <f t="shared" si="31"/>
        <v>1377000</v>
      </c>
      <c r="C111" s="35">
        <f>C113</f>
        <v>0</v>
      </c>
      <c r="D111" s="35">
        <f>D113</f>
        <v>0</v>
      </c>
      <c r="E111" s="35">
        <f>E113</f>
        <v>1377000</v>
      </c>
      <c r="F111" s="35">
        <f t="shared" si="32"/>
        <v>1375840.12</v>
      </c>
      <c r="G111" s="35">
        <f>G113</f>
        <v>0</v>
      </c>
      <c r="H111" s="35">
        <f>H113</f>
        <v>0</v>
      </c>
      <c r="I111" s="35">
        <f>I113</f>
        <v>1375840.12</v>
      </c>
      <c r="J111" s="35">
        <f t="shared" si="23"/>
        <v>1159.8799999998882</v>
      </c>
      <c r="K111" s="20">
        <f>F111/B111*100</f>
        <v>99.915767610748006</v>
      </c>
    </row>
    <row r="112" spans="1:11" ht="27" customHeight="1" x14ac:dyDescent="0.2">
      <c r="A112" s="40" t="s">
        <v>13</v>
      </c>
      <c r="B112" s="35">
        <f t="shared" si="31"/>
        <v>0</v>
      </c>
      <c r="C112" s="35"/>
      <c r="D112" s="35"/>
      <c r="E112" s="35"/>
      <c r="F112" s="35">
        <f t="shared" si="32"/>
        <v>0</v>
      </c>
      <c r="G112" s="35"/>
      <c r="H112" s="35"/>
      <c r="I112" s="35"/>
      <c r="J112" s="35">
        <f t="shared" si="23"/>
        <v>0</v>
      </c>
      <c r="K112" s="20"/>
    </row>
    <row r="113" spans="1:13" ht="54" customHeight="1" x14ac:dyDescent="0.2">
      <c r="A113" s="51" t="s">
        <v>64</v>
      </c>
      <c r="B113" s="35">
        <f t="shared" si="31"/>
        <v>1377000</v>
      </c>
      <c r="C113" s="35"/>
      <c r="D113" s="35"/>
      <c r="E113" s="35">
        <v>1377000</v>
      </c>
      <c r="F113" s="35">
        <f t="shared" si="32"/>
        <v>1375840.12</v>
      </c>
      <c r="G113" s="35"/>
      <c r="H113" s="35"/>
      <c r="I113" s="35">
        <v>1375840.12</v>
      </c>
      <c r="J113" s="35">
        <f t="shared" si="23"/>
        <v>1159.8799999998882</v>
      </c>
      <c r="K113" s="20">
        <f>F113/B113*100</f>
        <v>99.915767610748006</v>
      </c>
    </row>
    <row r="114" spans="1:13" ht="83.45" customHeight="1" x14ac:dyDescent="0.2">
      <c r="A114" s="38" t="s">
        <v>48</v>
      </c>
      <c r="B114" s="73">
        <f t="shared" si="31"/>
        <v>22277512.399999999</v>
      </c>
      <c r="C114" s="73">
        <f>C115+C118+C124+C127+C130+C133+C136</f>
        <v>0</v>
      </c>
      <c r="D114" s="73">
        <f>D115+D118+D124+D127+D130+D133+D136</f>
        <v>3732648.56</v>
      </c>
      <c r="E114" s="73">
        <f>E115+E118+E124+E127+E130+E133+E136</f>
        <v>18544863.84</v>
      </c>
      <c r="F114" s="73">
        <f t="shared" si="32"/>
        <v>22004384.780000001</v>
      </c>
      <c r="G114" s="73">
        <f>G115+G118+G124+G127+G130+G133+G136</f>
        <v>0</v>
      </c>
      <c r="H114" s="73">
        <f>H115+H118+H124+H127+H130+H133+H136</f>
        <v>3521677.6</v>
      </c>
      <c r="I114" s="73">
        <f>I115+I118+I124+I127+I130+I133+I136</f>
        <v>18482707.18</v>
      </c>
      <c r="J114" s="73">
        <f t="shared" si="23"/>
        <v>273127.61999999732</v>
      </c>
      <c r="K114" s="21">
        <f>F114/B114*100</f>
        <v>98.773976128501687</v>
      </c>
    </row>
    <row r="115" spans="1:13" ht="78.75" x14ac:dyDescent="0.2">
      <c r="A115" s="43" t="s">
        <v>50</v>
      </c>
      <c r="B115" s="35">
        <f t="shared" si="31"/>
        <v>600000</v>
      </c>
      <c r="C115" s="35">
        <f>C117</f>
        <v>0</v>
      </c>
      <c r="D115" s="35">
        <f>D117</f>
        <v>0</v>
      </c>
      <c r="E115" s="35">
        <f>E117</f>
        <v>600000</v>
      </c>
      <c r="F115" s="35">
        <f t="shared" si="32"/>
        <v>599920</v>
      </c>
      <c r="G115" s="35">
        <f>G117</f>
        <v>0</v>
      </c>
      <c r="H115" s="35">
        <f>H117</f>
        <v>0</v>
      </c>
      <c r="I115" s="35">
        <f>I117</f>
        <v>599920</v>
      </c>
      <c r="J115" s="35">
        <f t="shared" si="23"/>
        <v>80</v>
      </c>
      <c r="K115" s="20">
        <f>F115/B115*100</f>
        <v>99.986666666666665</v>
      </c>
    </row>
    <row r="116" spans="1:13" ht="30.75" x14ac:dyDescent="0.2">
      <c r="A116" s="40" t="s">
        <v>19</v>
      </c>
      <c r="B116" s="35">
        <f t="shared" si="31"/>
        <v>0</v>
      </c>
      <c r="C116" s="35"/>
      <c r="D116" s="35"/>
      <c r="E116" s="35"/>
      <c r="F116" s="35">
        <f t="shared" si="32"/>
        <v>0</v>
      </c>
      <c r="G116" s="35"/>
      <c r="H116" s="35"/>
      <c r="I116" s="35"/>
      <c r="J116" s="73">
        <f t="shared" si="23"/>
        <v>0</v>
      </c>
      <c r="K116" s="20"/>
    </row>
    <row r="117" spans="1:13" ht="54" customHeight="1" x14ac:dyDescent="0.2">
      <c r="A117" s="41" t="s">
        <v>65</v>
      </c>
      <c r="B117" s="35">
        <f t="shared" si="31"/>
        <v>600000</v>
      </c>
      <c r="C117" s="35"/>
      <c r="D117" s="35"/>
      <c r="E117" s="35">
        <v>600000</v>
      </c>
      <c r="F117" s="35">
        <f t="shared" si="32"/>
        <v>599920</v>
      </c>
      <c r="G117" s="35"/>
      <c r="H117" s="35"/>
      <c r="I117" s="35">
        <v>599920</v>
      </c>
      <c r="J117" s="35">
        <f t="shared" si="23"/>
        <v>80</v>
      </c>
      <c r="K117" s="20">
        <f>F117/B117*100</f>
        <v>99.986666666666665</v>
      </c>
    </row>
    <row r="118" spans="1:13" ht="131.25" x14ac:dyDescent="0.2">
      <c r="A118" s="43" t="s">
        <v>108</v>
      </c>
      <c r="B118" s="35">
        <f t="shared" si="31"/>
        <v>4838617.74</v>
      </c>
      <c r="C118" s="35">
        <f>C123</f>
        <v>0</v>
      </c>
      <c r="D118" s="35">
        <f>D123</f>
        <v>3732648.56</v>
      </c>
      <c r="E118" s="35">
        <f>E120+E121+E122+E123</f>
        <v>1105969.1800000002</v>
      </c>
      <c r="F118" s="35">
        <f t="shared" si="32"/>
        <v>4565570.12</v>
      </c>
      <c r="G118" s="35">
        <f>G120+G121+G122+G123</f>
        <v>0</v>
      </c>
      <c r="H118" s="35">
        <f>H120+H121+H122+H123</f>
        <v>3521677.6</v>
      </c>
      <c r="I118" s="35">
        <f>I120+I121+I122+I123</f>
        <v>1043892.52</v>
      </c>
      <c r="J118" s="35">
        <f t="shared" si="23"/>
        <v>273047.62000000011</v>
      </c>
      <c r="K118" s="20">
        <f>F118/B118*100</f>
        <v>94.356908632340108</v>
      </c>
    </row>
    <row r="119" spans="1:13" ht="30.75" x14ac:dyDescent="0.2">
      <c r="A119" s="40" t="s">
        <v>19</v>
      </c>
      <c r="B119" s="35">
        <f t="shared" si="31"/>
        <v>0</v>
      </c>
      <c r="C119" s="35"/>
      <c r="D119" s="35"/>
      <c r="E119" s="35"/>
      <c r="F119" s="35">
        <f t="shared" si="32"/>
        <v>0</v>
      </c>
      <c r="G119" s="35"/>
      <c r="H119" s="35"/>
      <c r="I119" s="35"/>
      <c r="J119" s="35">
        <f t="shared" si="23"/>
        <v>0</v>
      </c>
      <c r="K119" s="20"/>
    </row>
    <row r="120" spans="1:13" ht="51" x14ac:dyDescent="0.2">
      <c r="A120" s="46" t="s">
        <v>149</v>
      </c>
      <c r="B120" s="35">
        <f t="shared" si="31"/>
        <v>95455.4</v>
      </c>
      <c r="C120" s="35"/>
      <c r="D120" s="35"/>
      <c r="E120" s="35">
        <v>95455.4</v>
      </c>
      <c r="F120" s="35">
        <f t="shared" si="32"/>
        <v>86147.88</v>
      </c>
      <c r="G120" s="35"/>
      <c r="H120" s="35"/>
      <c r="I120" s="35">
        <v>86147.88</v>
      </c>
      <c r="J120" s="35">
        <f t="shared" si="23"/>
        <v>9307.5199999999895</v>
      </c>
      <c r="K120" s="20">
        <f>F120/B120*100</f>
        <v>90.249352053419713</v>
      </c>
    </row>
    <row r="121" spans="1:13" ht="62.45" customHeight="1" x14ac:dyDescent="0.2">
      <c r="A121" s="46" t="s">
        <v>150</v>
      </c>
      <c r="B121" s="35">
        <f t="shared" si="31"/>
        <v>77325.240000000005</v>
      </c>
      <c r="C121" s="35"/>
      <c r="D121" s="35"/>
      <c r="E121" s="35">
        <v>77325.240000000005</v>
      </c>
      <c r="F121" s="35">
        <f t="shared" si="32"/>
        <v>77325.240000000005</v>
      </c>
      <c r="G121" s="35"/>
      <c r="H121" s="35"/>
      <c r="I121" s="35">
        <v>77325.240000000005</v>
      </c>
      <c r="J121" s="35">
        <f t="shared" si="23"/>
        <v>0</v>
      </c>
      <c r="K121" s="20">
        <f>F121/B121*100</f>
        <v>100</v>
      </c>
    </row>
    <row r="122" spans="1:13" ht="30.75" x14ac:dyDescent="0.2">
      <c r="A122" s="41" t="s">
        <v>109</v>
      </c>
      <c r="B122" s="35">
        <f t="shared" si="31"/>
        <v>933188.54</v>
      </c>
      <c r="C122" s="35"/>
      <c r="D122" s="35"/>
      <c r="E122" s="35">
        <v>933188.54</v>
      </c>
      <c r="F122" s="35">
        <f t="shared" si="32"/>
        <v>880419.4</v>
      </c>
      <c r="G122" s="35"/>
      <c r="H122" s="35"/>
      <c r="I122" s="35">
        <v>880419.4</v>
      </c>
      <c r="J122" s="35">
        <f t="shared" si="23"/>
        <v>52769.140000000014</v>
      </c>
      <c r="K122" s="20">
        <f>F122/B122*100</f>
        <v>94.345286323383277</v>
      </c>
    </row>
    <row r="123" spans="1:13" ht="30.75" x14ac:dyDescent="0.2">
      <c r="A123" s="41" t="s">
        <v>110</v>
      </c>
      <c r="B123" s="35">
        <f t="shared" si="31"/>
        <v>3732648.56</v>
      </c>
      <c r="C123" s="35"/>
      <c r="D123" s="35">
        <v>3732648.56</v>
      </c>
      <c r="E123" s="35"/>
      <c r="F123" s="35"/>
      <c r="G123" s="35"/>
      <c r="H123" s="35">
        <v>3521677.6</v>
      </c>
      <c r="I123" s="35"/>
      <c r="J123" s="35">
        <f t="shared" si="23"/>
        <v>3732648.56</v>
      </c>
      <c r="K123" s="20">
        <f>F123/B123*100</f>
        <v>0</v>
      </c>
    </row>
    <row r="124" spans="1:13" ht="131.25" x14ac:dyDescent="0.2">
      <c r="A124" s="53" t="s">
        <v>122</v>
      </c>
      <c r="B124" s="35">
        <f t="shared" si="31"/>
        <v>2113139.84</v>
      </c>
      <c r="C124" s="35">
        <f>C126</f>
        <v>0</v>
      </c>
      <c r="D124" s="35">
        <f>D126</f>
        <v>0</v>
      </c>
      <c r="E124" s="35">
        <f>E126</f>
        <v>2113139.84</v>
      </c>
      <c r="F124" s="35">
        <f t="shared" ref="F124:F147" si="35">G124+H124+I124</f>
        <v>2113139.84</v>
      </c>
      <c r="G124" s="35">
        <f>G126</f>
        <v>0</v>
      </c>
      <c r="H124" s="35">
        <f>H126</f>
        <v>0</v>
      </c>
      <c r="I124" s="35">
        <f>I126</f>
        <v>2113139.84</v>
      </c>
      <c r="J124" s="35">
        <f t="shared" si="23"/>
        <v>0</v>
      </c>
      <c r="K124" s="20">
        <f>F124/B124*100</f>
        <v>100</v>
      </c>
      <c r="L124" s="66"/>
      <c r="M124" s="66"/>
    </row>
    <row r="125" spans="1:13" ht="30.75" x14ac:dyDescent="0.2">
      <c r="A125" s="54" t="s">
        <v>19</v>
      </c>
      <c r="B125" s="73">
        <f t="shared" si="31"/>
        <v>0</v>
      </c>
      <c r="C125" s="35"/>
      <c r="D125" s="35"/>
      <c r="E125" s="35"/>
      <c r="F125" s="73">
        <f t="shared" si="35"/>
        <v>0</v>
      </c>
      <c r="G125" s="35"/>
      <c r="H125" s="35"/>
      <c r="I125" s="35"/>
      <c r="J125" s="73">
        <f t="shared" si="23"/>
        <v>0</v>
      </c>
      <c r="K125" s="20"/>
    </row>
    <row r="126" spans="1:13" ht="54" customHeight="1" x14ac:dyDescent="0.2">
      <c r="A126" s="46" t="s">
        <v>121</v>
      </c>
      <c r="B126" s="35">
        <f t="shared" si="31"/>
        <v>2113139.84</v>
      </c>
      <c r="C126" s="35"/>
      <c r="D126" s="35"/>
      <c r="E126" s="35">
        <v>2113139.84</v>
      </c>
      <c r="F126" s="35">
        <f t="shared" si="35"/>
        <v>2113139.84</v>
      </c>
      <c r="G126" s="35"/>
      <c r="H126" s="35"/>
      <c r="I126" s="35">
        <v>2113139.84</v>
      </c>
      <c r="J126" s="35">
        <f t="shared" si="23"/>
        <v>0</v>
      </c>
      <c r="K126" s="20">
        <f>F126/B126*100</f>
        <v>100</v>
      </c>
    </row>
    <row r="127" spans="1:13" ht="54" customHeight="1" x14ac:dyDescent="0.2">
      <c r="A127" s="53" t="s">
        <v>123</v>
      </c>
      <c r="B127" s="35">
        <f t="shared" si="31"/>
        <v>2176400.81</v>
      </c>
      <c r="C127" s="35">
        <f>C129</f>
        <v>0</v>
      </c>
      <c r="D127" s="35">
        <f>D129</f>
        <v>0</v>
      </c>
      <c r="E127" s="35">
        <f>E129</f>
        <v>2176400.81</v>
      </c>
      <c r="F127" s="35">
        <f t="shared" si="35"/>
        <v>2176400.81</v>
      </c>
      <c r="G127" s="35">
        <f>G129</f>
        <v>0</v>
      </c>
      <c r="H127" s="35">
        <f>H129</f>
        <v>0</v>
      </c>
      <c r="I127" s="35">
        <f>I129</f>
        <v>2176400.81</v>
      </c>
      <c r="J127" s="35">
        <f t="shared" si="23"/>
        <v>0</v>
      </c>
      <c r="K127" s="20">
        <f>F127/B127*100</f>
        <v>100</v>
      </c>
    </row>
    <row r="128" spans="1:13" ht="30.75" x14ac:dyDescent="0.2">
      <c r="A128" s="54" t="s">
        <v>19</v>
      </c>
      <c r="B128" s="73">
        <f t="shared" si="31"/>
        <v>0</v>
      </c>
      <c r="C128" s="35"/>
      <c r="D128" s="35"/>
      <c r="E128" s="35"/>
      <c r="F128" s="73">
        <f t="shared" si="35"/>
        <v>0</v>
      </c>
      <c r="G128" s="35"/>
      <c r="H128" s="35"/>
      <c r="I128" s="35"/>
      <c r="J128" s="73">
        <f t="shared" si="23"/>
        <v>0</v>
      </c>
      <c r="K128" s="20"/>
    </row>
    <row r="129" spans="1:13" ht="54" customHeight="1" x14ac:dyDescent="0.2">
      <c r="A129" s="46" t="s">
        <v>124</v>
      </c>
      <c r="B129" s="35">
        <f t="shared" si="31"/>
        <v>2176400.81</v>
      </c>
      <c r="C129" s="35"/>
      <c r="D129" s="35"/>
      <c r="E129" s="35">
        <v>2176400.81</v>
      </c>
      <c r="F129" s="35">
        <f t="shared" si="35"/>
        <v>2176400.81</v>
      </c>
      <c r="G129" s="35"/>
      <c r="H129" s="35"/>
      <c r="I129" s="35">
        <v>2176400.81</v>
      </c>
      <c r="J129" s="35">
        <f t="shared" si="23"/>
        <v>0</v>
      </c>
      <c r="K129" s="20">
        <f>F129/B129*100</f>
        <v>100</v>
      </c>
    </row>
    <row r="130" spans="1:13" ht="127.15" customHeight="1" x14ac:dyDescent="0.2">
      <c r="A130" s="53" t="s">
        <v>125</v>
      </c>
      <c r="B130" s="35">
        <f t="shared" si="31"/>
        <v>2178662.2400000002</v>
      </c>
      <c r="C130" s="35">
        <f>C132</f>
        <v>0</v>
      </c>
      <c r="D130" s="35">
        <f>D132</f>
        <v>0</v>
      </c>
      <c r="E130" s="35">
        <f>E132</f>
        <v>2178662.2400000002</v>
      </c>
      <c r="F130" s="35">
        <f t="shared" si="35"/>
        <v>2178662.2400000002</v>
      </c>
      <c r="G130" s="35">
        <f>G132</f>
        <v>0</v>
      </c>
      <c r="H130" s="35">
        <f>H132</f>
        <v>0</v>
      </c>
      <c r="I130" s="35">
        <f>I132</f>
        <v>2178662.2400000002</v>
      </c>
      <c r="J130" s="35">
        <f t="shared" si="23"/>
        <v>0</v>
      </c>
      <c r="K130" s="20">
        <f>F130/B130*100</f>
        <v>100</v>
      </c>
    </row>
    <row r="131" spans="1:13" ht="30.75" x14ac:dyDescent="0.2">
      <c r="A131" s="54" t="s">
        <v>19</v>
      </c>
      <c r="B131" s="73">
        <f t="shared" si="31"/>
        <v>0</v>
      </c>
      <c r="C131" s="35"/>
      <c r="D131" s="35"/>
      <c r="E131" s="35"/>
      <c r="F131" s="73">
        <f t="shared" si="35"/>
        <v>0</v>
      </c>
      <c r="G131" s="35"/>
      <c r="H131" s="35"/>
      <c r="I131" s="35"/>
      <c r="J131" s="73">
        <f t="shared" si="23"/>
        <v>0</v>
      </c>
      <c r="K131" s="20"/>
    </row>
    <row r="132" spans="1:13" ht="54" customHeight="1" x14ac:dyDescent="0.2">
      <c r="A132" s="46" t="s">
        <v>126</v>
      </c>
      <c r="B132" s="35">
        <f t="shared" si="31"/>
        <v>2178662.2400000002</v>
      </c>
      <c r="C132" s="35"/>
      <c r="D132" s="35"/>
      <c r="E132" s="35">
        <v>2178662.2400000002</v>
      </c>
      <c r="F132" s="35">
        <f t="shared" si="35"/>
        <v>2178662.2400000002</v>
      </c>
      <c r="G132" s="35"/>
      <c r="H132" s="35"/>
      <c r="I132" s="35">
        <v>2178662.2400000002</v>
      </c>
      <c r="J132" s="35">
        <f t="shared" si="23"/>
        <v>0</v>
      </c>
      <c r="K132" s="20">
        <f>F132/B132*100</f>
        <v>100</v>
      </c>
    </row>
    <row r="133" spans="1:13" ht="131.25" x14ac:dyDescent="0.2">
      <c r="A133" s="53" t="s">
        <v>127</v>
      </c>
      <c r="B133" s="35">
        <f t="shared" si="31"/>
        <v>4900230</v>
      </c>
      <c r="C133" s="35">
        <f>C135</f>
        <v>0</v>
      </c>
      <c r="D133" s="35">
        <f t="shared" ref="D133:E133" si="36">D135</f>
        <v>0</v>
      </c>
      <c r="E133" s="35">
        <f t="shared" si="36"/>
        <v>4900230</v>
      </c>
      <c r="F133" s="35">
        <f t="shared" si="35"/>
        <v>4900230</v>
      </c>
      <c r="G133" s="35">
        <f>G135</f>
        <v>0</v>
      </c>
      <c r="H133" s="35">
        <f t="shared" ref="H133:I133" si="37">H135</f>
        <v>0</v>
      </c>
      <c r="I133" s="35">
        <f t="shared" si="37"/>
        <v>4900230</v>
      </c>
      <c r="J133" s="35">
        <f t="shared" si="23"/>
        <v>0</v>
      </c>
      <c r="K133" s="20">
        <f>F133/B133*100</f>
        <v>100</v>
      </c>
    </row>
    <row r="134" spans="1:13" ht="30.75" x14ac:dyDescent="0.2">
      <c r="A134" s="54" t="s">
        <v>19</v>
      </c>
      <c r="B134" s="73">
        <f t="shared" si="31"/>
        <v>0</v>
      </c>
      <c r="C134" s="35"/>
      <c r="D134" s="35"/>
      <c r="E134" s="35"/>
      <c r="F134" s="73">
        <f t="shared" si="35"/>
        <v>0</v>
      </c>
      <c r="G134" s="35"/>
      <c r="H134" s="35"/>
      <c r="I134" s="35"/>
      <c r="J134" s="73">
        <f t="shared" si="23"/>
        <v>0</v>
      </c>
      <c r="K134" s="20"/>
    </row>
    <row r="135" spans="1:13" ht="54" customHeight="1" x14ac:dyDescent="0.2">
      <c r="A135" s="46" t="s">
        <v>128</v>
      </c>
      <c r="B135" s="35">
        <f t="shared" si="31"/>
        <v>4900230</v>
      </c>
      <c r="C135" s="35"/>
      <c r="D135" s="35"/>
      <c r="E135" s="35">
        <v>4900230</v>
      </c>
      <c r="F135" s="35">
        <f t="shared" si="35"/>
        <v>4900230</v>
      </c>
      <c r="G135" s="35"/>
      <c r="H135" s="35"/>
      <c r="I135" s="35">
        <v>4900230</v>
      </c>
      <c r="J135" s="35">
        <f t="shared" si="23"/>
        <v>0</v>
      </c>
      <c r="K135" s="20">
        <f>F135/B135*100</f>
        <v>100</v>
      </c>
    </row>
    <row r="136" spans="1:13" ht="58.9" customHeight="1" x14ac:dyDescent="0.2">
      <c r="A136" s="43" t="s">
        <v>111</v>
      </c>
      <c r="B136" s="35">
        <f t="shared" si="31"/>
        <v>5470461.7699999996</v>
      </c>
      <c r="C136" s="35">
        <f>C138</f>
        <v>0</v>
      </c>
      <c r="D136" s="35">
        <f t="shared" ref="D136:E136" si="38">D138</f>
        <v>0</v>
      </c>
      <c r="E136" s="35">
        <f t="shared" si="38"/>
        <v>5470461.7699999996</v>
      </c>
      <c r="F136" s="35">
        <f t="shared" si="35"/>
        <v>5470461.7699999996</v>
      </c>
      <c r="G136" s="35">
        <f>G138</f>
        <v>0</v>
      </c>
      <c r="H136" s="35">
        <f t="shared" ref="H136:I136" si="39">H138</f>
        <v>0</v>
      </c>
      <c r="I136" s="35">
        <f t="shared" si="39"/>
        <v>5470461.7699999996</v>
      </c>
      <c r="J136" s="35">
        <f t="shared" si="23"/>
        <v>0</v>
      </c>
      <c r="K136" s="20">
        <f>F136/B136*100</f>
        <v>100</v>
      </c>
    </row>
    <row r="137" spans="1:13" ht="30.75" x14ac:dyDescent="0.2">
      <c r="A137" s="40" t="s">
        <v>19</v>
      </c>
      <c r="B137" s="35">
        <f t="shared" si="31"/>
        <v>0</v>
      </c>
      <c r="C137" s="35"/>
      <c r="D137" s="35"/>
      <c r="E137" s="35"/>
      <c r="F137" s="35">
        <f t="shared" si="35"/>
        <v>0</v>
      </c>
      <c r="G137" s="35"/>
      <c r="H137" s="35"/>
      <c r="I137" s="35"/>
      <c r="J137" s="35">
        <f t="shared" ref="J137:J155" si="40">B137-F137</f>
        <v>0</v>
      </c>
      <c r="K137" s="20"/>
    </row>
    <row r="138" spans="1:13" ht="51" x14ac:dyDescent="0.2">
      <c r="A138" s="46" t="s">
        <v>129</v>
      </c>
      <c r="B138" s="35">
        <f t="shared" si="31"/>
        <v>5470461.7699999996</v>
      </c>
      <c r="C138" s="35"/>
      <c r="D138" s="35"/>
      <c r="E138" s="35">
        <v>5470461.7699999996</v>
      </c>
      <c r="F138" s="35">
        <f t="shared" si="35"/>
        <v>5470461.7699999996</v>
      </c>
      <c r="G138" s="35"/>
      <c r="H138" s="35"/>
      <c r="I138" s="35">
        <v>5470461.7699999996</v>
      </c>
      <c r="J138" s="35">
        <f t="shared" si="40"/>
        <v>0</v>
      </c>
      <c r="K138" s="20">
        <f t="shared" ref="K138:K141" si="41">F138/B138*100</f>
        <v>100</v>
      </c>
    </row>
    <row r="139" spans="1:13" ht="30" x14ac:dyDescent="0.2">
      <c r="A139" s="52" t="s">
        <v>39</v>
      </c>
      <c r="B139" s="73">
        <f t="shared" si="31"/>
        <v>7080201.0899999999</v>
      </c>
      <c r="C139" s="73">
        <f>C140+C148</f>
        <v>0</v>
      </c>
      <c r="D139" s="73">
        <f>D140+D148</f>
        <v>0</v>
      </c>
      <c r="E139" s="73">
        <f>E140+E148</f>
        <v>7080201.0899999999</v>
      </c>
      <c r="F139" s="73">
        <f t="shared" si="35"/>
        <v>5948656.4199999999</v>
      </c>
      <c r="G139" s="73">
        <f>G140+G148</f>
        <v>0</v>
      </c>
      <c r="H139" s="73">
        <f>H140+H148</f>
        <v>0</v>
      </c>
      <c r="I139" s="73">
        <f>I140+I148</f>
        <v>5948656.4199999999</v>
      </c>
      <c r="J139" s="73">
        <f t="shared" si="40"/>
        <v>1131544.67</v>
      </c>
      <c r="K139" s="21">
        <f t="shared" si="41"/>
        <v>84.018184573907348</v>
      </c>
      <c r="L139" s="18"/>
      <c r="M139" s="3"/>
    </row>
    <row r="140" spans="1:13" ht="83.45" customHeight="1" x14ac:dyDescent="0.2">
      <c r="A140" s="38" t="s">
        <v>48</v>
      </c>
      <c r="B140" s="73">
        <f t="shared" si="31"/>
        <v>5208201.09</v>
      </c>
      <c r="C140" s="73">
        <f>C141+C144</f>
        <v>0</v>
      </c>
      <c r="D140" s="73">
        <f t="shared" ref="D140:E140" si="42">D141+D144</f>
        <v>0</v>
      </c>
      <c r="E140" s="73">
        <f t="shared" si="42"/>
        <v>5208201.09</v>
      </c>
      <c r="F140" s="73">
        <f t="shared" si="35"/>
        <v>4076656.42</v>
      </c>
      <c r="G140" s="73">
        <f>G141+G144</f>
        <v>0</v>
      </c>
      <c r="H140" s="73">
        <f t="shared" ref="H140:I140" si="43">H141+H144</f>
        <v>0</v>
      </c>
      <c r="I140" s="73">
        <f t="shared" si="43"/>
        <v>4076656.42</v>
      </c>
      <c r="J140" s="73">
        <f t="shared" si="40"/>
        <v>1131544.67</v>
      </c>
      <c r="K140" s="20">
        <f t="shared" si="41"/>
        <v>78.273790691902803</v>
      </c>
      <c r="L140" s="18"/>
      <c r="M140" s="3"/>
    </row>
    <row r="141" spans="1:13" ht="52.5" x14ac:dyDescent="0.2">
      <c r="A141" s="53" t="s">
        <v>56</v>
      </c>
      <c r="B141" s="73">
        <f t="shared" si="31"/>
        <v>8201.09</v>
      </c>
      <c r="C141" s="35">
        <f>C143</f>
        <v>0</v>
      </c>
      <c r="D141" s="35">
        <f>D143</f>
        <v>0</v>
      </c>
      <c r="E141" s="35">
        <f>E143</f>
        <v>8201.09</v>
      </c>
      <c r="F141" s="35">
        <f t="shared" si="35"/>
        <v>8201.09</v>
      </c>
      <c r="G141" s="35">
        <f>G143</f>
        <v>0</v>
      </c>
      <c r="H141" s="35">
        <f>H143</f>
        <v>0</v>
      </c>
      <c r="I141" s="35">
        <f>I143</f>
        <v>8201.09</v>
      </c>
      <c r="J141" s="73">
        <f t="shared" si="40"/>
        <v>0</v>
      </c>
      <c r="K141" s="20">
        <f t="shared" si="41"/>
        <v>100</v>
      </c>
      <c r="L141" s="18"/>
      <c r="M141" s="3"/>
    </row>
    <row r="142" spans="1:13" ht="30.75" x14ac:dyDescent="0.2">
      <c r="A142" s="54" t="s">
        <v>19</v>
      </c>
      <c r="B142" s="73">
        <f t="shared" si="31"/>
        <v>0</v>
      </c>
      <c r="C142" s="35"/>
      <c r="D142" s="35"/>
      <c r="E142" s="35"/>
      <c r="F142" s="73">
        <f t="shared" si="35"/>
        <v>0</v>
      </c>
      <c r="G142" s="35"/>
      <c r="H142" s="35"/>
      <c r="I142" s="35"/>
      <c r="J142" s="73">
        <f t="shared" si="40"/>
        <v>0</v>
      </c>
      <c r="K142" s="20"/>
      <c r="L142" s="18"/>
      <c r="M142" s="3"/>
    </row>
    <row r="143" spans="1:13" ht="51" x14ac:dyDescent="0.2">
      <c r="A143" s="46" t="s">
        <v>66</v>
      </c>
      <c r="B143" s="35">
        <f t="shared" si="31"/>
        <v>8201.09</v>
      </c>
      <c r="C143" s="35"/>
      <c r="D143" s="35"/>
      <c r="E143" s="35">
        <v>8201.09</v>
      </c>
      <c r="F143" s="35">
        <f t="shared" si="35"/>
        <v>8201.09</v>
      </c>
      <c r="G143" s="35"/>
      <c r="H143" s="35"/>
      <c r="I143" s="35">
        <v>8201.09</v>
      </c>
      <c r="J143" s="35">
        <f t="shared" si="40"/>
        <v>0</v>
      </c>
      <c r="K143" s="20">
        <f>F143/B143*100</f>
        <v>100</v>
      </c>
      <c r="L143" s="18"/>
      <c r="M143" s="3"/>
    </row>
    <row r="144" spans="1:13" ht="51" customHeight="1" x14ac:dyDescent="0.2">
      <c r="A144" s="43" t="s">
        <v>130</v>
      </c>
      <c r="B144" s="35">
        <f t="shared" si="31"/>
        <v>5200000</v>
      </c>
      <c r="C144" s="35">
        <f>C146+C147</f>
        <v>0</v>
      </c>
      <c r="D144" s="35">
        <f>D146+D147</f>
        <v>0</v>
      </c>
      <c r="E144" s="35">
        <f>E146+E147</f>
        <v>5200000</v>
      </c>
      <c r="F144" s="35">
        <f t="shared" si="35"/>
        <v>4068455.33</v>
      </c>
      <c r="G144" s="35">
        <f>G146+G147</f>
        <v>0</v>
      </c>
      <c r="H144" s="35">
        <f>H146+H147</f>
        <v>0</v>
      </c>
      <c r="I144" s="35">
        <f>I146+I147</f>
        <v>4068455.33</v>
      </c>
      <c r="J144" s="35">
        <f t="shared" si="40"/>
        <v>1131544.67</v>
      </c>
      <c r="K144" s="20">
        <f>F144/B144*100</f>
        <v>78.239525576923072</v>
      </c>
      <c r="L144" s="18"/>
      <c r="M144" s="3"/>
    </row>
    <row r="145" spans="1:13" ht="30.75" x14ac:dyDescent="0.2">
      <c r="A145" s="40" t="s">
        <v>19</v>
      </c>
      <c r="B145" s="35">
        <f t="shared" si="31"/>
        <v>0</v>
      </c>
      <c r="C145" s="35"/>
      <c r="D145" s="35"/>
      <c r="E145" s="35"/>
      <c r="F145" s="35">
        <f t="shared" si="35"/>
        <v>0</v>
      </c>
      <c r="G145" s="35"/>
      <c r="H145" s="35"/>
      <c r="I145" s="35"/>
      <c r="J145" s="35">
        <f t="shared" si="40"/>
        <v>0</v>
      </c>
      <c r="K145" s="20"/>
      <c r="L145" s="18"/>
      <c r="M145" s="3"/>
    </row>
    <row r="146" spans="1:13" ht="51" x14ac:dyDescent="0.2">
      <c r="A146" s="41" t="s">
        <v>199</v>
      </c>
      <c r="B146" s="35">
        <f t="shared" si="31"/>
        <v>740000</v>
      </c>
      <c r="C146" s="35"/>
      <c r="D146" s="35"/>
      <c r="E146" s="35">
        <v>740000</v>
      </c>
      <c r="F146" s="35">
        <f t="shared" si="35"/>
        <v>0</v>
      </c>
      <c r="G146" s="35"/>
      <c r="H146" s="35"/>
      <c r="I146" s="35"/>
      <c r="J146" s="35">
        <f t="shared" si="40"/>
        <v>740000</v>
      </c>
      <c r="K146" s="20">
        <f>F146/B146*100</f>
        <v>0</v>
      </c>
      <c r="L146" s="18"/>
      <c r="M146" s="3"/>
    </row>
    <row r="147" spans="1:13" ht="30.75" x14ac:dyDescent="0.2">
      <c r="A147" s="41" t="s">
        <v>190</v>
      </c>
      <c r="B147" s="35">
        <f t="shared" si="31"/>
        <v>4460000</v>
      </c>
      <c r="C147" s="35"/>
      <c r="D147" s="35"/>
      <c r="E147" s="35">
        <v>4460000</v>
      </c>
      <c r="F147" s="35">
        <f t="shared" si="35"/>
        <v>4068455.33</v>
      </c>
      <c r="G147" s="35"/>
      <c r="H147" s="35"/>
      <c r="I147" s="35">
        <v>4068455.33</v>
      </c>
      <c r="J147" s="35">
        <f t="shared" si="40"/>
        <v>391544.66999999993</v>
      </c>
      <c r="K147" s="20">
        <f>F147/B147*100</f>
        <v>91.220971524663668</v>
      </c>
      <c r="L147" s="18"/>
      <c r="M147" s="3"/>
    </row>
    <row r="148" spans="1:13" ht="81.599999999999994" customHeight="1" x14ac:dyDescent="0.2">
      <c r="A148" s="38" t="s">
        <v>51</v>
      </c>
      <c r="B148" s="73">
        <f t="shared" si="31"/>
        <v>1872000</v>
      </c>
      <c r="C148" s="73">
        <f>C149</f>
        <v>0</v>
      </c>
      <c r="D148" s="73">
        <f>D149</f>
        <v>0</v>
      </c>
      <c r="E148" s="73">
        <f>E149</f>
        <v>1872000</v>
      </c>
      <c r="F148" s="73">
        <f>G148+H148+I148</f>
        <v>1872000</v>
      </c>
      <c r="G148" s="73">
        <f>G149</f>
        <v>0</v>
      </c>
      <c r="H148" s="73">
        <f>H149</f>
        <v>0</v>
      </c>
      <c r="I148" s="73">
        <f>I149</f>
        <v>1872000</v>
      </c>
      <c r="J148" s="73">
        <f t="shared" si="40"/>
        <v>0</v>
      </c>
      <c r="K148" s="21">
        <f>F148/B148*100</f>
        <v>100</v>
      </c>
      <c r="L148" s="18"/>
      <c r="M148" s="3"/>
    </row>
    <row r="149" spans="1:13" ht="52.5" x14ac:dyDescent="0.2">
      <c r="A149" s="53" t="s">
        <v>52</v>
      </c>
      <c r="B149" s="35">
        <f t="shared" si="31"/>
        <v>1872000</v>
      </c>
      <c r="C149" s="35">
        <f>C151</f>
        <v>0</v>
      </c>
      <c r="D149" s="35">
        <f>D151</f>
        <v>0</v>
      </c>
      <c r="E149" s="35">
        <f>E151</f>
        <v>1872000</v>
      </c>
      <c r="F149" s="35">
        <f>G149+H149+I149</f>
        <v>1872000</v>
      </c>
      <c r="G149" s="35">
        <f>G151</f>
        <v>0</v>
      </c>
      <c r="H149" s="35">
        <f>H151</f>
        <v>0</v>
      </c>
      <c r="I149" s="35">
        <f>I151</f>
        <v>1872000</v>
      </c>
      <c r="J149" s="35">
        <f t="shared" si="40"/>
        <v>0</v>
      </c>
      <c r="K149" s="20">
        <f>F149/B149*100</f>
        <v>100</v>
      </c>
      <c r="L149" s="18"/>
      <c r="M149" s="3"/>
    </row>
    <row r="150" spans="1:13" ht="30.75" x14ac:dyDescent="0.2">
      <c r="A150" s="54" t="s">
        <v>19</v>
      </c>
      <c r="B150" s="35">
        <f t="shared" si="31"/>
        <v>0</v>
      </c>
      <c r="C150" s="35"/>
      <c r="D150" s="35"/>
      <c r="E150" s="35"/>
      <c r="F150" s="35">
        <f>G150+H150+I150</f>
        <v>0</v>
      </c>
      <c r="G150" s="35"/>
      <c r="H150" s="35"/>
      <c r="I150" s="35"/>
      <c r="J150" s="35">
        <f t="shared" si="40"/>
        <v>0</v>
      </c>
      <c r="K150" s="20"/>
      <c r="L150" s="18"/>
      <c r="M150" s="3"/>
    </row>
    <row r="151" spans="1:13" ht="30.75" x14ac:dyDescent="0.2">
      <c r="A151" s="46" t="s">
        <v>67</v>
      </c>
      <c r="B151" s="35">
        <f t="shared" si="31"/>
        <v>1872000</v>
      </c>
      <c r="C151" s="35"/>
      <c r="D151" s="35"/>
      <c r="E151" s="35">
        <v>1872000</v>
      </c>
      <c r="F151" s="35">
        <f>G151+H151+I151</f>
        <v>1872000</v>
      </c>
      <c r="G151" s="35"/>
      <c r="H151" s="35"/>
      <c r="I151" s="35">
        <v>1872000</v>
      </c>
      <c r="J151" s="35">
        <f t="shared" si="40"/>
        <v>0</v>
      </c>
      <c r="K151" s="20">
        <f>F151/B151*100</f>
        <v>100</v>
      </c>
      <c r="L151" s="18"/>
      <c r="M151" s="3"/>
    </row>
    <row r="152" spans="1:13" ht="30" x14ac:dyDescent="0.2">
      <c r="A152" s="55" t="s">
        <v>38</v>
      </c>
      <c r="B152" s="33">
        <f t="shared" ref="B152:I153" si="44">B153</f>
        <v>170865092.37</v>
      </c>
      <c r="C152" s="33">
        <f t="shared" si="44"/>
        <v>163796000</v>
      </c>
      <c r="D152" s="33">
        <f t="shared" si="44"/>
        <v>1318769.6000000001</v>
      </c>
      <c r="E152" s="33">
        <f t="shared" si="44"/>
        <v>5750322.7699999996</v>
      </c>
      <c r="F152" s="33">
        <f t="shared" si="44"/>
        <v>163293982.20000002</v>
      </c>
      <c r="G152" s="33">
        <f t="shared" si="44"/>
        <v>160160633.56</v>
      </c>
      <c r="H152" s="33">
        <f t="shared" si="44"/>
        <v>1289519.08</v>
      </c>
      <c r="I152" s="33">
        <f t="shared" si="44"/>
        <v>1843829.5599999998</v>
      </c>
      <c r="J152" s="33">
        <f t="shared" si="40"/>
        <v>7571110.1699999869</v>
      </c>
      <c r="K152" s="19">
        <f>F152/B152*100</f>
        <v>95.568954392623908</v>
      </c>
      <c r="L152" s="18"/>
      <c r="M152" s="3"/>
    </row>
    <row r="153" spans="1:13" ht="51" x14ac:dyDescent="0.2">
      <c r="A153" s="65" t="s">
        <v>36</v>
      </c>
      <c r="B153" s="73">
        <f>C153+D153+E153</f>
        <v>170865092.37</v>
      </c>
      <c r="C153" s="73">
        <f>C154</f>
        <v>163796000</v>
      </c>
      <c r="D153" s="73">
        <f t="shared" si="44"/>
        <v>1318769.6000000001</v>
      </c>
      <c r="E153" s="73">
        <f t="shared" si="44"/>
        <v>5750322.7699999996</v>
      </c>
      <c r="F153" s="73">
        <f t="shared" ref="F153:F162" si="45">G153+H153+I153</f>
        <v>163293982.20000002</v>
      </c>
      <c r="G153" s="73">
        <f>G154</f>
        <v>160160633.56</v>
      </c>
      <c r="H153" s="73">
        <f t="shared" si="44"/>
        <v>1289519.08</v>
      </c>
      <c r="I153" s="73">
        <f t="shared" si="44"/>
        <v>1843829.5599999998</v>
      </c>
      <c r="J153" s="73">
        <f t="shared" si="40"/>
        <v>7571110.1699999869</v>
      </c>
      <c r="K153" s="21">
        <f>F153/B153*100</f>
        <v>95.568954392623908</v>
      </c>
      <c r="L153" s="18"/>
      <c r="M153" s="3"/>
    </row>
    <row r="154" spans="1:13" ht="80.45" customHeight="1" x14ac:dyDescent="0.2">
      <c r="A154" s="38" t="s">
        <v>48</v>
      </c>
      <c r="B154" s="73">
        <f>C154+D154+E154</f>
        <v>170865092.37</v>
      </c>
      <c r="C154" s="73">
        <f>C155+C162+C169+C172</f>
        <v>163796000</v>
      </c>
      <c r="D154" s="73">
        <f t="shared" ref="D154:E154" si="46">D155+D162+D169+D172</f>
        <v>1318769.6000000001</v>
      </c>
      <c r="E154" s="73">
        <f t="shared" si="46"/>
        <v>5750322.7699999996</v>
      </c>
      <c r="F154" s="73">
        <f t="shared" si="45"/>
        <v>163293982.20000002</v>
      </c>
      <c r="G154" s="73">
        <f>G155+G162+G169+G172</f>
        <v>160160633.56</v>
      </c>
      <c r="H154" s="73">
        <f t="shared" ref="H154:I154" si="47">H155+H162+H169+H172</f>
        <v>1289519.08</v>
      </c>
      <c r="I154" s="73">
        <f t="shared" si="47"/>
        <v>1843829.5599999998</v>
      </c>
      <c r="J154" s="73">
        <f t="shared" si="40"/>
        <v>7571110.1699999869</v>
      </c>
      <c r="K154" s="21">
        <f>F154/B154*100</f>
        <v>95.568954392623908</v>
      </c>
      <c r="L154" s="18"/>
      <c r="M154" s="3"/>
    </row>
    <row r="155" spans="1:13" ht="109.15" customHeight="1" x14ac:dyDescent="0.2">
      <c r="A155" s="42" t="s">
        <v>42</v>
      </c>
      <c r="B155" s="35">
        <f>C155+D155+E155</f>
        <v>140857369.59999999</v>
      </c>
      <c r="C155" s="35">
        <f>C157+C158+C159+C160+C161</f>
        <v>138050700</v>
      </c>
      <c r="D155" s="35">
        <f>D157+D158+D159+D160+D161</f>
        <v>1110769.6000000001</v>
      </c>
      <c r="E155" s="35">
        <f>E157+E158+E159+E160+E161</f>
        <v>1695900</v>
      </c>
      <c r="F155" s="35">
        <f t="shared" si="45"/>
        <v>136493660.75000003</v>
      </c>
      <c r="G155" s="35">
        <f>G157+G158+G159+G160+G161</f>
        <v>134415333.56</v>
      </c>
      <c r="H155" s="35">
        <f>H157+H158+H159+H160+H161</f>
        <v>1081519.08</v>
      </c>
      <c r="I155" s="35">
        <f>I157+I158+I159+I160+I161</f>
        <v>996808.10999999987</v>
      </c>
      <c r="J155" s="35">
        <f t="shared" si="40"/>
        <v>4363708.8499999642</v>
      </c>
      <c r="K155" s="20">
        <f>F155/B155*100</f>
        <v>96.902037243495457</v>
      </c>
      <c r="L155" s="18"/>
      <c r="M155" s="3"/>
    </row>
    <row r="156" spans="1:13" ht="30.75" x14ac:dyDescent="0.2">
      <c r="A156" s="54" t="s">
        <v>19</v>
      </c>
      <c r="B156" s="35"/>
      <c r="C156" s="35"/>
      <c r="D156" s="35"/>
      <c r="E156" s="35"/>
      <c r="F156" s="35">
        <f t="shared" si="45"/>
        <v>0</v>
      </c>
      <c r="G156" s="73"/>
      <c r="H156" s="73"/>
      <c r="I156" s="73"/>
      <c r="J156" s="35"/>
      <c r="K156" s="20"/>
      <c r="L156" s="18"/>
      <c r="M156" s="3"/>
    </row>
    <row r="157" spans="1:13" ht="52.5" x14ac:dyDescent="0.2">
      <c r="A157" s="56" t="s">
        <v>68</v>
      </c>
      <c r="B157" s="35">
        <f t="shared" ref="B157:B162" si="48">C157+D157+E157</f>
        <v>1143900</v>
      </c>
      <c r="C157" s="35"/>
      <c r="D157" s="35"/>
      <c r="E157" s="35">
        <v>1143900</v>
      </c>
      <c r="F157" s="35">
        <f t="shared" si="45"/>
        <v>465000</v>
      </c>
      <c r="G157" s="35"/>
      <c r="H157" s="35"/>
      <c r="I157" s="35">
        <v>465000</v>
      </c>
      <c r="J157" s="35">
        <f t="shared" ref="J157:J217" si="49">B157-F157</f>
        <v>678900</v>
      </c>
      <c r="K157" s="20">
        <f t="shared" ref="K157:K162" si="50">F157/B157*100</f>
        <v>40.650406504065039</v>
      </c>
      <c r="L157" s="18"/>
      <c r="M157" s="3"/>
    </row>
    <row r="158" spans="1:13" ht="51.75" x14ac:dyDescent="0.2">
      <c r="A158" s="56" t="s">
        <v>69</v>
      </c>
      <c r="B158" s="35">
        <f t="shared" si="48"/>
        <v>274300</v>
      </c>
      <c r="C158" s="35"/>
      <c r="D158" s="35"/>
      <c r="E158" s="35">
        <v>274300</v>
      </c>
      <c r="F158" s="35">
        <f t="shared" si="45"/>
        <v>260250.94</v>
      </c>
      <c r="G158" s="35"/>
      <c r="H158" s="35"/>
      <c r="I158" s="35">
        <v>260250.94</v>
      </c>
      <c r="J158" s="35">
        <f t="shared" si="49"/>
        <v>14049.059999999998</v>
      </c>
      <c r="K158" s="20">
        <f t="shared" si="50"/>
        <v>94.878213634706526</v>
      </c>
      <c r="L158" s="18"/>
      <c r="M158" s="3"/>
    </row>
    <row r="159" spans="1:13" ht="51" x14ac:dyDescent="0.2">
      <c r="A159" s="46" t="s">
        <v>154</v>
      </c>
      <c r="B159" s="35">
        <f t="shared" si="48"/>
        <v>277700</v>
      </c>
      <c r="C159" s="35"/>
      <c r="D159" s="35"/>
      <c r="E159" s="35">
        <v>277700</v>
      </c>
      <c r="F159" s="35">
        <f t="shared" si="45"/>
        <v>271557.17</v>
      </c>
      <c r="G159" s="35"/>
      <c r="H159" s="35"/>
      <c r="I159" s="35">
        <v>271557.17</v>
      </c>
      <c r="J159" s="35">
        <f t="shared" si="49"/>
        <v>6142.8300000000163</v>
      </c>
      <c r="K159" s="20">
        <f t="shared" si="50"/>
        <v>97.787961829312195</v>
      </c>
      <c r="L159" s="18"/>
      <c r="M159" s="3"/>
    </row>
    <row r="160" spans="1:13" ht="51" x14ac:dyDescent="0.2">
      <c r="A160" s="46" t="s">
        <v>155</v>
      </c>
      <c r="B160" s="35">
        <f t="shared" si="48"/>
        <v>1110769.6000000001</v>
      </c>
      <c r="C160" s="35"/>
      <c r="D160" s="35">
        <v>1110769.6000000001</v>
      </c>
      <c r="E160" s="35"/>
      <c r="F160" s="35">
        <f t="shared" si="45"/>
        <v>1081519.08</v>
      </c>
      <c r="G160" s="35"/>
      <c r="H160" s="35">
        <v>1081519.08</v>
      </c>
      <c r="I160" s="35"/>
      <c r="J160" s="35">
        <f t="shared" si="49"/>
        <v>29250.520000000019</v>
      </c>
      <c r="K160" s="20">
        <f t="shared" si="50"/>
        <v>97.366643811641936</v>
      </c>
      <c r="L160" s="18"/>
      <c r="M160" s="3"/>
    </row>
    <row r="161" spans="1:13" ht="51" x14ac:dyDescent="0.2">
      <c r="A161" s="46" t="s">
        <v>156</v>
      </c>
      <c r="B161" s="35">
        <f t="shared" si="48"/>
        <v>138050700</v>
      </c>
      <c r="C161" s="35">
        <v>138050700</v>
      </c>
      <c r="D161" s="35"/>
      <c r="E161" s="35"/>
      <c r="F161" s="35">
        <f t="shared" si="45"/>
        <v>134415333.56</v>
      </c>
      <c r="G161" s="35">
        <v>134415333.56</v>
      </c>
      <c r="H161" s="35"/>
      <c r="I161" s="35"/>
      <c r="J161" s="35">
        <f t="shared" si="49"/>
        <v>3635366.4399999976</v>
      </c>
      <c r="K161" s="20">
        <f t="shared" si="50"/>
        <v>97.366643964862192</v>
      </c>
      <c r="L161" s="18"/>
      <c r="M161" s="3"/>
    </row>
    <row r="162" spans="1:13" ht="131.25" x14ac:dyDescent="0.2">
      <c r="A162" s="42" t="s">
        <v>37</v>
      </c>
      <c r="B162" s="35">
        <f t="shared" si="48"/>
        <v>27007720</v>
      </c>
      <c r="C162" s="35">
        <f>C164+C165+C166+C167+C168</f>
        <v>25745300</v>
      </c>
      <c r="D162" s="35">
        <f>D164+D165+D166+D167+D168</f>
        <v>208000</v>
      </c>
      <c r="E162" s="35">
        <f>E164+E165+E166+E167+E168</f>
        <v>1054420</v>
      </c>
      <c r="F162" s="35">
        <f t="shared" si="45"/>
        <v>26557234.68</v>
      </c>
      <c r="G162" s="35">
        <f>G164+G165+G166+G167+G168</f>
        <v>25745300</v>
      </c>
      <c r="H162" s="35">
        <f>H164+H165+H166+H167+H168</f>
        <v>208000</v>
      </c>
      <c r="I162" s="35">
        <f>I164+I165+I166+I167+I168</f>
        <v>603934.67999999993</v>
      </c>
      <c r="J162" s="35">
        <f t="shared" si="49"/>
        <v>450485.3200000003</v>
      </c>
      <c r="K162" s="20">
        <f t="shared" si="50"/>
        <v>98.332012772644262</v>
      </c>
      <c r="L162" s="18"/>
      <c r="M162" s="3"/>
    </row>
    <row r="163" spans="1:13" ht="30.75" x14ac:dyDescent="0.2">
      <c r="A163" s="54" t="s">
        <v>19</v>
      </c>
      <c r="B163" s="35"/>
      <c r="C163" s="35"/>
      <c r="D163" s="35"/>
      <c r="E163" s="35"/>
      <c r="F163" s="35"/>
      <c r="G163" s="35"/>
      <c r="H163" s="35"/>
      <c r="I163" s="35"/>
      <c r="J163" s="35">
        <f t="shared" si="49"/>
        <v>0</v>
      </c>
      <c r="K163" s="20"/>
      <c r="L163" s="18"/>
      <c r="M163" s="3"/>
    </row>
    <row r="164" spans="1:13" ht="52.5" x14ac:dyDescent="0.2">
      <c r="A164" s="56" t="s">
        <v>101</v>
      </c>
      <c r="B164" s="35">
        <f t="shared" ref="B164:B174" si="51">C164+D164+E164</f>
        <v>614100</v>
      </c>
      <c r="C164" s="35"/>
      <c r="D164" s="35"/>
      <c r="E164" s="35">
        <v>614100</v>
      </c>
      <c r="F164" s="35">
        <f t="shared" ref="F164:F174" si="52">G164+H164+I164</f>
        <v>298527.5</v>
      </c>
      <c r="G164" s="35"/>
      <c r="H164" s="35"/>
      <c r="I164" s="35">
        <v>298527.5</v>
      </c>
      <c r="J164" s="35">
        <f t="shared" si="49"/>
        <v>315572.5</v>
      </c>
      <c r="K164" s="20">
        <f t="shared" ref="K164:K169" si="53">F164/B164*100</f>
        <v>48.612196710633448</v>
      </c>
      <c r="L164" s="18"/>
      <c r="M164" s="3"/>
    </row>
    <row r="165" spans="1:13" ht="52.5" x14ac:dyDescent="0.2">
      <c r="A165" s="56" t="s">
        <v>131</v>
      </c>
      <c r="B165" s="35">
        <f t="shared" si="51"/>
        <v>388320</v>
      </c>
      <c r="C165" s="35"/>
      <c r="D165" s="35"/>
      <c r="E165" s="35">
        <v>388320</v>
      </c>
      <c r="F165" s="35">
        <f t="shared" si="52"/>
        <v>253407.18</v>
      </c>
      <c r="G165" s="35"/>
      <c r="H165" s="35"/>
      <c r="I165" s="35">
        <v>253407.18</v>
      </c>
      <c r="J165" s="35">
        <f t="shared" si="49"/>
        <v>134912.82</v>
      </c>
      <c r="K165" s="20">
        <f t="shared" si="53"/>
        <v>65.257308405438806</v>
      </c>
      <c r="L165" s="18"/>
      <c r="M165" s="3"/>
    </row>
    <row r="166" spans="1:13" ht="51" x14ac:dyDescent="0.2">
      <c r="A166" s="46" t="s">
        <v>157</v>
      </c>
      <c r="B166" s="35">
        <f t="shared" si="51"/>
        <v>52000</v>
      </c>
      <c r="C166" s="35"/>
      <c r="D166" s="35"/>
      <c r="E166" s="35">
        <v>52000</v>
      </c>
      <c r="F166" s="35">
        <f t="shared" si="52"/>
        <v>52000</v>
      </c>
      <c r="G166" s="35"/>
      <c r="H166" s="35"/>
      <c r="I166" s="35">
        <v>52000</v>
      </c>
      <c r="J166" s="35">
        <f t="shared" si="49"/>
        <v>0</v>
      </c>
      <c r="K166" s="20">
        <f t="shared" si="53"/>
        <v>100</v>
      </c>
      <c r="L166" s="18"/>
      <c r="M166" s="3"/>
    </row>
    <row r="167" spans="1:13" ht="51" x14ac:dyDescent="0.2">
      <c r="A167" s="46" t="s">
        <v>158</v>
      </c>
      <c r="B167" s="35">
        <f t="shared" si="51"/>
        <v>208000</v>
      </c>
      <c r="C167" s="35"/>
      <c r="D167" s="35">
        <v>208000</v>
      </c>
      <c r="E167" s="35"/>
      <c r="F167" s="35">
        <f t="shared" si="52"/>
        <v>208000</v>
      </c>
      <c r="G167" s="35"/>
      <c r="H167" s="35">
        <v>208000</v>
      </c>
      <c r="I167" s="35"/>
      <c r="J167" s="35">
        <f t="shared" si="49"/>
        <v>0</v>
      </c>
      <c r="K167" s="20">
        <f t="shared" si="53"/>
        <v>100</v>
      </c>
      <c r="L167" s="18"/>
      <c r="M167" s="3"/>
    </row>
    <row r="168" spans="1:13" ht="51" x14ac:dyDescent="0.2">
      <c r="A168" s="46" t="s">
        <v>159</v>
      </c>
      <c r="B168" s="35">
        <f t="shared" si="51"/>
        <v>25745300</v>
      </c>
      <c r="C168" s="35">
        <v>25745300</v>
      </c>
      <c r="D168" s="35"/>
      <c r="E168" s="35"/>
      <c r="F168" s="35">
        <f t="shared" si="52"/>
        <v>25745300</v>
      </c>
      <c r="G168" s="35">
        <v>25745300</v>
      </c>
      <c r="H168" s="35"/>
      <c r="I168" s="35"/>
      <c r="J168" s="35">
        <f t="shared" si="49"/>
        <v>0</v>
      </c>
      <c r="K168" s="20">
        <f t="shared" si="53"/>
        <v>100</v>
      </c>
      <c r="L168" s="18"/>
      <c r="M168" s="3"/>
    </row>
    <row r="169" spans="1:13" ht="105" x14ac:dyDescent="0.2">
      <c r="A169" s="53" t="s">
        <v>31</v>
      </c>
      <c r="B169" s="35">
        <f t="shared" si="51"/>
        <v>1000000</v>
      </c>
      <c r="C169" s="35">
        <f>C171</f>
        <v>0</v>
      </c>
      <c r="D169" s="35">
        <f>D171</f>
        <v>0</v>
      </c>
      <c r="E169" s="35">
        <f>E171</f>
        <v>1000000</v>
      </c>
      <c r="F169" s="35">
        <f t="shared" si="52"/>
        <v>243086.77</v>
      </c>
      <c r="G169" s="35">
        <f>G171</f>
        <v>0</v>
      </c>
      <c r="H169" s="35">
        <f>H171</f>
        <v>0</v>
      </c>
      <c r="I169" s="35">
        <f>I171</f>
        <v>243086.77</v>
      </c>
      <c r="J169" s="35">
        <f t="shared" si="49"/>
        <v>756913.23</v>
      </c>
      <c r="K169" s="20">
        <f t="shared" si="53"/>
        <v>24.308676999999999</v>
      </c>
      <c r="L169" s="18"/>
      <c r="M169" s="3"/>
    </row>
    <row r="170" spans="1:13" ht="30.75" x14ac:dyDescent="0.2">
      <c r="A170" s="54" t="s">
        <v>19</v>
      </c>
      <c r="B170" s="35">
        <f t="shared" si="51"/>
        <v>0</v>
      </c>
      <c r="C170" s="35"/>
      <c r="D170" s="35"/>
      <c r="E170" s="35"/>
      <c r="F170" s="35">
        <f t="shared" si="52"/>
        <v>0</v>
      </c>
      <c r="G170" s="35"/>
      <c r="H170" s="35"/>
      <c r="I170" s="35"/>
      <c r="J170" s="35">
        <f t="shared" si="49"/>
        <v>0</v>
      </c>
      <c r="K170" s="20"/>
      <c r="L170" s="18"/>
      <c r="M170" s="3"/>
    </row>
    <row r="171" spans="1:13" ht="51" x14ac:dyDescent="0.2">
      <c r="A171" s="46" t="s">
        <v>132</v>
      </c>
      <c r="B171" s="35">
        <f t="shared" si="51"/>
        <v>1000000</v>
      </c>
      <c r="C171" s="35"/>
      <c r="D171" s="35"/>
      <c r="E171" s="35">
        <v>1000000</v>
      </c>
      <c r="F171" s="35">
        <f t="shared" si="52"/>
        <v>243086.77</v>
      </c>
      <c r="G171" s="35"/>
      <c r="H171" s="35"/>
      <c r="I171" s="35">
        <v>243086.77</v>
      </c>
      <c r="J171" s="35">
        <f t="shared" si="49"/>
        <v>756913.23</v>
      </c>
      <c r="K171" s="20">
        <f>F171/B171*100</f>
        <v>24.308676999999999</v>
      </c>
      <c r="L171" s="18"/>
      <c r="M171" s="3"/>
    </row>
    <row r="172" spans="1:13" ht="78.75" x14ac:dyDescent="0.2">
      <c r="A172" s="53" t="s">
        <v>189</v>
      </c>
      <c r="B172" s="35">
        <f t="shared" si="51"/>
        <v>2000002.77</v>
      </c>
      <c r="C172" s="35">
        <f>C174</f>
        <v>0</v>
      </c>
      <c r="D172" s="35">
        <f>D174</f>
        <v>0</v>
      </c>
      <c r="E172" s="35">
        <f>E174</f>
        <v>2000002.77</v>
      </c>
      <c r="F172" s="35">
        <f t="shared" si="52"/>
        <v>0</v>
      </c>
      <c r="G172" s="35">
        <f>G174</f>
        <v>0</v>
      </c>
      <c r="H172" s="35">
        <f>H174</f>
        <v>0</v>
      </c>
      <c r="I172" s="35">
        <f>I174</f>
        <v>0</v>
      </c>
      <c r="J172" s="35">
        <f t="shared" si="49"/>
        <v>2000002.77</v>
      </c>
      <c r="K172" s="20">
        <f>F172/B172*100</f>
        <v>0</v>
      </c>
      <c r="L172" s="18"/>
      <c r="M172" s="3"/>
    </row>
    <row r="173" spans="1:13" ht="30.75" x14ac:dyDescent="0.2">
      <c r="A173" s="54" t="s">
        <v>19</v>
      </c>
      <c r="B173" s="35">
        <f t="shared" si="51"/>
        <v>0</v>
      </c>
      <c r="C173" s="35"/>
      <c r="D173" s="35"/>
      <c r="E173" s="35"/>
      <c r="F173" s="35">
        <f t="shared" si="52"/>
        <v>0</v>
      </c>
      <c r="G173" s="35"/>
      <c r="H173" s="35"/>
      <c r="I173" s="35"/>
      <c r="J173" s="35">
        <f t="shared" si="49"/>
        <v>0</v>
      </c>
      <c r="K173" s="20"/>
      <c r="L173" s="18"/>
      <c r="M173" s="3"/>
    </row>
    <row r="174" spans="1:13" ht="51" x14ac:dyDescent="0.2">
      <c r="A174" s="46" t="s">
        <v>70</v>
      </c>
      <c r="B174" s="35">
        <f t="shared" si="51"/>
        <v>2000002.77</v>
      </c>
      <c r="C174" s="35"/>
      <c r="D174" s="35"/>
      <c r="E174" s="35">
        <v>2000002.77</v>
      </c>
      <c r="F174" s="35">
        <f t="shared" si="52"/>
        <v>0</v>
      </c>
      <c r="G174" s="35"/>
      <c r="H174" s="35"/>
      <c r="I174" s="35"/>
      <c r="J174" s="35">
        <f t="shared" si="49"/>
        <v>2000002.77</v>
      </c>
      <c r="K174" s="20">
        <f>F174/B174*100</f>
        <v>0</v>
      </c>
      <c r="L174" s="18"/>
      <c r="M174" s="3"/>
    </row>
    <row r="175" spans="1:13" ht="32.25" customHeight="1" x14ac:dyDescent="0.2">
      <c r="A175" s="36" t="s">
        <v>8</v>
      </c>
      <c r="B175" s="33">
        <f t="shared" ref="B175:I175" si="54">B176+B215</f>
        <v>778155937.61000001</v>
      </c>
      <c r="C175" s="33">
        <f t="shared" si="54"/>
        <v>647450100</v>
      </c>
      <c r="D175" s="33">
        <f t="shared" si="54"/>
        <v>93127414</v>
      </c>
      <c r="E175" s="33">
        <f t="shared" si="54"/>
        <v>37578423.609999999</v>
      </c>
      <c r="F175" s="33">
        <f t="shared" si="54"/>
        <v>661776146.17999983</v>
      </c>
      <c r="G175" s="33">
        <f t="shared" si="54"/>
        <v>540510517.77999997</v>
      </c>
      <c r="H175" s="33">
        <f t="shared" si="54"/>
        <v>90492573.239999995</v>
      </c>
      <c r="I175" s="33">
        <f t="shared" si="54"/>
        <v>30773055.16</v>
      </c>
      <c r="J175" s="33">
        <f t="shared" si="49"/>
        <v>116379791.43000019</v>
      </c>
      <c r="K175" s="19">
        <f t="shared" ref="K175:K178" si="55">F175/B175*100</f>
        <v>85.044155572796271</v>
      </c>
    </row>
    <row r="176" spans="1:13" ht="26.25" customHeight="1" x14ac:dyDescent="0.2">
      <c r="A176" s="50" t="s">
        <v>6</v>
      </c>
      <c r="B176" s="34">
        <f t="shared" ref="B176:B217" si="56">C176+D176+E176</f>
        <v>445365605</v>
      </c>
      <c r="C176" s="34">
        <f>C177</f>
        <v>431351700</v>
      </c>
      <c r="D176" s="34">
        <f>D177</f>
        <v>2178514</v>
      </c>
      <c r="E176" s="34">
        <f>E177</f>
        <v>11835391</v>
      </c>
      <c r="F176" s="34">
        <f t="shared" ref="F176:F217" si="57">G176+H176+I176</f>
        <v>332527555.81999993</v>
      </c>
      <c r="G176" s="34">
        <f>G177</f>
        <v>324412117.77999997</v>
      </c>
      <c r="H176" s="34">
        <f>H177</f>
        <v>1638411.58</v>
      </c>
      <c r="I176" s="34">
        <f>I177</f>
        <v>6477026.46</v>
      </c>
      <c r="J176" s="73">
        <f t="shared" si="49"/>
        <v>112838049.18000007</v>
      </c>
      <c r="K176" s="21">
        <f t="shared" si="55"/>
        <v>74.663950715278048</v>
      </c>
    </row>
    <row r="177" spans="1:11" ht="76.5" x14ac:dyDescent="0.2">
      <c r="A177" s="17" t="s">
        <v>49</v>
      </c>
      <c r="B177" s="34">
        <f t="shared" si="56"/>
        <v>445365605</v>
      </c>
      <c r="C177" s="34">
        <f>C178+C184+++C190+C196+C202+C208</f>
        <v>431351700</v>
      </c>
      <c r="D177" s="34">
        <f>D178+D184+++D190+D196+D202+D208</f>
        <v>2178514</v>
      </c>
      <c r="E177" s="34">
        <f>E178+E184+++E190+E196+E202+E208</f>
        <v>11835391</v>
      </c>
      <c r="F177" s="34">
        <f t="shared" si="57"/>
        <v>332527555.81999993</v>
      </c>
      <c r="G177" s="34">
        <f>G178+G184+++G190+G196+G202+G208</f>
        <v>324412117.77999997</v>
      </c>
      <c r="H177" s="34">
        <f>H178+H184+++H190+H196+H202+H208</f>
        <v>1638411.58</v>
      </c>
      <c r="I177" s="34">
        <f>I178+I184+++I190+I196+I202+I208</f>
        <v>6477026.46</v>
      </c>
      <c r="J177" s="73">
        <f t="shared" si="49"/>
        <v>112838049.18000007</v>
      </c>
      <c r="K177" s="21">
        <f t="shared" si="55"/>
        <v>74.663950715278048</v>
      </c>
    </row>
    <row r="178" spans="1:11" ht="106.9" customHeight="1" x14ac:dyDescent="0.2">
      <c r="A178" s="43" t="s">
        <v>87</v>
      </c>
      <c r="B178" s="35">
        <f t="shared" si="56"/>
        <v>62976200</v>
      </c>
      <c r="C178" s="35">
        <f>C180+C181+C182+C183</f>
        <v>62000000</v>
      </c>
      <c r="D178" s="35">
        <f>D180+D181+D182+D183</f>
        <v>313100</v>
      </c>
      <c r="E178" s="35">
        <f>E180+E181+E182+E183</f>
        <v>663100</v>
      </c>
      <c r="F178" s="35">
        <f t="shared" si="57"/>
        <v>55674931.830000006</v>
      </c>
      <c r="G178" s="35">
        <f>G180+G181+G182+G183</f>
        <v>55092899.390000001</v>
      </c>
      <c r="H178" s="35">
        <f>H180+H181+H182+H183</f>
        <v>278219.13</v>
      </c>
      <c r="I178" s="35">
        <f>I180+I181+I182+I183</f>
        <v>303813.31</v>
      </c>
      <c r="J178" s="35">
        <f t="shared" si="49"/>
        <v>7301268.1699999943</v>
      </c>
      <c r="K178" s="20">
        <f t="shared" si="55"/>
        <v>88.406305604339437</v>
      </c>
    </row>
    <row r="179" spans="1:11" ht="30.75" x14ac:dyDescent="0.2">
      <c r="A179" s="40" t="s">
        <v>21</v>
      </c>
      <c r="B179" s="35">
        <f t="shared" si="56"/>
        <v>0</v>
      </c>
      <c r="C179" s="35"/>
      <c r="D179" s="35"/>
      <c r="E179" s="35"/>
      <c r="F179" s="35">
        <f t="shared" si="57"/>
        <v>0</v>
      </c>
      <c r="G179" s="35"/>
      <c r="H179" s="35"/>
      <c r="I179" s="35"/>
      <c r="J179" s="35">
        <f t="shared" si="49"/>
        <v>0</v>
      </c>
      <c r="K179" s="20"/>
    </row>
    <row r="180" spans="1:11" ht="51" x14ac:dyDescent="0.2">
      <c r="A180" s="41" t="s">
        <v>95</v>
      </c>
      <c r="B180" s="35">
        <f t="shared" si="56"/>
        <v>350000</v>
      </c>
      <c r="C180" s="35"/>
      <c r="D180" s="35"/>
      <c r="E180" s="35">
        <v>350000</v>
      </c>
      <c r="F180" s="35">
        <f t="shared" si="57"/>
        <v>25594.17</v>
      </c>
      <c r="G180" s="35"/>
      <c r="H180" s="35"/>
      <c r="I180" s="35">
        <v>25594.17</v>
      </c>
      <c r="J180" s="35">
        <f t="shared" si="49"/>
        <v>324405.83</v>
      </c>
      <c r="K180" s="20">
        <f>F180/B180*100</f>
        <v>7.312619999999999</v>
      </c>
    </row>
    <row r="181" spans="1:11" ht="51" x14ac:dyDescent="0.2">
      <c r="A181" s="41" t="s">
        <v>188</v>
      </c>
      <c r="B181" s="35">
        <f t="shared" si="56"/>
        <v>313100</v>
      </c>
      <c r="C181" s="35"/>
      <c r="D181" s="35"/>
      <c r="E181" s="35">
        <v>313100</v>
      </c>
      <c r="F181" s="35">
        <f t="shared" si="57"/>
        <v>278219.14</v>
      </c>
      <c r="G181" s="35"/>
      <c r="H181" s="35"/>
      <c r="I181" s="35">
        <v>278219.14</v>
      </c>
      <c r="J181" s="35">
        <f t="shared" si="49"/>
        <v>34880.859999999986</v>
      </c>
      <c r="K181" s="20">
        <f>F181/B181*100</f>
        <v>88.859514532098373</v>
      </c>
    </row>
    <row r="182" spans="1:11" ht="51" x14ac:dyDescent="0.2">
      <c r="A182" s="41" t="s">
        <v>187</v>
      </c>
      <c r="B182" s="35">
        <f t="shared" si="56"/>
        <v>313100</v>
      </c>
      <c r="C182" s="35"/>
      <c r="D182" s="35">
        <v>313100</v>
      </c>
      <c r="E182" s="35"/>
      <c r="F182" s="35">
        <f t="shared" si="57"/>
        <v>278219.13</v>
      </c>
      <c r="G182" s="35"/>
      <c r="H182" s="35">
        <v>278219.13</v>
      </c>
      <c r="I182" s="35"/>
      <c r="J182" s="35">
        <f t="shared" si="49"/>
        <v>34880.869999999995</v>
      </c>
      <c r="K182" s="20">
        <f>F182/B182*100</f>
        <v>88.859511338230604</v>
      </c>
    </row>
    <row r="183" spans="1:11" ht="51" x14ac:dyDescent="0.2">
      <c r="A183" s="41" t="s">
        <v>186</v>
      </c>
      <c r="B183" s="35">
        <f t="shared" si="56"/>
        <v>62000000</v>
      </c>
      <c r="C183" s="35">
        <v>62000000</v>
      </c>
      <c r="D183" s="35"/>
      <c r="E183" s="35"/>
      <c r="F183" s="35">
        <f t="shared" si="57"/>
        <v>55092899.390000001</v>
      </c>
      <c r="G183" s="35">
        <v>55092899.390000001</v>
      </c>
      <c r="H183" s="74"/>
      <c r="I183" s="73"/>
      <c r="J183" s="35">
        <f t="shared" si="49"/>
        <v>6907100.6099999994</v>
      </c>
      <c r="K183" s="20">
        <f>F183/B183*100</f>
        <v>88.859515145161296</v>
      </c>
    </row>
    <row r="184" spans="1:11" ht="52.5" x14ac:dyDescent="0.2">
      <c r="A184" s="43" t="s">
        <v>53</v>
      </c>
      <c r="B184" s="35">
        <f t="shared" si="56"/>
        <v>122962000.00000001</v>
      </c>
      <c r="C184" s="35">
        <f>C186+C187+C188+C189</f>
        <v>119999853.48</v>
      </c>
      <c r="D184" s="35">
        <f>D186+D187+D188+D189</f>
        <v>606073.26</v>
      </c>
      <c r="E184" s="35">
        <f>E186+E187+E188+E189</f>
        <v>2356073.2599999998</v>
      </c>
      <c r="F184" s="35">
        <f t="shared" si="57"/>
        <v>40846980.100000001</v>
      </c>
      <c r="G184" s="35">
        <f>G186+G187+G188+G189</f>
        <v>38856854.840000004</v>
      </c>
      <c r="H184" s="35">
        <f>H186+H187+H188+H189</f>
        <v>196251.08</v>
      </c>
      <c r="I184" s="35">
        <f>I186+I187+I188+I189</f>
        <v>1793874.1800000002</v>
      </c>
      <c r="J184" s="35">
        <f t="shared" si="49"/>
        <v>82115019.900000006</v>
      </c>
      <c r="K184" s="20">
        <f>F184/B184*100</f>
        <v>33.219189749678762</v>
      </c>
    </row>
    <row r="185" spans="1:11" ht="34.15" customHeight="1" x14ac:dyDescent="0.2">
      <c r="A185" s="40" t="s">
        <v>19</v>
      </c>
      <c r="B185" s="35">
        <f t="shared" si="56"/>
        <v>0</v>
      </c>
      <c r="C185" s="35"/>
      <c r="D185" s="35"/>
      <c r="E185" s="35"/>
      <c r="F185" s="35">
        <f t="shared" si="57"/>
        <v>0</v>
      </c>
      <c r="G185" s="35"/>
      <c r="H185" s="35"/>
      <c r="I185" s="35"/>
      <c r="J185" s="73">
        <f t="shared" si="49"/>
        <v>0</v>
      </c>
      <c r="K185" s="20"/>
    </row>
    <row r="186" spans="1:11" ht="51" x14ac:dyDescent="0.2">
      <c r="A186" s="41" t="s">
        <v>71</v>
      </c>
      <c r="B186" s="35">
        <f t="shared" si="56"/>
        <v>1750000</v>
      </c>
      <c r="C186" s="35"/>
      <c r="D186" s="35"/>
      <c r="E186" s="35">
        <v>1750000</v>
      </c>
      <c r="F186" s="35">
        <f t="shared" si="57"/>
        <v>1597623.1</v>
      </c>
      <c r="G186" s="35"/>
      <c r="H186" s="35"/>
      <c r="I186" s="35">
        <v>1597623.1</v>
      </c>
      <c r="J186" s="35">
        <f t="shared" si="49"/>
        <v>152376.89999999991</v>
      </c>
      <c r="K186" s="20">
        <f>F186/B186*100</f>
        <v>91.292748571428575</v>
      </c>
    </row>
    <row r="187" spans="1:11" ht="51" x14ac:dyDescent="0.2">
      <c r="A187" s="41" t="s">
        <v>160</v>
      </c>
      <c r="B187" s="35">
        <f t="shared" si="56"/>
        <v>606073.26</v>
      </c>
      <c r="C187" s="35"/>
      <c r="D187" s="35"/>
      <c r="E187" s="35">
        <v>606073.26</v>
      </c>
      <c r="F187" s="35">
        <f t="shared" si="57"/>
        <v>196251.08</v>
      </c>
      <c r="G187" s="35"/>
      <c r="H187" s="35"/>
      <c r="I187" s="35">
        <v>196251.08</v>
      </c>
      <c r="J187" s="35">
        <f t="shared" si="49"/>
        <v>409822.18000000005</v>
      </c>
      <c r="K187" s="20">
        <f>F187/B187*100</f>
        <v>32.380752122276434</v>
      </c>
    </row>
    <row r="188" spans="1:11" ht="51" x14ac:dyDescent="0.2">
      <c r="A188" s="41" t="s">
        <v>161</v>
      </c>
      <c r="B188" s="35">
        <f t="shared" si="56"/>
        <v>606073.26</v>
      </c>
      <c r="C188" s="35"/>
      <c r="D188" s="35">
        <v>606073.26</v>
      </c>
      <c r="E188" s="35"/>
      <c r="F188" s="35">
        <f t="shared" si="57"/>
        <v>196251.08</v>
      </c>
      <c r="G188" s="35"/>
      <c r="H188" s="35">
        <v>196251.08</v>
      </c>
      <c r="I188" s="35"/>
      <c r="J188" s="35">
        <f t="shared" si="49"/>
        <v>409822.18000000005</v>
      </c>
      <c r="K188" s="20">
        <f>F188/B188*100</f>
        <v>32.380752122276434</v>
      </c>
    </row>
    <row r="189" spans="1:11" ht="51" x14ac:dyDescent="0.2">
      <c r="A189" s="41" t="s">
        <v>179</v>
      </c>
      <c r="B189" s="35">
        <f t="shared" si="56"/>
        <v>119999853.48</v>
      </c>
      <c r="C189" s="35">
        <v>119999853.48</v>
      </c>
      <c r="D189" s="35"/>
      <c r="E189" s="35"/>
      <c r="F189" s="35">
        <f t="shared" si="57"/>
        <v>38856854.840000004</v>
      </c>
      <c r="G189" s="35">
        <v>38856854.840000004</v>
      </c>
      <c r="H189" s="35"/>
      <c r="I189" s="35"/>
      <c r="J189" s="35">
        <f t="shared" si="49"/>
        <v>81142998.640000001</v>
      </c>
      <c r="K189" s="20">
        <f>F189/B189*100</f>
        <v>32.380751903564743</v>
      </c>
    </row>
    <row r="190" spans="1:11" ht="131.25" x14ac:dyDescent="0.2">
      <c r="A190" s="43" t="s">
        <v>54</v>
      </c>
      <c r="B190" s="35">
        <f>C190+D190+E190</f>
        <v>81839127</v>
      </c>
      <c r="C190" s="35">
        <f>C192+C193+C194+C195</f>
        <v>80414900</v>
      </c>
      <c r="D190" s="35">
        <f t="shared" ref="D190:E190" si="58">D192+D193+D194+D195</f>
        <v>406100</v>
      </c>
      <c r="E190" s="35">
        <f t="shared" si="58"/>
        <v>1018127</v>
      </c>
      <c r="F190" s="35">
        <f t="shared" si="57"/>
        <v>68458148.739999995</v>
      </c>
      <c r="G190" s="35">
        <f>G192+G193+G194+G195</f>
        <v>67590797.400000006</v>
      </c>
      <c r="H190" s="35">
        <f t="shared" ref="H190:I190" si="59">H192+H193+H194+H195</f>
        <v>341337.52</v>
      </c>
      <c r="I190" s="35">
        <f t="shared" si="59"/>
        <v>526013.82000000007</v>
      </c>
      <c r="J190" s="35">
        <f t="shared" si="49"/>
        <v>13380978.260000005</v>
      </c>
      <c r="K190" s="20">
        <f>F190/B190*100</f>
        <v>83.649656648952273</v>
      </c>
    </row>
    <row r="191" spans="1:11" ht="31.15" customHeight="1" x14ac:dyDescent="0.2">
      <c r="A191" s="40" t="s">
        <v>19</v>
      </c>
      <c r="B191" s="35">
        <f t="shared" si="56"/>
        <v>0</v>
      </c>
      <c r="C191" s="35"/>
      <c r="D191" s="35"/>
      <c r="E191" s="35"/>
      <c r="F191" s="35">
        <f t="shared" si="57"/>
        <v>0</v>
      </c>
      <c r="G191" s="35"/>
      <c r="H191" s="35"/>
      <c r="I191" s="35"/>
      <c r="J191" s="73">
        <f t="shared" si="49"/>
        <v>0</v>
      </c>
      <c r="K191" s="20"/>
    </row>
    <row r="192" spans="1:11" ht="51" x14ac:dyDescent="0.2">
      <c r="A192" s="41" t="s">
        <v>72</v>
      </c>
      <c r="B192" s="35">
        <f t="shared" si="56"/>
        <v>612027</v>
      </c>
      <c r="C192" s="35"/>
      <c r="D192" s="35"/>
      <c r="E192" s="35">
        <v>612027</v>
      </c>
      <c r="F192" s="35">
        <f t="shared" si="57"/>
        <v>184676.3</v>
      </c>
      <c r="G192" s="35"/>
      <c r="H192" s="35"/>
      <c r="I192" s="35">
        <v>184676.3</v>
      </c>
      <c r="J192" s="35">
        <f t="shared" si="49"/>
        <v>427350.7</v>
      </c>
      <c r="K192" s="20">
        <f t="shared" ref="K192:K196" si="60">F192/B192*100</f>
        <v>30.174534783596147</v>
      </c>
    </row>
    <row r="193" spans="1:11" ht="51" x14ac:dyDescent="0.2">
      <c r="A193" s="41" t="s">
        <v>162</v>
      </c>
      <c r="B193" s="35">
        <f t="shared" si="56"/>
        <v>406100</v>
      </c>
      <c r="C193" s="35"/>
      <c r="D193" s="35"/>
      <c r="E193" s="35">
        <v>406100</v>
      </c>
      <c r="F193" s="35">
        <f t="shared" si="57"/>
        <v>341337.52</v>
      </c>
      <c r="G193" s="35"/>
      <c r="H193" s="35"/>
      <c r="I193" s="35">
        <v>341337.52</v>
      </c>
      <c r="J193" s="35">
        <f t="shared" si="49"/>
        <v>64762.479999999981</v>
      </c>
      <c r="K193" s="20">
        <f t="shared" si="60"/>
        <v>84.052578182713617</v>
      </c>
    </row>
    <row r="194" spans="1:11" ht="51" x14ac:dyDescent="0.2">
      <c r="A194" s="41" t="s">
        <v>163</v>
      </c>
      <c r="B194" s="35">
        <f t="shared" si="56"/>
        <v>406100</v>
      </c>
      <c r="C194" s="35"/>
      <c r="D194" s="35">
        <v>406100</v>
      </c>
      <c r="E194" s="35"/>
      <c r="F194" s="35">
        <f t="shared" si="57"/>
        <v>341337.52</v>
      </c>
      <c r="G194" s="35"/>
      <c r="H194" s="35">
        <v>341337.52</v>
      </c>
      <c r="I194" s="35"/>
      <c r="J194" s="35">
        <f t="shared" si="49"/>
        <v>64762.479999999981</v>
      </c>
      <c r="K194" s="20">
        <f t="shared" si="60"/>
        <v>84.052578182713617</v>
      </c>
    </row>
    <row r="195" spans="1:11" ht="51" x14ac:dyDescent="0.2">
      <c r="A195" s="41" t="s">
        <v>164</v>
      </c>
      <c r="B195" s="35">
        <f t="shared" si="56"/>
        <v>80414900</v>
      </c>
      <c r="C195" s="35">
        <v>80414900</v>
      </c>
      <c r="D195" s="35"/>
      <c r="E195" s="35"/>
      <c r="F195" s="35">
        <f t="shared" si="57"/>
        <v>67590797.400000006</v>
      </c>
      <c r="G195" s="35">
        <v>67590797.400000006</v>
      </c>
      <c r="H195" s="35"/>
      <c r="I195" s="35"/>
      <c r="J195" s="35">
        <f t="shared" si="49"/>
        <v>12824102.599999994</v>
      </c>
      <c r="K195" s="20">
        <f t="shared" si="60"/>
        <v>84.052579061840532</v>
      </c>
    </row>
    <row r="196" spans="1:11" ht="105" x14ac:dyDescent="0.2">
      <c r="A196" s="43" t="s">
        <v>55</v>
      </c>
      <c r="B196" s="35">
        <f t="shared" si="56"/>
        <v>81637050</v>
      </c>
      <c r="C196" s="35">
        <f>C198+C199+C200+C201</f>
        <v>80414900</v>
      </c>
      <c r="D196" s="35">
        <f>D198+D199+D200+D201</f>
        <v>406100</v>
      </c>
      <c r="E196" s="35">
        <f>E198+E199+E200+E201</f>
        <v>816050</v>
      </c>
      <c r="F196" s="35">
        <f t="shared" si="57"/>
        <v>81262346.600000009</v>
      </c>
      <c r="G196" s="35">
        <f>G198+G199+G200+G201</f>
        <v>80408323.909999996</v>
      </c>
      <c r="H196" s="35">
        <f>H198+H199+H200+H201</f>
        <v>406066.79</v>
      </c>
      <c r="I196" s="35">
        <f>I198+I199+I200+I201</f>
        <v>447955.89999999997</v>
      </c>
      <c r="J196" s="35">
        <f t="shared" si="49"/>
        <v>374703.39999999106</v>
      </c>
      <c r="K196" s="20">
        <f t="shared" si="60"/>
        <v>99.541013057184216</v>
      </c>
    </row>
    <row r="197" spans="1:11" ht="31.15" customHeight="1" x14ac:dyDescent="0.2">
      <c r="A197" s="40" t="s">
        <v>19</v>
      </c>
      <c r="B197" s="35">
        <f t="shared" si="56"/>
        <v>0</v>
      </c>
      <c r="C197" s="35"/>
      <c r="D197" s="35"/>
      <c r="E197" s="35"/>
      <c r="F197" s="35">
        <f t="shared" si="57"/>
        <v>0</v>
      </c>
      <c r="G197" s="35"/>
      <c r="H197" s="35"/>
      <c r="I197" s="35"/>
      <c r="J197" s="73">
        <f t="shared" si="49"/>
        <v>0</v>
      </c>
      <c r="K197" s="20"/>
    </row>
    <row r="198" spans="1:11" ht="51" x14ac:dyDescent="0.2">
      <c r="A198" s="41" t="s">
        <v>73</v>
      </c>
      <c r="B198" s="35">
        <f t="shared" si="56"/>
        <v>409950</v>
      </c>
      <c r="C198" s="35"/>
      <c r="D198" s="35"/>
      <c r="E198" s="35">
        <v>409950</v>
      </c>
      <c r="F198" s="35">
        <f t="shared" si="57"/>
        <v>41889.11</v>
      </c>
      <c r="G198" s="35"/>
      <c r="H198" s="35"/>
      <c r="I198" s="35">
        <v>41889.11</v>
      </c>
      <c r="J198" s="35">
        <f t="shared" si="49"/>
        <v>368060.89</v>
      </c>
      <c r="K198" s="20">
        <f>F198/B198*100</f>
        <v>10.218102207586291</v>
      </c>
    </row>
    <row r="199" spans="1:11" ht="51" x14ac:dyDescent="0.2">
      <c r="A199" s="41" t="s">
        <v>165</v>
      </c>
      <c r="B199" s="35">
        <f t="shared" si="56"/>
        <v>406100</v>
      </c>
      <c r="C199" s="35"/>
      <c r="D199" s="35"/>
      <c r="E199" s="35">
        <v>406100</v>
      </c>
      <c r="F199" s="35">
        <f t="shared" si="57"/>
        <v>406066.79</v>
      </c>
      <c r="G199" s="35"/>
      <c r="H199" s="35"/>
      <c r="I199" s="35">
        <v>406066.79</v>
      </c>
      <c r="J199" s="35">
        <f t="shared" si="49"/>
        <v>33.210000000020955</v>
      </c>
      <c r="K199" s="20">
        <f>F199/B199*100</f>
        <v>99.991822211278006</v>
      </c>
    </row>
    <row r="200" spans="1:11" ht="51" x14ac:dyDescent="0.2">
      <c r="A200" s="41" t="s">
        <v>166</v>
      </c>
      <c r="B200" s="35">
        <f t="shared" si="56"/>
        <v>406100</v>
      </c>
      <c r="C200" s="35"/>
      <c r="D200" s="35">
        <v>406100</v>
      </c>
      <c r="E200" s="35"/>
      <c r="F200" s="35">
        <f t="shared" si="57"/>
        <v>406066.79</v>
      </c>
      <c r="G200" s="35"/>
      <c r="H200" s="35">
        <v>406066.79</v>
      </c>
      <c r="I200" s="35"/>
      <c r="J200" s="35">
        <f t="shared" si="49"/>
        <v>33.210000000020955</v>
      </c>
      <c r="K200" s="20">
        <f>F200/B200*100</f>
        <v>99.991822211278006</v>
      </c>
    </row>
    <row r="201" spans="1:11" ht="51" x14ac:dyDescent="0.2">
      <c r="A201" s="41" t="s">
        <v>167</v>
      </c>
      <c r="B201" s="35">
        <f t="shared" si="56"/>
        <v>80414900</v>
      </c>
      <c r="C201" s="35">
        <v>80414900</v>
      </c>
      <c r="D201" s="35"/>
      <c r="E201" s="35"/>
      <c r="F201" s="35">
        <f t="shared" si="57"/>
        <v>80408323.909999996</v>
      </c>
      <c r="G201" s="35">
        <v>80408323.909999996</v>
      </c>
      <c r="H201" s="35"/>
      <c r="I201" s="35"/>
      <c r="J201" s="35">
        <f t="shared" si="49"/>
        <v>6576.0900000035763</v>
      </c>
      <c r="K201" s="20">
        <f>F201/B201*100</f>
        <v>99.991822299101287</v>
      </c>
    </row>
    <row r="202" spans="1:11" ht="76.900000000000006" customHeight="1" x14ac:dyDescent="0.2">
      <c r="A202" s="43" t="s">
        <v>96</v>
      </c>
      <c r="B202" s="35">
        <f t="shared" si="56"/>
        <v>51729348.000000007</v>
      </c>
      <c r="C202" s="35">
        <f>C204+C205+C206+C207</f>
        <v>49415046.520000003</v>
      </c>
      <c r="D202" s="35">
        <f>D204+D205+D206+D207</f>
        <v>249600.74</v>
      </c>
      <c r="E202" s="35">
        <f>E204+E205+E206+E207</f>
        <v>2064700.74</v>
      </c>
      <c r="F202" s="35">
        <f t="shared" si="57"/>
        <v>45436445.910000004</v>
      </c>
      <c r="G202" s="35">
        <f>G204+G205+G206+G207</f>
        <v>43356242.240000002</v>
      </c>
      <c r="H202" s="35">
        <f>H204+H205+H206+H207</f>
        <v>218997.06</v>
      </c>
      <c r="I202" s="35">
        <f>I204+I205+I206+I207</f>
        <v>1861206.61</v>
      </c>
      <c r="J202" s="35">
        <f t="shared" si="49"/>
        <v>6292902.0900000036</v>
      </c>
      <c r="K202" s="20">
        <f>F202/B202*100</f>
        <v>87.834947987359129</v>
      </c>
    </row>
    <row r="203" spans="1:11" ht="30.75" x14ac:dyDescent="0.2">
      <c r="A203" s="40" t="s">
        <v>21</v>
      </c>
      <c r="B203" s="35">
        <f t="shared" si="56"/>
        <v>0</v>
      </c>
      <c r="C203" s="35"/>
      <c r="D203" s="35"/>
      <c r="E203" s="35"/>
      <c r="F203" s="35">
        <f t="shared" si="57"/>
        <v>0</v>
      </c>
      <c r="G203" s="35"/>
      <c r="H203" s="35"/>
      <c r="I203" s="35"/>
      <c r="J203" s="35">
        <f t="shared" si="49"/>
        <v>0</v>
      </c>
      <c r="K203" s="20"/>
    </row>
    <row r="204" spans="1:11" ht="51" x14ac:dyDescent="0.2">
      <c r="A204" s="41" t="s">
        <v>75</v>
      </c>
      <c r="B204" s="35">
        <f t="shared" si="56"/>
        <v>1815100</v>
      </c>
      <c r="C204" s="35"/>
      <c r="D204" s="35"/>
      <c r="E204" s="35">
        <v>1815100</v>
      </c>
      <c r="F204" s="35">
        <f t="shared" si="57"/>
        <v>1642209.55</v>
      </c>
      <c r="G204" s="35"/>
      <c r="H204" s="35"/>
      <c r="I204" s="35">
        <v>1642209.55</v>
      </c>
      <c r="J204" s="35">
        <f t="shared" si="49"/>
        <v>172890.44999999995</v>
      </c>
      <c r="K204" s="20">
        <f>F204/B204*100</f>
        <v>90.474880171891357</v>
      </c>
    </row>
    <row r="205" spans="1:11" ht="51" x14ac:dyDescent="0.2">
      <c r="A205" s="41" t="s">
        <v>185</v>
      </c>
      <c r="B205" s="35">
        <f t="shared" si="56"/>
        <v>249600.74</v>
      </c>
      <c r="C205" s="35"/>
      <c r="D205" s="35"/>
      <c r="E205" s="35">
        <v>249600.74</v>
      </c>
      <c r="F205" s="35">
        <f t="shared" si="57"/>
        <v>218997.06</v>
      </c>
      <c r="G205" s="35"/>
      <c r="H205" s="35"/>
      <c r="I205" s="35">
        <v>218997.06</v>
      </c>
      <c r="J205" s="35">
        <f t="shared" si="49"/>
        <v>30603.679999999993</v>
      </c>
      <c r="K205" s="20">
        <f>F205/B205*100</f>
        <v>87.738946607289705</v>
      </c>
    </row>
    <row r="206" spans="1:11" ht="51" x14ac:dyDescent="0.2">
      <c r="A206" s="41" t="s">
        <v>184</v>
      </c>
      <c r="B206" s="35">
        <f t="shared" si="56"/>
        <v>249600.74</v>
      </c>
      <c r="C206" s="35"/>
      <c r="D206" s="35">
        <v>249600.74</v>
      </c>
      <c r="E206" s="35"/>
      <c r="F206" s="35">
        <f t="shared" si="57"/>
        <v>218997.06</v>
      </c>
      <c r="G206" s="35"/>
      <c r="H206" s="35">
        <v>218997.06</v>
      </c>
      <c r="I206" s="35"/>
      <c r="J206" s="35">
        <f t="shared" si="49"/>
        <v>30603.679999999993</v>
      </c>
      <c r="K206" s="20">
        <f>F206/B206*100</f>
        <v>87.738946607289705</v>
      </c>
    </row>
    <row r="207" spans="1:11" ht="51" x14ac:dyDescent="0.2">
      <c r="A207" s="41" t="s">
        <v>183</v>
      </c>
      <c r="B207" s="35">
        <f t="shared" si="56"/>
        <v>49415046.520000003</v>
      </c>
      <c r="C207" s="35">
        <v>49415046.520000003</v>
      </c>
      <c r="D207" s="35"/>
      <c r="E207" s="35"/>
      <c r="F207" s="35">
        <f t="shared" si="57"/>
        <v>43356242.240000002</v>
      </c>
      <c r="G207" s="35">
        <v>43356242.240000002</v>
      </c>
      <c r="H207" s="35"/>
      <c r="I207" s="35"/>
      <c r="J207" s="35">
        <f t="shared" si="49"/>
        <v>6058804.2800000012</v>
      </c>
      <c r="K207" s="20">
        <f>F207/B207*100</f>
        <v>87.738948545666574</v>
      </c>
    </row>
    <row r="208" spans="1:11" ht="79.150000000000006" customHeight="1" x14ac:dyDescent="0.2">
      <c r="A208" s="43" t="s">
        <v>97</v>
      </c>
      <c r="B208" s="35">
        <f t="shared" si="56"/>
        <v>44221880</v>
      </c>
      <c r="C208" s="35">
        <f>C210+C211+C212+C213+C214</f>
        <v>39107000</v>
      </c>
      <c r="D208" s="35">
        <f t="shared" ref="D208:E208" si="61">D210+D211+D212+D213+D214</f>
        <v>197540</v>
      </c>
      <c r="E208" s="35">
        <f t="shared" si="61"/>
        <v>4917340</v>
      </c>
      <c r="F208" s="35">
        <f t="shared" si="57"/>
        <v>40848702.640000001</v>
      </c>
      <c r="G208" s="35">
        <f>G210+G211+G212+G213+G214</f>
        <v>39107000</v>
      </c>
      <c r="H208" s="35">
        <f t="shared" ref="H208:I208" si="62">H210+H211+H212+H213+H214</f>
        <v>197540</v>
      </c>
      <c r="I208" s="35">
        <f t="shared" si="62"/>
        <v>1544162.64</v>
      </c>
      <c r="J208" s="35">
        <f t="shared" si="49"/>
        <v>3373177.3599999994</v>
      </c>
      <c r="K208" s="20">
        <f>F208/B208*100</f>
        <v>92.372152970430022</v>
      </c>
    </row>
    <row r="209" spans="1:16" ht="30.75" x14ac:dyDescent="0.2">
      <c r="A209" s="40" t="s">
        <v>21</v>
      </c>
      <c r="B209" s="35">
        <f t="shared" si="56"/>
        <v>0</v>
      </c>
      <c r="C209" s="35"/>
      <c r="D209" s="35"/>
      <c r="E209" s="35"/>
      <c r="F209" s="35">
        <f t="shared" si="57"/>
        <v>0</v>
      </c>
      <c r="G209" s="35"/>
      <c r="H209" s="35"/>
      <c r="I209" s="35"/>
      <c r="J209" s="35">
        <f t="shared" si="49"/>
        <v>0</v>
      </c>
      <c r="K209" s="20"/>
    </row>
    <row r="210" spans="1:16" ht="51" x14ac:dyDescent="0.2">
      <c r="A210" s="41" t="s">
        <v>74</v>
      </c>
      <c r="B210" s="35">
        <f t="shared" si="56"/>
        <v>1476100</v>
      </c>
      <c r="C210" s="35"/>
      <c r="D210" s="35"/>
      <c r="E210" s="35">
        <v>1476100</v>
      </c>
      <c r="F210" s="35">
        <f t="shared" si="57"/>
        <v>1346622.64</v>
      </c>
      <c r="G210" s="35"/>
      <c r="H210" s="35"/>
      <c r="I210" s="35">
        <v>1346622.64</v>
      </c>
      <c r="J210" s="35">
        <f t="shared" si="49"/>
        <v>129477.3600000001</v>
      </c>
      <c r="K210" s="20">
        <f t="shared" ref="K210:K217" si="63">F210/B210*100</f>
        <v>91.228415419009551</v>
      </c>
    </row>
    <row r="211" spans="1:16" ht="30.75" x14ac:dyDescent="0.2">
      <c r="A211" s="41" t="s">
        <v>195</v>
      </c>
      <c r="B211" s="35">
        <f t="shared" si="56"/>
        <v>3243700</v>
      </c>
      <c r="C211" s="35"/>
      <c r="D211" s="35"/>
      <c r="E211" s="35">
        <v>3243700</v>
      </c>
      <c r="F211" s="35">
        <f t="shared" si="57"/>
        <v>0</v>
      </c>
      <c r="G211" s="35"/>
      <c r="H211" s="35"/>
      <c r="I211" s="35"/>
      <c r="J211" s="35">
        <f t="shared" si="49"/>
        <v>3243700</v>
      </c>
      <c r="K211" s="20">
        <f t="shared" si="63"/>
        <v>0</v>
      </c>
    </row>
    <row r="212" spans="1:16" ht="51" x14ac:dyDescent="0.2">
      <c r="A212" s="41" t="s">
        <v>196</v>
      </c>
      <c r="B212" s="35">
        <f t="shared" si="56"/>
        <v>197540</v>
      </c>
      <c r="C212" s="35"/>
      <c r="D212" s="35"/>
      <c r="E212" s="35">
        <v>197540</v>
      </c>
      <c r="F212" s="35">
        <f t="shared" si="57"/>
        <v>197540</v>
      </c>
      <c r="G212" s="35"/>
      <c r="H212" s="35"/>
      <c r="I212" s="35">
        <v>197540</v>
      </c>
      <c r="J212" s="35">
        <f t="shared" si="49"/>
        <v>0</v>
      </c>
      <c r="K212" s="20">
        <f t="shared" si="63"/>
        <v>100</v>
      </c>
    </row>
    <row r="213" spans="1:16" ht="51" x14ac:dyDescent="0.2">
      <c r="A213" s="41" t="s">
        <v>197</v>
      </c>
      <c r="B213" s="35">
        <f t="shared" si="56"/>
        <v>197540</v>
      </c>
      <c r="C213" s="35"/>
      <c r="D213" s="35">
        <v>197540</v>
      </c>
      <c r="E213" s="35"/>
      <c r="F213" s="35">
        <f t="shared" si="57"/>
        <v>197540</v>
      </c>
      <c r="G213" s="35"/>
      <c r="H213" s="35">
        <v>197540</v>
      </c>
      <c r="I213" s="35"/>
      <c r="J213" s="35">
        <f t="shared" si="49"/>
        <v>0</v>
      </c>
      <c r="K213" s="20">
        <f t="shared" si="63"/>
        <v>100</v>
      </c>
    </row>
    <row r="214" spans="1:16" ht="51" x14ac:dyDescent="0.2">
      <c r="A214" s="41" t="s">
        <v>198</v>
      </c>
      <c r="B214" s="35">
        <f t="shared" si="56"/>
        <v>39107000</v>
      </c>
      <c r="C214" s="35">
        <v>39107000</v>
      </c>
      <c r="D214" s="35"/>
      <c r="E214" s="35"/>
      <c r="F214" s="35">
        <f t="shared" si="57"/>
        <v>39107000</v>
      </c>
      <c r="G214" s="35">
        <v>39107000</v>
      </c>
      <c r="H214" s="35"/>
      <c r="I214" s="35"/>
      <c r="J214" s="35">
        <f t="shared" si="49"/>
        <v>0</v>
      </c>
      <c r="K214" s="20">
        <f t="shared" si="63"/>
        <v>100</v>
      </c>
    </row>
    <row r="215" spans="1:16" ht="38.450000000000003" customHeight="1" x14ac:dyDescent="0.2">
      <c r="A215" s="17" t="s">
        <v>12</v>
      </c>
      <c r="B215" s="73">
        <f t="shared" si="56"/>
        <v>332790332.61000001</v>
      </c>
      <c r="C215" s="73">
        <f>C216+C222</f>
        <v>216098400</v>
      </c>
      <c r="D215" s="73">
        <f>D216+D222</f>
        <v>90948900</v>
      </c>
      <c r="E215" s="73">
        <f>E216+E222</f>
        <v>25743032.609999999</v>
      </c>
      <c r="F215" s="73">
        <f t="shared" si="57"/>
        <v>329248590.35999995</v>
      </c>
      <c r="G215" s="73">
        <f>G216+G222</f>
        <v>216098400</v>
      </c>
      <c r="H215" s="73">
        <f>H216+H222</f>
        <v>88854161.659999996</v>
      </c>
      <c r="I215" s="73">
        <f>I216+I222</f>
        <v>24296028.699999999</v>
      </c>
      <c r="J215" s="73">
        <f t="shared" si="49"/>
        <v>3541742.2500000596</v>
      </c>
      <c r="K215" s="21">
        <f t="shared" si="63"/>
        <v>98.935743649094917</v>
      </c>
    </row>
    <row r="216" spans="1:16" ht="62.45" customHeight="1" x14ac:dyDescent="0.2">
      <c r="A216" s="17" t="s">
        <v>85</v>
      </c>
      <c r="B216" s="35">
        <f t="shared" si="56"/>
        <v>43032300</v>
      </c>
      <c r="C216" s="35">
        <f>C217</f>
        <v>0</v>
      </c>
      <c r="D216" s="35">
        <f>D217</f>
        <v>34425840</v>
      </c>
      <c r="E216" s="35">
        <f>E217</f>
        <v>8606460</v>
      </c>
      <c r="F216" s="35">
        <f t="shared" si="57"/>
        <v>40716117.700000003</v>
      </c>
      <c r="G216" s="35">
        <f>G217</f>
        <v>0</v>
      </c>
      <c r="H216" s="35">
        <f>H217</f>
        <v>32572894.16</v>
      </c>
      <c r="I216" s="35">
        <f>I217</f>
        <v>8143223.54</v>
      </c>
      <c r="J216" s="35">
        <f t="shared" si="49"/>
        <v>2316182.299999997</v>
      </c>
      <c r="K216" s="20">
        <f t="shared" si="63"/>
        <v>94.617572614059668</v>
      </c>
    </row>
    <row r="217" spans="1:16" ht="131.25" x14ac:dyDescent="0.2">
      <c r="A217" s="57" t="s">
        <v>34</v>
      </c>
      <c r="B217" s="35">
        <f t="shared" si="56"/>
        <v>43032300</v>
      </c>
      <c r="C217" s="35">
        <f>C219</f>
        <v>0</v>
      </c>
      <c r="D217" s="35">
        <f>D219</f>
        <v>34425840</v>
      </c>
      <c r="E217" s="35">
        <f>E219</f>
        <v>8606460</v>
      </c>
      <c r="F217" s="35">
        <f t="shared" si="57"/>
        <v>40716117.700000003</v>
      </c>
      <c r="G217" s="35">
        <f>G219</f>
        <v>0</v>
      </c>
      <c r="H217" s="35">
        <f>H219</f>
        <v>32572894.16</v>
      </c>
      <c r="I217" s="35">
        <f>I219</f>
        <v>8143223.54</v>
      </c>
      <c r="J217" s="35">
        <f t="shared" si="49"/>
        <v>2316182.299999997</v>
      </c>
      <c r="K217" s="20">
        <f t="shared" si="63"/>
        <v>94.617572614059668</v>
      </c>
    </row>
    <row r="218" spans="1:16" ht="30.75" x14ac:dyDescent="0.2">
      <c r="A218" s="56" t="s">
        <v>19</v>
      </c>
      <c r="B218" s="73"/>
      <c r="C218" s="73"/>
      <c r="D218" s="73"/>
      <c r="E218" s="73"/>
      <c r="F218" s="73"/>
      <c r="G218" s="73"/>
      <c r="H218" s="73"/>
      <c r="I218" s="73"/>
      <c r="J218" s="73"/>
      <c r="K218" s="20"/>
    </row>
    <row r="219" spans="1:16" ht="102" x14ac:dyDescent="0.2">
      <c r="A219" s="63" t="s">
        <v>86</v>
      </c>
      <c r="B219" s="35">
        <f t="shared" ref="B219:B243" si="64">C219+D219+E219</f>
        <v>43032300</v>
      </c>
      <c r="C219" s="35">
        <f>C220+C221</f>
        <v>0</v>
      </c>
      <c r="D219" s="35">
        <f>D220+D221</f>
        <v>34425840</v>
      </c>
      <c r="E219" s="35">
        <f>E220+E221</f>
        <v>8606460</v>
      </c>
      <c r="F219" s="35">
        <f t="shared" ref="F219:F243" si="65">G219+H219+I219</f>
        <v>40716117.700000003</v>
      </c>
      <c r="G219" s="35">
        <f>G220+G221</f>
        <v>0</v>
      </c>
      <c r="H219" s="35">
        <f>H220+H221</f>
        <v>32572894.16</v>
      </c>
      <c r="I219" s="35">
        <f>I220+I221</f>
        <v>8143223.54</v>
      </c>
      <c r="J219" s="35">
        <f t="shared" ref="J219:J244" si="66">B219-F219</f>
        <v>2316182.299999997</v>
      </c>
      <c r="K219" s="20">
        <f>F219/B219*100</f>
        <v>94.617572614059668</v>
      </c>
    </row>
    <row r="220" spans="1:16" ht="51" x14ac:dyDescent="0.2">
      <c r="A220" s="64" t="s">
        <v>178</v>
      </c>
      <c r="B220" s="35">
        <f t="shared" si="64"/>
        <v>8606460</v>
      </c>
      <c r="C220" s="35"/>
      <c r="D220" s="35"/>
      <c r="E220" s="35">
        <v>8606460</v>
      </c>
      <c r="F220" s="35">
        <f t="shared" si="65"/>
        <v>8143223.54</v>
      </c>
      <c r="G220" s="35"/>
      <c r="H220" s="35"/>
      <c r="I220" s="35">
        <v>8143223.54</v>
      </c>
      <c r="J220" s="35">
        <f t="shared" si="66"/>
        <v>463236.45999999996</v>
      </c>
      <c r="K220" s="20">
        <f>F220/B220*100</f>
        <v>94.617572614059668</v>
      </c>
    </row>
    <row r="221" spans="1:16" ht="51" x14ac:dyDescent="0.2">
      <c r="A221" s="64" t="s">
        <v>177</v>
      </c>
      <c r="B221" s="35">
        <f t="shared" si="64"/>
        <v>34425840</v>
      </c>
      <c r="C221" s="35"/>
      <c r="D221" s="35">
        <v>34425840</v>
      </c>
      <c r="E221" s="35"/>
      <c r="F221" s="35">
        <f t="shared" si="65"/>
        <v>32572894.16</v>
      </c>
      <c r="G221" s="35"/>
      <c r="H221" s="35">
        <v>32572894.16</v>
      </c>
      <c r="I221" s="35"/>
      <c r="J221" s="35">
        <f t="shared" si="66"/>
        <v>1852945.8399999999</v>
      </c>
      <c r="K221" s="20">
        <f>F221/B221*100</f>
        <v>94.617572614059668</v>
      </c>
    </row>
    <row r="222" spans="1:16" ht="82.15" customHeight="1" x14ac:dyDescent="0.2">
      <c r="A222" s="17" t="s">
        <v>49</v>
      </c>
      <c r="B222" s="73">
        <f t="shared" si="64"/>
        <v>289758032.61000001</v>
      </c>
      <c r="C222" s="73">
        <f>C223+C233+C236+C241</f>
        <v>216098400</v>
      </c>
      <c r="D222" s="73">
        <f>D223+D233+D236+D241</f>
        <v>56523060</v>
      </c>
      <c r="E222" s="73">
        <f>E223+E233+E236+E241</f>
        <v>17136572.609999999</v>
      </c>
      <c r="F222" s="73">
        <f t="shared" si="65"/>
        <v>288532472.66000003</v>
      </c>
      <c r="G222" s="73">
        <f>G223+G233+G236+G241</f>
        <v>216098400</v>
      </c>
      <c r="H222" s="73">
        <f>H223+H233+H236+H241</f>
        <v>56281267.5</v>
      </c>
      <c r="I222" s="73">
        <f>I223+I233+I236+I241</f>
        <v>16152805.16</v>
      </c>
      <c r="J222" s="73">
        <f t="shared" si="66"/>
        <v>1225559.9499999881</v>
      </c>
      <c r="K222" s="21">
        <f>F222/B222*100</f>
        <v>99.577040215603091</v>
      </c>
    </row>
    <row r="223" spans="1:16" ht="131.25" x14ac:dyDescent="0.2">
      <c r="A223" s="57" t="s">
        <v>34</v>
      </c>
      <c r="B223" s="35">
        <f t="shared" si="64"/>
        <v>281961738.04000002</v>
      </c>
      <c r="C223" s="35">
        <f>C225+C226+C227+C228+C229+C230+C231+C232</f>
        <v>216098400</v>
      </c>
      <c r="D223" s="35">
        <f>D225+D226+D227+D228+D229+D230+D231+D232</f>
        <v>51523060</v>
      </c>
      <c r="E223" s="35">
        <f>E225+E226+E227+E228+E229+E230+E231+E232</f>
        <v>14340278.039999999</v>
      </c>
      <c r="F223" s="35">
        <f t="shared" si="65"/>
        <v>281911688.15999997</v>
      </c>
      <c r="G223" s="35">
        <f>G225+G226+G227+G228+G229+G230+G231+G232</f>
        <v>216098400</v>
      </c>
      <c r="H223" s="35">
        <f>H225+H226+H227+H228+H229+H230+H231+H232</f>
        <v>51483100.100000001</v>
      </c>
      <c r="I223" s="35">
        <f>I225+I226+I227+I228+I229+I230+I231+I232</f>
        <v>14330188.059999999</v>
      </c>
      <c r="J223" s="35">
        <f t="shared" si="66"/>
        <v>50049.880000054836</v>
      </c>
      <c r="K223" s="20">
        <f>F223/B223*100</f>
        <v>99.982249407189798</v>
      </c>
      <c r="L223" s="10"/>
      <c r="M223" s="10"/>
      <c r="N223" s="10"/>
      <c r="O223" s="10"/>
      <c r="P223" s="10"/>
    </row>
    <row r="224" spans="1:16" ht="25.9" customHeight="1" x14ac:dyDescent="0.2">
      <c r="A224" s="58" t="s">
        <v>19</v>
      </c>
      <c r="B224" s="35">
        <f t="shared" si="64"/>
        <v>0</v>
      </c>
      <c r="C224" s="35"/>
      <c r="D224" s="35"/>
      <c r="E224" s="35"/>
      <c r="F224" s="35">
        <f t="shared" si="65"/>
        <v>0</v>
      </c>
      <c r="G224" s="35"/>
      <c r="H224" s="35"/>
      <c r="I224" s="35"/>
      <c r="J224" s="35">
        <f t="shared" si="66"/>
        <v>0</v>
      </c>
      <c r="K224" s="20"/>
      <c r="L224" s="10"/>
      <c r="M224" s="10"/>
      <c r="N224" s="10"/>
      <c r="O224" s="10"/>
      <c r="P224" s="10"/>
    </row>
    <row r="225" spans="1:16" ht="51" x14ac:dyDescent="0.2">
      <c r="A225" s="41" t="s">
        <v>76</v>
      </c>
      <c r="B225" s="35">
        <f t="shared" si="64"/>
        <v>1459488.04</v>
      </c>
      <c r="C225" s="35"/>
      <c r="D225" s="35"/>
      <c r="E225" s="35">
        <v>1459488.04</v>
      </c>
      <c r="F225" s="35">
        <f t="shared" si="65"/>
        <v>1459438.04</v>
      </c>
      <c r="G225" s="35"/>
      <c r="H225" s="35"/>
      <c r="I225" s="35">
        <v>1459438.04</v>
      </c>
      <c r="J225" s="35">
        <f t="shared" si="66"/>
        <v>50</v>
      </c>
      <c r="K225" s="20">
        <f t="shared" ref="K225:K233" si="67">F225/B225*100</f>
        <v>99.99657414116254</v>
      </c>
      <c r="L225" s="10"/>
      <c r="M225" s="10"/>
      <c r="N225" s="10"/>
      <c r="O225" s="10"/>
      <c r="P225" s="10"/>
    </row>
    <row r="226" spans="1:16" ht="54" customHeight="1" x14ac:dyDescent="0.2">
      <c r="A226" s="41" t="s">
        <v>169</v>
      </c>
      <c r="B226" s="35">
        <f t="shared" si="64"/>
        <v>2758700</v>
      </c>
      <c r="C226" s="35"/>
      <c r="D226" s="35"/>
      <c r="E226" s="35">
        <v>2758700</v>
      </c>
      <c r="F226" s="35">
        <f t="shared" si="65"/>
        <v>2758700</v>
      </c>
      <c r="G226" s="35"/>
      <c r="H226" s="35"/>
      <c r="I226" s="35">
        <v>2758700</v>
      </c>
      <c r="J226" s="35">
        <f t="shared" si="66"/>
        <v>0</v>
      </c>
      <c r="K226" s="20">
        <f t="shared" si="67"/>
        <v>100</v>
      </c>
      <c r="L226" s="10"/>
      <c r="M226" s="10"/>
      <c r="N226" s="10"/>
      <c r="O226" s="10"/>
      <c r="P226" s="10"/>
    </row>
    <row r="227" spans="1:16" ht="55.15" customHeight="1" x14ac:dyDescent="0.2">
      <c r="A227" s="41" t="s">
        <v>170</v>
      </c>
      <c r="B227" s="35">
        <f t="shared" si="64"/>
        <v>11034900</v>
      </c>
      <c r="C227" s="35"/>
      <c r="D227" s="35">
        <v>11034900</v>
      </c>
      <c r="E227" s="35"/>
      <c r="F227" s="35">
        <f t="shared" si="65"/>
        <v>11034900</v>
      </c>
      <c r="G227" s="35"/>
      <c r="H227" s="35">
        <v>11034900</v>
      </c>
      <c r="I227" s="35"/>
      <c r="J227" s="35">
        <f t="shared" si="66"/>
        <v>0</v>
      </c>
      <c r="K227" s="20">
        <f t="shared" si="67"/>
        <v>100</v>
      </c>
      <c r="L227" s="10"/>
      <c r="M227" s="10"/>
      <c r="N227" s="10"/>
      <c r="O227" s="10"/>
      <c r="P227" s="10"/>
    </row>
    <row r="228" spans="1:16" ht="51" x14ac:dyDescent="0.2">
      <c r="A228" s="41" t="s">
        <v>168</v>
      </c>
      <c r="B228" s="35">
        <f t="shared" si="64"/>
        <v>216098400</v>
      </c>
      <c r="C228" s="35">
        <v>216098400</v>
      </c>
      <c r="D228" s="35"/>
      <c r="E228" s="35"/>
      <c r="F228" s="35">
        <f t="shared" si="65"/>
        <v>216098400</v>
      </c>
      <c r="G228" s="35">
        <v>216098400</v>
      </c>
      <c r="H228" s="35"/>
      <c r="I228" s="35"/>
      <c r="J228" s="35">
        <f t="shared" si="66"/>
        <v>0</v>
      </c>
      <c r="K228" s="20">
        <f t="shared" si="67"/>
        <v>100</v>
      </c>
      <c r="L228" s="10"/>
      <c r="M228" s="10"/>
      <c r="N228" s="10"/>
      <c r="O228" s="10"/>
      <c r="P228" s="10"/>
    </row>
    <row r="229" spans="1:16" ht="51" x14ac:dyDescent="0.2">
      <c r="A229" s="41" t="s">
        <v>89</v>
      </c>
      <c r="B229" s="35">
        <f t="shared" si="64"/>
        <v>7157590</v>
      </c>
      <c r="C229" s="35"/>
      <c r="D229" s="35"/>
      <c r="E229" s="35">
        <v>7157590</v>
      </c>
      <c r="F229" s="35">
        <f t="shared" si="65"/>
        <v>7157590</v>
      </c>
      <c r="G229" s="35"/>
      <c r="H229" s="35"/>
      <c r="I229" s="35">
        <v>7157590</v>
      </c>
      <c r="J229" s="35">
        <f t="shared" si="66"/>
        <v>0</v>
      </c>
      <c r="K229" s="20">
        <f t="shared" si="67"/>
        <v>100</v>
      </c>
      <c r="L229" s="10"/>
      <c r="M229" s="10"/>
      <c r="N229" s="10"/>
      <c r="O229" s="10"/>
      <c r="P229" s="10"/>
    </row>
    <row r="230" spans="1:16" ht="30.75" x14ac:dyDescent="0.2">
      <c r="A230" s="41" t="s">
        <v>88</v>
      </c>
      <c r="B230" s="35">
        <f t="shared" si="64"/>
        <v>28630360</v>
      </c>
      <c r="C230" s="35"/>
      <c r="D230" s="35">
        <v>28630360</v>
      </c>
      <c r="E230" s="35"/>
      <c r="F230" s="35">
        <f t="shared" si="65"/>
        <v>28630360</v>
      </c>
      <c r="G230" s="35"/>
      <c r="H230" s="35">
        <v>28630360</v>
      </c>
      <c r="I230" s="35"/>
      <c r="J230" s="35">
        <f t="shared" si="66"/>
        <v>0</v>
      </c>
      <c r="K230" s="20">
        <f t="shared" si="67"/>
        <v>100</v>
      </c>
      <c r="L230" s="10"/>
      <c r="M230" s="10"/>
      <c r="N230" s="10"/>
      <c r="O230" s="10"/>
      <c r="P230" s="10"/>
    </row>
    <row r="231" spans="1:16" ht="30.75" x14ac:dyDescent="0.2">
      <c r="A231" s="41" t="s">
        <v>77</v>
      </c>
      <c r="B231" s="35">
        <f t="shared" si="64"/>
        <v>2964500</v>
      </c>
      <c r="C231" s="35"/>
      <c r="D231" s="35"/>
      <c r="E231" s="35">
        <v>2964500</v>
      </c>
      <c r="F231" s="35">
        <f t="shared" si="65"/>
        <v>2954460.02</v>
      </c>
      <c r="G231" s="35"/>
      <c r="H231" s="35"/>
      <c r="I231" s="35">
        <v>2954460.02</v>
      </c>
      <c r="J231" s="35">
        <f t="shared" si="66"/>
        <v>10039.979999999981</v>
      </c>
      <c r="K231" s="20">
        <f t="shared" si="67"/>
        <v>99.661326361949747</v>
      </c>
      <c r="L231" s="10"/>
      <c r="M231" s="10"/>
      <c r="N231" s="10"/>
      <c r="O231" s="10"/>
      <c r="P231" s="10"/>
    </row>
    <row r="232" spans="1:16" ht="30.75" x14ac:dyDescent="0.2">
      <c r="A232" s="41" t="s">
        <v>78</v>
      </c>
      <c r="B232" s="35">
        <f t="shared" si="64"/>
        <v>11857800</v>
      </c>
      <c r="C232" s="35"/>
      <c r="D232" s="35">
        <v>11857800</v>
      </c>
      <c r="E232" s="35"/>
      <c r="F232" s="35">
        <f t="shared" si="65"/>
        <v>11817840.1</v>
      </c>
      <c r="G232" s="35"/>
      <c r="H232" s="35">
        <v>11817840.1</v>
      </c>
      <c r="I232" s="35"/>
      <c r="J232" s="35">
        <f t="shared" si="66"/>
        <v>39959.900000000373</v>
      </c>
      <c r="K232" s="20">
        <f t="shared" si="67"/>
        <v>99.663007471875048</v>
      </c>
      <c r="L232" s="10"/>
      <c r="M232" s="10"/>
      <c r="N232" s="10"/>
      <c r="O232" s="10"/>
      <c r="P232" s="10"/>
    </row>
    <row r="233" spans="1:16" ht="78.75" x14ac:dyDescent="0.2">
      <c r="A233" s="57" t="s">
        <v>35</v>
      </c>
      <c r="B233" s="35">
        <f t="shared" si="64"/>
        <v>503984</v>
      </c>
      <c r="C233" s="35">
        <f>C235</f>
        <v>0</v>
      </c>
      <c r="D233" s="35">
        <f>D235</f>
        <v>0</v>
      </c>
      <c r="E233" s="35">
        <f>E235</f>
        <v>503984</v>
      </c>
      <c r="F233" s="35">
        <f t="shared" si="65"/>
        <v>40996.800000000003</v>
      </c>
      <c r="G233" s="35">
        <f>G235</f>
        <v>0</v>
      </c>
      <c r="H233" s="35">
        <f>H235</f>
        <v>0</v>
      </c>
      <c r="I233" s="35">
        <f>I235</f>
        <v>40996.800000000003</v>
      </c>
      <c r="J233" s="35">
        <f t="shared" si="66"/>
        <v>462987.2</v>
      </c>
      <c r="K233" s="20">
        <f t="shared" si="67"/>
        <v>8.1345439537763102</v>
      </c>
      <c r="L233" s="10"/>
      <c r="M233" s="10"/>
      <c r="N233" s="10"/>
      <c r="O233" s="10"/>
      <c r="P233" s="10"/>
    </row>
    <row r="234" spans="1:16" ht="30.75" x14ac:dyDescent="0.2">
      <c r="A234" s="58" t="s">
        <v>19</v>
      </c>
      <c r="B234" s="35">
        <f t="shared" si="64"/>
        <v>0</v>
      </c>
      <c r="C234" s="35"/>
      <c r="D234" s="35"/>
      <c r="E234" s="35"/>
      <c r="F234" s="35">
        <f t="shared" si="65"/>
        <v>0</v>
      </c>
      <c r="G234" s="35"/>
      <c r="H234" s="35"/>
      <c r="I234" s="35"/>
      <c r="J234" s="35">
        <f t="shared" si="66"/>
        <v>0</v>
      </c>
      <c r="K234" s="20"/>
      <c r="L234" s="10"/>
      <c r="M234" s="10"/>
      <c r="N234" s="10"/>
      <c r="O234" s="10"/>
      <c r="P234" s="10"/>
    </row>
    <row r="235" spans="1:16" ht="51" customHeight="1" x14ac:dyDescent="0.2">
      <c r="A235" s="41" t="s">
        <v>79</v>
      </c>
      <c r="B235" s="35">
        <f t="shared" si="64"/>
        <v>503984</v>
      </c>
      <c r="C235" s="35"/>
      <c r="D235" s="35"/>
      <c r="E235" s="35">
        <v>503984</v>
      </c>
      <c r="F235" s="35">
        <f t="shared" si="65"/>
        <v>40996.800000000003</v>
      </c>
      <c r="G235" s="35"/>
      <c r="H235" s="35"/>
      <c r="I235" s="35">
        <v>40996.800000000003</v>
      </c>
      <c r="J235" s="35">
        <f t="shared" si="66"/>
        <v>462987.2</v>
      </c>
      <c r="K235" s="20">
        <f>F235/B235*100</f>
        <v>8.1345439537763102</v>
      </c>
      <c r="L235" s="10"/>
      <c r="M235" s="10"/>
      <c r="N235" s="10"/>
      <c r="O235" s="10"/>
      <c r="P235" s="10"/>
    </row>
    <row r="236" spans="1:16" ht="78.75" x14ac:dyDescent="0.2">
      <c r="A236" s="57" t="s">
        <v>90</v>
      </c>
      <c r="B236" s="35">
        <f t="shared" si="64"/>
        <v>7170000</v>
      </c>
      <c r="C236" s="35">
        <f>C238+C239+C240</f>
        <v>0</v>
      </c>
      <c r="D236" s="35">
        <f>D238+D239+D240</f>
        <v>5000000</v>
      </c>
      <c r="E236" s="35">
        <f>E238+E239+E240</f>
        <v>2170000</v>
      </c>
      <c r="F236" s="35">
        <f t="shared" si="65"/>
        <v>6457477.1300000008</v>
      </c>
      <c r="G236" s="35">
        <f>G238+G239+G240</f>
        <v>0</v>
      </c>
      <c r="H236" s="35">
        <f>H238+H239+H240</f>
        <v>4798167.4000000004</v>
      </c>
      <c r="I236" s="35">
        <f>I238+I239+I240</f>
        <v>1659309.73</v>
      </c>
      <c r="J236" s="35">
        <f t="shared" si="66"/>
        <v>712522.86999999918</v>
      </c>
      <c r="K236" s="20">
        <f>F236/B236*100</f>
        <v>90.062442538354276</v>
      </c>
      <c r="L236" s="10"/>
      <c r="M236" s="10"/>
      <c r="N236" s="10"/>
      <c r="O236" s="10"/>
      <c r="P236" s="10"/>
    </row>
    <row r="237" spans="1:16" ht="30.75" x14ac:dyDescent="0.2">
      <c r="A237" s="58" t="s">
        <v>19</v>
      </c>
      <c r="B237" s="35">
        <f t="shared" si="64"/>
        <v>0</v>
      </c>
      <c r="C237" s="35"/>
      <c r="D237" s="35"/>
      <c r="E237" s="35"/>
      <c r="F237" s="35">
        <f t="shared" si="65"/>
        <v>0</v>
      </c>
      <c r="G237" s="35"/>
      <c r="H237" s="35"/>
      <c r="I237" s="35"/>
      <c r="J237" s="35">
        <f t="shared" si="66"/>
        <v>0</v>
      </c>
      <c r="K237" s="20"/>
      <c r="L237" s="10"/>
      <c r="M237" s="10"/>
      <c r="N237" s="10"/>
      <c r="O237" s="10"/>
      <c r="P237" s="10"/>
    </row>
    <row r="238" spans="1:16" ht="51" x14ac:dyDescent="0.2">
      <c r="A238" s="41" t="s">
        <v>80</v>
      </c>
      <c r="B238" s="35">
        <f t="shared" si="64"/>
        <v>920000</v>
      </c>
      <c r="C238" s="35"/>
      <c r="D238" s="35"/>
      <c r="E238" s="35">
        <v>920000</v>
      </c>
      <c r="F238" s="35">
        <f t="shared" si="65"/>
        <v>459767.88</v>
      </c>
      <c r="G238" s="35"/>
      <c r="H238" s="35"/>
      <c r="I238" s="35">
        <v>459767.88</v>
      </c>
      <c r="J238" s="35">
        <f t="shared" si="66"/>
        <v>460232.12</v>
      </c>
      <c r="K238" s="20">
        <f>F238/B238*100</f>
        <v>49.974769565217393</v>
      </c>
      <c r="L238" s="10"/>
      <c r="M238" s="10"/>
      <c r="N238" s="10"/>
      <c r="O238" s="10"/>
      <c r="P238" s="10"/>
    </row>
    <row r="239" spans="1:16" ht="51" x14ac:dyDescent="0.2">
      <c r="A239" s="41" t="s">
        <v>98</v>
      </c>
      <c r="B239" s="35">
        <f t="shared" si="64"/>
        <v>1250000</v>
      </c>
      <c r="C239" s="35"/>
      <c r="D239" s="35"/>
      <c r="E239" s="35">
        <v>1250000</v>
      </c>
      <c r="F239" s="35">
        <f t="shared" si="65"/>
        <v>1199541.8500000001</v>
      </c>
      <c r="G239" s="35"/>
      <c r="H239" s="35"/>
      <c r="I239" s="35">
        <v>1199541.8500000001</v>
      </c>
      <c r="J239" s="35">
        <f t="shared" si="66"/>
        <v>50458.149999999907</v>
      </c>
      <c r="K239" s="20">
        <f>F239/B239*100</f>
        <v>95.963348000000011</v>
      </c>
      <c r="L239" s="10"/>
      <c r="M239" s="10"/>
      <c r="N239" s="10"/>
      <c r="O239" s="10"/>
      <c r="P239" s="10"/>
    </row>
    <row r="240" spans="1:16" ht="30.75" x14ac:dyDescent="0.2">
      <c r="A240" s="41" t="s">
        <v>91</v>
      </c>
      <c r="B240" s="35">
        <f t="shared" si="64"/>
        <v>5000000</v>
      </c>
      <c r="C240" s="35"/>
      <c r="D240" s="35">
        <v>5000000</v>
      </c>
      <c r="E240" s="35"/>
      <c r="F240" s="35">
        <f t="shared" si="65"/>
        <v>4798167.4000000004</v>
      </c>
      <c r="G240" s="35"/>
      <c r="H240" s="35">
        <v>4798167.4000000004</v>
      </c>
      <c r="I240" s="35"/>
      <c r="J240" s="35">
        <f t="shared" si="66"/>
        <v>201832.59999999963</v>
      </c>
      <c r="K240" s="20">
        <f>F240/B240*100</f>
        <v>95.963348000000011</v>
      </c>
      <c r="L240" s="10"/>
      <c r="M240" s="10"/>
      <c r="N240" s="10"/>
      <c r="O240" s="10"/>
      <c r="P240" s="10"/>
    </row>
    <row r="241" spans="1:16" ht="78.75" x14ac:dyDescent="0.2">
      <c r="A241" s="57" t="s">
        <v>147</v>
      </c>
      <c r="B241" s="35">
        <f t="shared" si="64"/>
        <v>122310.57</v>
      </c>
      <c r="C241" s="35">
        <f>C243</f>
        <v>0</v>
      </c>
      <c r="D241" s="35">
        <f>D243</f>
        <v>0</v>
      </c>
      <c r="E241" s="35">
        <f>E243</f>
        <v>122310.57</v>
      </c>
      <c r="F241" s="35">
        <f t="shared" si="65"/>
        <v>122310.57</v>
      </c>
      <c r="G241" s="35">
        <f>G243</f>
        <v>0</v>
      </c>
      <c r="H241" s="35">
        <f>H243</f>
        <v>0</v>
      </c>
      <c r="I241" s="35">
        <f>I243</f>
        <v>122310.57</v>
      </c>
      <c r="J241" s="35">
        <f t="shared" si="66"/>
        <v>0</v>
      </c>
      <c r="K241" s="20">
        <f>F241/B241*100</f>
        <v>100</v>
      </c>
      <c r="L241" s="10"/>
      <c r="M241" s="10"/>
      <c r="N241" s="10"/>
      <c r="O241" s="10"/>
      <c r="P241" s="10"/>
    </row>
    <row r="242" spans="1:16" ht="30.75" x14ac:dyDescent="0.2">
      <c r="A242" s="58" t="s">
        <v>19</v>
      </c>
      <c r="B242" s="35">
        <f t="shared" si="64"/>
        <v>0</v>
      </c>
      <c r="C242" s="35"/>
      <c r="D242" s="35"/>
      <c r="E242" s="35"/>
      <c r="F242" s="35">
        <f t="shared" si="65"/>
        <v>0</v>
      </c>
      <c r="G242" s="35"/>
      <c r="H242" s="35"/>
      <c r="I242" s="35"/>
      <c r="J242" s="35">
        <f t="shared" si="66"/>
        <v>0</v>
      </c>
      <c r="K242" s="20"/>
      <c r="L242" s="10"/>
      <c r="M242" s="10"/>
      <c r="N242" s="10"/>
      <c r="O242" s="10"/>
      <c r="P242" s="10"/>
    </row>
    <row r="243" spans="1:16" ht="51" x14ac:dyDescent="0.2">
      <c r="A243" s="41" t="s">
        <v>146</v>
      </c>
      <c r="B243" s="35">
        <f t="shared" si="64"/>
        <v>122310.57</v>
      </c>
      <c r="C243" s="35"/>
      <c r="D243" s="35"/>
      <c r="E243" s="35">
        <v>122310.57</v>
      </c>
      <c r="F243" s="35">
        <f t="shared" si="65"/>
        <v>122310.57</v>
      </c>
      <c r="G243" s="35"/>
      <c r="H243" s="35"/>
      <c r="I243" s="35">
        <v>122310.57</v>
      </c>
      <c r="J243" s="35">
        <f t="shared" si="66"/>
        <v>0</v>
      </c>
      <c r="K243" s="20">
        <f>F243/B243*100</f>
        <v>100</v>
      </c>
      <c r="L243" s="10"/>
      <c r="M243" s="10"/>
      <c r="N243" s="10"/>
      <c r="O243" s="10"/>
      <c r="P243" s="10"/>
    </row>
    <row r="244" spans="1:16" s="4" customFormat="1" ht="61.15" customHeight="1" x14ac:dyDescent="0.25">
      <c r="A244" s="49" t="s">
        <v>26</v>
      </c>
      <c r="B244" s="33">
        <f t="shared" ref="B244:I244" si="68">B9+B108+B152+B175</f>
        <v>2167396269.6900001</v>
      </c>
      <c r="C244" s="33">
        <f t="shared" si="68"/>
        <v>1600548958.26</v>
      </c>
      <c r="D244" s="33">
        <f t="shared" si="68"/>
        <v>392726520.14000005</v>
      </c>
      <c r="E244" s="33">
        <f t="shared" si="68"/>
        <v>174120791.29000002</v>
      </c>
      <c r="F244" s="33">
        <f t="shared" si="68"/>
        <v>2005614209.21</v>
      </c>
      <c r="G244" s="33">
        <f t="shared" si="68"/>
        <v>1472873236.0799999</v>
      </c>
      <c r="H244" s="33">
        <f t="shared" si="68"/>
        <v>380091225.62</v>
      </c>
      <c r="I244" s="33">
        <f t="shared" si="68"/>
        <v>152649747.51000002</v>
      </c>
      <c r="J244" s="33">
        <f t="shared" si="66"/>
        <v>161782060.48000002</v>
      </c>
      <c r="K244" s="22">
        <f>F244/B244*100</f>
        <v>92.535649214569361</v>
      </c>
    </row>
    <row r="245" spans="1:16" ht="19.899999999999999" customHeight="1" x14ac:dyDescent="0.4">
      <c r="A245" s="8"/>
      <c r="B245" s="12"/>
      <c r="C245" s="8"/>
      <c r="D245" s="8"/>
      <c r="E245" s="13"/>
      <c r="F245" s="13"/>
      <c r="G245" s="31"/>
      <c r="H245" s="31"/>
      <c r="I245" s="31"/>
      <c r="J245" s="8"/>
      <c r="K245" s="8"/>
    </row>
    <row r="246" spans="1:16" ht="13.9" customHeight="1" x14ac:dyDescent="0.4">
      <c r="A246" s="9"/>
      <c r="B246" s="16"/>
      <c r="C246" s="8"/>
      <c r="D246" s="8"/>
      <c r="E246" s="8"/>
      <c r="F246" s="31"/>
      <c r="G246" s="31"/>
      <c r="H246" s="31"/>
      <c r="I246" s="31"/>
      <c r="J246" s="8"/>
      <c r="K246" s="8"/>
    </row>
    <row r="247" spans="1:16" ht="24.75" customHeight="1" x14ac:dyDescent="0.2">
      <c r="A247" s="8"/>
      <c r="B247" s="92" t="s">
        <v>1</v>
      </c>
      <c r="C247" s="92" t="s">
        <v>15</v>
      </c>
      <c r="D247" s="92" t="s">
        <v>14</v>
      </c>
      <c r="E247" s="94" t="s">
        <v>16</v>
      </c>
      <c r="F247" s="95"/>
      <c r="G247" s="8"/>
      <c r="H247" s="8"/>
      <c r="I247" s="8"/>
      <c r="J247" s="8"/>
      <c r="K247" s="8"/>
    </row>
    <row r="248" spans="1:16" ht="23.25" customHeight="1" x14ac:dyDescent="0.2">
      <c r="A248" s="8"/>
      <c r="B248" s="93"/>
      <c r="C248" s="93"/>
      <c r="D248" s="93"/>
      <c r="E248" s="59" t="s">
        <v>17</v>
      </c>
      <c r="F248" s="59" t="s">
        <v>18</v>
      </c>
      <c r="G248" s="8"/>
      <c r="H248" s="8"/>
      <c r="I248" s="8"/>
      <c r="J248" s="8"/>
      <c r="K248" s="8"/>
    </row>
    <row r="249" spans="1:16" ht="28.9" customHeight="1" x14ac:dyDescent="0.4">
      <c r="A249" s="8"/>
      <c r="B249" s="60"/>
      <c r="C249" s="68">
        <f>B244</f>
        <v>2167396269.6900001</v>
      </c>
      <c r="D249" s="68">
        <f>F244</f>
        <v>2005614209.21</v>
      </c>
      <c r="E249" s="68">
        <f>C249-D249</f>
        <v>161782060.48000002</v>
      </c>
      <c r="F249" s="69">
        <f>D249/C249*100</f>
        <v>92.535649214569361</v>
      </c>
      <c r="G249" s="8"/>
      <c r="H249" s="8"/>
      <c r="I249" s="8"/>
      <c r="J249" s="8"/>
      <c r="K249" s="8"/>
    </row>
    <row r="250" spans="1:16" ht="24.6" customHeight="1" x14ac:dyDescent="0.4">
      <c r="A250" s="8"/>
      <c r="B250" s="60" t="s">
        <v>19</v>
      </c>
      <c r="C250" s="68"/>
      <c r="D250" s="68"/>
      <c r="E250" s="68"/>
      <c r="F250" s="69"/>
      <c r="G250" s="8"/>
      <c r="H250" s="8"/>
      <c r="I250" s="8"/>
      <c r="J250" s="8"/>
      <c r="K250" s="8"/>
    </row>
    <row r="251" spans="1:16" ht="30.6" customHeight="1" x14ac:dyDescent="0.4">
      <c r="A251" s="8"/>
      <c r="B251" s="61" t="s">
        <v>3</v>
      </c>
      <c r="C251" s="70">
        <f>C244</f>
        <v>1600548958.26</v>
      </c>
      <c r="D251" s="68">
        <f>G244</f>
        <v>1472873236.0799999</v>
      </c>
      <c r="E251" s="68">
        <f>C251-D251</f>
        <v>127675722.18000007</v>
      </c>
      <c r="F251" s="69">
        <f>D251/C251*100</f>
        <v>92.023004262312611</v>
      </c>
      <c r="G251" s="8"/>
      <c r="H251" s="8"/>
      <c r="I251" s="8"/>
      <c r="J251" s="8"/>
      <c r="K251" s="8"/>
    </row>
    <row r="252" spans="1:16" ht="30" customHeight="1" x14ac:dyDescent="0.4">
      <c r="B252" s="61" t="s">
        <v>4</v>
      </c>
      <c r="C252" s="70">
        <f>D244</f>
        <v>392726520.14000005</v>
      </c>
      <c r="D252" s="68">
        <f>H244</f>
        <v>380091225.62</v>
      </c>
      <c r="E252" s="68">
        <f>C252-D252</f>
        <v>12635294.520000041</v>
      </c>
      <c r="F252" s="69">
        <f>D252/C252*100</f>
        <v>96.782673470715508</v>
      </c>
      <c r="G252" s="8"/>
      <c r="H252" s="8"/>
      <c r="I252" s="8"/>
      <c r="J252" s="8"/>
      <c r="K252" s="8"/>
    </row>
    <row r="253" spans="1:16" ht="30" customHeight="1" x14ac:dyDescent="0.4">
      <c r="A253" s="5"/>
      <c r="B253" s="61" t="s">
        <v>5</v>
      </c>
      <c r="C253" s="70">
        <f>E244</f>
        <v>174120791.29000002</v>
      </c>
      <c r="D253" s="68">
        <f>I244</f>
        <v>152649747.51000002</v>
      </c>
      <c r="E253" s="68">
        <f>C253-D253</f>
        <v>21471043.780000001</v>
      </c>
      <c r="F253" s="69">
        <f>D253/C253*100</f>
        <v>87.668879964920592</v>
      </c>
      <c r="G253" s="8"/>
      <c r="H253" s="8"/>
      <c r="I253" s="8"/>
      <c r="J253" s="8"/>
      <c r="K253" s="8"/>
    </row>
    <row r="254" spans="1:16" ht="27.75" x14ac:dyDescent="0.4">
      <c r="A254" s="23" t="s">
        <v>143</v>
      </c>
      <c r="E254" s="88"/>
      <c r="F254" s="88"/>
    </row>
    <row r="255" spans="1:16" ht="61.9" customHeight="1" x14ac:dyDescent="0.4">
      <c r="A255" s="23" t="s">
        <v>144</v>
      </c>
      <c r="B255" s="23"/>
      <c r="C255" s="23"/>
      <c r="D255" s="23"/>
      <c r="E255" s="24" t="s">
        <v>32</v>
      </c>
      <c r="F255" s="32"/>
    </row>
    <row r="256" spans="1:16" ht="89.45" customHeight="1" x14ac:dyDescent="0.4">
      <c r="A256" s="62" t="s">
        <v>27</v>
      </c>
      <c r="B256" s="8"/>
      <c r="C256" s="8"/>
      <c r="D256" s="8"/>
      <c r="E256" s="13"/>
      <c r="F256" s="6"/>
    </row>
    <row r="257" spans="2:10" ht="34.9" customHeight="1" x14ac:dyDescent="0.35">
      <c r="E257" s="25"/>
    </row>
    <row r="259" spans="2:10" ht="39.6" customHeight="1" x14ac:dyDescent="0.4">
      <c r="B259" s="28"/>
      <c r="C259" s="29"/>
      <c r="D259" s="29"/>
      <c r="E259" s="29"/>
      <c r="F259" s="30"/>
      <c r="G259" s="29"/>
      <c r="H259" s="29"/>
      <c r="I259" s="29"/>
      <c r="J259" s="3"/>
    </row>
    <row r="260" spans="2:10" ht="27.75" x14ac:dyDescent="0.4">
      <c r="B260" s="28"/>
      <c r="C260" s="29"/>
      <c r="D260" s="29"/>
      <c r="E260" s="29"/>
      <c r="F260" s="30"/>
      <c r="G260" s="29"/>
      <c r="H260" s="29"/>
      <c r="I260" s="29"/>
      <c r="J260" s="3"/>
    </row>
    <row r="261" spans="2:10" ht="27.75" x14ac:dyDescent="0.4">
      <c r="B261" s="28"/>
      <c r="C261" s="29"/>
      <c r="D261" s="29"/>
      <c r="E261" s="29"/>
      <c r="F261" s="30"/>
      <c r="G261" s="29"/>
      <c r="H261" s="29"/>
      <c r="I261" s="29"/>
      <c r="J261" s="3"/>
    </row>
    <row r="262" spans="2:10" ht="27.75" x14ac:dyDescent="0.4">
      <c r="B262" s="28"/>
      <c r="C262" s="29"/>
      <c r="D262" s="29"/>
      <c r="E262" s="29"/>
      <c r="F262" s="30"/>
      <c r="G262" s="29"/>
      <c r="H262" s="29"/>
      <c r="I262" s="29"/>
      <c r="J262" s="3"/>
    </row>
    <row r="263" spans="2:10" ht="27.75" x14ac:dyDescent="0.4">
      <c r="B263" s="28"/>
      <c r="C263" s="29"/>
      <c r="D263" s="29"/>
      <c r="E263" s="29"/>
      <c r="F263" s="30"/>
      <c r="G263" s="29"/>
      <c r="H263" s="29"/>
      <c r="I263" s="29"/>
      <c r="J263" s="3"/>
    </row>
    <row r="264" spans="2:10" ht="27.75" x14ac:dyDescent="0.4">
      <c r="B264" s="28"/>
      <c r="C264" s="29"/>
      <c r="D264" s="29"/>
      <c r="E264" s="29"/>
      <c r="F264" s="30"/>
      <c r="G264" s="29"/>
      <c r="H264" s="29"/>
      <c r="I264" s="29"/>
      <c r="J264" s="3"/>
    </row>
    <row r="265" spans="2:10" ht="27.75" x14ac:dyDescent="0.4">
      <c r="B265" s="28"/>
      <c r="C265" s="27"/>
      <c r="D265" s="27"/>
      <c r="E265" s="27"/>
      <c r="F265" s="30"/>
      <c r="G265" s="27"/>
      <c r="H265" s="27"/>
      <c r="I265" s="27"/>
      <c r="J265" s="3"/>
    </row>
    <row r="266" spans="2:10" ht="27.75" x14ac:dyDescent="0.4">
      <c r="B266" s="28">
        <f>C266+D266+E266</f>
        <v>0</v>
      </c>
      <c r="C266" s="27"/>
      <c r="D266" s="27"/>
      <c r="E266" s="27"/>
      <c r="F266" s="30">
        <f>G266+H266+I266</f>
        <v>0</v>
      </c>
      <c r="G266" s="27"/>
      <c r="H266" s="27"/>
      <c r="I266" s="27"/>
      <c r="J266" s="3"/>
    </row>
    <row r="267" spans="2:10" ht="27.75" x14ac:dyDescent="0.4">
      <c r="B267" s="28">
        <f>C267+D267+E267</f>
        <v>0</v>
      </c>
      <c r="C267" s="27"/>
      <c r="D267" s="27"/>
      <c r="E267" s="27"/>
      <c r="F267" s="30">
        <f>G267+H267+I267</f>
        <v>0</v>
      </c>
      <c r="G267" s="27"/>
      <c r="H267" s="27"/>
      <c r="I267" s="27"/>
      <c r="J267" s="3"/>
    </row>
    <row r="268" spans="2:10" ht="27.75" x14ac:dyDescent="0.4">
      <c r="B268" s="28">
        <f>C268+D268+E268</f>
        <v>0</v>
      </c>
      <c r="C268" s="27"/>
      <c r="D268" s="27"/>
      <c r="E268" s="27"/>
      <c r="F268" s="30">
        <f>G268+H268+I268</f>
        <v>0</v>
      </c>
      <c r="G268" s="27"/>
      <c r="H268" s="27"/>
      <c r="I268" s="27"/>
      <c r="J268" s="3"/>
    </row>
    <row r="269" spans="2:10" ht="27.75" x14ac:dyDescent="0.4">
      <c r="B269" s="28">
        <f>C269+D269+E269</f>
        <v>0</v>
      </c>
      <c r="C269" s="27"/>
      <c r="D269" s="27"/>
      <c r="E269" s="27"/>
      <c r="F269" s="30">
        <f>G269+H269+I269</f>
        <v>0</v>
      </c>
      <c r="G269" s="27"/>
      <c r="H269" s="27"/>
      <c r="I269" s="27"/>
      <c r="J269" s="3"/>
    </row>
    <row r="270" spans="2:10" ht="25.5" x14ac:dyDescent="0.35">
      <c r="B270" s="27"/>
      <c r="C270" s="27"/>
      <c r="D270" s="27"/>
      <c r="E270" s="27"/>
      <c r="F270" s="27"/>
      <c r="G270" s="27"/>
      <c r="H270" s="27"/>
      <c r="I270" s="27"/>
      <c r="J270" s="3"/>
    </row>
    <row r="271" spans="2:10" ht="25.5" x14ac:dyDescent="0.35">
      <c r="B271" s="27"/>
      <c r="C271" s="27"/>
      <c r="D271" s="27"/>
      <c r="E271" s="27"/>
      <c r="F271" s="27"/>
      <c r="G271" s="27"/>
      <c r="H271" s="27"/>
      <c r="I271" s="27"/>
      <c r="J271" s="3"/>
    </row>
    <row r="272" spans="2:10" ht="25.5" x14ac:dyDescent="0.35">
      <c r="B272" s="27"/>
      <c r="C272" s="27"/>
      <c r="D272" s="27"/>
      <c r="E272" s="27"/>
      <c r="F272" s="27"/>
      <c r="G272" s="27"/>
      <c r="H272" s="27"/>
      <c r="I272" s="27"/>
      <c r="J272" s="3"/>
    </row>
    <row r="273" spans="2:10" ht="25.5" x14ac:dyDescent="0.35">
      <c r="B273" s="27"/>
      <c r="C273" s="27"/>
      <c r="D273" s="27"/>
      <c r="E273" s="27"/>
      <c r="F273" s="27"/>
      <c r="G273" s="27"/>
      <c r="H273" s="27"/>
      <c r="I273" s="27"/>
      <c r="J273" s="3"/>
    </row>
    <row r="274" spans="2:10" ht="25.5" x14ac:dyDescent="0.35">
      <c r="B274" s="27"/>
      <c r="C274" s="27"/>
      <c r="D274" s="27"/>
      <c r="E274" s="27"/>
      <c r="F274" s="27"/>
      <c r="G274" s="27"/>
      <c r="H274" s="27"/>
      <c r="I274" s="27"/>
      <c r="J274" s="3"/>
    </row>
    <row r="275" spans="2:10" ht="25.5" x14ac:dyDescent="0.35">
      <c r="B275" s="26"/>
      <c r="C275" s="26"/>
      <c r="D275" s="26"/>
      <c r="E275" s="26"/>
      <c r="F275" s="26"/>
      <c r="G275" s="26"/>
      <c r="H275" s="26"/>
      <c r="I275" s="26"/>
    </row>
    <row r="276" spans="2:10" ht="25.5" x14ac:dyDescent="0.35">
      <c r="B276" s="26"/>
      <c r="C276" s="26"/>
      <c r="D276" s="26"/>
      <c r="E276" s="26"/>
      <c r="F276" s="26"/>
      <c r="G276" s="26"/>
      <c r="H276" s="26"/>
      <c r="I276" s="26"/>
    </row>
    <row r="277" spans="2:10" ht="25.5" x14ac:dyDescent="0.35">
      <c r="B277" s="26"/>
      <c r="C277" s="26"/>
      <c r="D277" s="26"/>
      <c r="E277" s="26"/>
      <c r="F277" s="26"/>
      <c r="G277" s="26"/>
      <c r="H277" s="26"/>
      <c r="I277" s="26"/>
    </row>
    <row r="278" spans="2:10" ht="25.5" x14ac:dyDescent="0.35">
      <c r="B278" s="26"/>
      <c r="C278" s="26"/>
      <c r="D278" s="26"/>
      <c r="E278" s="26"/>
      <c r="F278" s="26"/>
      <c r="G278" s="26"/>
      <c r="H278" s="26"/>
      <c r="I278" s="26"/>
    </row>
    <row r="279" spans="2:10" ht="25.5" x14ac:dyDescent="0.35">
      <c r="B279" s="26"/>
      <c r="C279" s="26"/>
      <c r="D279" s="26"/>
      <c r="E279" s="26"/>
      <c r="F279" s="26"/>
      <c r="G279" s="26"/>
      <c r="H279" s="26"/>
      <c r="I279" s="26"/>
    </row>
    <row r="280" spans="2:10" ht="25.5" x14ac:dyDescent="0.35">
      <c r="B280" s="26"/>
      <c r="C280" s="26"/>
      <c r="D280" s="26"/>
      <c r="E280" s="26"/>
      <c r="F280" s="26"/>
      <c r="G280" s="26"/>
      <c r="H280" s="26"/>
      <c r="I280" s="26"/>
    </row>
  </sheetData>
  <autoFilter ref="B1:B280"/>
  <mergeCells count="17">
    <mergeCell ref="E254:F254"/>
    <mergeCell ref="F6:F7"/>
    <mergeCell ref="G6:I6"/>
    <mergeCell ref="B247:B248"/>
    <mergeCell ref="C247:C248"/>
    <mergeCell ref="D247:D248"/>
    <mergeCell ref="E247:F247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3" manualBreakCount="3">
    <brk id="181" max="10" man="1"/>
    <brk id="205" max="10" man="1"/>
    <brk id="2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2020г. (рублей)</vt:lpstr>
      <vt:lpstr>'за 2020г. (рублей)'!Заголовки_для_печати</vt:lpstr>
      <vt:lpstr>'за 2020г. (рублей)'!Область_печати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2020-12-29T13:49:27Z</cp:lastPrinted>
  <dcterms:created xsi:type="dcterms:W3CDTF">2007-01-23T06:19:47Z</dcterms:created>
  <dcterms:modified xsi:type="dcterms:W3CDTF">2021-01-12T07:20:51Z</dcterms:modified>
</cp:coreProperties>
</file>