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2.2021" sheetId="1" r:id="rId1"/>
  </sheets>
  <definedNames>
    <definedName name="_xlnm.Print_Area" localSheetId="0">'01.02.2021'!$A$1:$G$183</definedName>
  </definedNames>
  <calcPr fullCalcOnLoad="1"/>
</workbook>
</file>

<file path=xl/sharedStrings.xml><?xml version="1.0" encoding="utf-8"?>
<sst xmlns="http://schemas.openxmlformats.org/spreadsheetml/2006/main" count="208" uniqueCount="194">
  <si>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</si>
  <si>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</si>
  <si>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</si>
  <si>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</si>
  <si>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</si>
  <si>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</si>
  <si>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</si>
  <si>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</si>
  <si>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</si>
  <si>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</si>
  <si>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</si>
  <si>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</si>
  <si>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</si>
  <si>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</si>
  <si>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</si>
  <si>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</si>
  <si>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</si>
  <si>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</si>
  <si>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</si>
  <si>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</si>
  <si>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</si>
  <si>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</si>
  <si>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</si>
  <si>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</si>
  <si>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</si>
  <si>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</si>
  <si>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</si>
  <si>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</si>
  <si>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</si>
  <si>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</si>
  <si>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</si>
  <si>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</si>
  <si>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</si>
  <si>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</si>
  <si>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</si>
  <si>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</si>
  <si>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</si>
  <si>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</si>
  <si>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</si>
  <si>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</si>
  <si>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</si>
  <si>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</si>
  <si>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</si>
  <si>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</si>
  <si>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</si>
  <si>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</si>
  <si>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</si>
  <si>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</si>
  <si>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</si>
  <si>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</si>
  <si>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</si>
  <si>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</si>
  <si>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</si>
  <si>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</si>
  <si>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</si>
  <si>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</si>
  <si>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</si>
  <si>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</si>
  <si>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</si>
  <si>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</si>
  <si>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</si>
  <si>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</si>
  <si>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</si>
  <si>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</si>
  <si>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</si>
  <si>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</si>
  <si>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</si>
  <si>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</si>
  <si>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</si>
  <si>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</si>
  <si>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</si>
  <si>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</si>
  <si>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</si>
  <si>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</si>
  <si>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</si>
  <si>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</si>
  <si>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</si>
  <si>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</si>
  <si>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</si>
  <si>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</si>
  <si>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</si>
  <si>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</si>
  <si>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</si>
  <si>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</si>
  <si>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</si>
  <si>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</si>
  <si>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</si>
  <si>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</si>
  <si>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</si>
  <si>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</si>
  <si>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</si>
  <si>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</si>
  <si>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</si>
  <si>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</si>
  <si>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</si>
  <si>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</si>
  <si>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</si>
  <si>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</si>
  <si>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</si>
  <si>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</si>
  <si>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</si>
  <si>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</si>
  <si>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</si>
  <si>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</si>
  <si>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</si>
  <si>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</si>
  <si>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</si>
  <si>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</si>
  <si>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</si>
  <si>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</si>
  <si>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</si>
  <si>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</si>
  <si>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</si>
  <si>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</si>
  <si>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</si>
  <si>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</si>
  <si>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</si>
  <si>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</si>
  <si>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</si>
  <si>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</si>
  <si>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</si>
  <si>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</si>
  <si>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</si>
  <si>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</si>
  <si>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</si>
  <si>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</si>
  <si>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</si>
  <si>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</si>
  <si>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</si>
  <si>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</si>
  <si>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</si>
  <si>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</si>
  <si>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</si>
  <si>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</si>
  <si>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</si>
  <si>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</si>
  <si>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</si>
  <si>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</si>
  <si>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</si>
  <si>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</si>
  <si>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</si>
  <si>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</si>
  <si>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</si>
  <si>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</si>
  <si>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</si>
  <si>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</si>
  <si>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</si>
  <si>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</si>
  <si>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</si>
  <si>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</si>
  <si>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</si>
  <si>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</si>
  <si>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</si>
  <si>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</si>
  <si>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</si>
  <si>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</si>
  <si>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</si>
  <si>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</si>
  <si>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</si>
  <si>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</si>
  <si>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</si>
  <si>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</si>
  <si>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</si>
  <si>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</si>
  <si>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</si>
  <si>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</si>
  <si>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</si>
  <si>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</si>
  <si>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</si>
  <si>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</si>
  <si>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</si>
  <si>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</si>
  <si>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</si>
  <si>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</si>
  <si>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</si>
  <si>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</si>
  <si>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</si>
  <si>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</si>
  <si>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</si>
  <si>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</si>
  <si>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</si>
  <si>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</si>
  <si>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</si>
  <si>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</si>
  <si>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</si>
  <si>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 xml:space="preserve">  АНАЛИЗ ИСПОЛНЕНИЯ БЮДЖЕТА МУНИЦИПАЛЬНОГО  РАЙОНА  НА 01 ФЕВРАЛЯ  2021 Г.</t>
  </si>
  <si>
    <t>Исполнено на 01.02.2021</t>
  </si>
  <si>
    <t>Исполнено на 01.02.2020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</si>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</sst>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Border="1" applyAlignment="1">
      <alignment vertical="center"/>
    </xf>
    <xf numFmtId="4" fontId="73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90" zoomScalePageLayoutView="0" workbookViewId="0" topLeftCell="A95">
      <selection activeCell="A109" sqref="A109:IV110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5" t="s">
        <v>185</v>
      </c>
      <c r="B1" s="115"/>
      <c r="C1" s="115"/>
      <c r="D1" s="115"/>
      <c r="E1" s="115"/>
      <c r="F1" s="115"/>
      <c r="G1" s="115"/>
    </row>
    <row r="2" spans="3:7" ht="12.75">
      <c r="C2" s="9"/>
      <c r="F2" s="116"/>
      <c r="G2" s="116"/>
    </row>
    <row r="3" spans="1:7" ht="30" customHeight="1">
      <c r="A3" s="18" t="s">
        <v>1</v>
      </c>
      <c r="B3" s="18"/>
      <c r="C3" s="19" t="s">
        <v>189</v>
      </c>
      <c r="D3" s="19" t="s">
        <v>186</v>
      </c>
      <c r="E3" s="19" t="s">
        <v>187</v>
      </c>
      <c r="F3" s="20" t="s">
        <v>165</v>
      </c>
      <c r="G3" s="21" t="s">
        <v>188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6642846.459999999</v>
      </c>
      <c r="E4" s="23">
        <f>E5+E32</f>
        <v>6341052.619999999</v>
      </c>
      <c r="F4" s="107">
        <f aca="true" t="shared" si="0" ref="F4:F89">D4/C4*100</f>
        <v>6.612330554491024</v>
      </c>
      <c r="G4" s="23">
        <f aca="true" t="shared" si="1" ref="G4:G55">D4/E4*100</f>
        <v>104.75936501533086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6124099.529999999</v>
      </c>
      <c r="E5" s="25">
        <f>E6+E9+E14+E19+E23+E25</f>
        <v>5899848.449999999</v>
      </c>
      <c r="F5" s="108">
        <f t="shared" si="0"/>
        <v>6.693443865171486</v>
      </c>
      <c r="G5" s="27">
        <f t="shared" si="1"/>
        <v>103.80096339593265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3680583.01</v>
      </c>
      <c r="E6" s="27">
        <f>E7</f>
        <v>2845373.84</v>
      </c>
      <c r="F6" s="108">
        <f t="shared" si="0"/>
        <v>5.3878380186436505</v>
      </c>
      <c r="G6" s="27">
        <f t="shared" si="1"/>
        <v>129.3532314896098</v>
      </c>
    </row>
    <row r="7" spans="1:7" s="2" customFormat="1" ht="15">
      <c r="A7" s="28" t="s">
        <v>2</v>
      </c>
      <c r="B7" s="28"/>
      <c r="C7" s="29">
        <v>68312800</v>
      </c>
      <c r="D7" s="30">
        <v>3680583.01</v>
      </c>
      <c r="E7" s="30">
        <v>2845373.84</v>
      </c>
      <c r="F7" s="108">
        <f t="shared" si="0"/>
        <v>5.3878380186436505</v>
      </c>
      <c r="G7" s="27">
        <f t="shared" si="1"/>
        <v>129.3532314896098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2917220.228730057</v>
      </c>
      <c r="E8" s="30">
        <f>E7*49.215/62.215</f>
        <v>2250824.938288194</v>
      </c>
      <c r="F8" s="108">
        <f t="shared" si="0"/>
        <v>5.38783801864365</v>
      </c>
      <c r="G8" s="27">
        <f t="shared" si="1"/>
        <v>129.6067134811769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225695.96</v>
      </c>
      <c r="E9" s="27">
        <f>E10+E11+E12+E13</f>
        <v>229377.73</v>
      </c>
      <c r="F9" s="108">
        <f t="shared" si="0"/>
        <v>6.5502658462967265</v>
      </c>
      <c r="G9" s="27">
        <f t="shared" si="1"/>
        <v>98.3948877687472</v>
      </c>
    </row>
    <row r="10" spans="1:7" s="97" customFormat="1" ht="59.25" customHeight="1">
      <c r="A10" s="32" t="s">
        <v>79</v>
      </c>
      <c r="B10" s="32"/>
      <c r="C10" s="33">
        <v>1471200</v>
      </c>
      <c r="D10" s="106">
        <v>103661.42</v>
      </c>
      <c r="E10" s="30">
        <v>104494.33</v>
      </c>
      <c r="F10" s="108">
        <f t="shared" si="0"/>
        <v>7.046045405111473</v>
      </c>
      <c r="G10" s="27">
        <f t="shared" si="1"/>
        <v>99.20291368919251</v>
      </c>
    </row>
    <row r="11" spans="1:7" s="97" customFormat="1" ht="62.25" customHeight="1">
      <c r="A11" s="32" t="s">
        <v>80</v>
      </c>
      <c r="B11" s="32"/>
      <c r="C11" s="33">
        <v>10400</v>
      </c>
      <c r="D11" s="106">
        <v>611.04</v>
      </c>
      <c r="E11" s="30">
        <v>710.97</v>
      </c>
      <c r="F11" s="108">
        <f t="shared" si="0"/>
        <v>5.875384615384615</v>
      </c>
      <c r="G11" s="27">
        <f t="shared" si="1"/>
        <v>85.9445546225579</v>
      </c>
    </row>
    <row r="12" spans="1:7" s="97" customFormat="1" ht="57.75" customHeight="1">
      <c r="A12" s="32" t="s">
        <v>81</v>
      </c>
      <c r="B12" s="32"/>
      <c r="C12" s="33">
        <v>1964000</v>
      </c>
      <c r="D12" s="106">
        <v>139089.34</v>
      </c>
      <c r="E12" s="30">
        <v>143382.22</v>
      </c>
      <c r="F12" s="108">
        <f t="shared" si="0"/>
        <v>7.081941955193482</v>
      </c>
      <c r="G12" s="27">
        <f t="shared" si="1"/>
        <v>97.00598860862944</v>
      </c>
    </row>
    <row r="13" spans="1:7" s="97" customFormat="1" ht="59.25" customHeight="1">
      <c r="A13" s="32" t="s">
        <v>82</v>
      </c>
      <c r="B13" s="32"/>
      <c r="C13" s="33">
        <v>0</v>
      </c>
      <c r="D13" s="106">
        <v>-17665.84</v>
      </c>
      <c r="E13" s="30">
        <v>-19209.79</v>
      </c>
      <c r="F13" s="108"/>
      <c r="G13" s="27">
        <f t="shared" si="1"/>
        <v>91.96269193989106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2075640.31</v>
      </c>
      <c r="E14" s="27">
        <f>E16+E17+E18+E15</f>
        <v>2583302.4599999995</v>
      </c>
      <c r="F14" s="108">
        <f t="shared" si="0"/>
        <v>13.85117621936164</v>
      </c>
      <c r="G14" s="27">
        <f t="shared" si="1"/>
        <v>80.34832707897473</v>
      </c>
    </row>
    <row r="15" spans="1:7" s="2" customFormat="1" ht="15">
      <c r="A15" s="35" t="s">
        <v>178</v>
      </c>
      <c r="B15" s="28"/>
      <c r="C15" s="29">
        <v>9498000</v>
      </c>
      <c r="D15" s="29">
        <v>554909.42</v>
      </c>
      <c r="E15" s="30">
        <v>131915.11</v>
      </c>
      <c r="F15" s="108">
        <f t="shared" si="0"/>
        <v>5.842381764582018</v>
      </c>
      <c r="G15" s="27">
        <f t="shared" si="1"/>
        <v>420.6564509554668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1448357.99</v>
      </c>
      <c r="E16" s="30">
        <v>2253940.28</v>
      </c>
      <c r="F16" s="108">
        <f t="shared" si="0"/>
        <v>64.28575188637372</v>
      </c>
      <c r="G16" s="27">
        <f t="shared" si="1"/>
        <v>64.25893369277735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25736.9</v>
      </c>
      <c r="E17" s="30">
        <v>194601.07</v>
      </c>
      <c r="F17" s="108">
        <f t="shared" si="0"/>
        <v>0.8264104293099573</v>
      </c>
      <c r="G17" s="27">
        <f t="shared" si="1"/>
        <v>13.22546684866635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46636</v>
      </c>
      <c r="E18" s="30">
        <v>2846</v>
      </c>
      <c r="F18" s="108">
        <f t="shared" si="0"/>
        <v>38.86333333333333</v>
      </c>
      <c r="G18" s="27">
        <f t="shared" si="1"/>
        <v>1638.6507378777233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46056.82000000001</v>
      </c>
      <c r="E19" s="27">
        <f>E20</f>
        <v>66755.94</v>
      </c>
      <c r="F19" s="108">
        <f t="shared" si="0"/>
        <v>1.9392345263157897</v>
      </c>
      <c r="G19" s="27">
        <f t="shared" si="1"/>
        <v>68.99284168569869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46056.82000000001</v>
      </c>
      <c r="E20" s="30">
        <f>E21+E22</f>
        <v>66755.94</v>
      </c>
      <c r="F20" s="108">
        <f t="shared" si="0"/>
        <v>1.9392345263157897</v>
      </c>
      <c r="G20" s="27">
        <f t="shared" si="1"/>
        <v>68.99284168569869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10028.09</v>
      </c>
      <c r="E21" s="30">
        <v>34334.95</v>
      </c>
      <c r="F21" s="108">
        <f t="shared" si="0"/>
        <v>5.602284916201118</v>
      </c>
      <c r="G21" s="27">
        <f t="shared" si="1"/>
        <v>29.206653861444394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36028.73</v>
      </c>
      <c r="E22" s="30">
        <v>32420.99</v>
      </c>
      <c r="F22" s="108">
        <f t="shared" si="0"/>
        <v>1.640652550091075</v>
      </c>
      <c r="G22" s="27">
        <f t="shared" si="1"/>
        <v>111.1277909773884</v>
      </c>
    </row>
    <row r="23" spans="1:7" s="6" customFormat="1" ht="28.5" customHeight="1" hidden="1">
      <c r="A23" s="31" t="s">
        <v>25</v>
      </c>
      <c r="B23" s="31"/>
      <c r="C23" s="27">
        <f>C24</f>
        <v>0</v>
      </c>
      <c r="D23" s="27">
        <f>D24</f>
        <v>0</v>
      </c>
      <c r="E23" s="27">
        <f>E24</f>
        <v>0</v>
      </c>
      <c r="F23" s="108" t="e">
        <f t="shared" si="0"/>
        <v>#DIV/0!</v>
      </c>
      <c r="G23" s="27" t="e">
        <f t="shared" si="1"/>
        <v>#DIV/0!</v>
      </c>
    </row>
    <row r="24" spans="1:7" s="2" customFormat="1" ht="19.5" customHeight="1" hidden="1">
      <c r="A24" s="35" t="s">
        <v>31</v>
      </c>
      <c r="B24" s="39"/>
      <c r="C24" s="34"/>
      <c r="D24" s="34"/>
      <c r="E24" s="30">
        <v>0</v>
      </c>
      <c r="F24" s="108" t="e">
        <f t="shared" si="0"/>
        <v>#DIV/0!</v>
      </c>
      <c r="G24" s="27" t="e">
        <f t="shared" si="1"/>
        <v>#DIV/0!</v>
      </c>
    </row>
    <row r="25" spans="1:7" s="6" customFormat="1" ht="15" customHeight="1">
      <c r="A25" s="40" t="s">
        <v>112</v>
      </c>
      <c r="B25" s="41"/>
      <c r="C25" s="27">
        <f>C26+C27+C28+C31+C29+C30</f>
        <v>2375300</v>
      </c>
      <c r="D25" s="27">
        <f>D26+D27+D28+D31+D29+D30</f>
        <v>96123.43</v>
      </c>
      <c r="E25" s="27">
        <f>E26+E27+E28+E31+E29+E30</f>
        <v>175038.47999999998</v>
      </c>
      <c r="F25" s="108">
        <f t="shared" si="0"/>
        <v>4.046791142171515</v>
      </c>
      <c r="G25" s="27">
        <f t="shared" si="1"/>
        <v>54.91559912997417</v>
      </c>
    </row>
    <row r="26" spans="1:7" s="2" customFormat="1" ht="44.25" customHeight="1">
      <c r="A26" s="42" t="s">
        <v>113</v>
      </c>
      <c r="B26" s="43" t="s">
        <v>114</v>
      </c>
      <c r="C26" s="109">
        <v>1610000</v>
      </c>
      <c r="D26" s="44">
        <v>96123.43</v>
      </c>
      <c r="E26" s="109">
        <v>100420.98</v>
      </c>
      <c r="F26" s="108">
        <f t="shared" si="0"/>
        <v>5.970399378881988</v>
      </c>
      <c r="G26" s="27">
        <f t="shared" si="1"/>
        <v>95.72046598230767</v>
      </c>
    </row>
    <row r="27" spans="1:7" s="2" customFormat="1" ht="62.25" customHeight="1">
      <c r="A27" s="42" t="s">
        <v>98</v>
      </c>
      <c r="B27" s="43" t="s">
        <v>115</v>
      </c>
      <c r="C27" s="109">
        <v>12000</v>
      </c>
      <c r="D27" s="110">
        <v>0</v>
      </c>
      <c r="E27" s="109">
        <v>8700</v>
      </c>
      <c r="F27" s="108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166</v>
      </c>
      <c r="B28" s="43"/>
      <c r="C28" s="109">
        <v>534900</v>
      </c>
      <c r="D28" s="110">
        <v>0</v>
      </c>
      <c r="E28" s="110">
        <v>30187.5</v>
      </c>
      <c r="F28" s="108">
        <f t="shared" si="0"/>
        <v>0</v>
      </c>
      <c r="G28" s="27">
        <f t="shared" si="1"/>
        <v>0</v>
      </c>
    </row>
    <row r="29" spans="1:7" s="2" customFormat="1" ht="33" customHeight="1">
      <c r="A29" s="42" t="s">
        <v>167</v>
      </c>
      <c r="B29" s="43"/>
      <c r="C29" s="109">
        <v>60400</v>
      </c>
      <c r="D29" s="110">
        <v>0</v>
      </c>
      <c r="E29" s="110">
        <v>6930</v>
      </c>
      <c r="F29" s="108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168</v>
      </c>
      <c r="B30" s="43"/>
      <c r="C30" s="109">
        <v>158000</v>
      </c>
      <c r="D30" s="110">
        <v>0</v>
      </c>
      <c r="E30" s="110">
        <v>28800</v>
      </c>
      <c r="F30" s="108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116</v>
      </c>
      <c r="C31" s="109"/>
      <c r="D31" s="110"/>
      <c r="E31" s="109">
        <v>0</v>
      </c>
      <c r="F31" s="108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518746.93000000005</v>
      </c>
      <c r="E32" s="27">
        <f>E33+E40+E47+E50+E55+E56</f>
        <v>441204.17</v>
      </c>
      <c r="F32" s="108">
        <f t="shared" si="0"/>
        <v>5.784744131586284</v>
      </c>
      <c r="G32" s="27">
        <f t="shared" si="1"/>
        <v>117.57525546506056</v>
      </c>
    </row>
    <row r="33" spans="1:9" s="6" customFormat="1" ht="31.5" customHeight="1">
      <c r="A33" s="40" t="s">
        <v>26</v>
      </c>
      <c r="B33" s="41" t="s">
        <v>117</v>
      </c>
      <c r="C33" s="111">
        <f>C34+C35+C36+C37+C38+C39</f>
        <v>2689880</v>
      </c>
      <c r="D33" s="111">
        <f>D34+D35+D36+D37+D38+D39</f>
        <v>319311.31</v>
      </c>
      <c r="E33" s="111">
        <f>E34+E35+E36+E37+E38</f>
        <v>91860.66</v>
      </c>
      <c r="F33" s="108">
        <f t="shared" si="0"/>
        <v>11.870838476065847</v>
      </c>
      <c r="G33" s="27">
        <f t="shared" si="1"/>
        <v>347.6039797667467</v>
      </c>
      <c r="I33" s="14"/>
    </row>
    <row r="34" spans="1:7" s="2" customFormat="1" ht="48" customHeight="1" hidden="1">
      <c r="A34" s="35" t="s">
        <v>111</v>
      </c>
      <c r="B34" s="43" t="s">
        <v>118</v>
      </c>
      <c r="C34" s="109">
        <v>0</v>
      </c>
      <c r="D34" s="110">
        <v>0</v>
      </c>
      <c r="E34" s="109">
        <v>0</v>
      </c>
      <c r="F34" s="108"/>
      <c r="G34" s="27" t="e">
        <f t="shared" si="1"/>
        <v>#DIV/0!</v>
      </c>
    </row>
    <row r="35" spans="1:7" s="2" customFormat="1" ht="77.25" customHeight="1">
      <c r="A35" s="35" t="s">
        <v>109</v>
      </c>
      <c r="B35" s="43" t="s">
        <v>119</v>
      </c>
      <c r="C35" s="33">
        <v>2612290</v>
      </c>
      <c r="D35" s="45">
        <v>318163.68</v>
      </c>
      <c r="E35" s="109">
        <v>91860.66</v>
      </c>
      <c r="F35" s="108">
        <f t="shared" si="0"/>
        <v>12.179493088439644</v>
      </c>
      <c r="G35" s="27">
        <f t="shared" si="1"/>
        <v>346.35466368301724</v>
      </c>
    </row>
    <row r="36" spans="1:7" s="2" customFormat="1" ht="62.25" customHeight="1">
      <c r="A36" s="35" t="s">
        <v>120</v>
      </c>
      <c r="B36" s="43" t="s">
        <v>121</v>
      </c>
      <c r="C36" s="46">
        <v>34590</v>
      </c>
      <c r="D36" s="45">
        <v>0</v>
      </c>
      <c r="E36" s="110">
        <v>0</v>
      </c>
      <c r="F36" s="108">
        <f t="shared" si="0"/>
        <v>0</v>
      </c>
      <c r="G36" s="27"/>
    </row>
    <row r="37" spans="1:7" s="2" customFormat="1" ht="48" customHeight="1">
      <c r="A37" s="35" t="s">
        <v>122</v>
      </c>
      <c r="B37" s="43" t="s">
        <v>123</v>
      </c>
      <c r="C37" s="47">
        <v>10000</v>
      </c>
      <c r="D37" s="114">
        <v>0</v>
      </c>
      <c r="E37" s="109">
        <v>0</v>
      </c>
      <c r="F37" s="108">
        <f t="shared" si="0"/>
        <v>0</v>
      </c>
      <c r="G37" s="27"/>
    </row>
    <row r="38" spans="1:7" s="2" customFormat="1" ht="30" hidden="1">
      <c r="A38" s="35" t="s">
        <v>164</v>
      </c>
      <c r="B38" s="43"/>
      <c r="C38" s="47"/>
      <c r="D38" s="44"/>
      <c r="E38" s="109">
        <v>0</v>
      </c>
      <c r="F38" s="108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190</v>
      </c>
      <c r="B39" s="43"/>
      <c r="C39" s="47">
        <v>33000</v>
      </c>
      <c r="D39" s="44">
        <v>1147.63</v>
      </c>
      <c r="E39" s="109">
        <v>0</v>
      </c>
      <c r="F39" s="108">
        <f t="shared" si="0"/>
        <v>3.477666666666667</v>
      </c>
      <c r="G39" s="27"/>
    </row>
    <row r="40" spans="1:7" s="6" customFormat="1" ht="17.25" customHeight="1">
      <c r="A40" s="40" t="s">
        <v>5</v>
      </c>
      <c r="B40" s="41" t="s">
        <v>124</v>
      </c>
      <c r="C40" s="111">
        <f>C41+C42+C43+C44+C45+C46</f>
        <v>115600</v>
      </c>
      <c r="D40" s="111">
        <f>D41+D42+D43+D44+D45+D46</f>
        <v>0</v>
      </c>
      <c r="E40" s="111">
        <f>E41+E42+E43+E44+E45+E46</f>
        <v>1943.29</v>
      </c>
      <c r="F40" s="108">
        <f t="shared" si="0"/>
        <v>0</v>
      </c>
      <c r="G40" s="27">
        <f t="shared" si="1"/>
        <v>0</v>
      </c>
    </row>
    <row r="41" spans="1:7" s="2" customFormat="1" ht="32.25" customHeight="1">
      <c r="A41" s="42" t="s">
        <v>125</v>
      </c>
      <c r="B41" s="43" t="s">
        <v>126</v>
      </c>
      <c r="C41" s="109">
        <v>21600</v>
      </c>
      <c r="D41" s="110">
        <v>0</v>
      </c>
      <c r="E41" s="109">
        <v>1583.06</v>
      </c>
      <c r="F41" s="108">
        <f t="shared" si="0"/>
        <v>0</v>
      </c>
      <c r="G41" s="27">
        <f t="shared" si="1"/>
        <v>0</v>
      </c>
    </row>
    <row r="42" spans="1:7" s="2" customFormat="1" ht="30" customHeight="1" hidden="1">
      <c r="A42" s="42" t="s">
        <v>127</v>
      </c>
      <c r="B42" s="43" t="s">
        <v>128</v>
      </c>
      <c r="C42" s="109"/>
      <c r="D42" s="110"/>
      <c r="E42" s="109"/>
      <c r="F42" s="108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129</v>
      </c>
      <c r="B43" s="43" t="s">
        <v>130</v>
      </c>
      <c r="C43" s="49">
        <v>83500</v>
      </c>
      <c r="D43" s="49">
        <v>0</v>
      </c>
      <c r="E43" s="109">
        <v>59.08</v>
      </c>
      <c r="F43" s="108">
        <f t="shared" si="0"/>
        <v>0</v>
      </c>
      <c r="G43" s="27">
        <f t="shared" si="1"/>
        <v>0</v>
      </c>
    </row>
    <row r="44" spans="1:7" s="2" customFormat="1" ht="18" customHeight="1" hidden="1">
      <c r="A44" s="42" t="s">
        <v>71</v>
      </c>
      <c r="B44" s="43" t="s">
        <v>131</v>
      </c>
      <c r="C44" s="109"/>
      <c r="D44" s="110"/>
      <c r="E44" s="109"/>
      <c r="F44" s="108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155</v>
      </c>
      <c r="B45" s="50"/>
      <c r="C45" s="109">
        <v>10500</v>
      </c>
      <c r="D45" s="110">
        <v>0</v>
      </c>
      <c r="E45" s="109">
        <v>301.15</v>
      </c>
      <c r="F45" s="108">
        <f t="shared" si="0"/>
        <v>0</v>
      </c>
      <c r="G45" s="27">
        <f t="shared" si="1"/>
        <v>0</v>
      </c>
    </row>
    <row r="46" spans="1:7" s="2" customFormat="1" ht="15.75" customHeight="1" hidden="1">
      <c r="A46" s="16" t="s">
        <v>156</v>
      </c>
      <c r="B46" s="50"/>
      <c r="C46" s="109">
        <v>0</v>
      </c>
      <c r="D46" s="110">
        <v>0</v>
      </c>
      <c r="E46" s="109">
        <v>0</v>
      </c>
      <c r="F46" s="108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132</v>
      </c>
      <c r="B47" s="41" t="s">
        <v>133</v>
      </c>
      <c r="C47" s="73">
        <f>C48+C49</f>
        <v>2828000</v>
      </c>
      <c r="D47" s="73">
        <f>D48+D49</f>
        <v>0</v>
      </c>
      <c r="E47" s="73">
        <f>E48+E49</f>
        <v>0</v>
      </c>
      <c r="F47" s="108">
        <f t="shared" si="0"/>
        <v>0</v>
      </c>
      <c r="G47" s="27"/>
    </row>
    <row r="48" spans="1:7" s="6" customFormat="1" ht="30.75" customHeight="1">
      <c r="A48" s="42" t="s">
        <v>94</v>
      </c>
      <c r="B48" s="43" t="s">
        <v>134</v>
      </c>
      <c r="C48" s="33">
        <v>157900</v>
      </c>
      <c r="D48" s="45">
        <v>0</v>
      </c>
      <c r="E48" s="30">
        <v>0</v>
      </c>
      <c r="F48" s="108">
        <f t="shared" si="0"/>
        <v>0</v>
      </c>
      <c r="G48" s="27"/>
    </row>
    <row r="49" spans="1:7" s="6" customFormat="1" ht="16.5" customHeight="1">
      <c r="A49" s="42" t="s">
        <v>72</v>
      </c>
      <c r="B49" s="43" t="s">
        <v>135</v>
      </c>
      <c r="C49" s="76">
        <v>2670100</v>
      </c>
      <c r="D49" s="30">
        <v>0</v>
      </c>
      <c r="E49" s="30">
        <v>0</v>
      </c>
      <c r="F49" s="108">
        <f t="shared" si="0"/>
        <v>0</v>
      </c>
      <c r="G49" s="27"/>
    </row>
    <row r="50" spans="1:7" s="6" customFormat="1" ht="29.25" customHeight="1">
      <c r="A50" s="40" t="s">
        <v>43</v>
      </c>
      <c r="B50" s="41" t="s">
        <v>136</v>
      </c>
      <c r="C50" s="111">
        <f>C52+C54</f>
        <v>1500000</v>
      </c>
      <c r="D50" s="111">
        <f>D52+D54+D53</f>
        <v>176776.34</v>
      </c>
      <c r="E50" s="111">
        <f>E52+E54+E51+E53</f>
        <v>321950.22</v>
      </c>
      <c r="F50" s="108">
        <f t="shared" si="0"/>
        <v>11.785089333333334</v>
      </c>
      <c r="G50" s="27">
        <f t="shared" si="1"/>
        <v>54.9079730400557</v>
      </c>
    </row>
    <row r="51" spans="1:7" s="6" customFormat="1" ht="45" customHeight="1" hidden="1">
      <c r="A51" s="51" t="s">
        <v>154</v>
      </c>
      <c r="B51" s="41"/>
      <c r="C51" s="109">
        <v>0</v>
      </c>
      <c r="D51" s="112">
        <v>0</v>
      </c>
      <c r="E51" s="109">
        <v>0</v>
      </c>
      <c r="F51" s="108" t="e">
        <f t="shared" si="0"/>
        <v>#DIV/0!</v>
      </c>
      <c r="G51" s="27" t="e">
        <f t="shared" si="1"/>
        <v>#DIV/0!</v>
      </c>
    </row>
    <row r="52" spans="1:7" s="2" customFormat="1" ht="75" hidden="1">
      <c r="A52" s="52" t="s">
        <v>137</v>
      </c>
      <c r="B52" s="43" t="s">
        <v>138</v>
      </c>
      <c r="C52" s="47">
        <v>0</v>
      </c>
      <c r="D52" s="48">
        <v>0</v>
      </c>
      <c r="E52" s="109"/>
      <c r="F52" s="108" t="e">
        <f t="shared" si="0"/>
        <v>#DIV/0!</v>
      </c>
      <c r="G52" s="27" t="e">
        <f t="shared" si="1"/>
        <v>#DIV/0!</v>
      </c>
    </row>
    <row r="53" spans="1:7" s="2" customFormat="1" ht="75" hidden="1">
      <c r="A53" s="52" t="s">
        <v>157</v>
      </c>
      <c r="B53" s="43"/>
      <c r="C53" s="53"/>
      <c r="D53" s="48"/>
      <c r="E53" s="109"/>
      <c r="F53" s="108"/>
      <c r="G53" s="27" t="e">
        <f t="shared" si="1"/>
        <v>#DIV/0!</v>
      </c>
    </row>
    <row r="54" spans="1:7" s="2" customFormat="1" ht="48" customHeight="1">
      <c r="A54" s="54" t="s">
        <v>110</v>
      </c>
      <c r="B54" s="55" t="s">
        <v>139</v>
      </c>
      <c r="C54" s="53">
        <v>1500000</v>
      </c>
      <c r="D54" s="48">
        <v>176776.34</v>
      </c>
      <c r="E54" s="109">
        <v>321950.22</v>
      </c>
      <c r="F54" s="108">
        <f t="shared" si="0"/>
        <v>11.785089333333334</v>
      </c>
      <c r="G54" s="27">
        <f t="shared" si="1"/>
        <v>54.9079730400557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22659.28</v>
      </c>
      <c r="E55" s="27">
        <v>25450</v>
      </c>
      <c r="F55" s="108">
        <f t="shared" si="0"/>
        <v>1.2948159999999997</v>
      </c>
      <c r="G55" s="27">
        <f t="shared" si="1"/>
        <v>89.03449901768172</v>
      </c>
    </row>
    <row r="56" spans="1:7" s="6" customFormat="1" ht="18.75" customHeight="1">
      <c r="A56" s="56" t="s">
        <v>7</v>
      </c>
      <c r="B56" s="57" t="s">
        <v>140</v>
      </c>
      <c r="C56" s="111">
        <f>C57+C58</f>
        <v>84020</v>
      </c>
      <c r="D56" s="111">
        <f>D57+D58</f>
        <v>0</v>
      </c>
      <c r="E56" s="111">
        <f>E57+E58</f>
        <v>0</v>
      </c>
      <c r="F56" s="108">
        <f t="shared" si="0"/>
        <v>0</v>
      </c>
      <c r="G56" s="27"/>
    </row>
    <row r="57" spans="1:7" s="6" customFormat="1" ht="23.25" customHeight="1" hidden="1">
      <c r="A57" s="58" t="s">
        <v>65</v>
      </c>
      <c r="B57" s="59" t="s">
        <v>141</v>
      </c>
      <c r="C57" s="109">
        <v>0</v>
      </c>
      <c r="D57" s="110">
        <v>0</v>
      </c>
      <c r="E57" s="109">
        <v>0</v>
      </c>
      <c r="F57" s="108" t="e">
        <f t="shared" si="0"/>
        <v>#DIV/0!</v>
      </c>
      <c r="G57" s="27"/>
    </row>
    <row r="58" spans="1:7" s="6" customFormat="1" ht="21" customHeight="1">
      <c r="A58" s="60" t="s">
        <v>142</v>
      </c>
      <c r="B58" s="61" t="s">
        <v>143</v>
      </c>
      <c r="C58" s="109">
        <v>84020</v>
      </c>
      <c r="D58" s="110">
        <v>0</v>
      </c>
      <c r="E58" s="109">
        <v>0</v>
      </c>
      <c r="F58" s="108">
        <f t="shared" si="0"/>
        <v>0</v>
      </c>
      <c r="G58" s="27"/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6642846.459999999</v>
      </c>
      <c r="E59" s="23">
        <f>E4</f>
        <v>6341052.619999999</v>
      </c>
      <c r="F59" s="107">
        <f t="shared" si="0"/>
        <v>6.612330554491024</v>
      </c>
      <c r="G59" s="23">
        <f aca="true" t="shared" si="2" ref="G59:G69">D59/E59*100</f>
        <v>104.75936501533086</v>
      </c>
    </row>
    <row r="60" spans="1:7" s="5" customFormat="1" ht="18" customHeight="1">
      <c r="A60" s="62" t="s">
        <v>40</v>
      </c>
      <c r="B60" s="62"/>
      <c r="C60" s="23">
        <f>C61++C117+C119+C113</f>
        <v>410171982.69</v>
      </c>
      <c r="D60" s="23">
        <f>D61++D117+D119+D113</f>
        <v>3077974.24</v>
      </c>
      <c r="E60" s="23">
        <f>E61++E117+E119+E113</f>
        <v>-17059759.71</v>
      </c>
      <c r="F60" s="107">
        <f t="shared" si="0"/>
        <v>0.7504106496533366</v>
      </c>
      <c r="G60" s="23"/>
    </row>
    <row r="61" spans="1:8" s="6" customFormat="1" ht="21" customHeight="1">
      <c r="A61" s="31" t="s">
        <v>61</v>
      </c>
      <c r="B61" s="31"/>
      <c r="C61" s="27">
        <f>C62+C66+C90+C102</f>
        <v>410171982.69</v>
      </c>
      <c r="D61" s="27">
        <f>D62+D66+D90+D102</f>
        <v>13758974.24</v>
      </c>
      <c r="E61" s="27">
        <f>E62+E66+E90+E102</f>
        <v>10307445.4</v>
      </c>
      <c r="F61" s="108">
        <f t="shared" si="0"/>
        <v>3.354440288623703</v>
      </c>
      <c r="G61" s="27">
        <f t="shared" si="2"/>
        <v>133.48578339304132</v>
      </c>
      <c r="H61" s="14">
        <f>D62+D66+D90</f>
        <v>13758974.24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2802000</v>
      </c>
      <c r="E62" s="27">
        <f>E63+E64+E65</f>
        <v>2091800</v>
      </c>
      <c r="F62" s="108">
        <f t="shared" si="0"/>
        <v>8.333432470050797</v>
      </c>
      <c r="G62" s="27">
        <f t="shared" si="2"/>
        <v>133.9516206138254</v>
      </c>
    </row>
    <row r="63" spans="1:7" s="2" customFormat="1" ht="28.5" customHeight="1">
      <c r="A63" s="35" t="s">
        <v>150</v>
      </c>
      <c r="B63" s="35"/>
      <c r="C63" s="30">
        <v>33623600</v>
      </c>
      <c r="D63" s="30">
        <v>2802000</v>
      </c>
      <c r="E63" s="30">
        <v>2091800</v>
      </c>
      <c r="F63" s="108">
        <f t="shared" si="0"/>
        <v>8.333432470050797</v>
      </c>
      <c r="G63" s="27">
        <f t="shared" si="2"/>
        <v>133.9516206138254</v>
      </c>
    </row>
    <row r="64" spans="1:7" s="2" customFormat="1" ht="30" hidden="1">
      <c r="A64" s="35" t="s">
        <v>151</v>
      </c>
      <c r="B64" s="35"/>
      <c r="C64" s="30"/>
      <c r="D64" s="30"/>
      <c r="E64" s="30"/>
      <c r="F64" s="108" t="e">
        <f t="shared" si="0"/>
        <v>#DIV/0!</v>
      </c>
      <c r="G64" s="27"/>
    </row>
    <row r="65" spans="1:7" s="2" customFormat="1" ht="15" hidden="1">
      <c r="A65" s="35" t="s">
        <v>144</v>
      </c>
      <c r="B65" s="35"/>
      <c r="C65" s="30"/>
      <c r="D65" s="30"/>
      <c r="E65" s="30"/>
      <c r="F65" s="108"/>
      <c r="G65" s="27" t="e">
        <f t="shared" si="2"/>
        <v>#DIV/0!</v>
      </c>
    </row>
    <row r="66" spans="1:7" s="6" customFormat="1" ht="32.25" customHeight="1">
      <c r="A66" s="31" t="s">
        <v>163</v>
      </c>
      <c r="B66" s="31"/>
      <c r="C66" s="27">
        <f>C68+C84+C85+C87+C88+C75+C76+C77+C79+C86+C69+C70+C73+C72+C71+C83+C74</f>
        <v>67087572.69</v>
      </c>
      <c r="D66" s="27">
        <f>SUM(D69:D88)</f>
        <v>538800</v>
      </c>
      <c r="E66" s="27">
        <f>E68+E84+E85+E87+E88+E75+E76+E77+E79+E86+E69+E70+E73+E72+E71+E83</f>
        <v>0</v>
      </c>
      <c r="F66" s="108">
        <f t="shared" si="0"/>
        <v>0.8031293701587641</v>
      </c>
      <c r="G66" s="27"/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8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145</v>
      </c>
      <c r="B68" s="63"/>
      <c r="C68" s="30">
        <v>0</v>
      </c>
      <c r="D68" s="30">
        <v>0</v>
      </c>
      <c r="E68" s="30">
        <v>0</v>
      </c>
      <c r="F68" s="108" t="e">
        <f t="shared" si="0"/>
        <v>#DIV/0!</v>
      </c>
      <c r="G68" s="27" t="e">
        <f t="shared" si="2"/>
        <v>#DIV/0!</v>
      </c>
    </row>
    <row r="69" spans="1:7" s="2" customFormat="1" ht="45" hidden="1">
      <c r="A69" s="63" t="s">
        <v>152</v>
      </c>
      <c r="B69" s="63"/>
      <c r="C69" s="30"/>
      <c r="D69" s="30"/>
      <c r="E69" s="30"/>
      <c r="F69" s="108" t="e">
        <f t="shared" si="0"/>
        <v>#DIV/0!</v>
      </c>
      <c r="G69" s="27" t="e">
        <f t="shared" si="2"/>
        <v>#DIV/0!</v>
      </c>
    </row>
    <row r="70" spans="1:7" s="2" customFormat="1" ht="33.75" customHeight="1">
      <c r="A70" s="63" t="s">
        <v>153</v>
      </c>
      <c r="B70" s="63"/>
      <c r="C70" s="30">
        <v>7539028.11</v>
      </c>
      <c r="D70" s="30">
        <v>0</v>
      </c>
      <c r="E70" s="30">
        <v>0</v>
      </c>
      <c r="F70" s="108">
        <f t="shared" si="0"/>
        <v>0</v>
      </c>
      <c r="G70" s="27"/>
    </row>
    <row r="71" spans="1:7" s="2" customFormat="1" ht="45" hidden="1">
      <c r="A71" s="63" t="s">
        <v>160</v>
      </c>
      <c r="B71" s="63"/>
      <c r="C71" s="30"/>
      <c r="D71" s="30"/>
      <c r="E71" s="30"/>
      <c r="F71" s="108" t="e">
        <f t="shared" si="0"/>
        <v>#DIV/0!</v>
      </c>
      <c r="G71" s="27" t="e">
        <f aca="true" t="shared" si="3" ref="G71:G117">D71/E71*100</f>
        <v>#DIV/0!</v>
      </c>
    </row>
    <row r="72" spans="1:7" s="2" customFormat="1" ht="30" hidden="1">
      <c r="A72" s="63" t="s">
        <v>158</v>
      </c>
      <c r="B72" s="63"/>
      <c r="C72" s="30"/>
      <c r="D72" s="30"/>
      <c r="E72" s="30"/>
      <c r="F72" s="108" t="e">
        <f t="shared" si="0"/>
        <v>#DIV/0!</v>
      </c>
      <c r="G72" s="27" t="e">
        <f t="shared" si="3"/>
        <v>#DIV/0!</v>
      </c>
    </row>
    <row r="73" spans="1:7" s="2" customFormat="1" ht="30">
      <c r="A73" s="63" t="s">
        <v>176</v>
      </c>
      <c r="B73" s="63"/>
      <c r="C73" s="30">
        <v>1799000</v>
      </c>
      <c r="D73" s="30">
        <v>0</v>
      </c>
      <c r="E73" s="30">
        <v>0</v>
      </c>
      <c r="F73" s="108">
        <f t="shared" si="0"/>
        <v>0</v>
      </c>
      <c r="G73" s="27"/>
    </row>
    <row r="74" spans="1:7" s="2" customFormat="1" ht="45">
      <c r="A74" s="63" t="s">
        <v>181</v>
      </c>
      <c r="B74" s="63"/>
      <c r="C74" s="30">
        <v>10841300</v>
      </c>
      <c r="D74" s="30">
        <v>0</v>
      </c>
      <c r="E74" s="30">
        <v>0</v>
      </c>
      <c r="F74" s="108">
        <f t="shared" si="0"/>
        <v>0</v>
      </c>
      <c r="G74" s="27"/>
    </row>
    <row r="75" spans="1:7" s="2" customFormat="1" ht="60" customHeight="1">
      <c r="A75" s="64" t="s">
        <v>104</v>
      </c>
      <c r="B75" s="64"/>
      <c r="C75" s="30">
        <v>10762000</v>
      </c>
      <c r="D75" s="30">
        <v>0</v>
      </c>
      <c r="E75" s="30">
        <v>0</v>
      </c>
      <c r="F75" s="108">
        <f t="shared" si="0"/>
        <v>0</v>
      </c>
      <c r="G75" s="27"/>
    </row>
    <row r="76" spans="1:7" s="2" customFormat="1" ht="90" hidden="1">
      <c r="A76" s="54" t="s">
        <v>105</v>
      </c>
      <c r="B76" s="54"/>
      <c r="C76" s="30"/>
      <c r="D76" s="34"/>
      <c r="E76" s="30"/>
      <c r="F76" s="108" t="e">
        <f t="shared" si="0"/>
        <v>#DIV/0!</v>
      </c>
      <c r="G76" s="27" t="e">
        <f t="shared" si="3"/>
        <v>#DIV/0!</v>
      </c>
    </row>
    <row r="77" spans="1:7" s="2" customFormat="1" ht="60" hidden="1">
      <c r="A77" s="54" t="s">
        <v>106</v>
      </c>
      <c r="B77" s="54"/>
      <c r="C77" s="30"/>
      <c r="D77" s="30"/>
      <c r="E77" s="30"/>
      <c r="F77" s="108" t="e">
        <f t="shared" si="0"/>
        <v>#DIV/0!</v>
      </c>
      <c r="G77" s="27" t="e">
        <f t="shared" si="3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8" t="e">
        <f t="shared" si="0"/>
        <v>#DIV/0!</v>
      </c>
      <c r="G78" s="27" t="e">
        <f t="shared" si="3"/>
        <v>#DIV/0!</v>
      </c>
    </row>
    <row r="79" spans="1:7" s="2" customFormat="1" ht="30" hidden="1">
      <c r="A79" s="65" t="s">
        <v>107</v>
      </c>
      <c r="B79" s="65"/>
      <c r="C79" s="30"/>
      <c r="D79" s="30"/>
      <c r="E79" s="30"/>
      <c r="F79" s="108"/>
      <c r="G79" s="27" t="e">
        <f t="shared" si="3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8" t="e">
        <f t="shared" si="0"/>
        <v>#DIV/0!</v>
      </c>
      <c r="G80" s="27" t="e">
        <f t="shared" si="3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8" t="e">
        <f t="shared" si="0"/>
        <v>#DIV/0!</v>
      </c>
      <c r="G81" s="27" t="e">
        <f t="shared" si="3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8" t="e">
        <f t="shared" si="0"/>
        <v>#DIV/0!</v>
      </c>
      <c r="G82" s="27" t="e">
        <f t="shared" si="3"/>
        <v>#DIV/0!</v>
      </c>
    </row>
    <row r="83" spans="1:7" s="2" customFormat="1" ht="48.75" customHeight="1" hidden="1">
      <c r="A83" s="35" t="s">
        <v>177</v>
      </c>
      <c r="B83" s="35"/>
      <c r="C83" s="30"/>
      <c r="D83" s="30"/>
      <c r="E83" s="30"/>
      <c r="F83" s="108" t="e">
        <f t="shared" si="0"/>
        <v>#DIV/0!</v>
      </c>
      <c r="G83" s="27" t="e">
        <f t="shared" si="3"/>
        <v>#DIV/0!</v>
      </c>
    </row>
    <row r="84" spans="1:7" s="2" customFormat="1" ht="45">
      <c r="A84" s="35" t="s">
        <v>99</v>
      </c>
      <c r="B84" s="35"/>
      <c r="C84" s="30">
        <v>5506600</v>
      </c>
      <c r="D84" s="30">
        <v>0</v>
      </c>
      <c r="E84" s="30">
        <v>0</v>
      </c>
      <c r="F84" s="108">
        <f t="shared" si="0"/>
        <v>0</v>
      </c>
      <c r="G84" s="27"/>
    </row>
    <row r="85" spans="1:7" s="2" customFormat="1" ht="21" customHeight="1" hidden="1">
      <c r="A85" s="35" t="s">
        <v>100</v>
      </c>
      <c r="B85" s="35"/>
      <c r="C85" s="30"/>
      <c r="D85" s="34"/>
      <c r="E85" s="30"/>
      <c r="F85" s="108" t="e">
        <f t="shared" si="0"/>
        <v>#DIV/0!</v>
      </c>
      <c r="G85" s="27" t="e">
        <f t="shared" si="3"/>
        <v>#DIV/0!</v>
      </c>
    </row>
    <row r="86" spans="1:7" s="2" customFormat="1" ht="31.5" customHeight="1">
      <c r="A86" s="35" t="s">
        <v>180</v>
      </c>
      <c r="B86" s="35"/>
      <c r="C86" s="30">
        <v>4967644.58</v>
      </c>
      <c r="D86" s="34">
        <v>0</v>
      </c>
      <c r="E86" s="30">
        <v>0</v>
      </c>
      <c r="F86" s="108">
        <f t="shared" si="0"/>
        <v>0</v>
      </c>
      <c r="G86" s="27"/>
    </row>
    <row r="87" spans="1:7" s="2" customFormat="1" ht="60" hidden="1">
      <c r="A87" s="35" t="s">
        <v>101</v>
      </c>
      <c r="B87" s="35"/>
      <c r="C87" s="30"/>
      <c r="D87" s="30"/>
      <c r="E87" s="30"/>
      <c r="F87" s="108" t="e">
        <f t="shared" si="0"/>
        <v>#DIV/0!</v>
      </c>
      <c r="G87" s="27" t="e">
        <f t="shared" si="3"/>
        <v>#DIV/0!</v>
      </c>
    </row>
    <row r="88" spans="1:7" s="2" customFormat="1" ht="18.75" customHeight="1">
      <c r="A88" s="63" t="s">
        <v>37</v>
      </c>
      <c r="B88" s="63"/>
      <c r="C88" s="30">
        <v>25672000</v>
      </c>
      <c r="D88" s="34">
        <v>538800</v>
      </c>
      <c r="E88" s="30">
        <v>0</v>
      </c>
      <c r="F88" s="108">
        <f t="shared" si="0"/>
        <v>2.09878466812091</v>
      </c>
      <c r="G88" s="27"/>
    </row>
    <row r="89" spans="1:7" s="2" customFormat="1" ht="15" hidden="1">
      <c r="A89" s="35" t="s">
        <v>60</v>
      </c>
      <c r="B89" s="35"/>
      <c r="C89" s="30"/>
      <c r="D89" s="30">
        <v>0</v>
      </c>
      <c r="E89" s="30">
        <v>0</v>
      </c>
      <c r="F89" s="108" t="e">
        <f t="shared" si="0"/>
        <v>#DIV/0!</v>
      </c>
      <c r="G89" s="27" t="e">
        <f t="shared" si="3"/>
        <v>#DIV/0!</v>
      </c>
    </row>
    <row r="90" spans="1:7" s="6" customFormat="1" ht="33" customHeight="1">
      <c r="A90" s="31" t="s">
        <v>184</v>
      </c>
      <c r="B90" s="31"/>
      <c r="C90" s="27">
        <f>C91+C92+C93+C94+C95+C96+C98+C97+C99+C100+C101</f>
        <v>281826610</v>
      </c>
      <c r="D90" s="27">
        <f>D91+D92+D93+D94+D95+D96+D98+D97+D99+D100+D101</f>
        <v>10418174.24</v>
      </c>
      <c r="E90" s="27">
        <f>E91+E92+E93+E94+E95+E96+E98+E97+E99+E100+E101</f>
        <v>8215645.4</v>
      </c>
      <c r="F90" s="108">
        <f aca="true" t="shared" si="4" ref="F90:F122">D90/C90*100</f>
        <v>3.696660950504284</v>
      </c>
      <c r="G90" s="27">
        <f t="shared" si="3"/>
        <v>126.80895696885845</v>
      </c>
    </row>
    <row r="91" spans="1:7" s="2" customFormat="1" ht="30" hidden="1">
      <c r="A91" s="63" t="s">
        <v>95</v>
      </c>
      <c r="B91" s="63"/>
      <c r="C91" s="30"/>
      <c r="D91" s="30"/>
      <c r="E91" s="30"/>
      <c r="F91" s="108" t="e">
        <f t="shared" si="4"/>
        <v>#DIV/0!</v>
      </c>
      <c r="G91" s="27" t="e">
        <f t="shared" si="3"/>
        <v>#DIV/0!</v>
      </c>
    </row>
    <row r="92" spans="1:7" s="2" customFormat="1" ht="63" customHeight="1">
      <c r="A92" s="63" t="s">
        <v>147</v>
      </c>
      <c r="B92" s="63"/>
      <c r="C92" s="30">
        <v>461200</v>
      </c>
      <c r="D92" s="30">
        <v>0</v>
      </c>
      <c r="E92" s="30">
        <v>0</v>
      </c>
      <c r="F92" s="108">
        <f t="shared" si="4"/>
        <v>0</v>
      </c>
      <c r="G92" s="27"/>
    </row>
    <row r="93" spans="1:7" s="2" customFormat="1" ht="33" customHeight="1">
      <c r="A93" s="63" t="s">
        <v>30</v>
      </c>
      <c r="B93" s="63"/>
      <c r="C93" s="30">
        <v>1208900</v>
      </c>
      <c r="D93" s="34">
        <v>80017.16</v>
      </c>
      <c r="E93" s="30">
        <v>66048.71</v>
      </c>
      <c r="F93" s="108">
        <f t="shared" si="4"/>
        <v>6.619005707668128</v>
      </c>
      <c r="G93" s="27">
        <f t="shared" si="3"/>
        <v>121.14870979312087</v>
      </c>
    </row>
    <row r="94" spans="1:7" s="2" customFormat="1" ht="48.75" customHeight="1">
      <c r="A94" s="36" t="s">
        <v>175</v>
      </c>
      <c r="B94" s="36"/>
      <c r="C94" s="30">
        <v>3100</v>
      </c>
      <c r="D94" s="30">
        <v>0</v>
      </c>
      <c r="E94" s="30">
        <v>0</v>
      </c>
      <c r="F94" s="108">
        <f t="shared" si="4"/>
        <v>0</v>
      </c>
      <c r="G94" s="27"/>
    </row>
    <row r="95" spans="1:7" s="2" customFormat="1" ht="49.5" customHeight="1">
      <c r="A95" s="63" t="s">
        <v>169</v>
      </c>
      <c r="B95" s="63"/>
      <c r="C95" s="30">
        <v>1447400</v>
      </c>
      <c r="D95" s="34">
        <v>120600</v>
      </c>
      <c r="E95" s="30">
        <v>104500</v>
      </c>
      <c r="F95" s="108">
        <f t="shared" si="4"/>
        <v>8.332181843305236</v>
      </c>
      <c r="G95" s="27">
        <f t="shared" si="3"/>
        <v>115.40669856459328</v>
      </c>
    </row>
    <row r="96" spans="1:7" s="2" customFormat="1" ht="46.5" customHeight="1">
      <c r="A96" s="63" t="s">
        <v>148</v>
      </c>
      <c r="B96" s="63"/>
      <c r="C96" s="30">
        <v>94300</v>
      </c>
      <c r="D96" s="34">
        <v>0</v>
      </c>
      <c r="E96" s="30">
        <v>52439.19</v>
      </c>
      <c r="F96" s="108">
        <f t="shared" si="4"/>
        <v>0</v>
      </c>
      <c r="G96" s="27">
        <f t="shared" si="3"/>
        <v>0</v>
      </c>
    </row>
    <row r="97" spans="1:7" s="2" customFormat="1" ht="26.25" customHeight="1" hidden="1">
      <c r="A97" s="63" t="s">
        <v>46</v>
      </c>
      <c r="B97" s="63"/>
      <c r="C97" s="30"/>
      <c r="D97" s="30"/>
      <c r="E97" s="30"/>
      <c r="F97" s="108" t="e">
        <f t="shared" si="4"/>
        <v>#DIV/0!</v>
      </c>
      <c r="G97" s="27" t="e">
        <f t="shared" si="3"/>
        <v>#DIV/0!</v>
      </c>
    </row>
    <row r="98" spans="1:7" s="2" customFormat="1" ht="31.5" customHeight="1">
      <c r="A98" s="63" t="s">
        <v>146</v>
      </c>
      <c r="B98" s="63"/>
      <c r="C98" s="30">
        <v>276151990</v>
      </c>
      <c r="D98" s="34">
        <v>10217557.08</v>
      </c>
      <c r="E98" s="30">
        <v>7992657.5</v>
      </c>
      <c r="F98" s="108">
        <f t="shared" si="4"/>
        <v>3.699975900952226</v>
      </c>
      <c r="G98" s="27">
        <f t="shared" si="3"/>
        <v>127.8367937072244</v>
      </c>
    </row>
    <row r="99" spans="1:7" s="2" customFormat="1" ht="48" customHeight="1">
      <c r="A99" s="36" t="s">
        <v>87</v>
      </c>
      <c r="B99" s="36"/>
      <c r="C99" s="30">
        <v>2113320</v>
      </c>
      <c r="D99" s="30">
        <v>0</v>
      </c>
      <c r="E99" s="30">
        <v>0</v>
      </c>
      <c r="F99" s="108">
        <f t="shared" si="4"/>
        <v>0</v>
      </c>
      <c r="G99" s="27"/>
    </row>
    <row r="100" spans="1:7" s="2" customFormat="1" ht="15" hidden="1">
      <c r="A100" s="36" t="s">
        <v>48</v>
      </c>
      <c r="B100" s="36"/>
      <c r="C100" s="30"/>
      <c r="D100" s="30"/>
      <c r="E100" s="30"/>
      <c r="F100" s="108" t="e">
        <f t="shared" si="4"/>
        <v>#DIV/0!</v>
      </c>
      <c r="G100" s="27" t="e">
        <f t="shared" si="3"/>
        <v>#DIV/0!</v>
      </c>
    </row>
    <row r="101" spans="1:7" s="2" customFormat="1" ht="30">
      <c r="A101" s="63" t="s">
        <v>170</v>
      </c>
      <c r="B101" s="63"/>
      <c r="C101" s="30">
        <v>346400</v>
      </c>
      <c r="D101" s="30">
        <v>0</v>
      </c>
      <c r="E101" s="30">
        <v>0</v>
      </c>
      <c r="F101" s="108"/>
      <c r="G101" s="27"/>
    </row>
    <row r="102" spans="1:7" s="6" customFormat="1" ht="16.5" customHeight="1">
      <c r="A102" s="66" t="s">
        <v>41</v>
      </c>
      <c r="B102" s="66"/>
      <c r="C102" s="27">
        <f>C103+C104+C105+C107+C112+C110+C111+C109</f>
        <v>27634200</v>
      </c>
      <c r="D102" s="27">
        <f>D103+D104+D105+D107+D112+D109+D110+D111</f>
        <v>0</v>
      </c>
      <c r="E102" s="27">
        <f>E103+E104+E105+E107+E111+E112+E109+E106+E110</f>
        <v>0</v>
      </c>
      <c r="F102" s="108">
        <f t="shared" si="4"/>
        <v>0</v>
      </c>
      <c r="G102" s="27"/>
    </row>
    <row r="103" spans="1:7" s="2" customFormat="1" ht="45" hidden="1">
      <c r="A103" s="35" t="s">
        <v>0</v>
      </c>
      <c r="B103" s="35"/>
      <c r="C103" s="30">
        <v>0</v>
      </c>
      <c r="D103" s="30">
        <v>0</v>
      </c>
      <c r="E103" s="30">
        <v>0</v>
      </c>
      <c r="F103" s="108" t="e">
        <f t="shared" si="4"/>
        <v>#DIV/0!</v>
      </c>
      <c r="G103" s="27" t="e">
        <f t="shared" si="3"/>
        <v>#DIV/0!</v>
      </c>
    </row>
    <row r="104" spans="1:7" s="2" customFormat="1" ht="48" customHeight="1">
      <c r="A104" s="35" t="s">
        <v>102</v>
      </c>
      <c r="B104" s="39"/>
      <c r="C104" s="34">
        <v>11775800</v>
      </c>
      <c r="D104" s="34">
        <v>0</v>
      </c>
      <c r="E104" s="30">
        <v>0</v>
      </c>
      <c r="F104" s="108">
        <f t="shared" si="4"/>
        <v>0</v>
      </c>
      <c r="G104" s="27"/>
    </row>
    <row r="105" spans="1:7" s="2" customFormat="1" ht="27.75" customHeight="1" hidden="1">
      <c r="A105" s="35" t="s">
        <v>44</v>
      </c>
      <c r="B105" s="35"/>
      <c r="C105" s="30"/>
      <c r="D105" s="30"/>
      <c r="E105" s="30"/>
      <c r="F105" s="108" t="e">
        <f t="shared" si="4"/>
        <v>#DIV/0!</v>
      </c>
      <c r="G105" s="27" t="e">
        <f t="shared" si="3"/>
        <v>#DIV/0!</v>
      </c>
    </row>
    <row r="106" spans="1:7" s="2" customFormat="1" ht="43.5" customHeight="1" hidden="1">
      <c r="A106" s="35" t="s">
        <v>91</v>
      </c>
      <c r="B106" s="35"/>
      <c r="C106" s="30"/>
      <c r="D106" s="30"/>
      <c r="E106" s="30"/>
      <c r="F106" s="108" t="e">
        <f t="shared" si="4"/>
        <v>#DIV/0!</v>
      </c>
      <c r="G106" s="27" t="e">
        <f t="shared" si="3"/>
        <v>#DIV/0!</v>
      </c>
    </row>
    <row r="107" spans="1:7" s="2" customFormat="1" ht="44.25" customHeight="1" hidden="1">
      <c r="A107" s="35" t="s">
        <v>90</v>
      </c>
      <c r="B107" s="35"/>
      <c r="C107" s="30"/>
      <c r="D107" s="30"/>
      <c r="E107" s="30"/>
      <c r="F107" s="108" t="e">
        <f t="shared" si="4"/>
        <v>#DIV/0!</v>
      </c>
      <c r="G107" s="27" t="e">
        <f t="shared" si="3"/>
        <v>#DIV/0!</v>
      </c>
    </row>
    <row r="108" spans="1:7" s="2" customFormat="1" ht="30" hidden="1">
      <c r="A108" s="35" t="s">
        <v>69</v>
      </c>
      <c r="B108" s="35"/>
      <c r="C108" s="30"/>
      <c r="D108" s="30"/>
      <c r="E108" s="30"/>
      <c r="F108" s="108" t="e">
        <f t="shared" si="4"/>
        <v>#DIV/0!</v>
      </c>
      <c r="G108" s="27" t="e">
        <f t="shared" si="3"/>
        <v>#DIV/0!</v>
      </c>
    </row>
    <row r="109" spans="1:7" s="2" customFormat="1" ht="30.75" customHeight="1" hidden="1">
      <c r="A109" s="35" t="s">
        <v>183</v>
      </c>
      <c r="B109" s="35"/>
      <c r="C109" s="30"/>
      <c r="D109" s="30"/>
      <c r="E109" s="30"/>
      <c r="F109" s="108" t="e">
        <f t="shared" si="4"/>
        <v>#DIV/0!</v>
      </c>
      <c r="G109" s="27" t="e">
        <f t="shared" si="3"/>
        <v>#DIV/0!</v>
      </c>
    </row>
    <row r="110" spans="1:7" s="2" customFormat="1" ht="42.75" customHeight="1" hidden="1">
      <c r="A110" s="35" t="s">
        <v>182</v>
      </c>
      <c r="B110" s="35"/>
      <c r="C110" s="30"/>
      <c r="D110" s="30"/>
      <c r="E110" s="30"/>
      <c r="F110" s="108"/>
      <c r="G110" s="27" t="e">
        <f t="shared" si="3"/>
        <v>#DIV/0!</v>
      </c>
    </row>
    <row r="111" spans="1:7" s="2" customFormat="1" ht="50.25" customHeight="1">
      <c r="A111" s="35" t="s">
        <v>179</v>
      </c>
      <c r="B111" s="35"/>
      <c r="C111" s="30">
        <v>15858400</v>
      </c>
      <c r="D111" s="30">
        <v>0</v>
      </c>
      <c r="E111" s="30">
        <v>0</v>
      </c>
      <c r="F111" s="108">
        <f t="shared" si="4"/>
        <v>0</v>
      </c>
      <c r="G111" s="27"/>
    </row>
    <row r="112" spans="1:7" s="2" customFormat="1" ht="30" hidden="1">
      <c r="A112" s="35" t="s">
        <v>66</v>
      </c>
      <c r="B112" s="35"/>
      <c r="C112" s="30"/>
      <c r="D112" s="30"/>
      <c r="E112" s="30"/>
      <c r="F112" s="108" t="e">
        <f t="shared" si="4"/>
        <v>#DIV/0!</v>
      </c>
      <c r="G112" s="27" t="e">
        <f t="shared" si="3"/>
        <v>#DIV/0!</v>
      </c>
    </row>
    <row r="113" spans="1:7" s="6" customFormat="1" ht="45.75" customHeight="1">
      <c r="A113" s="31" t="s">
        <v>161</v>
      </c>
      <c r="B113" s="31"/>
      <c r="C113" s="27">
        <f>C116+C115</f>
        <v>0</v>
      </c>
      <c r="D113" s="27">
        <f>D116+D115</f>
        <v>0</v>
      </c>
      <c r="E113" s="27">
        <f>E116+E114</f>
        <v>2292220.26</v>
      </c>
      <c r="F113" s="108"/>
      <c r="G113" s="27">
        <f t="shared" si="3"/>
        <v>0</v>
      </c>
    </row>
    <row r="114" spans="1:7" s="2" customFormat="1" ht="29.25" customHeight="1">
      <c r="A114" s="35" t="s">
        <v>92</v>
      </c>
      <c r="B114" s="35"/>
      <c r="C114" s="30">
        <v>0</v>
      </c>
      <c r="D114" s="30">
        <v>0</v>
      </c>
      <c r="E114" s="30">
        <v>2292220.26</v>
      </c>
      <c r="F114" s="108"/>
      <c r="G114" s="27">
        <f t="shared" si="3"/>
        <v>0</v>
      </c>
    </row>
    <row r="115" spans="1:7" s="6" customFormat="1" ht="30" customHeight="1" hidden="1">
      <c r="A115" s="35" t="s">
        <v>174</v>
      </c>
      <c r="B115" s="31"/>
      <c r="C115" s="30"/>
      <c r="D115" s="30"/>
      <c r="E115" s="30"/>
      <c r="F115" s="108" t="e">
        <f t="shared" si="4"/>
        <v>#DIV/0!</v>
      </c>
      <c r="G115" s="27"/>
    </row>
    <row r="116" spans="1:7" s="2" customFormat="1" ht="45" hidden="1">
      <c r="A116" s="35" t="s">
        <v>162</v>
      </c>
      <c r="B116" s="35"/>
      <c r="C116" s="30"/>
      <c r="D116" s="30"/>
      <c r="E116" s="30"/>
      <c r="F116" s="108" t="e">
        <f t="shared" si="4"/>
        <v>#DIV/0!</v>
      </c>
      <c r="G116" s="27" t="e">
        <f t="shared" si="3"/>
        <v>#DIV/0!</v>
      </c>
    </row>
    <row r="117" spans="1:7" s="6" customFormat="1" ht="14.25" hidden="1">
      <c r="A117" s="31" t="s">
        <v>67</v>
      </c>
      <c r="B117" s="31"/>
      <c r="C117" s="27">
        <f>C118</f>
        <v>0</v>
      </c>
      <c r="D117" s="27">
        <f>D118</f>
        <v>0</v>
      </c>
      <c r="E117" s="27">
        <f>E118</f>
        <v>0</v>
      </c>
      <c r="F117" s="108" t="e">
        <f t="shared" si="4"/>
        <v>#DIV/0!</v>
      </c>
      <c r="G117" s="27" t="e">
        <f t="shared" si="3"/>
        <v>#DIV/0!</v>
      </c>
    </row>
    <row r="118" spans="1:7" s="2" customFormat="1" ht="15" hidden="1">
      <c r="A118" s="35" t="s">
        <v>68</v>
      </c>
      <c r="B118" s="35"/>
      <c r="C118" s="30"/>
      <c r="D118" s="30"/>
      <c r="E118" s="30"/>
      <c r="F118" s="108" t="e">
        <f t="shared" si="4"/>
        <v>#DIV/0!</v>
      </c>
      <c r="G118" s="27" t="e">
        <f aca="true" t="shared" si="5" ref="G118:G123">D118/E118*100</f>
        <v>#DIV/0!</v>
      </c>
    </row>
    <row r="119" spans="1:7" s="6" customFormat="1" ht="29.25" customHeight="1">
      <c r="A119" s="31" t="s">
        <v>173</v>
      </c>
      <c r="B119" s="31"/>
      <c r="C119" s="27">
        <f>C120+C121+C122+C123</f>
        <v>0</v>
      </c>
      <c r="D119" s="27">
        <f>D120+D121+D122+D123</f>
        <v>-10681000</v>
      </c>
      <c r="E119" s="27">
        <f>E120+E121+E122+E123</f>
        <v>-29659425.37</v>
      </c>
      <c r="F119" s="108"/>
      <c r="G119" s="27">
        <f t="shared" si="5"/>
        <v>36.012160946326524</v>
      </c>
    </row>
    <row r="120" spans="1:7" s="6" customFormat="1" ht="44.25" customHeight="1" hidden="1">
      <c r="A120" s="31" t="s">
        <v>89</v>
      </c>
      <c r="B120" s="31"/>
      <c r="C120" s="27">
        <v>0</v>
      </c>
      <c r="D120" s="27">
        <v>0</v>
      </c>
      <c r="E120" s="27">
        <v>0</v>
      </c>
      <c r="F120" s="108" t="e">
        <f t="shared" si="4"/>
        <v>#DIV/0!</v>
      </c>
      <c r="G120" s="27" t="e">
        <f t="shared" si="5"/>
        <v>#DIV/0!</v>
      </c>
    </row>
    <row r="121" spans="1:7" s="6" customFormat="1" ht="27" customHeight="1" hidden="1">
      <c r="A121" s="31" t="s">
        <v>92</v>
      </c>
      <c r="B121" s="31"/>
      <c r="C121" s="27">
        <v>0</v>
      </c>
      <c r="D121" s="27">
        <v>0</v>
      </c>
      <c r="E121" s="27">
        <v>0</v>
      </c>
      <c r="F121" s="108" t="e">
        <f t="shared" si="4"/>
        <v>#DIV/0!</v>
      </c>
      <c r="G121" s="27" t="e">
        <f t="shared" si="5"/>
        <v>#DIV/0!</v>
      </c>
    </row>
    <row r="122" spans="1:7" s="6" customFormat="1" ht="23.25" customHeight="1" hidden="1">
      <c r="A122" s="31" t="s">
        <v>93</v>
      </c>
      <c r="B122" s="31"/>
      <c r="C122" s="27">
        <v>0</v>
      </c>
      <c r="D122" s="27">
        <v>0</v>
      </c>
      <c r="E122" s="27">
        <v>0</v>
      </c>
      <c r="F122" s="108" t="e">
        <f t="shared" si="4"/>
        <v>#DIV/0!</v>
      </c>
      <c r="G122" s="27" t="e">
        <f t="shared" si="5"/>
        <v>#DIV/0!</v>
      </c>
    </row>
    <row r="123" spans="1:7" s="2" customFormat="1" ht="47.25" customHeight="1">
      <c r="A123" s="35" t="s">
        <v>172</v>
      </c>
      <c r="B123" s="35"/>
      <c r="C123" s="30">
        <v>0</v>
      </c>
      <c r="D123" s="30">
        <v>-10681000</v>
      </c>
      <c r="E123" s="30">
        <v>-29659425.37</v>
      </c>
      <c r="F123" s="108"/>
      <c r="G123" s="27">
        <f t="shared" si="5"/>
        <v>36.012160946326524</v>
      </c>
    </row>
    <row r="124" spans="1:7" s="5" customFormat="1" ht="17.25" customHeight="1">
      <c r="A124" s="62" t="s">
        <v>8</v>
      </c>
      <c r="B124" s="62"/>
      <c r="C124" s="23">
        <f>C59+C60</f>
        <v>510633482.69</v>
      </c>
      <c r="D124" s="23">
        <f>D59+D60</f>
        <v>9720820.7</v>
      </c>
      <c r="E124" s="23">
        <f>E59+E60</f>
        <v>-10718707.090000002</v>
      </c>
      <c r="F124" s="107">
        <f>D124/C124*100</f>
        <v>1.9036786715965124</v>
      </c>
      <c r="G124" s="23"/>
    </row>
    <row r="125" spans="1:7" ht="15">
      <c r="A125" s="67"/>
      <c r="B125" s="67"/>
      <c r="C125" s="68"/>
      <c r="D125" s="68"/>
      <c r="E125" s="68"/>
      <c r="F125" s="26"/>
      <c r="G125" s="69"/>
    </row>
    <row r="126" spans="1:7" ht="15">
      <c r="A126" s="117" t="s">
        <v>9</v>
      </c>
      <c r="B126" s="118"/>
      <c r="C126" s="118"/>
      <c r="D126" s="118"/>
      <c r="E126" s="118"/>
      <c r="F126" s="118"/>
      <c r="G126" s="119"/>
    </row>
    <row r="127" spans="1:7" s="4" customFormat="1" ht="17.25" customHeight="1">
      <c r="A127" s="70" t="s">
        <v>10</v>
      </c>
      <c r="B127" s="70"/>
      <c r="C127" s="71">
        <v>44041502.23</v>
      </c>
      <c r="D127" s="72">
        <v>2387858.48</v>
      </c>
      <c r="E127" s="73">
        <v>3681778.41</v>
      </c>
      <c r="F127" s="111">
        <f aca="true" t="shared" si="6" ref="F127:F180">D127/C127*100</f>
        <v>5.421837038005141</v>
      </c>
      <c r="G127" s="73">
        <f aca="true" t="shared" si="7" ref="G127:G180">D127/E127*100</f>
        <v>64.85611609635139</v>
      </c>
    </row>
    <row r="128" spans="1:7" s="2" customFormat="1" ht="15" customHeight="1">
      <c r="A128" s="35" t="s">
        <v>11</v>
      </c>
      <c r="B128" s="35"/>
      <c r="C128" s="74">
        <v>34465017</v>
      </c>
      <c r="D128" s="75">
        <v>2181558.13</v>
      </c>
      <c r="E128" s="76">
        <v>2787049.94</v>
      </c>
      <c r="F128" s="111">
        <f t="shared" si="6"/>
        <v>6.32977529069549</v>
      </c>
      <c r="G128" s="73">
        <f t="shared" si="7"/>
        <v>78.27481304479245</v>
      </c>
    </row>
    <row r="129" spans="1:7" ht="14.25" customHeight="1">
      <c r="A129" s="77" t="s">
        <v>32</v>
      </c>
      <c r="B129" s="77"/>
      <c r="C129" s="100">
        <v>1335356</v>
      </c>
      <c r="D129" s="101">
        <v>0</v>
      </c>
      <c r="E129" s="76">
        <v>0</v>
      </c>
      <c r="F129" s="111">
        <f t="shared" si="6"/>
        <v>0</v>
      </c>
      <c r="G129" s="73"/>
    </row>
    <row r="130" spans="1:7" ht="14.25" customHeight="1">
      <c r="A130" s="77" t="s">
        <v>12</v>
      </c>
      <c r="B130" s="77"/>
      <c r="C130" s="94">
        <f>C127-C128-C129</f>
        <v>8241129.229999997</v>
      </c>
      <c r="D130" s="76">
        <f>D127-D128-D129</f>
        <v>206300.3500000001</v>
      </c>
      <c r="E130" s="76">
        <f>E127-E128-E129</f>
        <v>894728.4700000002</v>
      </c>
      <c r="F130" s="111">
        <f t="shared" si="6"/>
        <v>2.5033019655729896</v>
      </c>
      <c r="G130" s="73">
        <f t="shared" si="7"/>
        <v>23.057313689816983</v>
      </c>
    </row>
    <row r="131" spans="1:7" s="7" customFormat="1" ht="15.75" customHeight="1" hidden="1">
      <c r="A131" s="79" t="s">
        <v>53</v>
      </c>
      <c r="B131" s="79"/>
      <c r="C131" s="84"/>
      <c r="D131" s="84"/>
      <c r="E131" s="82"/>
      <c r="F131" s="111" t="e">
        <f t="shared" si="6"/>
        <v>#DIV/0!</v>
      </c>
      <c r="G131" s="73" t="e">
        <f t="shared" si="7"/>
        <v>#DIV/0!</v>
      </c>
    </row>
    <row r="132" spans="1:7" s="4" customFormat="1" ht="12.75" customHeight="1">
      <c r="A132" s="70" t="s">
        <v>49</v>
      </c>
      <c r="B132" s="70"/>
      <c r="C132" s="104">
        <v>1447400</v>
      </c>
      <c r="D132" s="104">
        <v>120600</v>
      </c>
      <c r="E132" s="73">
        <v>104500</v>
      </c>
      <c r="F132" s="111">
        <f t="shared" si="6"/>
        <v>8.332181843305236</v>
      </c>
      <c r="G132" s="73">
        <f t="shared" si="7"/>
        <v>115.40669856459328</v>
      </c>
    </row>
    <row r="133" spans="1:7" ht="15">
      <c r="A133" s="77" t="s">
        <v>50</v>
      </c>
      <c r="B133" s="77"/>
      <c r="C133" s="94"/>
      <c r="D133" s="76"/>
      <c r="E133" s="76"/>
      <c r="F133" s="111"/>
      <c r="G133" s="73"/>
    </row>
    <row r="134" spans="1:7" s="7" customFormat="1" ht="15" customHeight="1">
      <c r="A134" s="79" t="s">
        <v>53</v>
      </c>
      <c r="B134" s="79"/>
      <c r="C134" s="84">
        <v>1447400</v>
      </c>
      <c r="D134" s="84">
        <v>120600</v>
      </c>
      <c r="E134" s="82">
        <v>104500</v>
      </c>
      <c r="F134" s="111">
        <f t="shared" si="6"/>
        <v>8.332181843305236</v>
      </c>
      <c r="G134" s="73">
        <f t="shared" si="7"/>
        <v>115.40669856459328</v>
      </c>
    </row>
    <row r="135" spans="1:7" s="4" customFormat="1" ht="19.5" customHeight="1">
      <c r="A135" s="70" t="s">
        <v>34</v>
      </c>
      <c r="B135" s="70"/>
      <c r="C135" s="104">
        <v>2718672</v>
      </c>
      <c r="D135" s="104">
        <v>174136.66</v>
      </c>
      <c r="E135" s="73">
        <v>152538.51</v>
      </c>
      <c r="F135" s="111">
        <f t="shared" si="6"/>
        <v>6.405210337988547</v>
      </c>
      <c r="G135" s="73">
        <f t="shared" si="7"/>
        <v>114.15914577899049</v>
      </c>
    </row>
    <row r="136" spans="1:7" s="2" customFormat="1" ht="15">
      <c r="A136" s="35" t="s">
        <v>62</v>
      </c>
      <c r="B136" s="35"/>
      <c r="C136" s="83">
        <v>1208900</v>
      </c>
      <c r="D136" s="83">
        <v>80017.16</v>
      </c>
      <c r="E136" s="76">
        <v>66048.71</v>
      </c>
      <c r="F136" s="111">
        <f t="shared" si="6"/>
        <v>6.619005707668128</v>
      </c>
      <c r="G136" s="73">
        <f t="shared" si="7"/>
        <v>121.14870979312087</v>
      </c>
    </row>
    <row r="137" spans="1:7" s="2" customFormat="1" ht="15" hidden="1">
      <c r="A137" s="79" t="s">
        <v>51</v>
      </c>
      <c r="B137" s="35"/>
      <c r="C137" s="84"/>
      <c r="D137" s="84"/>
      <c r="E137" s="76">
        <v>0</v>
      </c>
      <c r="F137" s="111" t="e">
        <f t="shared" si="6"/>
        <v>#DIV/0!</v>
      </c>
      <c r="G137" s="73"/>
    </row>
    <row r="138" spans="1:7" s="4" customFormat="1" ht="22.5" customHeight="1">
      <c r="A138" s="70" t="s">
        <v>13</v>
      </c>
      <c r="B138" s="70"/>
      <c r="C138" s="73">
        <f>C140+C143+C145+C142+C139</f>
        <v>31363392</v>
      </c>
      <c r="D138" s="73">
        <f>D140+D143+D145+D142+D139</f>
        <v>258300</v>
      </c>
      <c r="E138" s="73">
        <f>E140+E143+E145+E142+E139</f>
        <v>0</v>
      </c>
      <c r="F138" s="111">
        <f t="shared" si="6"/>
        <v>0.8235716340885577</v>
      </c>
      <c r="G138" s="73"/>
    </row>
    <row r="139" spans="1:7" ht="12.75" customHeight="1" hidden="1">
      <c r="A139" s="77" t="s">
        <v>171</v>
      </c>
      <c r="B139" s="77"/>
      <c r="C139" s="76">
        <v>0</v>
      </c>
      <c r="D139" s="76">
        <v>0</v>
      </c>
      <c r="E139" s="76">
        <v>0</v>
      </c>
      <c r="F139" s="111"/>
      <c r="G139" s="73"/>
    </row>
    <row r="140" spans="1:7" ht="12.75" customHeight="1">
      <c r="A140" s="77" t="s">
        <v>55</v>
      </c>
      <c r="B140" s="77"/>
      <c r="C140" s="83">
        <v>612792</v>
      </c>
      <c r="D140" s="83">
        <v>0</v>
      </c>
      <c r="E140" s="76">
        <v>0</v>
      </c>
      <c r="F140" s="111">
        <f t="shared" si="6"/>
        <v>0</v>
      </c>
      <c r="G140" s="73"/>
    </row>
    <row r="141" spans="1:7" s="7" customFormat="1" ht="12" customHeight="1">
      <c r="A141" s="79" t="s">
        <v>51</v>
      </c>
      <c r="B141" s="79"/>
      <c r="C141" s="84">
        <v>59600</v>
      </c>
      <c r="D141" s="84">
        <v>0</v>
      </c>
      <c r="E141" s="82">
        <v>0</v>
      </c>
      <c r="F141" s="111">
        <f t="shared" si="6"/>
        <v>0</v>
      </c>
      <c r="G141" s="73"/>
    </row>
    <row r="142" spans="1:7" ht="15" hidden="1">
      <c r="A142" s="77" t="s">
        <v>159</v>
      </c>
      <c r="B142" s="77"/>
      <c r="C142" s="83"/>
      <c r="D142" s="83"/>
      <c r="E142" s="76"/>
      <c r="F142" s="111"/>
      <c r="G142" s="73" t="e">
        <f t="shared" si="7"/>
        <v>#DIV/0!</v>
      </c>
    </row>
    <row r="143" spans="1:7" ht="13.5" customHeight="1">
      <c r="A143" s="77" t="s">
        <v>54</v>
      </c>
      <c r="B143" s="77"/>
      <c r="C143" s="83">
        <v>30150600</v>
      </c>
      <c r="D143" s="83">
        <v>258300</v>
      </c>
      <c r="E143" s="76">
        <v>0</v>
      </c>
      <c r="F143" s="111">
        <f t="shared" si="6"/>
        <v>0.8566993691667827</v>
      </c>
      <c r="G143" s="73"/>
    </row>
    <row r="144" spans="1:7" s="7" customFormat="1" ht="15" customHeight="1">
      <c r="A144" s="79" t="s">
        <v>51</v>
      </c>
      <c r="B144" s="79"/>
      <c r="C144" s="84">
        <v>7456300</v>
      </c>
      <c r="D144" s="84">
        <v>0</v>
      </c>
      <c r="E144" s="82">
        <v>0</v>
      </c>
      <c r="F144" s="111">
        <f t="shared" si="6"/>
        <v>0</v>
      </c>
      <c r="G144" s="73"/>
    </row>
    <row r="145" spans="1:7" ht="15">
      <c r="A145" s="77" t="s">
        <v>59</v>
      </c>
      <c r="B145" s="77"/>
      <c r="C145" s="94">
        <v>600000</v>
      </c>
      <c r="D145" s="76">
        <v>0</v>
      </c>
      <c r="E145" s="76">
        <v>0</v>
      </c>
      <c r="F145" s="111">
        <f t="shared" si="6"/>
        <v>0</v>
      </c>
      <c r="G145" s="73"/>
    </row>
    <row r="146" spans="1:7" s="7" customFormat="1" ht="15" hidden="1">
      <c r="A146" s="79" t="s">
        <v>51</v>
      </c>
      <c r="B146" s="79"/>
      <c r="C146" s="105"/>
      <c r="D146" s="82"/>
      <c r="E146" s="82"/>
      <c r="F146" s="111" t="e">
        <f t="shared" si="6"/>
        <v>#DIV/0!</v>
      </c>
      <c r="G146" s="73"/>
    </row>
    <row r="147" spans="1:7" s="4" customFormat="1" ht="18" customHeight="1">
      <c r="A147" s="70" t="s">
        <v>14</v>
      </c>
      <c r="B147" s="70"/>
      <c r="C147" s="73">
        <f>C148+C150+C152+C154</f>
        <v>7333892.35</v>
      </c>
      <c r="D147" s="73">
        <f>D148+D150+D152</f>
        <v>0</v>
      </c>
      <c r="E147" s="73">
        <f>E148+E150+E152</f>
        <v>0</v>
      </c>
      <c r="F147" s="111">
        <f t="shared" si="6"/>
        <v>0</v>
      </c>
      <c r="G147" s="73"/>
    </row>
    <row r="148" spans="1:7" ht="15" hidden="1">
      <c r="A148" s="77" t="s">
        <v>15</v>
      </c>
      <c r="B148" s="77"/>
      <c r="C148" s="102"/>
      <c r="D148" s="103"/>
      <c r="E148" s="76"/>
      <c r="F148" s="111"/>
      <c r="G148" s="73" t="e">
        <f t="shared" si="7"/>
        <v>#DIV/0!</v>
      </c>
    </row>
    <row r="149" spans="1:7" s="7" customFormat="1" ht="15" hidden="1">
      <c r="A149" s="79" t="s">
        <v>52</v>
      </c>
      <c r="B149" s="79"/>
      <c r="C149" s="80"/>
      <c r="D149" s="81"/>
      <c r="E149" s="82"/>
      <c r="F149" s="111"/>
      <c r="G149" s="73" t="e">
        <f t="shared" si="7"/>
        <v>#DIV/0!</v>
      </c>
    </row>
    <row r="150" spans="1:7" ht="16.5" customHeight="1">
      <c r="A150" s="77" t="s">
        <v>16</v>
      </c>
      <c r="B150" s="77"/>
      <c r="C150" s="74">
        <v>2350000</v>
      </c>
      <c r="D150" s="75">
        <v>0</v>
      </c>
      <c r="E150" s="76">
        <v>0</v>
      </c>
      <c r="F150" s="111">
        <f t="shared" si="6"/>
        <v>0</v>
      </c>
      <c r="G150" s="73"/>
    </row>
    <row r="151" spans="1:7" ht="15" hidden="1">
      <c r="A151" s="79" t="s">
        <v>52</v>
      </c>
      <c r="B151" s="77"/>
      <c r="C151" s="80"/>
      <c r="D151" s="81"/>
      <c r="E151" s="82"/>
      <c r="F151" s="111" t="e">
        <f t="shared" si="6"/>
        <v>#DIV/0!</v>
      </c>
      <c r="G151" s="73" t="e">
        <f t="shared" si="7"/>
        <v>#DIV/0!</v>
      </c>
    </row>
    <row r="152" spans="1:7" ht="15">
      <c r="A152" s="77" t="s">
        <v>38</v>
      </c>
      <c r="B152" s="77"/>
      <c r="C152" s="74">
        <v>4982592.35</v>
      </c>
      <c r="D152" s="75">
        <v>0</v>
      </c>
      <c r="E152" s="76">
        <v>0</v>
      </c>
      <c r="F152" s="111">
        <f t="shared" si="6"/>
        <v>0</v>
      </c>
      <c r="G152" s="73"/>
    </row>
    <row r="153" spans="1:7" s="7" customFormat="1" ht="12.75" customHeight="1">
      <c r="A153" s="79" t="s">
        <v>52</v>
      </c>
      <c r="B153" s="79"/>
      <c r="C153" s="86">
        <v>4982592.35</v>
      </c>
      <c r="D153" s="82">
        <v>0</v>
      </c>
      <c r="E153" s="82">
        <v>0</v>
      </c>
      <c r="F153" s="111">
        <f t="shared" si="6"/>
        <v>0</v>
      </c>
      <c r="G153" s="73"/>
    </row>
    <row r="154" spans="1:7" ht="15">
      <c r="A154" s="77" t="s">
        <v>191</v>
      </c>
      <c r="B154" s="77"/>
      <c r="C154" s="78">
        <v>1300</v>
      </c>
      <c r="D154" s="76">
        <v>0</v>
      </c>
      <c r="E154" s="76">
        <v>0</v>
      </c>
      <c r="F154" s="111">
        <f t="shared" si="6"/>
        <v>0</v>
      </c>
      <c r="G154" s="73"/>
    </row>
    <row r="155" spans="1:7" s="4" customFormat="1" ht="14.25">
      <c r="A155" s="70" t="s">
        <v>103</v>
      </c>
      <c r="B155" s="70"/>
      <c r="C155" s="87">
        <v>350000</v>
      </c>
      <c r="D155" s="73">
        <v>0</v>
      </c>
      <c r="E155" s="73">
        <v>0</v>
      </c>
      <c r="F155" s="111">
        <f t="shared" si="6"/>
        <v>0</v>
      </c>
      <c r="G155" s="73"/>
    </row>
    <row r="156" spans="1:7" s="4" customFormat="1" ht="13.5" customHeight="1">
      <c r="A156" s="70" t="s">
        <v>17</v>
      </c>
      <c r="B156" s="70"/>
      <c r="C156" s="71">
        <v>326057776</v>
      </c>
      <c r="D156" s="72">
        <v>9582400</v>
      </c>
      <c r="E156" s="73">
        <v>7136899.25</v>
      </c>
      <c r="F156" s="111">
        <f t="shared" si="6"/>
        <v>2.938865656741767</v>
      </c>
      <c r="G156" s="73">
        <f t="shared" si="7"/>
        <v>134.2655916012826</v>
      </c>
    </row>
    <row r="157" spans="1:7" ht="14.25" customHeight="1">
      <c r="A157" s="77" t="s">
        <v>11</v>
      </c>
      <c r="B157" s="77"/>
      <c r="C157" s="74">
        <v>5188738</v>
      </c>
      <c r="D157" s="75">
        <v>120000</v>
      </c>
      <c r="E157" s="76">
        <v>104000</v>
      </c>
      <c r="F157" s="111">
        <f t="shared" si="6"/>
        <v>2.3127010845411737</v>
      </c>
      <c r="G157" s="73">
        <f t="shared" si="7"/>
        <v>115.38461538461537</v>
      </c>
    </row>
    <row r="158" spans="1:7" s="2" customFormat="1" ht="18" customHeight="1">
      <c r="A158" s="35" t="s">
        <v>63</v>
      </c>
      <c r="B158" s="35"/>
      <c r="C158" s="88">
        <v>318702456</v>
      </c>
      <c r="D158" s="76">
        <v>9462400</v>
      </c>
      <c r="E158" s="76">
        <v>7017500</v>
      </c>
      <c r="F158" s="111">
        <f t="shared" si="6"/>
        <v>2.9690389332926883</v>
      </c>
      <c r="G158" s="73">
        <f t="shared" si="7"/>
        <v>134.8400427502672</v>
      </c>
    </row>
    <row r="159" spans="1:7" ht="15" hidden="1">
      <c r="A159" s="77" t="s">
        <v>57</v>
      </c>
      <c r="B159" s="77"/>
      <c r="C159" s="78"/>
      <c r="D159" s="76"/>
      <c r="E159" s="76"/>
      <c r="F159" s="111" t="e">
        <f t="shared" si="6"/>
        <v>#DIV/0!</v>
      </c>
      <c r="G159" s="73" t="e">
        <f t="shared" si="7"/>
        <v>#DIV/0!</v>
      </c>
    </row>
    <row r="160" spans="1:7" s="4" customFormat="1" ht="13.5" customHeight="1">
      <c r="A160" s="70" t="s">
        <v>56</v>
      </c>
      <c r="B160" s="70"/>
      <c r="C160" s="71">
        <v>31640400</v>
      </c>
      <c r="D160" s="72">
        <v>5140435</v>
      </c>
      <c r="E160" s="73">
        <v>4550000</v>
      </c>
      <c r="F160" s="111">
        <f t="shared" si="6"/>
        <v>16.246428616578804</v>
      </c>
      <c r="G160" s="73">
        <f t="shared" si="7"/>
        <v>112.97659340659341</v>
      </c>
    </row>
    <row r="161" spans="1:7" s="2" customFormat="1" ht="15" customHeight="1">
      <c r="A161" s="35" t="s">
        <v>64</v>
      </c>
      <c r="B161" s="35"/>
      <c r="C161" s="88">
        <v>31207900</v>
      </c>
      <c r="D161" s="76">
        <v>5060000</v>
      </c>
      <c r="E161" s="76">
        <v>4550000</v>
      </c>
      <c r="F161" s="111">
        <f t="shared" si="6"/>
        <v>16.213843289679858</v>
      </c>
      <c r="G161" s="73">
        <f t="shared" si="7"/>
        <v>111.20879120879121</v>
      </c>
    </row>
    <row r="162" spans="1:7" s="2" customFormat="1" ht="15" hidden="1">
      <c r="A162" s="35" t="s">
        <v>58</v>
      </c>
      <c r="B162" s="35"/>
      <c r="C162" s="88"/>
      <c r="D162" s="76"/>
      <c r="E162" s="76"/>
      <c r="F162" s="111" t="e">
        <f t="shared" si="6"/>
        <v>#DIV/0!</v>
      </c>
      <c r="G162" s="73" t="e">
        <f t="shared" si="7"/>
        <v>#DIV/0!</v>
      </c>
    </row>
    <row r="163" spans="1:7" s="12" customFormat="1" ht="16.5" customHeight="1" hidden="1">
      <c r="A163" s="89" t="s">
        <v>51</v>
      </c>
      <c r="B163" s="89"/>
      <c r="C163" s="80"/>
      <c r="D163" s="81"/>
      <c r="E163" s="82"/>
      <c r="F163" s="111" t="e">
        <f t="shared" si="6"/>
        <v>#DIV/0!</v>
      </c>
      <c r="G163" s="73" t="e">
        <f t="shared" si="7"/>
        <v>#DIV/0!</v>
      </c>
    </row>
    <row r="164" spans="1:7" s="4" customFormat="1" ht="17.25" customHeight="1">
      <c r="A164" s="70" t="s">
        <v>18</v>
      </c>
      <c r="B164" s="70"/>
      <c r="C164" s="85">
        <f>C165+C166+C169+C171</f>
        <v>20986548.11</v>
      </c>
      <c r="D164" s="73">
        <f>D165+D166+D169+D171</f>
        <v>27261.89</v>
      </c>
      <c r="E164" s="73">
        <f>E165+E166+E169+E171</f>
        <v>487196.69</v>
      </c>
      <c r="F164" s="111">
        <f t="shared" si="6"/>
        <v>0.12990173446870867</v>
      </c>
      <c r="G164" s="73">
        <f t="shared" si="7"/>
        <v>5.595664042791423</v>
      </c>
    </row>
    <row r="165" spans="1:7" ht="15" customHeight="1">
      <c r="A165" s="77" t="s">
        <v>19</v>
      </c>
      <c r="B165" s="77"/>
      <c r="C165" s="74">
        <v>92400</v>
      </c>
      <c r="D165" s="75">
        <v>7261.89</v>
      </c>
      <c r="E165" s="76">
        <v>27000</v>
      </c>
      <c r="F165" s="111">
        <f t="shared" si="6"/>
        <v>7.859188311688311</v>
      </c>
      <c r="G165" s="73">
        <f t="shared" si="7"/>
        <v>26.89588888888889</v>
      </c>
    </row>
    <row r="166" spans="1:7" ht="17.25" customHeight="1">
      <c r="A166" s="77" t="s">
        <v>20</v>
      </c>
      <c r="B166" s="77"/>
      <c r="C166" s="74">
        <v>9716300</v>
      </c>
      <c r="D166" s="75">
        <v>0</v>
      </c>
      <c r="E166" s="76">
        <v>407757.5</v>
      </c>
      <c r="F166" s="111">
        <f t="shared" si="6"/>
        <v>0</v>
      </c>
      <c r="G166" s="73">
        <f t="shared" si="7"/>
        <v>0</v>
      </c>
    </row>
    <row r="167" spans="1:7" ht="15.75" customHeight="1" hidden="1">
      <c r="A167" s="77" t="s">
        <v>50</v>
      </c>
      <c r="B167" s="77"/>
      <c r="C167" s="78"/>
      <c r="D167" s="76"/>
      <c r="E167" s="76"/>
      <c r="F167" s="111" t="e">
        <f t="shared" si="6"/>
        <v>#DIV/0!</v>
      </c>
      <c r="G167" s="73" t="e">
        <f t="shared" si="7"/>
        <v>#DIV/0!</v>
      </c>
    </row>
    <row r="168" spans="1:7" ht="0.75" customHeight="1" hidden="1">
      <c r="A168" s="90" t="s">
        <v>51</v>
      </c>
      <c r="B168" s="90"/>
      <c r="C168" s="78"/>
      <c r="D168" s="76"/>
      <c r="E168" s="91"/>
      <c r="F168" s="111" t="e">
        <f t="shared" si="6"/>
        <v>#DIV/0!</v>
      </c>
      <c r="G168" s="73" t="e">
        <f t="shared" si="7"/>
        <v>#DIV/0!</v>
      </c>
    </row>
    <row r="169" spans="1:7" ht="14.25" customHeight="1">
      <c r="A169" s="77" t="s">
        <v>35</v>
      </c>
      <c r="B169" s="77"/>
      <c r="C169" s="74">
        <v>10897848.11</v>
      </c>
      <c r="D169" s="75">
        <v>0</v>
      </c>
      <c r="E169" s="76">
        <v>52439.19</v>
      </c>
      <c r="F169" s="111">
        <f t="shared" si="6"/>
        <v>0</v>
      </c>
      <c r="G169" s="73">
        <f t="shared" si="7"/>
        <v>0</v>
      </c>
    </row>
    <row r="170" spans="1:7" ht="15" customHeight="1" hidden="1">
      <c r="A170" s="90" t="s">
        <v>51</v>
      </c>
      <c r="B170" s="90"/>
      <c r="C170" s="78"/>
      <c r="D170" s="76"/>
      <c r="E170" s="91"/>
      <c r="F170" s="111" t="e">
        <f t="shared" si="6"/>
        <v>#DIV/0!</v>
      </c>
      <c r="G170" s="73" t="e">
        <f t="shared" si="7"/>
        <v>#DIV/0!</v>
      </c>
    </row>
    <row r="171" spans="1:7" ht="15" customHeight="1">
      <c r="A171" s="77" t="s">
        <v>76</v>
      </c>
      <c r="B171" s="77"/>
      <c r="C171" s="74">
        <v>280000</v>
      </c>
      <c r="D171" s="75">
        <v>20000</v>
      </c>
      <c r="E171" s="76">
        <v>0</v>
      </c>
      <c r="F171" s="111">
        <f t="shared" si="6"/>
        <v>7.142857142857142</v>
      </c>
      <c r="G171" s="73"/>
    </row>
    <row r="172" spans="1:7" s="4" customFormat="1" ht="13.5" customHeight="1">
      <c r="A172" s="70" t="s">
        <v>45</v>
      </c>
      <c r="B172" s="70"/>
      <c r="C172" s="71">
        <v>300000</v>
      </c>
      <c r="D172" s="72">
        <v>0</v>
      </c>
      <c r="E172" s="73">
        <v>50000</v>
      </c>
      <c r="F172" s="111">
        <f t="shared" si="6"/>
        <v>0</v>
      </c>
      <c r="G172" s="73">
        <f t="shared" si="7"/>
        <v>0</v>
      </c>
    </row>
    <row r="173" spans="1:7" ht="15.75" customHeight="1">
      <c r="A173" s="77" t="s">
        <v>192</v>
      </c>
      <c r="B173" s="77"/>
      <c r="C173" s="78">
        <v>3000000</v>
      </c>
      <c r="D173" s="76">
        <v>0</v>
      </c>
      <c r="E173" s="76">
        <v>50000</v>
      </c>
      <c r="F173" s="111">
        <f t="shared" si="6"/>
        <v>0</v>
      </c>
      <c r="G173" s="73">
        <f t="shared" si="7"/>
        <v>0</v>
      </c>
    </row>
    <row r="174" spans="1:7" s="4" customFormat="1" ht="15" customHeight="1">
      <c r="A174" s="92" t="s">
        <v>21</v>
      </c>
      <c r="B174" s="92"/>
      <c r="C174" s="85">
        <f>C175+C176+C177</f>
        <v>46643900</v>
      </c>
      <c r="D174" s="73">
        <f>D175+D176+D177</f>
        <v>3440300</v>
      </c>
      <c r="E174" s="73">
        <f>E175+E176+E177</f>
        <v>1918400</v>
      </c>
      <c r="F174" s="111">
        <f t="shared" si="6"/>
        <v>7.375669701718766</v>
      </c>
      <c r="G174" s="73">
        <f t="shared" si="7"/>
        <v>179.33173477898248</v>
      </c>
    </row>
    <row r="175" spans="1:7" s="17" customFormat="1" ht="16.5" customHeight="1">
      <c r="A175" s="79" t="s">
        <v>193</v>
      </c>
      <c r="B175" s="79"/>
      <c r="C175" s="80">
        <v>41143900</v>
      </c>
      <c r="D175" s="81">
        <v>3440300</v>
      </c>
      <c r="E175" s="82">
        <v>1918400</v>
      </c>
      <c r="F175" s="111">
        <f t="shared" si="6"/>
        <v>8.361628333726264</v>
      </c>
      <c r="G175" s="73">
        <f t="shared" si="7"/>
        <v>179.33173477898248</v>
      </c>
    </row>
    <row r="176" spans="1:7" s="17" customFormat="1" ht="15">
      <c r="A176" s="79" t="s">
        <v>149</v>
      </c>
      <c r="B176" s="79"/>
      <c r="C176" s="80">
        <v>5500000</v>
      </c>
      <c r="D176" s="81">
        <v>0</v>
      </c>
      <c r="E176" s="82">
        <v>0</v>
      </c>
      <c r="F176" s="111">
        <f t="shared" si="6"/>
        <v>0</v>
      </c>
      <c r="G176" s="73"/>
    </row>
    <row r="177" spans="1:7" s="17" customFormat="1" ht="15" hidden="1">
      <c r="A177" s="79" t="s">
        <v>108</v>
      </c>
      <c r="B177" s="79"/>
      <c r="C177" s="80"/>
      <c r="D177" s="81"/>
      <c r="E177" s="82">
        <v>0</v>
      </c>
      <c r="F177" s="111" t="e">
        <f t="shared" si="6"/>
        <v>#DIV/0!</v>
      </c>
      <c r="G177" s="73" t="e">
        <f t="shared" si="7"/>
        <v>#DIV/0!</v>
      </c>
    </row>
    <row r="178" spans="1:9" s="5" customFormat="1" ht="16.5" customHeight="1">
      <c r="A178" s="62" t="s">
        <v>22</v>
      </c>
      <c r="B178" s="62"/>
      <c r="C178" s="93">
        <f>C127+C132+C135+C138+C147+C156+C160+C164+C172+C174+C155</f>
        <v>512883482.69</v>
      </c>
      <c r="D178" s="93">
        <f>D127+D132+D135+D138+D147+D156+D160+D164+D172+D174+D155</f>
        <v>21131292.03</v>
      </c>
      <c r="E178" s="93">
        <f>E127+E132+E135+E138+E147+E156+E160+E164+E172+E174+E155</f>
        <v>18081312.86</v>
      </c>
      <c r="F178" s="113">
        <f t="shared" si="6"/>
        <v>4.12009603412639</v>
      </c>
      <c r="G178" s="93">
        <f t="shared" si="7"/>
        <v>116.86812895510069</v>
      </c>
      <c r="H178" s="15"/>
      <c r="I178" s="15"/>
    </row>
    <row r="179" spans="1:7" ht="15" hidden="1">
      <c r="A179" s="77" t="s">
        <v>50</v>
      </c>
      <c r="B179" s="77"/>
      <c r="C179" s="94"/>
      <c r="D179" s="76"/>
      <c r="E179" s="76"/>
      <c r="F179" s="111" t="e">
        <f t="shared" si="6"/>
        <v>#DIV/0!</v>
      </c>
      <c r="G179" s="73" t="e">
        <f t="shared" si="7"/>
        <v>#DIV/0!</v>
      </c>
    </row>
    <row r="180" spans="1:7" ht="15" customHeight="1">
      <c r="A180" s="90" t="s">
        <v>51</v>
      </c>
      <c r="B180" s="90"/>
      <c r="C180" s="82">
        <f>C131+C134+C141+C144+C149+C153+C163+C168+C170+C174+C137+C151+C146</f>
        <v>60589792.35</v>
      </c>
      <c r="D180" s="82">
        <f>D131+D134+D141+D144+D149+D153+D163+D168+D170+D174+D137+D151+D146</f>
        <v>3560900</v>
      </c>
      <c r="E180" s="82">
        <f>E131+E134+E141+E144+E149+E153+E163+E168+E170+E174+E137+E151</f>
        <v>2022900</v>
      </c>
      <c r="F180" s="111">
        <f t="shared" si="6"/>
        <v>5.877062557716457</v>
      </c>
      <c r="G180" s="73">
        <f t="shared" si="7"/>
        <v>176.02946265262742</v>
      </c>
    </row>
    <row r="181" spans="1:7" ht="20.25" customHeight="1">
      <c r="A181" s="77" t="s">
        <v>24</v>
      </c>
      <c r="B181" s="77"/>
      <c r="C181" s="94">
        <f>C124-C178</f>
        <v>-2250000</v>
      </c>
      <c r="D181" s="76">
        <f>D124-D178</f>
        <v>-11410471.330000002</v>
      </c>
      <c r="E181" s="76">
        <f>E124-E178</f>
        <v>-28800019.950000003</v>
      </c>
      <c r="F181" s="111"/>
      <c r="G181" s="73"/>
    </row>
    <row r="182" spans="1:7" ht="15">
      <c r="A182" s="95"/>
      <c r="B182" s="95"/>
      <c r="C182" s="96"/>
      <c r="D182" s="96"/>
      <c r="E182" s="96"/>
      <c r="F182" s="97"/>
      <c r="G182" s="98"/>
    </row>
    <row r="183" spans="1:7" s="3" customFormat="1" ht="15">
      <c r="A183" s="95" t="s">
        <v>96</v>
      </c>
      <c r="B183" s="95"/>
      <c r="C183" s="99"/>
      <c r="D183" s="96"/>
      <c r="E183" s="96"/>
      <c r="F183" s="120" t="s">
        <v>97</v>
      </c>
      <c r="G183" s="120"/>
    </row>
  </sheetData>
  <sheetProtection/>
  <mergeCells count="4">
    <mergeCell ref="A1:G1"/>
    <mergeCell ref="F2:G2"/>
    <mergeCell ref="A126:G126"/>
    <mergeCell ref="F183:G183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2" r:id="rId1"/>
  <rowBreaks count="2" manualBreakCount="2">
    <brk id="49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2021-02-03T06:29:56Z</cp:lastPrinted>
  <dcterms:created xsi:type="dcterms:W3CDTF">2006-03-13T07:15:44Z</dcterms:created>
  <dcterms:modified xsi:type="dcterms:W3CDTF">2021-02-03T06:30:41Z</dcterms:modified>
  <cp:category/>
  <cp:version/>
  <cp:contentType/>
  <cp:contentStatus/>
</cp:coreProperties>
</file>