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3.2021" sheetId="1" r:id="rId1"/>
  </sheets>
  <definedNames>
    <definedName name="_xlnm.Print_Titles" localSheetId="0">'01.03.2021'!$3:$3</definedName>
    <definedName name="_xlnm.Print_Area" localSheetId="0">'01.03.2021'!$A$1:$F$243</definedName>
  </definedNames>
  <calcPr fullCalcOnLoad="1"/>
</workbook>
</file>

<file path=xl/sharedStrings.xml><?xml version="1.0" encoding="utf-8"?>
<sst xmlns="http://schemas.openxmlformats.org/spreadsheetml/2006/main" count="246" uniqueCount="236">
  <si>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</si>
  <si>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</si>
  <si>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</si>
  <si>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</si>
  <si>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</si>
  <si>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</si>
  <si>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</si>
  <si>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</si>
  <si>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</si>
  <si>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</si>
  <si>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</si>
  <si>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</si>
  <si>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</si>
  <si>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</si>
  <si>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</si>
  <si>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</si>
  <si>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</si>
  <si>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</si>
  <si>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</si>
  <si>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</si>
  <si>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</si>
  <si>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</si>
  <si>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</si>
  <si>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</si>
  <si>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</si>
  <si>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</si>
  <si>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</si>
  <si>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</si>
  <si>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</si>
  <si>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</si>
  <si>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</si>
  <si>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</si>
  <si>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</si>
  <si>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</si>
  <si>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</si>
  <si>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</si>
  <si>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</si>
  <si>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</si>
  <si>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</si>
  <si>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</si>
  <si>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</si>
  <si>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</si>
  <si>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</si>
  <si>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</si>
  <si>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</si>
  <si>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</si>
  <si>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</si>
  <si>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</si>
  <si>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</si>
  <si>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</si>
  <si>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</si>
  <si>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</si>
  <si>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</si>
  <si>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</si>
  <si>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</si>
  <si>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</si>
  <si>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</si>
  <si>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</si>
  <si>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</si>
  <si>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</si>
  <si>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</si>
  <si>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</si>
  <si>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</si>
  <si>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</si>
  <si>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</si>
  <si>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</si>
  <si>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</si>
  <si>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</si>
  <si>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</si>
  <si>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</si>
  <si>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</si>
  <si>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</si>
  <si>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</si>
  <si>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</si>
  <si>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</si>
  <si>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</si>
  <si>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</si>
  <si>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</si>
  <si>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</si>
  <si>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</si>
  <si>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</si>
  <si>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</si>
  <si>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</si>
  <si>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</si>
  <si>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</si>
  <si>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</si>
  <si>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</si>
  <si>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</si>
  <si>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</si>
  <si>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</si>
  <si>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</si>
  <si>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</si>
  <si>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</si>
  <si>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</si>
  <si>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</si>
  <si>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</si>
  <si>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</si>
  <si>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</si>
  <si>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</si>
  <si>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</si>
  <si>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</si>
  <si>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</si>
  <si>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</si>
  <si>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</si>
  <si>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</si>
  <si>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</si>
  <si>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</si>
  <si>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</si>
  <si>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</si>
  <si>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</si>
  <si>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</si>
  <si>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</si>
  <si>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</si>
  <si>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</si>
  <si>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</si>
  <si>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</si>
  <si>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</si>
  <si>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</si>
  <si>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</si>
  <si>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</si>
  <si>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</si>
  <si>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</si>
  <si>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</si>
  <si>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</si>
  <si>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</si>
  <si>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</si>
  <si>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</si>
  <si>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</si>
  <si>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</si>
  <si>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</si>
  <si>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</si>
  <si>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</si>
  <si>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</si>
  <si>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</si>
  <si>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</si>
  <si>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</si>
  <si>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</si>
  <si>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</si>
  <si>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</si>
  <si>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</si>
  <si>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</si>
  <si>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</si>
  <si>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</si>
  <si>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</si>
  <si>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</si>
  <si>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</si>
  <si>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</si>
  <si>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</si>
  <si>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</si>
  <si>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</si>
  <si>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</si>
  <si>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</si>
  <si>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</si>
  <si>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</si>
  <si>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</si>
  <si>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</si>
  <si>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</si>
  <si>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</si>
  <si>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</si>
  <si>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</si>
  <si>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</si>
  <si>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</si>
  <si>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</si>
  <si>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</si>
  <si>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</si>
  <si>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</si>
  <si>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</si>
  <si>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</si>
  <si>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</si>
  <si>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</si>
  <si>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</si>
  <si>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</si>
  <si>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</si>
  <si>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</si>
  <si>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</si>
  <si>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</si>
  <si>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</si>
  <si>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</si>
  <si>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</si>
  <si>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</si>
  <si>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</si>
  <si>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</si>
  <si>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</si>
  <si>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</si>
  <si>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</si>
  <si>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</si>
  <si>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</si>
  <si>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</si>
  <si>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</si>
  <si>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</si>
  <si>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</si>
  <si>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</si>
  <si>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</si>
  <si>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</si>
  <si>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</si>
  <si>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</si>
  <si>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</si>
  <si>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</si>
  <si>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</si>
  <si>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</si>
  <si>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</si>
  <si>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</si>
  <si>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</si>
  <si>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</si>
  <si>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</si>
  <si>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</si>
  <si>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</si>
  <si>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</si>
  <si>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</si>
  <si>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</si>
  <si>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</si>
  <si>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</si>
  <si>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</si>
  <si>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</si>
  <si>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</si>
  <si>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</si>
  <si>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</si>
  <si>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</si>
  <si>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</si>
  <si>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</si>
  <si>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</si>
  <si>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</si>
  <si>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</si>
  <si>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</si>
  <si>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</si>
  <si>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</si>
  <si>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</si>
  <si>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</si>
  <si>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</si>
  <si>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</si>
  <si>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</si>
  <si>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ИСПОЛНЕНИЕ   КОНСОЛИДИРОВАННОГО БЮДЖЕТА  НА 01 МАРТ 2021 г.</t>
  </si>
  <si>
    <t>Исполнено на 01.03.2021г.</t>
  </si>
  <si>
    <t>Исполнено на 01.03.2020г.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</si>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</sst>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99">
      <selection activeCell="D241" sqref="D241"/>
    </sheetView>
  </sheetViews>
  <sheetFormatPr defaultColWidth="9.00390625" defaultRowHeight="12.75"/>
  <cols>
    <col min="1" max="1" width="79.625" style="91" customWidth="1"/>
    <col min="2" max="2" width="17.875" style="92" customWidth="1"/>
    <col min="3" max="3" width="18.625" style="94" customWidth="1"/>
    <col min="4" max="4" width="18.00390625" style="95" customWidth="1"/>
    <col min="5" max="5" width="11.00390625" style="93" customWidth="1"/>
    <col min="6" max="6" width="12.125" style="93" customWidth="1"/>
    <col min="7" max="7" width="7.00390625" style="65" bestFit="1" customWidth="1"/>
    <col min="8" max="8" width="12.625" style="65" bestFit="1" customWidth="1"/>
    <col min="9" max="9" width="10.00390625" style="65" bestFit="1" customWidth="1"/>
    <col min="10" max="10" width="17.125" style="65" customWidth="1"/>
    <col min="11" max="16384" width="9.125" style="65" customWidth="1"/>
  </cols>
  <sheetData>
    <row r="1" spans="1:6" ht="15">
      <c r="A1" s="105" t="s">
        <v>231</v>
      </c>
      <c r="B1" s="105"/>
      <c r="C1" s="105"/>
      <c r="D1" s="105"/>
      <c r="E1" s="105"/>
      <c r="F1" s="105"/>
    </row>
    <row r="2" spans="1:6" ht="12" customHeight="1">
      <c r="A2" s="66"/>
      <c r="B2" s="67"/>
      <c r="C2" s="68"/>
      <c r="D2" s="69"/>
      <c r="E2" s="106" t="s">
        <v>91</v>
      </c>
      <c r="F2" s="106"/>
    </row>
    <row r="3" spans="1:6" ht="30" customHeight="1">
      <c r="A3" s="1" t="s">
        <v>0</v>
      </c>
      <c r="B3" s="2" t="s">
        <v>225</v>
      </c>
      <c r="C3" s="2" t="s">
        <v>232</v>
      </c>
      <c r="D3" s="2" t="s">
        <v>233</v>
      </c>
      <c r="E3" s="2" t="s">
        <v>14</v>
      </c>
      <c r="F3" s="2" t="s">
        <v>224</v>
      </c>
    </row>
    <row r="4" spans="1:6" s="70" customFormat="1" ht="18.75" customHeight="1">
      <c r="A4" s="3" t="s">
        <v>12</v>
      </c>
      <c r="B4" s="4">
        <f>B5+B33</f>
        <v>126857387.73</v>
      </c>
      <c r="C4" s="4">
        <f>C5+C33</f>
        <v>15627022.16</v>
      </c>
      <c r="D4" s="4">
        <f>D5+D33</f>
        <v>15343065.95</v>
      </c>
      <c r="E4" s="4">
        <f aca="true" t="shared" si="0" ref="E4:E67">C4/B4*100</f>
        <v>12.31857477095473</v>
      </c>
      <c r="F4" s="4">
        <f>C4/D4*100</f>
        <v>101.85071361177327</v>
      </c>
    </row>
    <row r="5" spans="1:6" s="71" customFormat="1" ht="12.75" customHeight="1">
      <c r="A5" s="5" t="s">
        <v>8</v>
      </c>
      <c r="B5" s="6">
        <f>B6+B9+B14+B19+B23+B25</f>
        <v>115929400</v>
      </c>
      <c r="C5" s="6">
        <f>C6+C9+C14+C19+C23+C25</f>
        <v>14279585.66</v>
      </c>
      <c r="D5" s="6">
        <f>D6+D9+D14+D19+D23+D25</f>
        <v>14350863.059999999</v>
      </c>
      <c r="E5" s="6">
        <f t="shared" si="0"/>
        <v>12.317484313728873</v>
      </c>
      <c r="F5" s="6">
        <f aca="true" t="shared" si="1" ref="F5:F68">C5/D5*100</f>
        <v>99.50332325169579</v>
      </c>
    </row>
    <row r="6" spans="1:6" s="71" customFormat="1" ht="16.5" customHeight="1">
      <c r="A6" s="5" t="s">
        <v>13</v>
      </c>
      <c r="B6" s="6">
        <f>B7</f>
        <v>71582400</v>
      </c>
      <c r="C6" s="6">
        <f>C7</f>
        <v>9371177.27</v>
      </c>
      <c r="D6" s="6">
        <f>D7</f>
        <v>8417638.61</v>
      </c>
      <c r="E6" s="6">
        <f t="shared" si="0"/>
        <v>13.091454421757303</v>
      </c>
      <c r="F6" s="6">
        <f t="shared" si="1"/>
        <v>111.32786407422164</v>
      </c>
    </row>
    <row r="7" spans="1:7" s="73" customFormat="1" ht="15" customHeight="1">
      <c r="A7" s="7" t="s">
        <v>1</v>
      </c>
      <c r="B7" s="8">
        <v>71582400</v>
      </c>
      <c r="C7" s="102">
        <v>9371177.27</v>
      </c>
      <c r="D7" s="8">
        <v>8417638.61</v>
      </c>
      <c r="E7" s="6">
        <f t="shared" si="0"/>
        <v>13.091454421757303</v>
      </c>
      <c r="F7" s="6">
        <f t="shared" si="1"/>
        <v>111.32786407422164</v>
      </c>
      <c r="G7" s="72"/>
    </row>
    <row r="8" spans="1:7" s="73" customFormat="1" ht="15" customHeight="1">
      <c r="A8" s="7" t="s">
        <v>69</v>
      </c>
      <c r="B8" s="8">
        <f>B7*50.68/65.68</f>
        <v>55234409.74421436</v>
      </c>
      <c r="C8" s="8">
        <f>C7*50.68/65.68</f>
        <v>7230987.576790498</v>
      </c>
      <c r="D8" s="64">
        <f>D7*50.215/65.215</f>
        <v>6481510.738344706</v>
      </c>
      <c r="E8" s="6">
        <f t="shared" si="0"/>
        <v>13.091454421757303</v>
      </c>
      <c r="F8" s="6">
        <f t="shared" si="1"/>
        <v>111.56330474023403</v>
      </c>
      <c r="G8" s="72"/>
    </row>
    <row r="9" spans="1:7" s="71" customFormat="1" ht="29.25" customHeight="1">
      <c r="A9" s="9" t="s">
        <v>70</v>
      </c>
      <c r="B9" s="6">
        <f>B10+B11+B12+B13</f>
        <v>8908700</v>
      </c>
      <c r="C9" s="6">
        <f>C10+C11+C12+C13</f>
        <v>587742.1</v>
      </c>
      <c r="D9" s="6">
        <f>D10+D11+D12+D13</f>
        <v>1120853.83</v>
      </c>
      <c r="E9" s="6">
        <f t="shared" si="0"/>
        <v>6.597394681603376</v>
      </c>
      <c r="F9" s="6">
        <f t="shared" si="1"/>
        <v>52.436997962526476</v>
      </c>
      <c r="G9" s="74"/>
    </row>
    <row r="10" spans="1:7" s="73" customFormat="1" ht="43.5" customHeight="1">
      <c r="A10" s="10" t="s">
        <v>71</v>
      </c>
      <c r="B10" s="11">
        <v>3803900</v>
      </c>
      <c r="C10" s="97">
        <v>276000.41</v>
      </c>
      <c r="D10" s="8">
        <v>499829.06</v>
      </c>
      <c r="E10" s="6">
        <f t="shared" si="0"/>
        <v>7.255722022135176</v>
      </c>
      <c r="F10" s="6">
        <f t="shared" si="1"/>
        <v>55.218960258133045</v>
      </c>
      <c r="G10" s="72"/>
    </row>
    <row r="11" spans="1:7" s="73" customFormat="1" ht="60.75" customHeight="1">
      <c r="A11" s="10" t="s">
        <v>72</v>
      </c>
      <c r="B11" s="11">
        <v>27000</v>
      </c>
      <c r="C11" s="97">
        <v>1771.44</v>
      </c>
      <c r="D11" s="8">
        <v>3132.17</v>
      </c>
      <c r="E11" s="6">
        <f t="shared" si="0"/>
        <v>6.56088888888889</v>
      </c>
      <c r="F11" s="6">
        <f t="shared" si="1"/>
        <v>56.55631718584879</v>
      </c>
      <c r="G11" s="72"/>
    </row>
    <row r="12" spans="1:7" s="73" customFormat="1" ht="42" customHeight="1">
      <c r="A12" s="10" t="s">
        <v>73</v>
      </c>
      <c r="B12" s="13">
        <v>5077800</v>
      </c>
      <c r="C12" s="97">
        <v>365947.58</v>
      </c>
      <c r="D12" s="8">
        <v>715472.98</v>
      </c>
      <c r="E12" s="6">
        <f t="shared" si="0"/>
        <v>7.206813580684549</v>
      </c>
      <c r="F12" s="6">
        <f t="shared" si="1"/>
        <v>51.1476450165875</v>
      </c>
      <c r="G12" s="72"/>
    </row>
    <row r="13" spans="1:7" s="73" customFormat="1" ht="43.5" customHeight="1">
      <c r="A13" s="10" t="s">
        <v>74</v>
      </c>
      <c r="B13" s="14">
        <v>0</v>
      </c>
      <c r="C13" s="97">
        <v>-55977.33</v>
      </c>
      <c r="D13" s="8">
        <v>-97580.38</v>
      </c>
      <c r="E13" s="6"/>
      <c r="F13" s="6">
        <f t="shared" si="1"/>
        <v>57.365353568002085</v>
      </c>
      <c r="G13" s="72"/>
    </row>
    <row r="14" spans="1:6" s="71" customFormat="1" ht="17.25" customHeight="1">
      <c r="A14" s="5" t="s">
        <v>2</v>
      </c>
      <c r="B14" s="6">
        <f>B16+B17+B18+B15</f>
        <v>16320000</v>
      </c>
      <c r="C14" s="6">
        <f>C16+C17+C18+C15</f>
        <v>3068270.11</v>
      </c>
      <c r="D14" s="6">
        <f>D16+D17+D18+D15</f>
        <v>3558326.6299999994</v>
      </c>
      <c r="E14" s="6">
        <f t="shared" si="0"/>
        <v>18.80067469362745</v>
      </c>
      <c r="F14" s="6">
        <f t="shared" si="1"/>
        <v>86.22789386819164</v>
      </c>
    </row>
    <row r="15" spans="1:6" s="73" customFormat="1" ht="14.25" customHeight="1">
      <c r="A15" s="10" t="s">
        <v>211</v>
      </c>
      <c r="B15" s="8">
        <v>9498000</v>
      </c>
      <c r="C15" s="8">
        <v>1297087.72</v>
      </c>
      <c r="D15" s="8">
        <v>326051.82</v>
      </c>
      <c r="E15" s="6">
        <f t="shared" si="0"/>
        <v>13.656429985260054</v>
      </c>
      <c r="F15" s="6">
        <f t="shared" si="1"/>
        <v>397.8164329829534</v>
      </c>
    </row>
    <row r="16" spans="1:6" s="73" customFormat="1" ht="15.75" customHeight="1">
      <c r="A16" s="10" t="s">
        <v>6</v>
      </c>
      <c r="B16" s="16">
        <v>2253000</v>
      </c>
      <c r="C16" s="17">
        <v>1563296.92</v>
      </c>
      <c r="D16" s="16">
        <v>2344577.28</v>
      </c>
      <c r="E16" s="6">
        <f t="shared" si="0"/>
        <v>69.38734664891257</v>
      </c>
      <c r="F16" s="6">
        <f t="shared" si="1"/>
        <v>66.67713337220431</v>
      </c>
    </row>
    <row r="17" spans="1:6" s="73" customFormat="1" ht="15.75" customHeight="1">
      <c r="A17" s="10" t="s">
        <v>3</v>
      </c>
      <c r="B17" s="16">
        <v>4449000</v>
      </c>
      <c r="C17" s="15">
        <v>138852.47</v>
      </c>
      <c r="D17" s="16">
        <v>863714.53</v>
      </c>
      <c r="E17" s="6">
        <f t="shared" si="0"/>
        <v>3.1209815688918856</v>
      </c>
      <c r="F17" s="6">
        <f t="shared" si="1"/>
        <v>16.07619938962935</v>
      </c>
    </row>
    <row r="18" spans="1:6" s="73" customFormat="1" ht="12.75" customHeight="1">
      <c r="A18" s="10" t="s">
        <v>52</v>
      </c>
      <c r="B18" s="16">
        <v>120000</v>
      </c>
      <c r="C18" s="15">
        <v>69033</v>
      </c>
      <c r="D18" s="16">
        <v>23983</v>
      </c>
      <c r="E18" s="6">
        <f t="shared" si="0"/>
        <v>57.527499999999996</v>
      </c>
      <c r="F18" s="6">
        <f t="shared" si="1"/>
        <v>287.8413876495851</v>
      </c>
    </row>
    <row r="19" spans="1:6" s="71" customFormat="1" ht="15">
      <c r="A19" s="18" t="s">
        <v>10</v>
      </c>
      <c r="B19" s="19">
        <f>B21+B20+B22</f>
        <v>16732000</v>
      </c>
      <c r="C19" s="19">
        <f>C21+C20+C22</f>
        <v>998583.5499999999</v>
      </c>
      <c r="D19" s="19">
        <f>D21+D20+D22</f>
        <v>717972.16</v>
      </c>
      <c r="E19" s="6">
        <f t="shared" si="0"/>
        <v>5.9681063232130045</v>
      </c>
      <c r="F19" s="6">
        <f t="shared" si="1"/>
        <v>139.08388174828391</v>
      </c>
    </row>
    <row r="20" spans="1:6" s="73" customFormat="1" ht="15.75" customHeight="1">
      <c r="A20" s="10" t="s">
        <v>21</v>
      </c>
      <c r="B20" s="16">
        <v>6066000</v>
      </c>
      <c r="C20" s="15">
        <v>291842.72</v>
      </c>
      <c r="D20" s="16">
        <v>97499.36</v>
      </c>
      <c r="E20" s="6">
        <f t="shared" si="0"/>
        <v>4.811122980547313</v>
      </c>
      <c r="F20" s="6">
        <f t="shared" si="1"/>
        <v>299.32783148525283</v>
      </c>
    </row>
    <row r="21" spans="1:6" s="73" customFormat="1" ht="15.75" customHeight="1">
      <c r="A21" s="20" t="s">
        <v>75</v>
      </c>
      <c r="B21" s="21">
        <v>2375000</v>
      </c>
      <c r="C21" s="17">
        <v>112244.36</v>
      </c>
      <c r="D21" s="21">
        <v>137709.59</v>
      </c>
      <c r="E21" s="6">
        <f t="shared" si="0"/>
        <v>4.726078315789474</v>
      </c>
      <c r="F21" s="6">
        <f t="shared" si="1"/>
        <v>81.50801988445394</v>
      </c>
    </row>
    <row r="22" spans="1:6" s="73" customFormat="1" ht="12.75" customHeight="1">
      <c r="A22" s="10" t="s">
        <v>11</v>
      </c>
      <c r="B22" s="16">
        <v>8291000</v>
      </c>
      <c r="C22" s="17">
        <v>594496.47</v>
      </c>
      <c r="D22" s="16">
        <v>482763.21</v>
      </c>
      <c r="E22" s="6">
        <f t="shared" si="0"/>
        <v>7.170383186587865</v>
      </c>
      <c r="F22" s="6">
        <f t="shared" si="1"/>
        <v>123.14452669249587</v>
      </c>
    </row>
    <row r="23" spans="1:6" s="71" customFormat="1" ht="29.25" hidden="1">
      <c r="A23" s="18" t="s">
        <v>7</v>
      </c>
      <c r="B23" s="22">
        <f>B24</f>
        <v>0</v>
      </c>
      <c r="C23" s="22">
        <f>C24</f>
        <v>0</v>
      </c>
      <c r="D23" s="22">
        <f>D24</f>
        <v>0</v>
      </c>
      <c r="E23" s="6" t="e">
        <f t="shared" si="0"/>
        <v>#DIV/0!</v>
      </c>
      <c r="F23" s="6" t="e">
        <f t="shared" si="1"/>
        <v>#DIV/0!</v>
      </c>
    </row>
    <row r="24" spans="1:6" s="73" customFormat="1" ht="14.25" customHeight="1" hidden="1">
      <c r="A24" s="10" t="s">
        <v>4</v>
      </c>
      <c r="B24" s="16"/>
      <c r="C24" s="15"/>
      <c r="D24" s="16">
        <v>0</v>
      </c>
      <c r="E24" s="6" t="e">
        <f t="shared" si="0"/>
        <v>#DIV/0!</v>
      </c>
      <c r="F24" s="6" t="e">
        <f t="shared" si="1"/>
        <v>#DIV/0!</v>
      </c>
    </row>
    <row r="25" spans="1:6" s="71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253812.63</v>
      </c>
      <c r="D25" s="6">
        <f>D26+D27+D29+D32+D28+D30+D31</f>
        <v>536071.8300000001</v>
      </c>
      <c r="E25" s="6">
        <f t="shared" si="0"/>
        <v>10.636241461677074</v>
      </c>
      <c r="F25" s="6">
        <f t="shared" si="1"/>
        <v>47.34675761641867</v>
      </c>
    </row>
    <row r="26" spans="1:6" s="73" customFormat="1" ht="30">
      <c r="A26" s="10" t="s">
        <v>53</v>
      </c>
      <c r="B26" s="16">
        <v>1610000</v>
      </c>
      <c r="C26" s="15">
        <v>252262.63</v>
      </c>
      <c r="D26" s="16">
        <v>370889.33</v>
      </c>
      <c r="E26" s="6">
        <f t="shared" si="0"/>
        <v>15.668486335403728</v>
      </c>
      <c r="F26" s="6">
        <f t="shared" si="1"/>
        <v>68.01560724327119</v>
      </c>
    </row>
    <row r="27" spans="1:7" s="73" customFormat="1" ht="43.5" customHeight="1">
      <c r="A27" s="10" t="s">
        <v>94</v>
      </c>
      <c r="B27" s="16">
        <v>12000</v>
      </c>
      <c r="C27" s="16">
        <v>0</v>
      </c>
      <c r="D27" s="16">
        <v>11700</v>
      </c>
      <c r="E27" s="6">
        <f t="shared" si="0"/>
        <v>0</v>
      </c>
      <c r="F27" s="6">
        <f t="shared" si="1"/>
        <v>0</v>
      </c>
      <c r="G27" s="71"/>
    </row>
    <row r="28" spans="1:6" s="73" customFormat="1" ht="43.5" customHeight="1">
      <c r="A28" s="10" t="s">
        <v>151</v>
      </c>
      <c r="B28" s="16">
        <v>11000</v>
      </c>
      <c r="C28" s="16">
        <v>1550</v>
      </c>
      <c r="D28" s="16">
        <v>910</v>
      </c>
      <c r="E28" s="6">
        <f t="shared" si="0"/>
        <v>14.09090909090909</v>
      </c>
      <c r="F28" s="6">
        <f t="shared" si="1"/>
        <v>170.32967032967034</v>
      </c>
    </row>
    <row r="29" spans="1:7" s="73" customFormat="1" ht="28.5" customHeight="1">
      <c r="A29" s="10" t="s">
        <v>180</v>
      </c>
      <c r="B29" s="16">
        <v>534900</v>
      </c>
      <c r="C29" s="16">
        <v>0</v>
      </c>
      <c r="D29" s="16">
        <v>78742.5</v>
      </c>
      <c r="E29" s="6">
        <f t="shared" si="0"/>
        <v>0</v>
      </c>
      <c r="F29" s="6">
        <f t="shared" si="1"/>
        <v>0</v>
      </c>
      <c r="G29" s="71"/>
    </row>
    <row r="30" spans="1:7" s="73" customFormat="1" ht="27.75" customHeight="1">
      <c r="A30" s="10" t="s">
        <v>181</v>
      </c>
      <c r="B30" s="16">
        <v>60400</v>
      </c>
      <c r="C30" s="16">
        <v>0</v>
      </c>
      <c r="D30" s="16">
        <v>13230</v>
      </c>
      <c r="E30" s="6">
        <f t="shared" si="0"/>
        <v>0</v>
      </c>
      <c r="F30" s="6">
        <f t="shared" si="1"/>
        <v>0</v>
      </c>
      <c r="G30" s="71"/>
    </row>
    <row r="31" spans="1:7" s="73" customFormat="1" ht="58.5" customHeight="1">
      <c r="A31" s="59" t="s">
        <v>182</v>
      </c>
      <c r="B31" s="16">
        <v>158000</v>
      </c>
      <c r="C31" s="16">
        <v>0</v>
      </c>
      <c r="D31" s="16">
        <v>60600</v>
      </c>
      <c r="E31" s="6">
        <f t="shared" si="0"/>
        <v>0</v>
      </c>
      <c r="F31" s="6">
        <f t="shared" si="1"/>
        <v>0</v>
      </c>
      <c r="G31" s="71"/>
    </row>
    <row r="32" spans="1:6" s="73" customFormat="1" ht="16.5" customHeight="1" hidden="1">
      <c r="A32" s="10" t="s">
        <v>66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1" customFormat="1" ht="16.5" customHeight="1">
      <c r="A33" s="18" t="s">
        <v>9</v>
      </c>
      <c r="B33" s="6">
        <f>B34+B45+B52+B57+B66+B67</f>
        <v>10927987.73</v>
      </c>
      <c r="C33" s="6">
        <f>C34+C45+C52+C57+C66+C67</f>
        <v>1347436.5</v>
      </c>
      <c r="D33" s="6">
        <f>D34+D45+D52+D57+D66+D67</f>
        <v>992202.8899999999</v>
      </c>
      <c r="E33" s="6">
        <f t="shared" si="0"/>
        <v>12.330142870685671</v>
      </c>
      <c r="F33" s="6">
        <f t="shared" si="1"/>
        <v>135.80251716460936</v>
      </c>
    </row>
    <row r="34" spans="1:6" s="71" customFormat="1" ht="28.5" customHeight="1">
      <c r="A34" s="18" t="s">
        <v>130</v>
      </c>
      <c r="B34" s="22">
        <f>B35+B36+B37+B38+B39+B40+B42+B41+B43+B44</f>
        <v>3485064</v>
      </c>
      <c r="C34" s="22">
        <f>C35+C36+C37+C38+C39+C40+C42+C41+C43+C44</f>
        <v>641916.3300000001</v>
      </c>
      <c r="D34" s="22">
        <f>D35+D36+D37+D38+D39+D42+D40+D41+D43</f>
        <v>385165.82</v>
      </c>
      <c r="E34" s="6">
        <f t="shared" si="0"/>
        <v>18.419068631164308</v>
      </c>
      <c r="F34" s="6">
        <f t="shared" si="1"/>
        <v>166.65973372195904</v>
      </c>
    </row>
    <row r="35" spans="1:7" s="73" customFormat="1" ht="44.25" customHeight="1" hidden="1">
      <c r="A35" s="23" t="s">
        <v>129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1"/>
    </row>
    <row r="36" spans="1:7" s="73" customFormat="1" ht="59.25" customHeight="1">
      <c r="A36" s="23" t="s">
        <v>121</v>
      </c>
      <c r="B36" s="11">
        <v>2612290</v>
      </c>
      <c r="C36" s="12">
        <v>686967.8</v>
      </c>
      <c r="D36" s="16">
        <v>266065.17</v>
      </c>
      <c r="E36" s="6">
        <f t="shared" si="0"/>
        <v>26.297532050423193</v>
      </c>
      <c r="F36" s="6">
        <f t="shared" si="1"/>
        <v>258.19531357674515</v>
      </c>
      <c r="G36" s="71"/>
    </row>
    <row r="37" spans="1:6" s="73" customFormat="1" ht="60.75" customHeight="1">
      <c r="A37" s="23" t="s">
        <v>64</v>
      </c>
      <c r="B37" s="11">
        <v>34590</v>
      </c>
      <c r="C37" s="12">
        <v>0</v>
      </c>
      <c r="D37" s="16">
        <v>0</v>
      </c>
      <c r="E37" s="6">
        <f t="shared" si="0"/>
        <v>0</v>
      </c>
      <c r="F37" s="6"/>
    </row>
    <row r="38" spans="1:7" s="73" customFormat="1" ht="60.75" customHeight="1">
      <c r="A38" s="23" t="s">
        <v>80</v>
      </c>
      <c r="B38" s="11">
        <v>560144</v>
      </c>
      <c r="C38" s="12">
        <v>-69090.96</v>
      </c>
      <c r="D38" s="16">
        <v>103501.75</v>
      </c>
      <c r="E38" s="6"/>
      <c r="F38" s="6"/>
      <c r="G38" s="71"/>
    </row>
    <row r="39" spans="1:7" s="73" customFormat="1" ht="48" customHeight="1">
      <c r="A39" s="23" t="s">
        <v>54</v>
      </c>
      <c r="B39" s="13">
        <v>10000</v>
      </c>
      <c r="C39" s="12">
        <v>1838.76</v>
      </c>
      <c r="D39" s="16">
        <v>0</v>
      </c>
      <c r="E39" s="6">
        <f t="shared" si="0"/>
        <v>18.387600000000003</v>
      </c>
      <c r="F39" s="6"/>
      <c r="G39" s="71"/>
    </row>
    <row r="40" spans="1:6" s="73" customFormat="1" ht="45" hidden="1">
      <c r="A40" s="23" t="s">
        <v>138</v>
      </c>
      <c r="B40" s="15"/>
      <c r="C40" s="58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3" customFormat="1" ht="30" hidden="1">
      <c r="A41" s="23" t="s">
        <v>176</v>
      </c>
      <c r="B41" s="15">
        <v>0</v>
      </c>
      <c r="C41" s="58">
        <v>0</v>
      </c>
      <c r="D41" s="16">
        <v>0</v>
      </c>
      <c r="E41" s="6"/>
      <c r="F41" s="6"/>
    </row>
    <row r="42" spans="1:7" s="73" customFormat="1" ht="29.25" customHeight="1">
      <c r="A42" s="23" t="s">
        <v>90</v>
      </c>
      <c r="B42" s="15">
        <v>212540</v>
      </c>
      <c r="C42" s="13">
        <v>6342.02</v>
      </c>
      <c r="D42" s="16">
        <v>13548.9</v>
      </c>
      <c r="E42" s="6">
        <f t="shared" si="0"/>
        <v>2.983918321257175</v>
      </c>
      <c r="F42" s="6">
        <f t="shared" si="1"/>
        <v>46.80837558768609</v>
      </c>
      <c r="G42" s="71"/>
    </row>
    <row r="43" spans="1:7" s="73" customFormat="1" ht="59.25" customHeight="1">
      <c r="A43" s="23" t="s">
        <v>200</v>
      </c>
      <c r="B43" s="15">
        <v>22500</v>
      </c>
      <c r="C43" s="15">
        <v>0</v>
      </c>
      <c r="D43" s="16">
        <v>2050</v>
      </c>
      <c r="E43" s="6">
        <f t="shared" si="0"/>
        <v>0</v>
      </c>
      <c r="F43" s="6">
        <f t="shared" si="1"/>
        <v>0</v>
      </c>
      <c r="G43" s="71"/>
    </row>
    <row r="44" spans="1:7" s="73" customFormat="1" ht="59.25" customHeight="1">
      <c r="A44" s="23" t="s">
        <v>226</v>
      </c>
      <c r="B44" s="15">
        <v>33000</v>
      </c>
      <c r="C44" s="15">
        <v>15858.71</v>
      </c>
      <c r="D44" s="16">
        <v>0</v>
      </c>
      <c r="E44" s="6">
        <f t="shared" si="0"/>
        <v>48.056696969696965</v>
      </c>
      <c r="F44" s="6"/>
      <c r="G44" s="71"/>
    </row>
    <row r="45" spans="1:6" s="71" customFormat="1" ht="15.75" customHeight="1">
      <c r="A45" s="18" t="s">
        <v>5</v>
      </c>
      <c r="B45" s="22">
        <f>B46+B47+B48+B49+B50+B51</f>
        <v>115600</v>
      </c>
      <c r="C45" s="22">
        <f>C46+C47+C48+C49+C50+C51</f>
        <v>1375.03</v>
      </c>
      <c r="D45" s="22">
        <f>D46+D47+D48+D49+D50+D51</f>
        <v>5225.86</v>
      </c>
      <c r="E45" s="6">
        <f t="shared" si="0"/>
        <v>1.1894723183391003</v>
      </c>
      <c r="F45" s="6">
        <f t="shared" si="1"/>
        <v>26.312032852009047</v>
      </c>
    </row>
    <row r="46" spans="1:7" s="73" customFormat="1" ht="30" customHeight="1">
      <c r="A46" s="10" t="s">
        <v>131</v>
      </c>
      <c r="B46" s="16">
        <v>21600</v>
      </c>
      <c r="C46" s="16">
        <v>1375.03</v>
      </c>
      <c r="D46" s="16">
        <v>1679.99</v>
      </c>
      <c r="E46" s="6">
        <f t="shared" si="0"/>
        <v>6.36587962962963</v>
      </c>
      <c r="F46" s="6">
        <f t="shared" si="1"/>
        <v>81.84751099708927</v>
      </c>
      <c r="G46" s="71"/>
    </row>
    <row r="47" spans="1:6" s="73" customFormat="1" ht="27" customHeight="1" hidden="1">
      <c r="A47" s="10" t="s">
        <v>132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3" customFormat="1" ht="15">
      <c r="A48" s="10" t="s">
        <v>133</v>
      </c>
      <c r="B48" s="16">
        <v>83500</v>
      </c>
      <c r="C48" s="16">
        <v>0</v>
      </c>
      <c r="D48" s="16">
        <v>59.08</v>
      </c>
      <c r="E48" s="6">
        <f t="shared" si="0"/>
        <v>0</v>
      </c>
      <c r="F48" s="6">
        <f t="shared" si="1"/>
        <v>0</v>
      </c>
    </row>
    <row r="49" spans="1:6" s="73" customFormat="1" ht="17.25" customHeight="1" hidden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3" customFormat="1" ht="17.25" customHeight="1">
      <c r="A50" s="24" t="s">
        <v>155</v>
      </c>
      <c r="B50" s="16">
        <v>10500</v>
      </c>
      <c r="C50" s="16">
        <v>0</v>
      </c>
      <c r="D50" s="16">
        <v>3486.79</v>
      </c>
      <c r="E50" s="6">
        <f t="shared" si="0"/>
        <v>0</v>
      </c>
      <c r="F50" s="6">
        <f t="shared" si="1"/>
        <v>0</v>
      </c>
      <c r="G50" s="75"/>
    </row>
    <row r="51" spans="1:7" s="73" customFormat="1" ht="17.25" customHeight="1" hidden="1">
      <c r="A51" s="24" t="s">
        <v>156</v>
      </c>
      <c r="B51" s="16">
        <v>0</v>
      </c>
      <c r="C51" s="16">
        <v>0</v>
      </c>
      <c r="D51" s="16">
        <v>0</v>
      </c>
      <c r="E51" s="6"/>
      <c r="F51" s="6"/>
      <c r="G51" s="75"/>
    </row>
    <row r="52" spans="1:6" s="71" customFormat="1" ht="28.5" customHeight="1">
      <c r="A52" s="18" t="s">
        <v>134</v>
      </c>
      <c r="B52" s="6">
        <f>B53+B54+B55+B56</f>
        <v>2958000</v>
      </c>
      <c r="C52" s="6">
        <f>C53+C54+C55+C56</f>
        <v>2900.61</v>
      </c>
      <c r="D52" s="6">
        <f>D53+D54+D55+D56</f>
        <v>2658.23</v>
      </c>
      <c r="E52" s="6">
        <f t="shared" si="0"/>
        <v>0.09805983772819472</v>
      </c>
      <c r="F52" s="6">
        <f t="shared" si="1"/>
        <v>109.11809738058784</v>
      </c>
    </row>
    <row r="53" spans="1:6" s="73" customFormat="1" ht="29.25" customHeight="1">
      <c r="A53" s="10" t="s">
        <v>83</v>
      </c>
      <c r="B53" s="11">
        <v>157900</v>
      </c>
      <c r="C53" s="12">
        <v>0</v>
      </c>
      <c r="D53" s="64">
        <v>0</v>
      </c>
      <c r="E53" s="6">
        <f t="shared" si="0"/>
        <v>0</v>
      </c>
      <c r="F53" s="6"/>
    </row>
    <row r="54" spans="1:6" s="73" customFormat="1" ht="30.75" customHeight="1">
      <c r="A54" s="10" t="s">
        <v>84</v>
      </c>
      <c r="B54" s="11">
        <v>130000</v>
      </c>
      <c r="C54" s="12">
        <v>2900.61</v>
      </c>
      <c r="D54" s="64">
        <v>2658.23</v>
      </c>
      <c r="E54" s="6">
        <f t="shared" si="0"/>
        <v>2.2312384615384615</v>
      </c>
      <c r="F54" s="6">
        <f t="shared" si="1"/>
        <v>109.11809738058784</v>
      </c>
    </row>
    <row r="55" spans="1:7" s="73" customFormat="1" ht="16.5" customHeight="1">
      <c r="A55" s="10" t="s">
        <v>56</v>
      </c>
      <c r="B55" s="8">
        <v>2670100</v>
      </c>
      <c r="C55" s="8">
        <v>0</v>
      </c>
      <c r="D55" s="64">
        <v>0</v>
      </c>
      <c r="E55" s="6">
        <f t="shared" si="0"/>
        <v>0</v>
      </c>
      <c r="F55" s="6"/>
      <c r="G55" s="76"/>
    </row>
    <row r="56" spans="1:6" s="73" customFormat="1" ht="15" customHeight="1" hidden="1">
      <c r="A56" s="10" t="s">
        <v>101</v>
      </c>
      <c r="B56" s="8"/>
      <c r="C56" s="12">
        <v>0</v>
      </c>
      <c r="D56" s="96">
        <v>0</v>
      </c>
      <c r="E56" s="6"/>
      <c r="F56" s="6" t="e">
        <f t="shared" si="1"/>
        <v>#DIV/0!</v>
      </c>
    </row>
    <row r="57" spans="1:6" s="71" customFormat="1" ht="31.5" customHeight="1">
      <c r="A57" s="18" t="s">
        <v>135</v>
      </c>
      <c r="B57" s="22">
        <f>B59+B60+B64+B63+B62+B65+B61</f>
        <v>1500000</v>
      </c>
      <c r="C57" s="22">
        <f>C59+C60+C64+C63+C62+C65+C61</f>
        <v>498252.6</v>
      </c>
      <c r="D57" s="22">
        <f>D59+D60+D64+D63+D61+D62+D65</f>
        <v>376220.42</v>
      </c>
      <c r="E57" s="6">
        <f t="shared" si="0"/>
        <v>33.21684</v>
      </c>
      <c r="F57" s="6">
        <f t="shared" si="1"/>
        <v>132.436352072543</v>
      </c>
    </row>
    <row r="58" spans="1:6" s="73" customFormat="1" ht="60" hidden="1">
      <c r="A58" s="23" t="s">
        <v>117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3" customFormat="1" ht="76.5" customHeight="1" hidden="1">
      <c r="A59" s="25" t="s">
        <v>136</v>
      </c>
      <c r="B59" s="15">
        <v>0</v>
      </c>
      <c r="C59" s="11">
        <v>0</v>
      </c>
      <c r="D59" s="16">
        <v>0</v>
      </c>
      <c r="E59" s="6" t="e">
        <f t="shared" si="0"/>
        <v>#DIV/0!</v>
      </c>
      <c r="F59" s="6" t="e">
        <f t="shared" si="1"/>
        <v>#DIV/0!</v>
      </c>
    </row>
    <row r="60" spans="1:6" s="73" customFormat="1" ht="74.25" customHeight="1" hidden="1">
      <c r="A60" s="25" t="s">
        <v>137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3" customFormat="1" ht="57.75" customHeight="1" hidden="1">
      <c r="A61" s="25" t="s">
        <v>157</v>
      </c>
      <c r="B61" s="14"/>
      <c r="C61" s="11"/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6" s="73" customFormat="1" ht="60" hidden="1">
      <c r="A62" s="25" t="s">
        <v>161</v>
      </c>
      <c r="B62" s="14"/>
      <c r="C62" s="11"/>
      <c r="D62" s="16">
        <v>0</v>
      </c>
      <c r="E62" s="6" t="e">
        <f t="shared" si="0"/>
        <v>#DIV/0!</v>
      </c>
      <c r="F62" s="6" t="e">
        <f t="shared" si="1"/>
        <v>#DIV/0!</v>
      </c>
    </row>
    <row r="63" spans="1:6" s="73" customFormat="1" ht="59.25" customHeight="1">
      <c r="A63" s="25" t="s">
        <v>154</v>
      </c>
      <c r="B63" s="14">
        <v>0</v>
      </c>
      <c r="C63" s="11">
        <v>21300</v>
      </c>
      <c r="D63" s="16">
        <v>0</v>
      </c>
      <c r="E63" s="6"/>
      <c r="F63" s="6"/>
    </row>
    <row r="64" spans="1:6" s="73" customFormat="1" ht="48.75" customHeight="1">
      <c r="A64" s="24" t="s">
        <v>122</v>
      </c>
      <c r="B64" s="14">
        <v>1500000</v>
      </c>
      <c r="C64" s="11">
        <v>476952.6</v>
      </c>
      <c r="D64" s="16">
        <v>374398.87</v>
      </c>
      <c r="E64" s="6">
        <f t="shared" si="0"/>
        <v>31.79684</v>
      </c>
      <c r="F64" s="6">
        <f t="shared" si="1"/>
        <v>127.39157038588284</v>
      </c>
    </row>
    <row r="65" spans="1:6" s="73" customFormat="1" ht="45">
      <c r="A65" s="24" t="s">
        <v>162</v>
      </c>
      <c r="B65" s="14">
        <v>0</v>
      </c>
      <c r="C65" s="26">
        <v>0</v>
      </c>
      <c r="D65" s="16">
        <v>1821.55</v>
      </c>
      <c r="E65" s="6"/>
      <c r="F65" s="6">
        <f t="shared" si="1"/>
        <v>0</v>
      </c>
    </row>
    <row r="66" spans="1:6" s="71" customFormat="1" ht="15" customHeight="1">
      <c r="A66" s="18" t="s">
        <v>123</v>
      </c>
      <c r="B66" s="22">
        <v>1750000</v>
      </c>
      <c r="C66" s="22">
        <v>79322.14</v>
      </c>
      <c r="D66" s="22">
        <v>191958.56</v>
      </c>
      <c r="E66" s="6">
        <f t="shared" si="0"/>
        <v>4.532693714285714</v>
      </c>
      <c r="F66" s="6">
        <f t="shared" si="1"/>
        <v>41.322533363450944</v>
      </c>
    </row>
    <row r="67" spans="1:6" s="71" customFormat="1" ht="15" customHeight="1">
      <c r="A67" s="27" t="s">
        <v>139</v>
      </c>
      <c r="B67" s="22">
        <f>B68+B69+B70+B71+B72</f>
        <v>1119323.73</v>
      </c>
      <c r="C67" s="22">
        <f>C68+C69+C70+C71+C72</f>
        <v>123669.79000000001</v>
      </c>
      <c r="D67" s="22">
        <f>D68+D69+D70+D71</f>
        <v>30974</v>
      </c>
      <c r="E67" s="6">
        <f t="shared" si="0"/>
        <v>11.048616828663144</v>
      </c>
      <c r="F67" s="6">
        <f t="shared" si="1"/>
        <v>399.2696777942791</v>
      </c>
    </row>
    <row r="68" spans="1:6" s="73" customFormat="1" ht="15" hidden="1">
      <c r="A68" s="28" t="s">
        <v>142</v>
      </c>
      <c r="B68" s="16">
        <v>0</v>
      </c>
      <c r="C68" s="16">
        <v>0</v>
      </c>
      <c r="D68" s="16">
        <v>0</v>
      </c>
      <c r="E68" s="6" t="e">
        <f>C68/B68*100</f>
        <v>#DIV/0!</v>
      </c>
      <c r="F68" s="6" t="e">
        <f t="shared" si="1"/>
        <v>#DIV/0!</v>
      </c>
    </row>
    <row r="69" spans="1:6" s="71" customFormat="1" ht="15" customHeight="1">
      <c r="A69" s="29" t="s">
        <v>140</v>
      </c>
      <c r="B69" s="16">
        <v>0</v>
      </c>
      <c r="C69" s="16">
        <v>-2004.67</v>
      </c>
      <c r="D69" s="16">
        <v>0</v>
      </c>
      <c r="E69" s="6"/>
      <c r="F69" s="6"/>
    </row>
    <row r="70" spans="1:6" s="71" customFormat="1" ht="16.5" customHeight="1">
      <c r="A70" s="29" t="s">
        <v>143</v>
      </c>
      <c r="B70" s="16">
        <v>84020</v>
      </c>
      <c r="C70" s="16">
        <v>24274.46</v>
      </c>
      <c r="D70" s="16">
        <v>30974</v>
      </c>
      <c r="E70" s="6">
        <f>C70/B70*100</f>
        <v>28.891287788621757</v>
      </c>
      <c r="F70" s="6">
        <f>C70/D70*100</f>
        <v>78.37043972363918</v>
      </c>
    </row>
    <row r="71" spans="1:6" s="71" customFormat="1" ht="18" customHeight="1">
      <c r="A71" s="30" t="s">
        <v>141</v>
      </c>
      <c r="B71" s="16">
        <v>70000</v>
      </c>
      <c r="C71" s="16">
        <v>0</v>
      </c>
      <c r="D71" s="16">
        <v>0</v>
      </c>
      <c r="E71" s="6">
        <f>C71/B71*100</f>
        <v>0</v>
      </c>
      <c r="F71" s="6"/>
    </row>
    <row r="72" spans="1:6" s="71" customFormat="1" ht="18" customHeight="1">
      <c r="A72" s="30" t="s">
        <v>227</v>
      </c>
      <c r="B72" s="16">
        <v>965303.73</v>
      </c>
      <c r="C72" s="16">
        <v>101400</v>
      </c>
      <c r="D72" s="16">
        <v>0</v>
      </c>
      <c r="E72" s="6">
        <f>C72/B72*100</f>
        <v>10.5044657809413</v>
      </c>
      <c r="F72" s="6"/>
    </row>
    <row r="73" spans="1:6" s="70" customFormat="1" ht="16.5" customHeight="1">
      <c r="A73" s="31" t="s">
        <v>18</v>
      </c>
      <c r="B73" s="4">
        <f>B4</f>
        <v>126857387.73</v>
      </c>
      <c r="C73" s="4">
        <f>C4</f>
        <v>15627022.16</v>
      </c>
      <c r="D73" s="4">
        <f>D4</f>
        <v>15343065.95</v>
      </c>
      <c r="E73" s="4">
        <f aca="true" t="shared" si="2" ref="E73:E138">C73/B73*100</f>
        <v>12.31857477095473</v>
      </c>
      <c r="F73" s="4">
        <f aca="true" t="shared" si="3" ref="F73:F163">C73/D73*100</f>
        <v>101.85071361177327</v>
      </c>
    </row>
    <row r="74" spans="1:10" s="70" customFormat="1" ht="15" customHeight="1">
      <c r="A74" s="32" t="s">
        <v>17</v>
      </c>
      <c r="B74" s="4">
        <f>B75+B196+B199+B203</f>
        <v>408521161.59000003</v>
      </c>
      <c r="C74" s="4">
        <f>C75+C196+C203+C198+C199</f>
        <v>45531638.419999994</v>
      </c>
      <c r="D74" s="4">
        <f>D75+D196+D203+D198+D199</f>
        <v>10080777.679999998</v>
      </c>
      <c r="E74" s="4">
        <f t="shared" si="2"/>
        <v>11.145478545783744</v>
      </c>
      <c r="F74" s="4">
        <f t="shared" si="3"/>
        <v>451.6679155650222</v>
      </c>
      <c r="J74" s="101"/>
    </row>
    <row r="75" spans="1:10" s="71" customFormat="1" ht="16.5" customHeight="1">
      <c r="A75" s="18" t="s">
        <v>50</v>
      </c>
      <c r="B75" s="6">
        <f>B76+B80+B153+B186</f>
        <v>407854361.59000003</v>
      </c>
      <c r="C75" s="6">
        <f>C76+C80+C153+C186</f>
        <v>56178096.769999996</v>
      </c>
      <c r="D75" s="6">
        <f>D76+D80+D153+D186</f>
        <v>37291585.79</v>
      </c>
      <c r="E75" s="6">
        <f t="shared" si="2"/>
        <v>13.774058110103926</v>
      </c>
      <c r="F75" s="6">
        <f t="shared" si="3"/>
        <v>150.64550240999552</v>
      </c>
      <c r="J75" s="101"/>
    </row>
    <row r="76" spans="1:6" s="71" customFormat="1" ht="30" customHeight="1">
      <c r="A76" s="18" t="s">
        <v>57</v>
      </c>
      <c r="B76" s="6">
        <f>B77+B78+B79</f>
        <v>33623600</v>
      </c>
      <c r="C76" s="6">
        <f>C77+C78+C79</f>
        <v>5604000</v>
      </c>
      <c r="D76" s="6">
        <f>D77+D78+D79</f>
        <v>4183600</v>
      </c>
      <c r="E76" s="6">
        <f t="shared" si="2"/>
        <v>16.666864940101593</v>
      </c>
      <c r="F76" s="6">
        <f t="shared" si="3"/>
        <v>133.9516206138254</v>
      </c>
    </row>
    <row r="77" spans="1:6" s="73" customFormat="1" ht="29.25" customHeight="1">
      <c r="A77" s="40" t="s">
        <v>228</v>
      </c>
      <c r="B77" s="16">
        <v>33623600</v>
      </c>
      <c r="C77" s="16">
        <v>5604000</v>
      </c>
      <c r="D77" s="16">
        <v>4183600</v>
      </c>
      <c r="E77" s="6">
        <f t="shared" si="2"/>
        <v>16.666864940101593</v>
      </c>
      <c r="F77" s="6">
        <f t="shared" si="3"/>
        <v>133.9516206138254</v>
      </c>
    </row>
    <row r="78" spans="1:6" s="73" customFormat="1" ht="15" customHeight="1" hidden="1">
      <c r="A78" s="10" t="s">
        <v>58</v>
      </c>
      <c r="B78" s="16"/>
      <c r="C78" s="16"/>
      <c r="D78" s="16"/>
      <c r="E78" s="6"/>
      <c r="F78" s="6" t="e">
        <f t="shared" si="3"/>
        <v>#DIV/0!</v>
      </c>
    </row>
    <row r="79" spans="1:6" s="73" customFormat="1" ht="15" hidden="1">
      <c r="A79" s="10" t="s">
        <v>144</v>
      </c>
      <c r="B79" s="16"/>
      <c r="C79" s="16"/>
      <c r="D79" s="16"/>
      <c r="E79" s="6"/>
      <c r="F79" s="6" t="e">
        <f t="shared" si="3"/>
        <v>#DIV/0!</v>
      </c>
    </row>
    <row r="80" spans="1:6" s="71" customFormat="1" ht="15">
      <c r="A80" s="9" t="s">
        <v>16</v>
      </c>
      <c r="B80" s="22">
        <f>B86+B88+B89+B90+B92+B91+B94+B96+B106+B111+B112</f>
        <v>76545741.59</v>
      </c>
      <c r="C80" s="22">
        <f>SUM(C81:C96)+C112+C111+C106</f>
        <v>13094750.67</v>
      </c>
      <c r="D80" s="22">
        <f>SUM(D81:D96)+D112+D111+D106</f>
        <v>820086</v>
      </c>
      <c r="E80" s="6">
        <f t="shared" si="2"/>
        <v>17.10709230585168</v>
      </c>
      <c r="F80" s="6">
        <f t="shared" si="3"/>
        <v>1596.7533490390033</v>
      </c>
    </row>
    <row r="81" spans="1:6" s="73" customFormat="1" ht="30" hidden="1">
      <c r="A81" s="23" t="s">
        <v>95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7" customFormat="1" ht="15" hidden="1">
      <c r="A82" s="33" t="s">
        <v>124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7" customFormat="1" ht="15" hidden="1">
      <c r="A83" s="33" t="s">
        <v>112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7" customFormat="1" ht="30" hidden="1">
      <c r="A84" s="33" t="s">
        <v>113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7" customFormat="1" ht="30" hidden="1">
      <c r="A85" s="33" t="s">
        <v>115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8" customFormat="1" ht="45">
      <c r="A86" s="23" t="s">
        <v>152</v>
      </c>
      <c r="B86" s="16">
        <v>450000</v>
      </c>
      <c r="C86" s="16">
        <v>0</v>
      </c>
      <c r="D86" s="16">
        <v>0</v>
      </c>
      <c r="E86" s="6">
        <f t="shared" si="2"/>
        <v>0</v>
      </c>
      <c r="F86" s="6"/>
    </row>
    <row r="87" spans="1:6" s="78" customFormat="1" ht="30" hidden="1">
      <c r="A87" s="23" t="s">
        <v>158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8" customFormat="1" ht="30.75" customHeight="1">
      <c r="A88" s="23" t="s">
        <v>153</v>
      </c>
      <c r="B88" s="16">
        <v>7539028.11</v>
      </c>
      <c r="C88" s="16">
        <v>4882279.17</v>
      </c>
      <c r="D88" s="16">
        <v>0</v>
      </c>
      <c r="E88" s="6">
        <f t="shared" si="2"/>
        <v>64.76006056435834</v>
      </c>
      <c r="F88" s="6"/>
    </row>
    <row r="89" spans="1:6" s="78" customFormat="1" ht="30.75" customHeight="1">
      <c r="A89" s="23" t="s">
        <v>164</v>
      </c>
      <c r="B89" s="16">
        <v>4967644.58</v>
      </c>
      <c r="C89" s="16">
        <v>0</v>
      </c>
      <c r="D89" s="16">
        <v>0</v>
      </c>
      <c r="E89" s="6">
        <f t="shared" si="2"/>
        <v>0</v>
      </c>
      <c r="F89" s="6"/>
    </row>
    <row r="90" spans="1:6" s="78" customFormat="1" ht="30">
      <c r="A90" s="23" t="s">
        <v>204</v>
      </c>
      <c r="B90" s="16">
        <v>1798989.9</v>
      </c>
      <c r="C90" s="16">
        <v>0</v>
      </c>
      <c r="D90" s="16">
        <v>0</v>
      </c>
      <c r="E90" s="6">
        <f t="shared" si="2"/>
        <v>0</v>
      </c>
      <c r="F90" s="6"/>
    </row>
    <row r="91" spans="1:6" s="78" customFormat="1" ht="33" customHeight="1" hidden="1">
      <c r="A91" s="23" t="s">
        <v>163</v>
      </c>
      <c r="B91" s="16"/>
      <c r="C91" s="16"/>
      <c r="D91" s="16"/>
      <c r="E91" s="6" t="e">
        <f t="shared" si="2"/>
        <v>#DIV/0!</v>
      </c>
      <c r="F91" s="6" t="e">
        <f t="shared" si="3"/>
        <v>#DIV/0!</v>
      </c>
    </row>
    <row r="92" spans="1:6" s="78" customFormat="1" ht="46.5" customHeight="1">
      <c r="A92" s="23" t="s">
        <v>218</v>
      </c>
      <c r="B92" s="16">
        <v>10841279</v>
      </c>
      <c r="C92" s="16">
        <v>745539.3</v>
      </c>
      <c r="D92" s="16">
        <v>0</v>
      </c>
      <c r="E92" s="6">
        <f t="shared" si="2"/>
        <v>6.87685742613948</v>
      </c>
      <c r="F92" s="6"/>
    </row>
    <row r="93" spans="1:6" s="78" customFormat="1" ht="30" customHeight="1" hidden="1">
      <c r="A93" s="23" t="s">
        <v>165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3" customFormat="1" ht="45">
      <c r="A94" s="23" t="s">
        <v>96</v>
      </c>
      <c r="B94" s="16">
        <v>5506600</v>
      </c>
      <c r="C94" s="16">
        <v>0</v>
      </c>
      <c r="D94" s="16">
        <v>0</v>
      </c>
      <c r="E94" s="6">
        <f t="shared" si="2"/>
        <v>0</v>
      </c>
      <c r="F94" s="6"/>
      <c r="G94" s="79"/>
      <c r="H94" s="79"/>
    </row>
    <row r="95" spans="1:6" s="73" customFormat="1" ht="30" hidden="1">
      <c r="A95" s="35" t="s">
        <v>119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3" customFormat="1" ht="64.5" customHeight="1">
      <c r="A96" s="36" t="s">
        <v>102</v>
      </c>
      <c r="B96" s="16">
        <f>B99+B100+B101+B102+B103</f>
        <v>10762000</v>
      </c>
      <c r="C96" s="16">
        <f>C99+C100+C101+C102+C103</f>
        <v>0</v>
      </c>
      <c r="D96" s="16">
        <f>D97+D98+D99+D100+D101</f>
        <v>0</v>
      </c>
      <c r="E96" s="6">
        <f t="shared" si="2"/>
        <v>0</v>
      </c>
      <c r="F96" s="6"/>
    </row>
    <row r="97" spans="1:6" s="78" customFormat="1" ht="45" hidden="1">
      <c r="A97" s="56" t="s">
        <v>212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8" customFormat="1" ht="30" hidden="1">
      <c r="A98" s="56" t="s">
        <v>213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8" customFormat="1" ht="45">
      <c r="A99" s="56" t="s">
        <v>183</v>
      </c>
      <c r="B99" s="34">
        <v>5996800</v>
      </c>
      <c r="C99" s="34">
        <v>0</v>
      </c>
      <c r="D99" s="34">
        <v>0</v>
      </c>
      <c r="E99" s="6">
        <f t="shared" si="2"/>
        <v>0</v>
      </c>
      <c r="F99" s="6"/>
    </row>
    <row r="100" spans="1:6" s="78" customFormat="1" ht="30.75" customHeight="1">
      <c r="A100" s="56" t="s">
        <v>184</v>
      </c>
      <c r="B100" s="34">
        <v>4013800</v>
      </c>
      <c r="C100" s="34">
        <v>0</v>
      </c>
      <c r="D100" s="34">
        <v>0</v>
      </c>
      <c r="E100" s="6">
        <f t="shared" si="2"/>
        <v>0</v>
      </c>
      <c r="F100" s="6"/>
    </row>
    <row r="101" spans="1:6" s="78" customFormat="1" ht="30.75" customHeight="1">
      <c r="A101" s="56" t="s">
        <v>185</v>
      </c>
      <c r="B101" s="34">
        <v>751400</v>
      </c>
      <c r="C101" s="34">
        <v>0</v>
      </c>
      <c r="D101" s="34">
        <v>0</v>
      </c>
      <c r="E101" s="6">
        <f t="shared" si="2"/>
        <v>0</v>
      </c>
      <c r="F101" s="6"/>
    </row>
    <row r="102" spans="1:6" s="78" customFormat="1" ht="30" hidden="1">
      <c r="A102" s="56" t="s">
        <v>186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8" customFormat="1" ht="30" hidden="1">
      <c r="A103" s="56" t="s">
        <v>187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3" customFormat="1" ht="90" hidden="1">
      <c r="A104" s="37" t="s">
        <v>103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3" customFormat="1" ht="30" hidden="1">
      <c r="A105" s="23" t="s">
        <v>98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73" customFormat="1" ht="15">
      <c r="A106" s="23" t="s">
        <v>97</v>
      </c>
      <c r="B106" s="16">
        <f>B107+B108+B109+B110</f>
        <v>375000</v>
      </c>
      <c r="C106" s="16">
        <f>C107+C108+C109+C110</f>
        <v>0</v>
      </c>
      <c r="D106" s="16">
        <f>D107+D108+D109</f>
        <v>0</v>
      </c>
      <c r="E106" s="6">
        <f t="shared" si="2"/>
        <v>0</v>
      </c>
      <c r="F106" s="6"/>
    </row>
    <row r="107" spans="1:6" s="80" customFormat="1" ht="15" hidden="1">
      <c r="A107" s="38" t="s">
        <v>114</v>
      </c>
      <c r="B107" s="34"/>
      <c r="C107" s="34"/>
      <c r="D107" s="34"/>
      <c r="E107" s="6" t="e">
        <f t="shared" si="2"/>
        <v>#DIV/0!</v>
      </c>
      <c r="F107" s="6" t="e">
        <f t="shared" si="3"/>
        <v>#DIV/0!</v>
      </c>
    </row>
    <row r="108" spans="1:6" s="80" customFormat="1" ht="15.75" customHeight="1">
      <c r="A108" s="33" t="s">
        <v>234</v>
      </c>
      <c r="B108" s="34">
        <v>75000</v>
      </c>
      <c r="C108" s="34">
        <v>0</v>
      </c>
      <c r="D108" s="34">
        <v>0</v>
      </c>
      <c r="E108" s="6">
        <f t="shared" si="2"/>
        <v>0</v>
      </c>
      <c r="F108" s="6"/>
    </row>
    <row r="109" spans="1:6" s="80" customFormat="1" ht="15">
      <c r="A109" s="39" t="s">
        <v>235</v>
      </c>
      <c r="B109" s="34">
        <v>300000</v>
      </c>
      <c r="C109" s="34">
        <v>0</v>
      </c>
      <c r="D109" s="34">
        <v>0</v>
      </c>
      <c r="E109" s="6">
        <f t="shared" si="2"/>
        <v>0</v>
      </c>
      <c r="F109" s="6"/>
    </row>
    <row r="110" spans="1:6" s="80" customFormat="1" ht="45" hidden="1">
      <c r="A110" s="39" t="s">
        <v>188</v>
      </c>
      <c r="B110" s="34"/>
      <c r="C110" s="34"/>
      <c r="D110" s="34"/>
      <c r="E110" s="6" t="e">
        <f t="shared" si="2"/>
        <v>#DIV/0!</v>
      </c>
      <c r="F110" s="6" t="e">
        <f t="shared" si="3"/>
        <v>#DIV/0!</v>
      </c>
    </row>
    <row r="111" spans="1:6" s="81" customFormat="1" ht="45" hidden="1">
      <c r="A111" s="40" t="s">
        <v>205</v>
      </c>
      <c r="B111" s="16"/>
      <c r="C111" s="16"/>
      <c r="D111" s="16"/>
      <c r="E111" s="6" t="e">
        <f t="shared" si="2"/>
        <v>#DIV/0!</v>
      </c>
      <c r="F111" s="6" t="e">
        <f t="shared" si="3"/>
        <v>#DIV/0!</v>
      </c>
    </row>
    <row r="112" spans="1:6" s="73" customFormat="1" ht="14.25" customHeight="1">
      <c r="A112" s="23" t="s">
        <v>51</v>
      </c>
      <c r="B112" s="16">
        <f>SUM(B114:B152)</f>
        <v>34305200</v>
      </c>
      <c r="C112" s="16">
        <f>SUM(C114:C152)</f>
        <v>7466932.2</v>
      </c>
      <c r="D112" s="16">
        <f>SUM(D114:D152)</f>
        <v>820086</v>
      </c>
      <c r="E112" s="6">
        <f t="shared" si="2"/>
        <v>21.76618180334177</v>
      </c>
      <c r="F112" s="6">
        <f t="shared" si="3"/>
        <v>910.5059957126448</v>
      </c>
    </row>
    <row r="113" spans="1:6" s="73" customFormat="1" ht="15" customHeight="1">
      <c r="A113" s="23" t="s">
        <v>22</v>
      </c>
      <c r="B113" s="16"/>
      <c r="C113" s="16"/>
      <c r="D113" s="16"/>
      <c r="E113" s="6"/>
      <c r="F113" s="6"/>
    </row>
    <row r="114" spans="1:6" s="73" customFormat="1" ht="15">
      <c r="A114" s="33" t="s">
        <v>229</v>
      </c>
      <c r="B114" s="34">
        <v>173000</v>
      </c>
      <c r="C114" s="34">
        <v>0</v>
      </c>
      <c r="D114" s="34">
        <v>0</v>
      </c>
      <c r="E114" s="6">
        <f t="shared" si="2"/>
        <v>0</v>
      </c>
      <c r="F114" s="6"/>
    </row>
    <row r="115" spans="1:6" s="73" customFormat="1" ht="30" hidden="1">
      <c r="A115" s="33" t="s">
        <v>177</v>
      </c>
      <c r="B115" s="34"/>
      <c r="C115" s="34"/>
      <c r="D115" s="16"/>
      <c r="E115" s="6" t="e">
        <f t="shared" si="2"/>
        <v>#DIV/0!</v>
      </c>
      <c r="F115" s="6" t="e">
        <f t="shared" si="3"/>
        <v>#DIV/0!</v>
      </c>
    </row>
    <row r="116" spans="1:6" s="78" customFormat="1" ht="30">
      <c r="A116" s="33" t="s">
        <v>201</v>
      </c>
      <c r="B116" s="34">
        <v>10876900</v>
      </c>
      <c r="C116" s="34">
        <v>704712</v>
      </c>
      <c r="D116" s="34">
        <v>820086</v>
      </c>
      <c r="E116" s="6">
        <f t="shared" si="2"/>
        <v>6.478978385385542</v>
      </c>
      <c r="F116" s="6">
        <f t="shared" si="3"/>
        <v>85.93147547940094</v>
      </c>
    </row>
    <row r="117" spans="1:6" s="78" customFormat="1" ht="30">
      <c r="A117" s="33" t="s">
        <v>230</v>
      </c>
      <c r="B117" s="34">
        <v>144000</v>
      </c>
      <c r="C117" s="34">
        <v>0</v>
      </c>
      <c r="D117" s="34">
        <v>0</v>
      </c>
      <c r="E117" s="6">
        <f>C117/B117*100</f>
        <v>0</v>
      </c>
      <c r="F117" s="6"/>
    </row>
    <row r="118" spans="1:6" s="78" customFormat="1" ht="30" hidden="1">
      <c r="A118" s="33" t="s">
        <v>217</v>
      </c>
      <c r="B118" s="34"/>
      <c r="C118" s="34"/>
      <c r="D118" s="34"/>
      <c r="E118" s="6" t="e">
        <f t="shared" si="2"/>
        <v>#DIV/0!</v>
      </c>
      <c r="F118" s="6" t="e">
        <f t="shared" si="3"/>
        <v>#DIV/0!</v>
      </c>
    </row>
    <row r="119" spans="1:6" s="78" customFormat="1" ht="30">
      <c r="A119" s="33" t="s">
        <v>202</v>
      </c>
      <c r="B119" s="34">
        <v>2691100</v>
      </c>
      <c r="C119" s="34">
        <v>297920.2</v>
      </c>
      <c r="D119" s="34">
        <v>0</v>
      </c>
      <c r="E119" s="6">
        <f t="shared" si="2"/>
        <v>11.07057337148378</v>
      </c>
      <c r="F119" s="6"/>
    </row>
    <row r="120" spans="1:6" s="78" customFormat="1" ht="15" hidden="1">
      <c r="A120" s="33" t="s">
        <v>189</v>
      </c>
      <c r="B120" s="34"/>
      <c r="C120" s="34"/>
      <c r="D120" s="34"/>
      <c r="E120" s="6" t="e">
        <f t="shared" si="2"/>
        <v>#DIV/0!</v>
      </c>
      <c r="F120" s="6" t="e">
        <f t="shared" si="3"/>
        <v>#DIV/0!</v>
      </c>
    </row>
    <row r="121" spans="1:6" s="78" customFormat="1" ht="30" hidden="1">
      <c r="A121" s="33" t="s">
        <v>219</v>
      </c>
      <c r="B121" s="34"/>
      <c r="C121" s="34"/>
      <c r="D121" s="34"/>
      <c r="E121" s="6" t="e">
        <f t="shared" si="2"/>
        <v>#DIV/0!</v>
      </c>
      <c r="F121" s="6" t="e">
        <f t="shared" si="3"/>
        <v>#DIV/0!</v>
      </c>
    </row>
    <row r="122" spans="1:6" s="78" customFormat="1" ht="30" hidden="1">
      <c r="A122" s="33" t="s">
        <v>190</v>
      </c>
      <c r="B122" s="34"/>
      <c r="C122" s="34"/>
      <c r="D122" s="34"/>
      <c r="E122" s="6" t="e">
        <f t="shared" si="2"/>
        <v>#DIV/0!</v>
      </c>
      <c r="F122" s="6" t="e">
        <f t="shared" si="3"/>
        <v>#DIV/0!</v>
      </c>
    </row>
    <row r="123" spans="1:6" s="78" customFormat="1" ht="15.75" customHeight="1" hidden="1">
      <c r="A123" s="33" t="s">
        <v>191</v>
      </c>
      <c r="B123" s="34"/>
      <c r="C123" s="34"/>
      <c r="D123" s="34"/>
      <c r="E123" s="6" t="e">
        <f t="shared" si="2"/>
        <v>#DIV/0!</v>
      </c>
      <c r="F123" s="6" t="e">
        <f t="shared" si="3"/>
        <v>#DIV/0!</v>
      </c>
    </row>
    <row r="124" spans="1:6" s="78" customFormat="1" ht="30" hidden="1">
      <c r="A124" s="33" t="s">
        <v>216</v>
      </c>
      <c r="B124" s="34"/>
      <c r="C124" s="34"/>
      <c r="D124" s="34"/>
      <c r="E124" s="6" t="e">
        <f t="shared" si="2"/>
        <v>#DIV/0!</v>
      </c>
      <c r="F124" s="6" t="e">
        <f t="shared" si="3"/>
        <v>#DIV/0!</v>
      </c>
    </row>
    <row r="125" spans="1:6" s="78" customFormat="1" ht="15" hidden="1">
      <c r="A125" s="33" t="s">
        <v>116</v>
      </c>
      <c r="B125" s="34"/>
      <c r="C125" s="34"/>
      <c r="D125" s="34"/>
      <c r="E125" s="6" t="e">
        <f t="shared" si="2"/>
        <v>#DIV/0!</v>
      </c>
      <c r="F125" s="6" t="e">
        <f t="shared" si="3"/>
        <v>#DIV/0!</v>
      </c>
    </row>
    <row r="126" spans="1:6" s="78" customFormat="1" ht="30" hidden="1">
      <c r="A126" s="33" t="s">
        <v>128</v>
      </c>
      <c r="B126" s="34"/>
      <c r="C126" s="34"/>
      <c r="D126" s="34"/>
      <c r="E126" s="6" t="e">
        <f t="shared" si="2"/>
        <v>#DIV/0!</v>
      </c>
      <c r="F126" s="6" t="e">
        <f t="shared" si="3"/>
        <v>#DIV/0!</v>
      </c>
    </row>
    <row r="127" spans="1:6" s="78" customFormat="1" ht="60" hidden="1">
      <c r="A127" s="33" t="s">
        <v>206</v>
      </c>
      <c r="B127" s="34"/>
      <c r="C127" s="34"/>
      <c r="D127" s="34"/>
      <c r="E127" s="6" t="e">
        <f t="shared" si="2"/>
        <v>#DIV/0!</v>
      </c>
      <c r="F127" s="6" t="e">
        <f t="shared" si="3"/>
        <v>#DIV/0!</v>
      </c>
    </row>
    <row r="128" spans="1:6" s="78" customFormat="1" ht="30">
      <c r="A128" s="33" t="s">
        <v>120</v>
      </c>
      <c r="B128" s="34">
        <v>8633200</v>
      </c>
      <c r="C128" s="34">
        <v>0</v>
      </c>
      <c r="D128" s="34">
        <v>0</v>
      </c>
      <c r="E128" s="6">
        <f t="shared" si="2"/>
        <v>0</v>
      </c>
      <c r="F128" s="6"/>
    </row>
    <row r="129" spans="1:6" s="78" customFormat="1" ht="30" hidden="1">
      <c r="A129" s="33" t="s">
        <v>146</v>
      </c>
      <c r="B129" s="34"/>
      <c r="C129" s="34"/>
      <c r="D129" s="34"/>
      <c r="E129" s="6" t="e">
        <f t="shared" si="2"/>
        <v>#DIV/0!</v>
      </c>
      <c r="F129" s="6" t="e">
        <f t="shared" si="3"/>
        <v>#DIV/0!</v>
      </c>
    </row>
    <row r="130" spans="1:6" s="78" customFormat="1" ht="30" hidden="1">
      <c r="A130" s="33" t="s">
        <v>160</v>
      </c>
      <c r="B130" s="34"/>
      <c r="C130" s="34"/>
      <c r="D130" s="34"/>
      <c r="E130" s="6" t="e">
        <f t="shared" si="2"/>
        <v>#DIV/0!</v>
      </c>
      <c r="F130" s="6" t="e">
        <f t="shared" si="3"/>
        <v>#DIV/0!</v>
      </c>
    </row>
    <row r="131" spans="1:6" s="78" customFormat="1" ht="30" hidden="1">
      <c r="A131" s="33" t="s">
        <v>145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8" customFormat="1" ht="18" customHeight="1" hidden="1">
      <c r="A132" s="60" t="s">
        <v>125</v>
      </c>
      <c r="B132" s="34"/>
      <c r="C132" s="34"/>
      <c r="D132" s="34"/>
      <c r="E132" s="6" t="e">
        <f t="shared" si="2"/>
        <v>#DIV/0!</v>
      </c>
      <c r="F132" s="6" t="e">
        <f t="shared" si="3"/>
        <v>#DIV/0!</v>
      </c>
    </row>
    <row r="133" spans="1:6" s="78" customFormat="1" ht="30" customHeight="1" hidden="1">
      <c r="A133" s="60" t="s">
        <v>127</v>
      </c>
      <c r="B133" s="34"/>
      <c r="C133" s="34"/>
      <c r="D133" s="34"/>
      <c r="E133" s="6" t="e">
        <f t="shared" si="2"/>
        <v>#DIV/0!</v>
      </c>
      <c r="F133" s="6" t="e">
        <f t="shared" si="3"/>
        <v>#DIV/0!</v>
      </c>
    </row>
    <row r="134" spans="1:6" s="78" customFormat="1" ht="30" hidden="1">
      <c r="A134" s="60" t="s">
        <v>177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8" customFormat="1" ht="30" hidden="1">
      <c r="A135" s="60" t="s">
        <v>175</v>
      </c>
      <c r="B135" s="34"/>
      <c r="C135" s="34"/>
      <c r="D135" s="34"/>
      <c r="E135" s="6" t="e">
        <f t="shared" si="2"/>
        <v>#DIV/0!</v>
      </c>
      <c r="F135" s="6" t="e">
        <f t="shared" si="3"/>
        <v>#DIV/0!</v>
      </c>
    </row>
    <row r="136" spans="1:6" s="78" customFormat="1" ht="45" customHeight="1">
      <c r="A136" s="60" t="s">
        <v>203</v>
      </c>
      <c r="B136" s="34">
        <v>5322700</v>
      </c>
      <c r="C136" s="34">
        <v>0</v>
      </c>
      <c r="D136" s="34">
        <v>0</v>
      </c>
      <c r="E136" s="6">
        <f t="shared" si="2"/>
        <v>0</v>
      </c>
      <c r="F136" s="6"/>
    </row>
    <row r="137" spans="1:6" s="78" customFormat="1" ht="30" customHeight="1" hidden="1">
      <c r="A137" s="60" t="s">
        <v>147</v>
      </c>
      <c r="B137" s="34"/>
      <c r="C137" s="34"/>
      <c r="D137" s="34"/>
      <c r="E137" s="6" t="e">
        <f t="shared" si="2"/>
        <v>#DIV/0!</v>
      </c>
      <c r="F137" s="6" t="e">
        <f t="shared" si="3"/>
        <v>#DIV/0!</v>
      </c>
    </row>
    <row r="138" spans="1:6" s="73" customFormat="1" ht="45" hidden="1">
      <c r="A138" s="60" t="s">
        <v>127</v>
      </c>
      <c r="B138" s="16"/>
      <c r="C138" s="16"/>
      <c r="D138" s="16"/>
      <c r="E138" s="6" t="e">
        <f t="shared" si="2"/>
        <v>#DIV/0!</v>
      </c>
      <c r="F138" s="6" t="e">
        <f t="shared" si="3"/>
        <v>#DIV/0!</v>
      </c>
    </row>
    <row r="139" spans="1:6" s="73" customFormat="1" ht="60" hidden="1">
      <c r="A139" s="60" t="s">
        <v>173</v>
      </c>
      <c r="B139" s="16"/>
      <c r="C139" s="16"/>
      <c r="D139" s="34"/>
      <c r="E139" s="6" t="e">
        <f>C139/B139*100</f>
        <v>#DIV/0!</v>
      </c>
      <c r="F139" s="6" t="e">
        <f t="shared" si="3"/>
        <v>#DIV/0!</v>
      </c>
    </row>
    <row r="140" spans="1:6" s="73" customFormat="1" ht="45" customHeight="1" hidden="1">
      <c r="A140" s="60" t="s">
        <v>172</v>
      </c>
      <c r="B140" s="34"/>
      <c r="C140" s="34"/>
      <c r="D140" s="34"/>
      <c r="E140" s="6" t="e">
        <f>C140/B140*100</f>
        <v>#DIV/0!</v>
      </c>
      <c r="F140" s="6" t="e">
        <f t="shared" si="3"/>
        <v>#DIV/0!</v>
      </c>
    </row>
    <row r="141" spans="1:6" s="73" customFormat="1" ht="30" hidden="1">
      <c r="A141" s="60" t="s">
        <v>171</v>
      </c>
      <c r="B141" s="34"/>
      <c r="C141" s="34"/>
      <c r="D141" s="34"/>
      <c r="E141" s="6" t="e">
        <f aca="true" t="shared" si="4" ref="E141:E148">C141/B141*100</f>
        <v>#DIV/0!</v>
      </c>
      <c r="F141" s="6" t="e">
        <f t="shared" si="3"/>
        <v>#DIV/0!</v>
      </c>
    </row>
    <row r="142" spans="1:6" s="73" customFormat="1" ht="45" hidden="1">
      <c r="A142" s="60" t="s">
        <v>167</v>
      </c>
      <c r="B142" s="16"/>
      <c r="C142" s="16"/>
      <c r="D142" s="16"/>
      <c r="E142" s="6" t="e">
        <f t="shared" si="4"/>
        <v>#DIV/0!</v>
      </c>
      <c r="F142" s="6" t="e">
        <f t="shared" si="3"/>
        <v>#DIV/0!</v>
      </c>
    </row>
    <row r="143" spans="1:6" s="73" customFormat="1" ht="45" hidden="1">
      <c r="A143" s="60" t="s">
        <v>166</v>
      </c>
      <c r="B143" s="16"/>
      <c r="C143" s="16"/>
      <c r="D143" s="34"/>
      <c r="E143" s="6" t="e">
        <f t="shared" si="4"/>
        <v>#DIV/0!</v>
      </c>
      <c r="F143" s="6" t="e">
        <f t="shared" si="3"/>
        <v>#DIV/0!</v>
      </c>
    </row>
    <row r="144" spans="1:6" s="73" customFormat="1" ht="48" customHeight="1" hidden="1">
      <c r="A144" s="60" t="s">
        <v>207</v>
      </c>
      <c r="B144" s="34"/>
      <c r="C144" s="34"/>
      <c r="D144" s="34"/>
      <c r="E144" s="6" t="e">
        <f t="shared" si="4"/>
        <v>#DIV/0!</v>
      </c>
      <c r="F144" s="6" t="e">
        <f t="shared" si="3"/>
        <v>#DIV/0!</v>
      </c>
    </row>
    <row r="145" spans="1:6" s="73" customFormat="1" ht="30" hidden="1">
      <c r="A145" s="60" t="s">
        <v>178</v>
      </c>
      <c r="B145" s="34"/>
      <c r="C145" s="34"/>
      <c r="D145" s="34"/>
      <c r="E145" s="6" t="e">
        <f t="shared" si="4"/>
        <v>#DIV/0!</v>
      </c>
      <c r="F145" s="6" t="e">
        <f t="shared" si="3"/>
        <v>#DIV/0!</v>
      </c>
    </row>
    <row r="146" spans="1:6" s="73" customFormat="1" ht="45" hidden="1">
      <c r="A146" s="60" t="s">
        <v>179</v>
      </c>
      <c r="B146" s="34"/>
      <c r="C146" s="34"/>
      <c r="D146" s="34"/>
      <c r="E146" s="6" t="e">
        <f t="shared" si="4"/>
        <v>#DIV/0!</v>
      </c>
      <c r="F146" s="6" t="e">
        <f t="shared" si="3"/>
        <v>#DIV/0!</v>
      </c>
    </row>
    <row r="147" spans="1:6" s="73" customFormat="1" ht="32.25" customHeight="1">
      <c r="A147" s="60" t="s">
        <v>208</v>
      </c>
      <c r="B147" s="34">
        <v>6464300</v>
      </c>
      <c r="C147" s="34">
        <v>6464300</v>
      </c>
      <c r="D147" s="34">
        <v>0</v>
      </c>
      <c r="E147" s="6">
        <f t="shared" si="4"/>
        <v>100</v>
      </c>
      <c r="F147" s="6"/>
    </row>
    <row r="148" spans="1:6" s="73" customFormat="1" ht="30" hidden="1">
      <c r="A148" s="60" t="s">
        <v>209</v>
      </c>
      <c r="B148" s="34"/>
      <c r="C148" s="34"/>
      <c r="D148" s="34"/>
      <c r="E148" s="6" t="e">
        <f t="shared" si="4"/>
        <v>#DIV/0!</v>
      </c>
      <c r="F148" s="6" t="e">
        <f t="shared" si="3"/>
        <v>#DIV/0!</v>
      </c>
    </row>
    <row r="149" spans="1:6" s="78" customFormat="1" ht="44.25" customHeight="1" hidden="1">
      <c r="A149" s="60" t="s">
        <v>192</v>
      </c>
      <c r="B149" s="34"/>
      <c r="C149" s="34"/>
      <c r="D149" s="34"/>
      <c r="E149" s="6" t="e">
        <f aca="true" t="shared" si="5" ref="E149:E205">C149/B149*100</f>
        <v>#DIV/0!</v>
      </c>
      <c r="F149" s="6" t="e">
        <f t="shared" si="3"/>
        <v>#DIV/0!</v>
      </c>
    </row>
    <row r="150" spans="1:6" s="78" customFormat="1" ht="30" hidden="1">
      <c r="A150" s="60" t="s">
        <v>214</v>
      </c>
      <c r="B150" s="34"/>
      <c r="C150" s="34"/>
      <c r="D150" s="34"/>
      <c r="E150" s="6" t="e">
        <f t="shared" si="5"/>
        <v>#DIV/0!</v>
      </c>
      <c r="F150" s="6" t="e">
        <f t="shared" si="3"/>
        <v>#DIV/0!</v>
      </c>
    </row>
    <row r="151" spans="1:6" s="78" customFormat="1" ht="75" customHeight="1" hidden="1">
      <c r="A151" s="103" t="s">
        <v>220</v>
      </c>
      <c r="B151" s="34"/>
      <c r="C151" s="34"/>
      <c r="D151" s="34"/>
      <c r="E151" s="6" t="e">
        <f t="shared" si="5"/>
        <v>#DIV/0!</v>
      </c>
      <c r="F151" s="6" t="e">
        <f t="shared" si="3"/>
        <v>#DIV/0!</v>
      </c>
    </row>
    <row r="152" spans="1:6" s="78" customFormat="1" ht="74.25" customHeight="1" hidden="1">
      <c r="A152" s="103" t="s">
        <v>221</v>
      </c>
      <c r="B152" s="34"/>
      <c r="C152" s="34"/>
      <c r="D152" s="34"/>
      <c r="E152" s="6" t="e">
        <f t="shared" si="5"/>
        <v>#DIV/0!</v>
      </c>
      <c r="F152" s="6" t="e">
        <f t="shared" si="3"/>
        <v>#DIV/0!</v>
      </c>
    </row>
    <row r="153" spans="1:6" s="71" customFormat="1" ht="18" customHeight="1">
      <c r="A153" s="9" t="s">
        <v>19</v>
      </c>
      <c r="B153" s="22">
        <f>B156+B158+B162+B163+B181+B182+B183+B185</f>
        <v>281826620</v>
      </c>
      <c r="C153" s="22">
        <f>C156+C158+C163+C181+C183+C182+C162</f>
        <v>36131306.099999994</v>
      </c>
      <c r="D153" s="22">
        <f>D156+D158+D163+D181+D183+D182+D162+D185</f>
        <v>32287899.79</v>
      </c>
      <c r="E153" s="6">
        <f t="shared" si="5"/>
        <v>12.82040216782928</v>
      </c>
      <c r="F153" s="6">
        <f t="shared" si="3"/>
        <v>111.90355004505544</v>
      </c>
    </row>
    <row r="154" spans="1:6" s="73" customFormat="1" ht="25.5" customHeight="1" hidden="1">
      <c r="A154" s="23" t="s">
        <v>86</v>
      </c>
      <c r="B154" s="16"/>
      <c r="C154" s="16"/>
      <c r="D154" s="16"/>
      <c r="E154" s="6" t="e">
        <f t="shared" si="5"/>
        <v>#DIV/0!</v>
      </c>
      <c r="F154" s="6" t="e">
        <f t="shared" si="3"/>
        <v>#DIV/0!</v>
      </c>
    </row>
    <row r="155" spans="1:6" s="73" customFormat="1" ht="30" hidden="1">
      <c r="A155" s="23" t="s">
        <v>89</v>
      </c>
      <c r="B155" s="16"/>
      <c r="C155" s="16"/>
      <c r="D155" s="16"/>
      <c r="E155" s="6" t="e">
        <f t="shared" si="5"/>
        <v>#DIV/0!</v>
      </c>
      <c r="F155" s="6" t="e">
        <f t="shared" si="3"/>
        <v>#DIV/0!</v>
      </c>
    </row>
    <row r="156" spans="1:6" s="73" customFormat="1" ht="29.25" customHeight="1">
      <c r="A156" s="10" t="s">
        <v>59</v>
      </c>
      <c r="B156" s="16">
        <v>1208900</v>
      </c>
      <c r="C156" s="16">
        <v>145014.8</v>
      </c>
      <c r="D156" s="16">
        <v>127738.25</v>
      </c>
      <c r="E156" s="6">
        <f t="shared" si="5"/>
        <v>11.995599305153444</v>
      </c>
      <c r="F156" s="6">
        <f t="shared" si="3"/>
        <v>113.5249621785174</v>
      </c>
    </row>
    <row r="157" spans="1:6" s="73" customFormat="1" ht="45" hidden="1">
      <c r="A157" s="10" t="s">
        <v>67</v>
      </c>
      <c r="B157" s="16"/>
      <c r="C157" s="16"/>
      <c r="D157" s="16"/>
      <c r="E157" s="6" t="e">
        <f t="shared" si="5"/>
        <v>#DIV/0!</v>
      </c>
      <c r="F157" s="6" t="e">
        <f t="shared" si="3"/>
        <v>#DIV/0!</v>
      </c>
    </row>
    <row r="158" spans="1:6" s="73" customFormat="1" ht="28.5" customHeight="1">
      <c r="A158" s="10" t="s">
        <v>60</v>
      </c>
      <c r="B158" s="16">
        <v>1447400</v>
      </c>
      <c r="C158" s="16">
        <v>241200</v>
      </c>
      <c r="D158" s="16">
        <v>209000</v>
      </c>
      <c r="E158" s="6">
        <f t="shared" si="5"/>
        <v>16.66436368661047</v>
      </c>
      <c r="F158" s="6">
        <f t="shared" si="3"/>
        <v>115.40669856459328</v>
      </c>
    </row>
    <row r="159" spans="1:6" s="73" customFormat="1" ht="30" hidden="1">
      <c r="A159" s="10" t="s">
        <v>62</v>
      </c>
      <c r="B159" s="16"/>
      <c r="C159" s="16"/>
      <c r="D159" s="16"/>
      <c r="E159" s="6" t="e">
        <f t="shared" si="5"/>
        <v>#DIV/0!</v>
      </c>
      <c r="F159" s="6" t="e">
        <f t="shared" si="3"/>
        <v>#DIV/0!</v>
      </c>
    </row>
    <row r="160" spans="1:6" s="73" customFormat="1" ht="30" hidden="1">
      <c r="A160" s="10" t="s">
        <v>89</v>
      </c>
      <c r="B160" s="16"/>
      <c r="C160" s="16"/>
      <c r="D160" s="16"/>
      <c r="E160" s="6" t="e">
        <f t="shared" si="5"/>
        <v>#DIV/0!</v>
      </c>
      <c r="F160" s="6" t="e">
        <f t="shared" si="3"/>
        <v>#DIV/0!</v>
      </c>
    </row>
    <row r="161" spans="1:6" s="73" customFormat="1" ht="15" hidden="1">
      <c r="A161" s="10" t="s">
        <v>45</v>
      </c>
      <c r="B161" s="16"/>
      <c r="C161" s="16"/>
      <c r="D161" s="16"/>
      <c r="E161" s="6" t="e">
        <f t="shared" si="5"/>
        <v>#DIV/0!</v>
      </c>
      <c r="F161" s="6" t="e">
        <f t="shared" si="3"/>
        <v>#DIV/0!</v>
      </c>
    </row>
    <row r="162" spans="1:6" s="73" customFormat="1" ht="44.25" customHeight="1">
      <c r="A162" s="10" t="s">
        <v>67</v>
      </c>
      <c r="B162" s="16">
        <v>3100</v>
      </c>
      <c r="C162" s="16">
        <v>0</v>
      </c>
      <c r="D162" s="16">
        <v>0</v>
      </c>
      <c r="E162" s="6">
        <f t="shared" si="5"/>
        <v>0</v>
      </c>
      <c r="F162" s="6"/>
    </row>
    <row r="163" spans="1:6" s="73" customFormat="1" ht="29.25" customHeight="1">
      <c r="A163" s="10" t="s">
        <v>63</v>
      </c>
      <c r="B163" s="16">
        <f>SUM(B166:B180)</f>
        <v>276152000</v>
      </c>
      <c r="C163" s="16">
        <f>SUM(C166:C180)</f>
        <v>35688508.379999995</v>
      </c>
      <c r="D163" s="16">
        <f>SUM(D165:D180)</f>
        <v>31850980.59</v>
      </c>
      <c r="E163" s="6">
        <f t="shared" si="5"/>
        <v>12.92350168747646</v>
      </c>
      <c r="F163" s="6">
        <f t="shared" si="3"/>
        <v>112.04838193020919</v>
      </c>
    </row>
    <row r="164" spans="1:6" s="73" customFormat="1" ht="15" customHeight="1">
      <c r="A164" s="10" t="s">
        <v>22</v>
      </c>
      <c r="B164" s="16"/>
      <c r="C164" s="16"/>
      <c r="D164" s="16"/>
      <c r="E164" s="6"/>
      <c r="F164" s="6"/>
    </row>
    <row r="165" spans="1:6" s="78" customFormat="1" ht="45" hidden="1">
      <c r="A165" s="61" t="s">
        <v>159</v>
      </c>
      <c r="B165" s="34">
        <v>0</v>
      </c>
      <c r="C165" s="34">
        <v>0</v>
      </c>
      <c r="D165" s="34">
        <v>0</v>
      </c>
      <c r="E165" s="6" t="e">
        <f t="shared" si="5"/>
        <v>#DIV/0!</v>
      </c>
      <c r="F165" s="6" t="e">
        <f>C165/D165*100</f>
        <v>#DIV/0!</v>
      </c>
    </row>
    <row r="166" spans="1:6" s="78" customFormat="1" ht="30">
      <c r="A166" s="62" t="s">
        <v>118</v>
      </c>
      <c r="B166" s="34">
        <v>1300</v>
      </c>
      <c r="C166" s="34">
        <v>0</v>
      </c>
      <c r="D166" s="34">
        <v>0</v>
      </c>
      <c r="E166" s="6">
        <f t="shared" si="5"/>
        <v>0</v>
      </c>
      <c r="F166" s="6"/>
    </row>
    <row r="167" spans="1:6" s="78" customFormat="1" ht="28.5" customHeight="1">
      <c r="A167" s="61" t="s">
        <v>148</v>
      </c>
      <c r="B167" s="34">
        <v>100</v>
      </c>
      <c r="C167" s="34">
        <v>0</v>
      </c>
      <c r="D167" s="34">
        <v>0</v>
      </c>
      <c r="E167" s="6">
        <f t="shared" si="5"/>
        <v>0</v>
      </c>
      <c r="F167" s="6"/>
    </row>
    <row r="168" spans="1:6" s="78" customFormat="1" ht="60" hidden="1">
      <c r="A168" s="61" t="s">
        <v>149</v>
      </c>
      <c r="B168" s="34"/>
      <c r="C168" s="34"/>
      <c r="D168" s="34"/>
      <c r="E168" s="6" t="e">
        <f t="shared" si="5"/>
        <v>#DIV/0!</v>
      </c>
      <c r="F168" s="6" t="e">
        <f aca="true" t="shared" si="6" ref="F168:F173">C168/D168*100</f>
        <v>#DIV/0!</v>
      </c>
    </row>
    <row r="169" spans="1:6" s="78" customFormat="1" ht="60" customHeight="1" hidden="1">
      <c r="A169" s="61" t="s">
        <v>150</v>
      </c>
      <c r="B169" s="34"/>
      <c r="C169" s="34"/>
      <c r="D169" s="34"/>
      <c r="E169" s="6" t="e">
        <f t="shared" si="5"/>
        <v>#DIV/0!</v>
      </c>
      <c r="F169" s="6" t="e">
        <f t="shared" si="6"/>
        <v>#DIV/0!</v>
      </c>
    </row>
    <row r="170" spans="1:6" s="78" customFormat="1" ht="15.75" customHeight="1">
      <c r="A170" s="61" t="s">
        <v>104</v>
      </c>
      <c r="B170" s="34">
        <v>59400</v>
      </c>
      <c r="C170" s="34">
        <v>8424</v>
      </c>
      <c r="D170" s="34">
        <v>8090.09</v>
      </c>
      <c r="E170" s="6">
        <f t="shared" si="5"/>
        <v>14.181818181818182</v>
      </c>
      <c r="F170" s="6">
        <f t="shared" si="6"/>
        <v>104.12739536890194</v>
      </c>
    </row>
    <row r="171" spans="1:6" s="78" customFormat="1" ht="28.5" customHeight="1">
      <c r="A171" s="61" t="s">
        <v>105</v>
      </c>
      <c r="B171" s="34">
        <v>663500</v>
      </c>
      <c r="C171" s="34">
        <v>67355.36</v>
      </c>
      <c r="D171" s="34">
        <v>53893.43</v>
      </c>
      <c r="E171" s="6">
        <f t="shared" si="5"/>
        <v>10.151523737754333</v>
      </c>
      <c r="F171" s="6">
        <f t="shared" si="6"/>
        <v>124.97879611670662</v>
      </c>
    </row>
    <row r="172" spans="1:6" s="78" customFormat="1" ht="15.75" customHeight="1">
      <c r="A172" s="61" t="s">
        <v>106</v>
      </c>
      <c r="B172" s="34">
        <v>880000</v>
      </c>
      <c r="C172" s="34">
        <v>87754.52</v>
      </c>
      <c r="D172" s="34">
        <v>53493.07</v>
      </c>
      <c r="E172" s="6">
        <f t="shared" si="5"/>
        <v>9.972104545454547</v>
      </c>
      <c r="F172" s="6">
        <f t="shared" si="6"/>
        <v>164.04838981946634</v>
      </c>
    </row>
    <row r="173" spans="1:6" s="78" customFormat="1" ht="44.25" customHeight="1">
      <c r="A173" s="61" t="s">
        <v>107</v>
      </c>
      <c r="B173" s="34">
        <v>33727400</v>
      </c>
      <c r="C173" s="34">
        <v>5408300</v>
      </c>
      <c r="D173" s="34">
        <v>5002100</v>
      </c>
      <c r="E173" s="6">
        <f t="shared" si="5"/>
        <v>16.035330324899043</v>
      </c>
      <c r="F173" s="6">
        <f t="shared" si="6"/>
        <v>108.12058935247195</v>
      </c>
    </row>
    <row r="174" spans="1:6" s="78" customFormat="1" ht="60" customHeight="1">
      <c r="A174" s="61" t="s">
        <v>111</v>
      </c>
      <c r="B174" s="34">
        <v>191584100</v>
      </c>
      <c r="C174" s="34">
        <v>22687500</v>
      </c>
      <c r="D174" s="34">
        <v>22015679</v>
      </c>
      <c r="E174" s="6">
        <f t="shared" si="5"/>
        <v>11.842057874322556</v>
      </c>
      <c r="F174" s="6">
        <f aca="true" t="shared" si="7" ref="F174:F202">C174/D174*100</f>
        <v>103.05155702897014</v>
      </c>
    </row>
    <row r="175" spans="1:6" s="78" customFormat="1" ht="43.5" customHeight="1">
      <c r="A175" s="61" t="s">
        <v>126</v>
      </c>
      <c r="B175" s="34">
        <v>600000</v>
      </c>
      <c r="C175" s="34">
        <v>0</v>
      </c>
      <c r="D175" s="34">
        <v>0</v>
      </c>
      <c r="E175" s="6">
        <f t="shared" si="5"/>
        <v>0</v>
      </c>
      <c r="F175" s="6"/>
    </row>
    <row r="176" spans="1:6" s="78" customFormat="1" ht="60.75" customHeight="1">
      <c r="A176" s="61" t="s">
        <v>193</v>
      </c>
      <c r="B176" s="34">
        <v>60600</v>
      </c>
      <c r="C176" s="34">
        <v>0</v>
      </c>
      <c r="D176" s="34">
        <v>0</v>
      </c>
      <c r="E176" s="6">
        <f t="shared" si="5"/>
        <v>0</v>
      </c>
      <c r="F176" s="6"/>
    </row>
    <row r="177" spans="1:6" s="78" customFormat="1" ht="45">
      <c r="A177" s="61" t="s">
        <v>108</v>
      </c>
      <c r="B177" s="34">
        <v>41284100</v>
      </c>
      <c r="C177" s="34">
        <v>6880600</v>
      </c>
      <c r="D177" s="34">
        <v>3836800</v>
      </c>
      <c r="E177" s="6">
        <f t="shared" si="5"/>
        <v>16.66646481333007</v>
      </c>
      <c r="F177" s="6">
        <f t="shared" si="7"/>
        <v>179.33173477898248</v>
      </c>
    </row>
    <row r="178" spans="1:6" s="78" customFormat="1" ht="15" hidden="1">
      <c r="A178" s="61"/>
      <c r="B178" s="34"/>
      <c r="C178" s="34"/>
      <c r="D178" s="34"/>
      <c r="E178" s="6" t="e">
        <f t="shared" si="5"/>
        <v>#DIV/0!</v>
      </c>
      <c r="F178" s="6" t="e">
        <f t="shared" si="7"/>
        <v>#DIV/0!</v>
      </c>
    </row>
    <row r="179" spans="1:6" s="78" customFormat="1" ht="45.75" customHeight="1">
      <c r="A179" s="61" t="s">
        <v>109</v>
      </c>
      <c r="B179" s="34">
        <v>899900</v>
      </c>
      <c r="C179" s="34">
        <v>69679</v>
      </c>
      <c r="D179" s="34">
        <v>60135</v>
      </c>
      <c r="E179" s="6">
        <f t="shared" si="5"/>
        <v>7.742971441271253</v>
      </c>
      <c r="F179" s="6">
        <f t="shared" si="7"/>
        <v>115.87095701338654</v>
      </c>
    </row>
    <row r="180" spans="1:6" s="78" customFormat="1" ht="43.5" customHeight="1">
      <c r="A180" s="61" t="s">
        <v>110</v>
      </c>
      <c r="B180" s="34">
        <v>6391600</v>
      </c>
      <c r="C180" s="34">
        <v>478895.5</v>
      </c>
      <c r="D180" s="34">
        <v>820790</v>
      </c>
      <c r="E180" s="6">
        <f t="shared" si="5"/>
        <v>7.492576193754302</v>
      </c>
      <c r="F180" s="6">
        <f t="shared" si="7"/>
        <v>58.34567916275783</v>
      </c>
    </row>
    <row r="181" spans="1:6" s="73" customFormat="1" ht="58.5" customHeight="1">
      <c r="A181" s="10" t="s">
        <v>195</v>
      </c>
      <c r="B181" s="16">
        <v>461200</v>
      </c>
      <c r="C181" s="16">
        <v>1688.36</v>
      </c>
      <c r="D181" s="16">
        <v>12782.3</v>
      </c>
      <c r="E181" s="6">
        <f t="shared" si="5"/>
        <v>0.36607979184735473</v>
      </c>
      <c r="F181" s="6">
        <f t="shared" si="7"/>
        <v>13.208577486054935</v>
      </c>
    </row>
    <row r="182" spans="1:6" s="73" customFormat="1" ht="30.75" customHeight="1">
      <c r="A182" s="41" t="s">
        <v>61</v>
      </c>
      <c r="B182" s="16">
        <v>94300</v>
      </c>
      <c r="C182" s="16">
        <v>54894.56</v>
      </c>
      <c r="D182" s="16">
        <v>87398.65</v>
      </c>
      <c r="E182" s="6">
        <f t="shared" si="5"/>
        <v>58.21268292682926</v>
      </c>
      <c r="F182" s="6">
        <f t="shared" si="7"/>
        <v>62.80939122057377</v>
      </c>
    </row>
    <row r="183" spans="1:6" s="73" customFormat="1" ht="46.5" customHeight="1">
      <c r="A183" s="42" t="s">
        <v>170</v>
      </c>
      <c r="B183" s="16">
        <v>2113320</v>
      </c>
      <c r="C183" s="16">
        <v>0</v>
      </c>
      <c r="D183" s="16">
        <v>0</v>
      </c>
      <c r="E183" s="6">
        <f t="shared" si="5"/>
        <v>0</v>
      </c>
      <c r="F183" s="6"/>
    </row>
    <row r="184" spans="1:6" s="73" customFormat="1" ht="30" hidden="1">
      <c r="A184" s="10" t="s">
        <v>47</v>
      </c>
      <c r="B184" s="43"/>
      <c r="C184" s="16"/>
      <c r="D184" s="16"/>
      <c r="E184" s="6" t="e">
        <f t="shared" si="5"/>
        <v>#DIV/0!</v>
      </c>
      <c r="F184" s="6" t="e">
        <f t="shared" si="7"/>
        <v>#DIV/0!</v>
      </c>
    </row>
    <row r="185" spans="1:6" s="73" customFormat="1" ht="30">
      <c r="A185" s="10" t="s">
        <v>194</v>
      </c>
      <c r="B185" s="16">
        <v>346400</v>
      </c>
      <c r="C185" s="16">
        <v>0</v>
      </c>
      <c r="D185" s="16">
        <v>0</v>
      </c>
      <c r="E185" s="6">
        <f t="shared" si="5"/>
        <v>0</v>
      </c>
      <c r="F185" s="6"/>
    </row>
    <row r="186" spans="1:6" s="71" customFormat="1" ht="17.25" customHeight="1">
      <c r="A186" s="18" t="s">
        <v>20</v>
      </c>
      <c r="B186" s="22">
        <f>B187+B188+B190+B195+B191+B192+B193+B194</f>
        <v>15858400</v>
      </c>
      <c r="C186" s="22">
        <f>C187+C188+C190+C195+C191+C192+C193+C194</f>
        <v>1348040</v>
      </c>
      <c r="D186" s="22">
        <f>D187+D188+D190+D195+D191+D192+D193+D189</f>
        <v>0</v>
      </c>
      <c r="E186" s="6">
        <f t="shared" si="5"/>
        <v>8.500479241285376</v>
      </c>
      <c r="F186" s="6"/>
    </row>
    <row r="187" spans="1:6" s="73" customFormat="1" ht="45" hidden="1">
      <c r="A187" s="10" t="s">
        <v>222</v>
      </c>
      <c r="B187" s="16"/>
      <c r="C187" s="16"/>
      <c r="D187" s="16"/>
      <c r="E187" s="6" t="e">
        <f t="shared" si="5"/>
        <v>#DIV/0!</v>
      </c>
      <c r="F187" s="6" t="e">
        <f t="shared" si="7"/>
        <v>#DIV/0!</v>
      </c>
    </row>
    <row r="188" spans="1:6" s="73" customFormat="1" ht="60" hidden="1">
      <c r="A188" s="10" t="s">
        <v>85</v>
      </c>
      <c r="B188" s="16"/>
      <c r="C188" s="16"/>
      <c r="D188" s="16"/>
      <c r="E188" s="6" t="e">
        <f t="shared" si="5"/>
        <v>#DIV/0!</v>
      </c>
      <c r="F188" s="6" t="e">
        <f t="shared" si="7"/>
        <v>#DIV/0!</v>
      </c>
    </row>
    <row r="189" spans="1:6" s="73" customFormat="1" ht="45" hidden="1">
      <c r="A189" s="10" t="s">
        <v>79</v>
      </c>
      <c r="B189" s="16"/>
      <c r="C189" s="16"/>
      <c r="D189" s="16"/>
      <c r="E189" s="6" t="e">
        <f t="shared" si="5"/>
        <v>#DIV/0!</v>
      </c>
      <c r="F189" s="6" t="e">
        <f t="shared" si="7"/>
        <v>#DIV/0!</v>
      </c>
    </row>
    <row r="190" spans="1:6" s="73" customFormat="1" ht="45" hidden="1">
      <c r="A190" s="10" t="s">
        <v>76</v>
      </c>
      <c r="B190" s="16"/>
      <c r="C190" s="16"/>
      <c r="D190" s="16"/>
      <c r="E190" s="6" t="e">
        <f t="shared" si="5"/>
        <v>#DIV/0!</v>
      </c>
      <c r="F190" s="6" t="e">
        <f t="shared" si="7"/>
        <v>#DIV/0!</v>
      </c>
    </row>
    <row r="191" spans="1:6" s="73" customFormat="1" ht="60" hidden="1">
      <c r="A191" s="10" t="s">
        <v>85</v>
      </c>
      <c r="B191" s="16"/>
      <c r="C191" s="16"/>
      <c r="D191" s="16"/>
      <c r="E191" s="6" t="e">
        <f t="shared" si="5"/>
        <v>#DIV/0!</v>
      </c>
      <c r="F191" s="6" t="e">
        <f t="shared" si="7"/>
        <v>#DIV/0!</v>
      </c>
    </row>
    <row r="192" spans="1:6" s="73" customFormat="1" ht="45" hidden="1">
      <c r="A192" s="10" t="s">
        <v>87</v>
      </c>
      <c r="B192" s="16"/>
      <c r="C192" s="16"/>
      <c r="D192" s="16"/>
      <c r="E192" s="6" t="e">
        <f t="shared" si="5"/>
        <v>#DIV/0!</v>
      </c>
      <c r="F192" s="6" t="e">
        <f t="shared" si="7"/>
        <v>#DIV/0!</v>
      </c>
    </row>
    <row r="193" spans="1:6" s="73" customFormat="1" ht="30" hidden="1">
      <c r="A193" s="10" t="s">
        <v>223</v>
      </c>
      <c r="B193" s="16"/>
      <c r="C193" s="16"/>
      <c r="D193" s="16"/>
      <c r="E193" s="6" t="e">
        <f t="shared" si="5"/>
        <v>#DIV/0!</v>
      </c>
      <c r="F193" s="6" t="e">
        <f t="shared" si="7"/>
        <v>#DIV/0!</v>
      </c>
    </row>
    <row r="194" spans="1:6" s="73" customFormat="1" ht="45">
      <c r="A194" s="10" t="s">
        <v>215</v>
      </c>
      <c r="B194" s="16">
        <v>15858400</v>
      </c>
      <c r="C194" s="16">
        <v>1348040</v>
      </c>
      <c r="D194" s="16">
        <v>0</v>
      </c>
      <c r="E194" s="6">
        <f t="shared" si="5"/>
        <v>8.500479241285376</v>
      </c>
      <c r="F194" s="6"/>
    </row>
    <row r="195" spans="1:6" s="73" customFormat="1" ht="20.25" customHeight="1" hidden="1">
      <c r="A195" s="23" t="s">
        <v>210</v>
      </c>
      <c r="B195" s="16"/>
      <c r="C195" s="16"/>
      <c r="D195" s="16"/>
      <c r="E195" s="6" t="e">
        <f t="shared" si="5"/>
        <v>#DIV/0!</v>
      </c>
      <c r="F195" s="6" t="e">
        <f t="shared" si="7"/>
        <v>#DIV/0!</v>
      </c>
    </row>
    <row r="196" spans="1:6" s="71" customFormat="1" ht="15" customHeight="1">
      <c r="A196" s="18" t="s">
        <v>168</v>
      </c>
      <c r="B196" s="22">
        <f>B197</f>
        <v>666800</v>
      </c>
      <c r="C196" s="22">
        <f>C197</f>
        <v>34541.65</v>
      </c>
      <c r="D196" s="22">
        <f>D197</f>
        <v>156397</v>
      </c>
      <c r="E196" s="6">
        <f t="shared" si="5"/>
        <v>5.180211457708459</v>
      </c>
      <c r="F196" s="6">
        <f t="shared" si="7"/>
        <v>22.08587760634795</v>
      </c>
    </row>
    <row r="197" spans="1:6" s="73" customFormat="1" ht="15" customHeight="1">
      <c r="A197" s="10" t="s">
        <v>48</v>
      </c>
      <c r="B197" s="16">
        <v>666800</v>
      </c>
      <c r="C197" s="16">
        <v>34541.65</v>
      </c>
      <c r="D197" s="16">
        <v>156397</v>
      </c>
      <c r="E197" s="6">
        <f t="shared" si="5"/>
        <v>5.180211457708459</v>
      </c>
      <c r="F197" s="6">
        <f t="shared" si="7"/>
        <v>22.08587760634795</v>
      </c>
    </row>
    <row r="198" spans="1:6" s="71" customFormat="1" ht="72" hidden="1">
      <c r="A198" s="18" t="s">
        <v>77</v>
      </c>
      <c r="B198" s="22">
        <v>0</v>
      </c>
      <c r="C198" s="22">
        <v>0</v>
      </c>
      <c r="D198" s="22">
        <v>0</v>
      </c>
      <c r="E198" s="6" t="e">
        <f t="shared" si="5"/>
        <v>#DIV/0!</v>
      </c>
      <c r="F198" s="6" t="e">
        <f t="shared" si="7"/>
        <v>#DIV/0!</v>
      </c>
    </row>
    <row r="199" spans="1:6" s="71" customFormat="1" ht="42.75">
      <c r="A199" s="44" t="s">
        <v>196</v>
      </c>
      <c r="B199" s="63">
        <f>B201+B202</f>
        <v>0</v>
      </c>
      <c r="C199" s="22">
        <f>C201+C202</f>
        <v>0</v>
      </c>
      <c r="D199" s="22">
        <f>D201+D202+D200</f>
        <v>2292220.26</v>
      </c>
      <c r="E199" s="6"/>
      <c r="F199" s="6">
        <f t="shared" si="7"/>
        <v>0</v>
      </c>
    </row>
    <row r="200" spans="1:6" s="73" customFormat="1" ht="30">
      <c r="A200" s="59" t="s">
        <v>81</v>
      </c>
      <c r="B200" s="64">
        <v>0</v>
      </c>
      <c r="C200" s="16">
        <v>0</v>
      </c>
      <c r="D200" s="16">
        <v>2292220.26</v>
      </c>
      <c r="E200" s="6"/>
      <c r="F200" s="6">
        <f t="shared" si="7"/>
        <v>0</v>
      </c>
    </row>
    <row r="201" spans="1:6" s="73" customFormat="1" ht="30" hidden="1">
      <c r="A201" s="10" t="s">
        <v>199</v>
      </c>
      <c r="B201" s="16"/>
      <c r="C201" s="16"/>
      <c r="D201" s="16"/>
      <c r="E201" s="6" t="e">
        <f t="shared" si="5"/>
        <v>#DIV/0!</v>
      </c>
      <c r="F201" s="6" t="e">
        <f t="shared" si="7"/>
        <v>#DIV/0!</v>
      </c>
    </row>
    <row r="202" spans="1:6" s="73" customFormat="1" ht="45" hidden="1">
      <c r="A202" s="10" t="s">
        <v>169</v>
      </c>
      <c r="B202" s="16">
        <v>0</v>
      </c>
      <c r="C202" s="16">
        <v>0</v>
      </c>
      <c r="D202" s="16">
        <v>0</v>
      </c>
      <c r="E202" s="6" t="e">
        <f t="shared" si="5"/>
        <v>#DIV/0!</v>
      </c>
      <c r="F202" s="6" t="e">
        <f t="shared" si="7"/>
        <v>#DIV/0!</v>
      </c>
    </row>
    <row r="203" spans="1:6" s="71" customFormat="1" ht="27.75" customHeight="1">
      <c r="A203" s="18" t="s">
        <v>197</v>
      </c>
      <c r="B203" s="22">
        <f>B204+B205+B206</f>
        <v>0</v>
      </c>
      <c r="C203" s="22">
        <f>C204+C205+C206</f>
        <v>-10681000</v>
      </c>
      <c r="D203" s="22">
        <f>D204+D205+D206</f>
        <v>-29659425.37</v>
      </c>
      <c r="E203" s="6"/>
      <c r="F203" s="6">
        <f>C203/D203*100</f>
        <v>36.012160946326524</v>
      </c>
    </row>
    <row r="204" spans="1:6" s="71" customFormat="1" ht="30" hidden="1">
      <c r="A204" s="10" t="s">
        <v>81</v>
      </c>
      <c r="B204" s="16">
        <v>0</v>
      </c>
      <c r="C204" s="16">
        <v>0</v>
      </c>
      <c r="D204" s="16">
        <v>0</v>
      </c>
      <c r="E204" s="6" t="e">
        <f t="shared" si="5"/>
        <v>#DIV/0!</v>
      </c>
      <c r="F204" s="6" t="e">
        <f>C204/D204*100</f>
        <v>#DIV/0!</v>
      </c>
    </row>
    <row r="205" spans="1:6" s="71" customFormat="1" ht="30" hidden="1">
      <c r="A205" s="10" t="s">
        <v>82</v>
      </c>
      <c r="B205" s="16">
        <v>0</v>
      </c>
      <c r="C205" s="16">
        <v>0</v>
      </c>
      <c r="D205" s="16">
        <v>0</v>
      </c>
      <c r="E205" s="6" t="e">
        <f t="shared" si="5"/>
        <v>#DIV/0!</v>
      </c>
      <c r="F205" s="6" t="e">
        <f>C205/D205*100</f>
        <v>#DIV/0!</v>
      </c>
    </row>
    <row r="206" spans="1:6" s="71" customFormat="1" ht="27.75" customHeight="1">
      <c r="A206" s="10" t="s">
        <v>198</v>
      </c>
      <c r="B206" s="16">
        <v>0</v>
      </c>
      <c r="C206" s="16">
        <v>-10681000</v>
      </c>
      <c r="D206" s="16">
        <v>-29659425.37</v>
      </c>
      <c r="E206" s="6"/>
      <c r="F206" s="6">
        <f>C206/D206*100</f>
        <v>36.012160946326524</v>
      </c>
    </row>
    <row r="207" spans="1:6" s="70" customFormat="1" ht="16.5" customHeight="1">
      <c r="A207" s="3" t="s">
        <v>93</v>
      </c>
      <c r="B207" s="45">
        <f>B73+B74</f>
        <v>535378549.32000005</v>
      </c>
      <c r="C207" s="45">
        <f>C73+C74</f>
        <v>61158660.58</v>
      </c>
      <c r="D207" s="4">
        <f>D73+D74</f>
        <v>25423843.629999995</v>
      </c>
      <c r="E207" s="4">
        <f>C207/B207*100</f>
        <v>11.423442470319253</v>
      </c>
      <c r="F207" s="4"/>
    </row>
    <row r="208" spans="1:6" s="82" customFormat="1" ht="15" customHeight="1">
      <c r="A208" s="23" t="s">
        <v>23</v>
      </c>
      <c r="B208" s="46"/>
      <c r="C208" s="8"/>
      <c r="D208" s="8"/>
      <c r="E208" s="6"/>
      <c r="F208" s="6"/>
    </row>
    <row r="209" spans="1:8" s="83" customFormat="1" ht="14.25">
      <c r="A209" s="9" t="s">
        <v>24</v>
      </c>
      <c r="B209" s="47">
        <v>63404061.23</v>
      </c>
      <c r="C209" s="98">
        <v>7960222.88</v>
      </c>
      <c r="D209" s="6">
        <v>9290794.28</v>
      </c>
      <c r="E209" s="6">
        <f aca="true" t="shared" si="8" ref="E209:E240">C209/B209*100</f>
        <v>12.55475237007937</v>
      </c>
      <c r="F209" s="6">
        <f aca="true" t="shared" si="9" ref="F209:F238">C209/D209*100</f>
        <v>85.67860443466843</v>
      </c>
      <c r="H209" s="84"/>
    </row>
    <row r="210" spans="1:6" s="82" customFormat="1" ht="15">
      <c r="A210" s="23" t="s">
        <v>25</v>
      </c>
      <c r="B210" s="48">
        <v>50378083</v>
      </c>
      <c r="C210" s="49">
        <v>6571415.54</v>
      </c>
      <c r="D210" s="8">
        <v>7421349.07</v>
      </c>
      <c r="E210" s="6">
        <f t="shared" si="8"/>
        <v>13.044195310091494</v>
      </c>
      <c r="F210" s="6">
        <f t="shared" si="9"/>
        <v>88.54745246473091</v>
      </c>
    </row>
    <row r="211" spans="1:6" s="82" customFormat="1" ht="15">
      <c r="A211" s="23" t="s">
        <v>26</v>
      </c>
      <c r="B211" s="50">
        <v>2355656</v>
      </c>
      <c r="C211" s="49">
        <v>354302.13</v>
      </c>
      <c r="D211" s="8">
        <v>237657.45</v>
      </c>
      <c r="E211" s="6">
        <f t="shared" si="8"/>
        <v>15.040486811317102</v>
      </c>
      <c r="F211" s="6">
        <f t="shared" si="9"/>
        <v>149.0810113463727</v>
      </c>
    </row>
    <row r="212" spans="1:6" s="82" customFormat="1" ht="15">
      <c r="A212" s="23" t="s">
        <v>27</v>
      </c>
      <c r="B212" s="50">
        <f>B209-B210-B211</f>
        <v>10670322.229999997</v>
      </c>
      <c r="C212" s="8">
        <f>C209-C210-C211</f>
        <v>1034505.2099999998</v>
      </c>
      <c r="D212" s="8">
        <f>D209-D210-D211</f>
        <v>1631787.759999999</v>
      </c>
      <c r="E212" s="6">
        <f t="shared" si="8"/>
        <v>9.695163723279613</v>
      </c>
      <c r="F212" s="6">
        <f t="shared" si="9"/>
        <v>63.39704435581748</v>
      </c>
    </row>
    <row r="213" spans="1:6" s="83" customFormat="1" ht="13.5" customHeight="1">
      <c r="A213" s="9" t="s">
        <v>28</v>
      </c>
      <c r="B213" s="47">
        <v>1447400</v>
      </c>
      <c r="C213" s="98">
        <v>141849.49</v>
      </c>
      <c r="D213" s="6">
        <v>187626.47</v>
      </c>
      <c r="E213" s="6">
        <f t="shared" si="8"/>
        <v>9.80029639353323</v>
      </c>
      <c r="F213" s="6">
        <f t="shared" si="9"/>
        <v>75.60206723496957</v>
      </c>
    </row>
    <row r="214" spans="1:6" s="83" customFormat="1" ht="16.5" customHeight="1">
      <c r="A214" s="9" t="s">
        <v>29</v>
      </c>
      <c r="B214" s="47">
        <v>4544434</v>
      </c>
      <c r="C214" s="98">
        <v>472499.22</v>
      </c>
      <c r="D214" s="6">
        <v>494950.58</v>
      </c>
      <c r="E214" s="6">
        <f t="shared" si="8"/>
        <v>10.397317245667997</v>
      </c>
      <c r="F214" s="6">
        <f t="shared" si="9"/>
        <v>95.46391884215994</v>
      </c>
    </row>
    <row r="215" spans="1:6" s="83" customFormat="1" ht="13.5" customHeight="1">
      <c r="A215" s="9" t="s">
        <v>30</v>
      </c>
      <c r="B215" s="51">
        <f>SUM(B216:B220)</f>
        <v>42344114.6</v>
      </c>
      <c r="C215" s="104">
        <f>SUM(C216:C220)</f>
        <v>2429384</v>
      </c>
      <c r="D215" s="51">
        <f>SUM(D216:D220)</f>
        <v>1790220.16</v>
      </c>
      <c r="E215" s="6">
        <f t="shared" si="8"/>
        <v>5.737241226907127</v>
      </c>
      <c r="F215" s="6">
        <f t="shared" si="9"/>
        <v>135.70308581487544</v>
      </c>
    </row>
    <row r="216" spans="1:6" s="83" customFormat="1" ht="13.5" customHeight="1">
      <c r="A216" s="23" t="s">
        <v>174</v>
      </c>
      <c r="B216" s="8">
        <v>80000</v>
      </c>
      <c r="C216" s="64">
        <v>0</v>
      </c>
      <c r="D216" s="8">
        <v>0</v>
      </c>
      <c r="E216" s="6">
        <f t="shared" si="8"/>
        <v>0</v>
      </c>
      <c r="F216" s="6"/>
    </row>
    <row r="217" spans="1:6" s="82" customFormat="1" ht="15">
      <c r="A217" s="23" t="s">
        <v>31</v>
      </c>
      <c r="B217" s="57">
        <v>612792</v>
      </c>
      <c r="C217" s="99">
        <v>3850</v>
      </c>
      <c r="D217" s="8">
        <v>0</v>
      </c>
      <c r="E217" s="6">
        <f t="shared" si="8"/>
        <v>0.628271909554955</v>
      </c>
      <c r="F217" s="6"/>
    </row>
    <row r="218" spans="1:6" s="82" customFormat="1" ht="13.5" customHeight="1">
      <c r="A218" s="23" t="s">
        <v>32</v>
      </c>
      <c r="B218" s="52">
        <v>40037642.6</v>
      </c>
      <c r="C218" s="49">
        <v>2425534</v>
      </c>
      <c r="D218" s="8">
        <v>1692295</v>
      </c>
      <c r="E218" s="6">
        <f t="shared" si="8"/>
        <v>6.058133902219308</v>
      </c>
      <c r="F218" s="6">
        <f t="shared" si="9"/>
        <v>143.32808405153946</v>
      </c>
    </row>
    <row r="219" spans="1:6" s="82" customFormat="1" ht="15" hidden="1">
      <c r="A219" s="23" t="s">
        <v>65</v>
      </c>
      <c r="B219" s="50"/>
      <c r="C219" s="8"/>
      <c r="D219" s="8"/>
      <c r="E219" s="6" t="e">
        <f t="shared" si="8"/>
        <v>#DIV/0!</v>
      </c>
      <c r="F219" s="6" t="e">
        <f t="shared" si="9"/>
        <v>#DIV/0!</v>
      </c>
    </row>
    <row r="220" spans="1:6" s="82" customFormat="1" ht="14.25" customHeight="1">
      <c r="A220" s="23" t="s">
        <v>33</v>
      </c>
      <c r="B220" s="52">
        <v>1613680</v>
      </c>
      <c r="C220" s="49">
        <v>0</v>
      </c>
      <c r="D220" s="8">
        <v>97925.16</v>
      </c>
      <c r="E220" s="6">
        <f t="shared" si="8"/>
        <v>0</v>
      </c>
      <c r="F220" s="6">
        <f t="shared" si="9"/>
        <v>0</v>
      </c>
    </row>
    <row r="221" spans="1:6" s="83" customFormat="1" ht="15" customHeight="1">
      <c r="A221" s="9" t="s">
        <v>34</v>
      </c>
      <c r="B221" s="51">
        <f>B222+B223+B224+B225</f>
        <v>25058207.82</v>
      </c>
      <c r="C221" s="51">
        <f>C222+C223+C224+C225</f>
        <v>1494958.41</v>
      </c>
      <c r="D221" s="6">
        <f>D222+D223+D224+D225</f>
        <v>735725.23</v>
      </c>
      <c r="E221" s="6">
        <f t="shared" si="8"/>
        <v>5.965943058413026</v>
      </c>
      <c r="F221" s="6">
        <f t="shared" si="9"/>
        <v>203.19520780876306</v>
      </c>
    </row>
    <row r="222" spans="1:6" s="82" customFormat="1" ht="15">
      <c r="A222" s="23" t="s">
        <v>35</v>
      </c>
      <c r="B222" s="52">
        <v>130000</v>
      </c>
      <c r="C222" s="49">
        <v>2859.67</v>
      </c>
      <c r="D222" s="8">
        <v>15000</v>
      </c>
      <c r="E222" s="6">
        <f t="shared" si="8"/>
        <v>2.199746153846154</v>
      </c>
      <c r="F222" s="6">
        <f t="shared" si="9"/>
        <v>19.064466666666668</v>
      </c>
    </row>
    <row r="223" spans="1:6" s="82" customFormat="1" ht="15">
      <c r="A223" s="23" t="s">
        <v>36</v>
      </c>
      <c r="B223" s="52">
        <v>3262881.47</v>
      </c>
      <c r="C223" s="49">
        <v>391188.13</v>
      </c>
      <c r="D223" s="8">
        <v>3818.7</v>
      </c>
      <c r="E223" s="6">
        <f t="shared" si="8"/>
        <v>11.989038939866854</v>
      </c>
      <c r="F223" s="6">
        <f t="shared" si="9"/>
        <v>10244.013145834972</v>
      </c>
    </row>
    <row r="224" spans="1:6" s="82" customFormat="1" ht="17.25" customHeight="1">
      <c r="A224" s="23" t="s">
        <v>37</v>
      </c>
      <c r="B224" s="52">
        <v>18591809.35</v>
      </c>
      <c r="C224" s="49">
        <v>792142.14</v>
      </c>
      <c r="D224" s="8">
        <v>336159.71</v>
      </c>
      <c r="E224" s="6">
        <f t="shared" si="8"/>
        <v>4.260704943168966</v>
      </c>
      <c r="F224" s="6">
        <f t="shared" si="9"/>
        <v>235.64458096420893</v>
      </c>
    </row>
    <row r="225" spans="1:6" s="82" customFormat="1" ht="15.75" customHeight="1">
      <c r="A225" s="23" t="s">
        <v>88</v>
      </c>
      <c r="B225" s="52">
        <v>3073517</v>
      </c>
      <c r="C225" s="49">
        <v>308768.47</v>
      </c>
      <c r="D225" s="8">
        <v>380746.82</v>
      </c>
      <c r="E225" s="6">
        <f t="shared" si="8"/>
        <v>10.046096052177358</v>
      </c>
      <c r="F225" s="6">
        <f t="shared" si="9"/>
        <v>81.0954822945074</v>
      </c>
    </row>
    <row r="226" spans="1:6" s="83" customFormat="1" ht="14.25">
      <c r="A226" s="9" t="s">
        <v>99</v>
      </c>
      <c r="B226" s="51">
        <v>400000</v>
      </c>
      <c r="C226" s="6">
        <v>50000</v>
      </c>
      <c r="D226" s="6">
        <v>0</v>
      </c>
      <c r="E226" s="6">
        <f t="shared" si="8"/>
        <v>12.5</v>
      </c>
      <c r="F226" s="6"/>
    </row>
    <row r="227" spans="1:6" s="83" customFormat="1" ht="13.5" customHeight="1">
      <c r="A227" s="9" t="s">
        <v>38</v>
      </c>
      <c r="B227" s="47">
        <v>326057765</v>
      </c>
      <c r="C227" s="98">
        <v>43573769.35</v>
      </c>
      <c r="D227" s="6">
        <v>32720088.26</v>
      </c>
      <c r="E227" s="6">
        <f t="shared" si="8"/>
        <v>13.363818938647269</v>
      </c>
      <c r="F227" s="6">
        <f t="shared" si="9"/>
        <v>133.171307496956</v>
      </c>
    </row>
    <row r="228" spans="1:6" s="82" customFormat="1" ht="15">
      <c r="A228" s="23" t="s">
        <v>49</v>
      </c>
      <c r="B228" s="50">
        <v>318702435</v>
      </c>
      <c r="C228" s="8">
        <v>42921611.01</v>
      </c>
      <c r="D228" s="8">
        <v>32170245.33</v>
      </c>
      <c r="E228" s="6">
        <f t="shared" si="8"/>
        <v>13.467613138882983</v>
      </c>
      <c r="F228" s="6">
        <f t="shared" si="9"/>
        <v>133.4202166309684</v>
      </c>
    </row>
    <row r="229" spans="1:6" s="82" customFormat="1" ht="14.25" customHeight="1">
      <c r="A229" s="23" t="s">
        <v>25</v>
      </c>
      <c r="B229" s="48">
        <v>5188748</v>
      </c>
      <c r="C229" s="49">
        <v>510759.55</v>
      </c>
      <c r="D229" s="8">
        <v>461912.72</v>
      </c>
      <c r="E229" s="6">
        <f t="shared" si="8"/>
        <v>9.843599072454474</v>
      </c>
      <c r="F229" s="6">
        <f t="shared" si="9"/>
        <v>110.57490471360045</v>
      </c>
    </row>
    <row r="230" spans="1:6" s="83" customFormat="1" ht="15.75" customHeight="1">
      <c r="A230" s="9" t="s">
        <v>46</v>
      </c>
      <c r="B230" s="47">
        <v>53243142.13</v>
      </c>
      <c r="C230" s="98">
        <v>9124326.71</v>
      </c>
      <c r="D230" s="6">
        <v>8890821.87</v>
      </c>
      <c r="E230" s="6">
        <f t="shared" si="8"/>
        <v>17.137092863005304</v>
      </c>
      <c r="F230" s="6">
        <f t="shared" si="9"/>
        <v>102.62635832113463</v>
      </c>
    </row>
    <row r="231" spans="1:6" s="82" customFormat="1" ht="15.75" customHeight="1">
      <c r="A231" s="23" t="s">
        <v>49</v>
      </c>
      <c r="B231" s="50">
        <v>31493400</v>
      </c>
      <c r="C231" s="8">
        <v>7230000</v>
      </c>
      <c r="D231" s="8">
        <v>6950000</v>
      </c>
      <c r="E231" s="6">
        <f t="shared" si="8"/>
        <v>22.95719103050163</v>
      </c>
      <c r="F231" s="6">
        <f t="shared" si="9"/>
        <v>104.02877697841726</v>
      </c>
    </row>
    <row r="232" spans="1:6" s="82" customFormat="1" ht="15" hidden="1">
      <c r="A232" s="23" t="s">
        <v>27</v>
      </c>
      <c r="B232" s="53">
        <v>0</v>
      </c>
      <c r="C232" s="8">
        <v>0</v>
      </c>
      <c r="D232" s="8"/>
      <c r="E232" s="6" t="e">
        <f t="shared" si="8"/>
        <v>#DIV/0!</v>
      </c>
      <c r="F232" s="6" t="e">
        <f t="shared" si="9"/>
        <v>#DIV/0!</v>
      </c>
    </row>
    <row r="233" spans="1:6" s="83" customFormat="1" ht="12.75" customHeight="1">
      <c r="A233" s="9" t="s">
        <v>39</v>
      </c>
      <c r="B233" s="51">
        <f>B234+B235+B236+B237</f>
        <v>21029538.009999998</v>
      </c>
      <c r="C233" s="6">
        <f>C234+C235+C236+C237</f>
        <v>5980668.470000001</v>
      </c>
      <c r="D233" s="6">
        <f>D234+D235+D236+D237</f>
        <v>1075748.29</v>
      </c>
      <c r="E233" s="6">
        <f t="shared" si="8"/>
        <v>28.439371645521</v>
      </c>
      <c r="F233" s="6">
        <f t="shared" si="9"/>
        <v>555.9542623116789</v>
      </c>
    </row>
    <row r="234" spans="1:6" s="82" customFormat="1" ht="15" customHeight="1">
      <c r="A234" s="23" t="s">
        <v>40</v>
      </c>
      <c r="B234" s="52">
        <v>92400</v>
      </c>
      <c r="C234" s="49">
        <v>14523.78</v>
      </c>
      <c r="D234" s="8">
        <v>39642.34</v>
      </c>
      <c r="E234" s="6">
        <f t="shared" si="8"/>
        <v>15.718376623376622</v>
      </c>
      <c r="F234" s="6">
        <f t="shared" si="9"/>
        <v>36.63704009400051</v>
      </c>
    </row>
    <row r="235" spans="1:6" s="82" customFormat="1" ht="16.5" customHeight="1">
      <c r="A235" s="23" t="s">
        <v>41</v>
      </c>
      <c r="B235" s="52">
        <v>9716289.9</v>
      </c>
      <c r="C235" s="49">
        <v>548574.5</v>
      </c>
      <c r="D235" s="8">
        <v>880925</v>
      </c>
      <c r="E235" s="6">
        <f t="shared" si="8"/>
        <v>5.64592561199723</v>
      </c>
      <c r="F235" s="6">
        <f t="shared" si="9"/>
        <v>62.27255441723189</v>
      </c>
    </row>
    <row r="236" spans="1:6" s="82" customFormat="1" ht="15" customHeight="1">
      <c r="A236" s="23" t="s">
        <v>42</v>
      </c>
      <c r="B236" s="52">
        <v>10897848.11</v>
      </c>
      <c r="C236" s="49">
        <v>5366820.19</v>
      </c>
      <c r="D236" s="8">
        <v>100180.95</v>
      </c>
      <c r="E236" s="6">
        <f t="shared" si="8"/>
        <v>49.2466047959995</v>
      </c>
      <c r="F236" s="6">
        <f t="shared" si="9"/>
        <v>5357.1264696531625</v>
      </c>
    </row>
    <row r="237" spans="1:6" s="82" customFormat="1" ht="15" customHeight="1">
      <c r="A237" s="23" t="s">
        <v>68</v>
      </c>
      <c r="B237" s="52">
        <v>323000</v>
      </c>
      <c r="C237" s="49">
        <v>50750</v>
      </c>
      <c r="D237" s="8">
        <v>55000</v>
      </c>
      <c r="E237" s="6">
        <f t="shared" si="8"/>
        <v>15.712074303405574</v>
      </c>
      <c r="F237" s="6">
        <f t="shared" si="9"/>
        <v>92.27272727272727</v>
      </c>
    </row>
    <row r="238" spans="1:6" s="83" customFormat="1" ht="14.25">
      <c r="A238" s="9" t="s">
        <v>43</v>
      </c>
      <c r="B238" s="47">
        <v>401768</v>
      </c>
      <c r="C238" s="98">
        <v>88000</v>
      </c>
      <c r="D238" s="6">
        <v>72982</v>
      </c>
      <c r="E238" s="6">
        <f t="shared" si="8"/>
        <v>21.903187909440273</v>
      </c>
      <c r="F238" s="6">
        <f t="shared" si="9"/>
        <v>120.57767668740237</v>
      </c>
    </row>
    <row r="239" spans="1:6" s="73" customFormat="1" ht="15" hidden="1">
      <c r="A239" s="54" t="s">
        <v>100</v>
      </c>
      <c r="B239" s="8">
        <v>0</v>
      </c>
      <c r="C239" s="8">
        <v>0</v>
      </c>
      <c r="D239" s="8"/>
      <c r="E239" s="6" t="e">
        <f t="shared" si="8"/>
        <v>#DIV/0!</v>
      </c>
      <c r="F239" s="55" t="e">
        <f>C239/D239*100</f>
        <v>#DIV/0!</v>
      </c>
    </row>
    <row r="240" spans="1:6" s="85" customFormat="1" ht="15" customHeight="1">
      <c r="A240" s="3" t="s">
        <v>92</v>
      </c>
      <c r="B240" s="4">
        <f>B239+B238+B233+B230+B227+B226+B221+B215+B214+B213+B209</f>
        <v>537930430.79</v>
      </c>
      <c r="C240" s="4">
        <f>C239+C238+C233+C230+C227+C226+C221+C215+C214+C213+C209</f>
        <v>71315678.53</v>
      </c>
      <c r="D240" s="4">
        <f>D209+D213+D214+D215+D221+D227+D230+D233+D238+D226</f>
        <v>55258957.14</v>
      </c>
      <c r="E240" s="4">
        <f t="shared" si="8"/>
        <v>13.257416656140167</v>
      </c>
      <c r="F240" s="4">
        <f>C240/D240*100</f>
        <v>129.0572284042927</v>
      </c>
    </row>
    <row r="241" spans="1:6" ht="15">
      <c r="A241" s="54" t="s">
        <v>44</v>
      </c>
      <c r="B241" s="16">
        <f>B207-B240</f>
        <v>-2551881.4699999094</v>
      </c>
      <c r="C241" s="16">
        <f>C207-C240</f>
        <v>-10157017.950000003</v>
      </c>
      <c r="D241" s="16">
        <f>D207-D240</f>
        <v>-29835113.510000005</v>
      </c>
      <c r="E241" s="8"/>
      <c r="F241" s="8"/>
    </row>
    <row r="242" spans="1:6" ht="15">
      <c r="A242" s="86"/>
      <c r="B242" s="87"/>
      <c r="C242" s="88"/>
      <c r="D242" s="89"/>
      <c r="E242" s="90"/>
      <c r="F242" s="90"/>
    </row>
    <row r="243" spans="1:6" ht="15" customHeight="1">
      <c r="A243" s="108" t="s">
        <v>78</v>
      </c>
      <c r="B243" s="108"/>
      <c r="C243" s="108"/>
      <c r="D243" s="108"/>
      <c r="E243" s="108"/>
      <c r="F243" s="108"/>
    </row>
    <row r="244" spans="3:5" ht="14.25">
      <c r="C244" s="100"/>
      <c r="D244" s="107"/>
      <c r="E244" s="107"/>
    </row>
  </sheetData>
  <sheetProtection/>
  <mergeCells count="4">
    <mergeCell ref="A1:F1"/>
    <mergeCell ref="E2:F2"/>
    <mergeCell ref="D244:E244"/>
    <mergeCell ref="A243:F243"/>
  </mergeCells>
  <printOptions/>
  <pageMargins left="0.7480314960629921" right="0.22" top="0.2755905511811024" bottom="0.4330708661417323" header="0.5118110236220472" footer="0.31496062992125984"/>
  <pageSetup fitToHeight="3" horizontalDpi="600" verticalDpi="600" orientation="portrait" paperSize="9" scale="60" r:id="rId1"/>
  <rowBreaks count="2" manualBreakCount="2">
    <brk id="56" max="5" man="1"/>
    <brk id="1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2021-03-03T08:02:50Z</cp:lastPrinted>
  <dcterms:created xsi:type="dcterms:W3CDTF">2006-03-13T07:15:44Z</dcterms:created>
  <dcterms:modified xsi:type="dcterms:W3CDTF">2021-03-03T08:24:51Z</dcterms:modified>
  <cp:category/>
  <cp:version/>
  <cp:contentType/>
  <cp:contentStatus/>
</cp:coreProperties>
</file>