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3.2021" sheetId="1" r:id="rId1"/>
  </sheets>
  <definedNames>
    <definedName name="_xlnm.Print_Area" localSheetId="0">'01.03.2021'!$A$1:$G$182</definedName>
  </definedNames>
  <calcPr fullCalcOnLoad="1"/>
</workbook>
</file>

<file path=xl/sharedStrings.xml><?xml version="1.0" encoding="utf-8"?>
<sst xmlns="http://schemas.openxmlformats.org/spreadsheetml/2006/main" count="207" uniqueCount="193">
  <si>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</si>
  <si>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</si>
  <si>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</si>
  <si>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</si>
  <si>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</si>
  <si>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</si>
  <si>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</si>
  <si>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</si>
  <si>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</si>
  <si>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</si>
  <si>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</si>
  <si>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</si>
  <si>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</si>
  <si>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</si>
  <si>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</si>
  <si>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</si>
  <si>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</si>
  <si>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</si>
  <si>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</si>
  <si>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</si>
  <si>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</si>
  <si>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</si>
  <si>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</si>
  <si>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</si>
  <si>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</si>
  <si>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</si>
  <si>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</si>
  <si>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</si>
  <si>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</si>
  <si>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</si>
  <si>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</si>
  <si>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</si>
  <si>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</si>
  <si>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</si>
  <si>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</si>
  <si>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</si>
  <si>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</si>
  <si>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</si>
  <si>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</si>
  <si>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</si>
  <si>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</si>
  <si>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</si>
  <si>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</si>
  <si>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</si>
  <si>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</si>
  <si>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</si>
  <si>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</si>
  <si>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</si>
  <si>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</si>
  <si>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</si>
  <si>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</si>
  <si>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</si>
  <si>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</si>
  <si>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</si>
  <si>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</si>
  <si>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</si>
  <si>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</si>
  <si>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</si>
  <si>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</si>
  <si>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</si>
  <si>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</si>
  <si>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</si>
  <si>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</si>
  <si>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</si>
  <si>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</si>
  <si>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</si>
  <si>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</si>
  <si>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</si>
  <si>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</si>
  <si>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</si>
  <si>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</si>
  <si>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</si>
  <si>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</si>
  <si>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</si>
  <si>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</si>
  <si>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</si>
  <si>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</si>
  <si>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</si>
  <si>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</si>
  <si>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</si>
  <si>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</si>
  <si>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</si>
  <si>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</si>
  <si>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</si>
  <si>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</si>
  <si>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</si>
  <si>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</si>
  <si>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</si>
  <si>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</si>
  <si>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</si>
  <si>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</si>
  <si>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</si>
  <si>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</si>
  <si>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</si>
  <si>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</si>
  <si>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</si>
  <si>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</si>
  <si>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</si>
  <si>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</si>
  <si>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</si>
  <si>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</si>
  <si>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</si>
  <si>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</si>
  <si>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</si>
  <si>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</si>
  <si>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</si>
  <si>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</si>
  <si>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</si>
  <si>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</si>
  <si>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</si>
  <si>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</si>
  <si>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</si>
  <si>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</si>
  <si>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</si>
  <si>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</si>
  <si>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</si>
  <si>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</si>
  <si>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</si>
  <si>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</si>
  <si>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</si>
  <si>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</si>
  <si>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</si>
  <si>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</si>
  <si>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</si>
  <si>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</si>
  <si>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</si>
  <si>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</si>
  <si>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</si>
  <si>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</si>
  <si>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</si>
  <si>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</si>
  <si>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</si>
  <si>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</si>
  <si>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</si>
  <si>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</si>
  <si>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</si>
  <si>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</si>
  <si>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</si>
  <si>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</si>
  <si>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</si>
  <si>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</si>
  <si>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</si>
  <si>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</si>
  <si>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</si>
  <si>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</si>
  <si>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</si>
  <si>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</si>
  <si>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</si>
  <si>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</si>
  <si>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</si>
  <si>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</si>
  <si>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</si>
  <si>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</si>
  <si>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</si>
  <si>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</si>
  <si>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</si>
  <si>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</si>
  <si>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</si>
  <si>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</si>
  <si>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</si>
  <si>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</si>
  <si>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</si>
  <si>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</si>
  <si>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</si>
  <si>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</si>
  <si>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</si>
  <si>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</si>
  <si>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</si>
  <si>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</si>
  <si>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</si>
  <si>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</si>
  <si>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</si>
  <si>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</si>
  <si>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</si>
  <si>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</si>
  <si>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</si>
  <si>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</si>
  <si>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</si>
  <si>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</si>
  <si>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</si>
  <si>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</si>
  <si>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</si>
  <si>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</si>
  <si>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</si>
  <si>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</si>
  <si>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</si>
  <si>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</si>
  <si>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</si>
  <si>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</si>
  <si>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</si>
  <si>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 xml:space="preserve">  АНАЛИЗ ИСПОЛНЕНИЯ БЮДЖЕТА МУНИЦИПАЛЬНОГО  РАЙОНА  НА 01 МАРТА 2021 Г.</t>
  </si>
  <si>
    <t>Исполнено на 01.03.2021</t>
  </si>
  <si>
    <t>Исполнено на 01.03.2020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</si>
</sst>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Border="1" applyAlignment="1">
      <alignment vertical="center"/>
    </xf>
    <xf numFmtId="4" fontId="73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27">
      <selection activeCell="E180" sqref="E180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5" t="s">
        <v>190</v>
      </c>
      <c r="B1" s="115"/>
      <c r="C1" s="115"/>
      <c r="D1" s="115"/>
      <c r="E1" s="115"/>
      <c r="F1" s="115"/>
      <c r="G1" s="115"/>
    </row>
    <row r="2" spans="3:7" ht="12.75">
      <c r="C2" s="9"/>
      <c r="F2" s="116"/>
      <c r="G2" s="116"/>
    </row>
    <row r="3" spans="1:7" ht="30" customHeight="1">
      <c r="A3" s="18" t="s">
        <v>1</v>
      </c>
      <c r="B3" s="18"/>
      <c r="C3" s="19" t="s">
        <v>185</v>
      </c>
      <c r="D3" s="19" t="s">
        <v>191</v>
      </c>
      <c r="E3" s="19" t="s">
        <v>192</v>
      </c>
      <c r="F3" s="20" t="s">
        <v>164</v>
      </c>
      <c r="G3" s="21" t="s">
        <v>184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13834986.09</v>
      </c>
      <c r="E4" s="23">
        <f>E5+E32</f>
        <v>13304766.2</v>
      </c>
      <c r="F4" s="107">
        <f aca="true" t="shared" si="0" ref="F4:F88">D4/C4*100</f>
        <v>13.7714309362293</v>
      </c>
      <c r="G4" s="23">
        <f aca="true" t="shared" si="1" ref="G4:G58">D4/E4*100</f>
        <v>103.9851875788693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12561577.03</v>
      </c>
      <c r="E5" s="25">
        <f>E6+E9+E14+E19+E23+E25</f>
        <v>12436143.74</v>
      </c>
      <c r="F5" s="108">
        <f t="shared" si="0"/>
        <v>13.729399774848622</v>
      </c>
      <c r="G5" s="27">
        <f t="shared" si="1"/>
        <v>101.00861885020316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8943139.29</v>
      </c>
      <c r="E6" s="27">
        <f>E7</f>
        <v>8030413.01</v>
      </c>
      <c r="F6" s="108">
        <f t="shared" si="0"/>
        <v>13.091454734691007</v>
      </c>
      <c r="G6" s="27">
        <f t="shared" si="1"/>
        <v>111.36586971135122</v>
      </c>
    </row>
    <row r="7" spans="1:7" s="2" customFormat="1" ht="15">
      <c r="A7" s="28" t="s">
        <v>2</v>
      </c>
      <c r="B7" s="28"/>
      <c r="C7" s="29">
        <v>68312800</v>
      </c>
      <c r="D7" s="30">
        <v>8943139.29</v>
      </c>
      <c r="E7" s="30">
        <v>8030413.01</v>
      </c>
      <c r="F7" s="108">
        <f t="shared" si="0"/>
        <v>13.091454734691007</v>
      </c>
      <c r="G7" s="27">
        <f t="shared" si="1"/>
        <v>111.36586971135122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7088308.231129547</v>
      </c>
      <c r="E8" s="30">
        <f>E7*49.215/62.215</f>
        <v>6352435.526595676</v>
      </c>
      <c r="F8" s="108">
        <f t="shared" si="0"/>
        <v>13.091454734691007</v>
      </c>
      <c r="G8" s="27">
        <f t="shared" si="1"/>
        <v>111.58410347421865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227316.38</v>
      </c>
      <c r="E9" s="27">
        <f>E10+E11+E12+E13</f>
        <v>433647.04000000004</v>
      </c>
      <c r="F9" s="108">
        <f t="shared" si="0"/>
        <v>6.597294520547946</v>
      </c>
      <c r="G9" s="27">
        <f t="shared" si="1"/>
        <v>52.41967753313846</v>
      </c>
    </row>
    <row r="10" spans="1:7" s="97" customFormat="1" ht="59.25" customHeight="1">
      <c r="A10" s="32" t="s">
        <v>79</v>
      </c>
      <c r="B10" s="32"/>
      <c r="C10" s="33">
        <v>1471200</v>
      </c>
      <c r="D10" s="106">
        <v>106746.5</v>
      </c>
      <c r="E10" s="30">
        <v>193378.82</v>
      </c>
      <c r="F10" s="108">
        <f t="shared" si="0"/>
        <v>7.255743610657967</v>
      </c>
      <c r="G10" s="27">
        <f t="shared" si="1"/>
        <v>55.2007194996846</v>
      </c>
    </row>
    <row r="11" spans="1:7" s="97" customFormat="1" ht="62.25" customHeight="1">
      <c r="A11" s="32" t="s">
        <v>80</v>
      </c>
      <c r="B11" s="32"/>
      <c r="C11" s="33">
        <v>10400</v>
      </c>
      <c r="D11" s="106">
        <v>685.04</v>
      </c>
      <c r="E11" s="30">
        <v>1211.79</v>
      </c>
      <c r="F11" s="108">
        <f t="shared" si="0"/>
        <v>6.586923076923076</v>
      </c>
      <c r="G11" s="27">
        <f t="shared" si="1"/>
        <v>56.53124716328737</v>
      </c>
    </row>
    <row r="12" spans="1:7" s="97" customFormat="1" ht="57.75" customHeight="1">
      <c r="A12" s="32" t="s">
        <v>81</v>
      </c>
      <c r="B12" s="32"/>
      <c r="C12" s="33">
        <v>1964000</v>
      </c>
      <c r="D12" s="106">
        <v>141534.65</v>
      </c>
      <c r="E12" s="30">
        <v>276809.29</v>
      </c>
      <c r="F12" s="108">
        <f t="shared" si="0"/>
        <v>7.2064485743380855</v>
      </c>
      <c r="G12" s="27">
        <f t="shared" si="1"/>
        <v>51.13074420298539</v>
      </c>
    </row>
    <row r="13" spans="1:7" s="97" customFormat="1" ht="59.25" customHeight="1">
      <c r="A13" s="32" t="s">
        <v>82</v>
      </c>
      <c r="B13" s="32"/>
      <c r="C13" s="33">
        <v>0</v>
      </c>
      <c r="D13" s="106">
        <v>-21649.81</v>
      </c>
      <c r="E13" s="30">
        <v>-37752.86</v>
      </c>
      <c r="F13" s="108"/>
      <c r="G13" s="27">
        <f t="shared" si="1"/>
        <v>57.346145431101114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3026614.37</v>
      </c>
      <c r="E14" s="27">
        <f>E16+E17+E18+E15</f>
        <v>3299212.2699999996</v>
      </c>
      <c r="F14" s="108">
        <f t="shared" si="0"/>
        <v>20.197222411296405</v>
      </c>
      <c r="G14" s="27">
        <f t="shared" si="1"/>
        <v>91.73748526341411</v>
      </c>
    </row>
    <row r="15" spans="1:7" s="2" customFormat="1" ht="15">
      <c r="A15" s="35" t="s">
        <v>177</v>
      </c>
      <c r="B15" s="28"/>
      <c r="C15" s="29">
        <v>9498000</v>
      </c>
      <c r="D15" s="29">
        <v>1297087.72</v>
      </c>
      <c r="E15" s="30">
        <v>326051.82</v>
      </c>
      <c r="F15" s="108">
        <f t="shared" si="0"/>
        <v>13.656429985260054</v>
      </c>
      <c r="G15" s="27">
        <f t="shared" si="1"/>
        <v>397.8164329829534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1563296.92</v>
      </c>
      <c r="E16" s="30">
        <v>2344577.28</v>
      </c>
      <c r="F16" s="108">
        <f t="shared" si="0"/>
        <v>69.38734664891257</v>
      </c>
      <c r="G16" s="27">
        <f t="shared" si="1"/>
        <v>66.67713337220431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97196.73</v>
      </c>
      <c r="E17" s="30">
        <v>604600.17</v>
      </c>
      <c r="F17" s="108">
        <f t="shared" si="0"/>
        <v>3.12098160100183</v>
      </c>
      <c r="G17" s="27">
        <f t="shared" si="1"/>
        <v>16.076199581617715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69033</v>
      </c>
      <c r="E18" s="30">
        <v>23983</v>
      </c>
      <c r="F18" s="108">
        <f t="shared" si="0"/>
        <v>57.527499999999996</v>
      </c>
      <c r="G18" s="27">
        <f t="shared" si="1"/>
        <v>287.8413876495851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112244.36</v>
      </c>
      <c r="E19" s="27">
        <f>E20</f>
        <v>137709.59</v>
      </c>
      <c r="F19" s="108">
        <f t="shared" si="0"/>
        <v>4.726078315789474</v>
      </c>
      <c r="G19" s="27">
        <f t="shared" si="1"/>
        <v>81.50801988445394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112244.36</v>
      </c>
      <c r="E20" s="30">
        <f>E21+E22</f>
        <v>137709.59</v>
      </c>
      <c r="F20" s="108">
        <f t="shared" si="0"/>
        <v>4.726078315789474</v>
      </c>
      <c r="G20" s="27">
        <f t="shared" si="1"/>
        <v>81.50801988445394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42652.39</v>
      </c>
      <c r="E21" s="30">
        <v>71611.12</v>
      </c>
      <c r="F21" s="108">
        <f t="shared" si="0"/>
        <v>23.828150837988826</v>
      </c>
      <c r="G21" s="27">
        <f t="shared" si="1"/>
        <v>59.56112681941017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69591.97</v>
      </c>
      <c r="E22" s="30">
        <v>66098.47</v>
      </c>
      <c r="F22" s="108">
        <f t="shared" si="0"/>
        <v>3.1690332422586525</v>
      </c>
      <c r="G22" s="27">
        <f t="shared" si="1"/>
        <v>105.28529631623849</v>
      </c>
    </row>
    <row r="23" spans="1:7" s="6" customFormat="1" ht="28.5" customHeight="1" hidden="1">
      <c r="A23" s="31" t="s">
        <v>25</v>
      </c>
      <c r="B23" s="31"/>
      <c r="C23" s="27">
        <f>C24</f>
        <v>0</v>
      </c>
      <c r="D23" s="27">
        <f>D24</f>
        <v>0</v>
      </c>
      <c r="E23" s="27">
        <f>E24</f>
        <v>0</v>
      </c>
      <c r="F23" s="108" t="e">
        <f t="shared" si="0"/>
        <v>#DIV/0!</v>
      </c>
      <c r="G23" s="27" t="e">
        <f t="shared" si="1"/>
        <v>#DIV/0!</v>
      </c>
    </row>
    <row r="24" spans="1:7" s="2" customFormat="1" ht="19.5" customHeight="1" hidden="1">
      <c r="A24" s="35" t="s">
        <v>31</v>
      </c>
      <c r="B24" s="39"/>
      <c r="C24" s="34"/>
      <c r="D24" s="34"/>
      <c r="E24" s="30">
        <v>0</v>
      </c>
      <c r="F24" s="108" t="e">
        <f t="shared" si="0"/>
        <v>#DIV/0!</v>
      </c>
      <c r="G24" s="27" t="e">
        <f t="shared" si="1"/>
        <v>#DIV/0!</v>
      </c>
    </row>
    <row r="25" spans="1:7" s="6" customFormat="1" ht="15" customHeight="1">
      <c r="A25" s="40" t="s">
        <v>111</v>
      </c>
      <c r="B25" s="41"/>
      <c r="C25" s="27">
        <f>C26+C27+C28+C31+C29+C30</f>
        <v>2375300</v>
      </c>
      <c r="D25" s="27">
        <f>D26+D27+D28+D31+D29+D30</f>
        <v>252262.63</v>
      </c>
      <c r="E25" s="27">
        <f>E26+E27+E28+E31+E29+E30</f>
        <v>535161.8300000001</v>
      </c>
      <c r="F25" s="108">
        <f t="shared" si="0"/>
        <v>10.620242916684209</v>
      </c>
      <c r="G25" s="27">
        <f t="shared" si="1"/>
        <v>47.137634984169175</v>
      </c>
    </row>
    <row r="26" spans="1:7" s="2" customFormat="1" ht="44.25" customHeight="1">
      <c r="A26" s="42" t="s">
        <v>112</v>
      </c>
      <c r="B26" s="43" t="s">
        <v>113</v>
      </c>
      <c r="C26" s="109">
        <v>1610000</v>
      </c>
      <c r="D26" s="44">
        <v>252262.63</v>
      </c>
      <c r="E26" s="109">
        <v>370889.33</v>
      </c>
      <c r="F26" s="108">
        <f t="shared" si="0"/>
        <v>15.668486335403728</v>
      </c>
      <c r="G26" s="27">
        <f t="shared" si="1"/>
        <v>68.01560724327119</v>
      </c>
    </row>
    <row r="27" spans="1:7" s="2" customFormat="1" ht="62.25" customHeight="1">
      <c r="A27" s="42" t="s">
        <v>98</v>
      </c>
      <c r="B27" s="43" t="s">
        <v>114</v>
      </c>
      <c r="C27" s="109">
        <v>12000</v>
      </c>
      <c r="D27" s="110">
        <v>0</v>
      </c>
      <c r="E27" s="109">
        <v>11700</v>
      </c>
      <c r="F27" s="108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165</v>
      </c>
      <c r="B28" s="43"/>
      <c r="C28" s="109">
        <v>534900</v>
      </c>
      <c r="D28" s="110">
        <v>0</v>
      </c>
      <c r="E28" s="110">
        <v>78742.5</v>
      </c>
      <c r="F28" s="108">
        <f t="shared" si="0"/>
        <v>0</v>
      </c>
      <c r="G28" s="27">
        <f t="shared" si="1"/>
        <v>0</v>
      </c>
    </row>
    <row r="29" spans="1:7" s="2" customFormat="1" ht="33" customHeight="1">
      <c r="A29" s="42" t="s">
        <v>166</v>
      </c>
      <c r="B29" s="43"/>
      <c r="C29" s="109">
        <v>60400</v>
      </c>
      <c r="D29" s="110">
        <v>0</v>
      </c>
      <c r="E29" s="110">
        <v>13230</v>
      </c>
      <c r="F29" s="108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167</v>
      </c>
      <c r="B30" s="43"/>
      <c r="C30" s="109">
        <v>158000</v>
      </c>
      <c r="D30" s="110">
        <v>0</v>
      </c>
      <c r="E30" s="110">
        <v>60600</v>
      </c>
      <c r="F30" s="108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115</v>
      </c>
      <c r="C31" s="109"/>
      <c r="D31" s="110"/>
      <c r="E31" s="109">
        <v>0</v>
      </c>
      <c r="F31" s="108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1273409.0599999998</v>
      </c>
      <c r="E32" s="27">
        <f>E33+E40+E47+E50+E55+E56</f>
        <v>868622.46</v>
      </c>
      <c r="F32" s="108">
        <f t="shared" si="0"/>
        <v>14.200268302202396</v>
      </c>
      <c r="G32" s="27">
        <f t="shared" si="1"/>
        <v>146.60098243372616</v>
      </c>
    </row>
    <row r="33" spans="1:9" s="6" customFormat="1" ht="31.5" customHeight="1">
      <c r="A33" s="40" t="s">
        <v>26</v>
      </c>
      <c r="B33" s="41" t="s">
        <v>116</v>
      </c>
      <c r="C33" s="111">
        <f>C34+C35+C36+C37+C38+C39</f>
        <v>2689880</v>
      </c>
      <c r="D33" s="111">
        <f>D34+D35+D36+D37+D38+D39</f>
        <v>704665.27</v>
      </c>
      <c r="E33" s="111">
        <f>E34+E35+E36+E37+E38</f>
        <v>266065.17</v>
      </c>
      <c r="F33" s="108">
        <f t="shared" si="0"/>
        <v>26.19690357934183</v>
      </c>
      <c r="G33" s="27">
        <f t="shared" si="1"/>
        <v>264.84686815639947</v>
      </c>
      <c r="I33" s="14"/>
    </row>
    <row r="34" spans="1:7" s="2" customFormat="1" ht="48" customHeight="1" hidden="1">
      <c r="A34" s="35" t="s">
        <v>110</v>
      </c>
      <c r="B34" s="43" t="s">
        <v>117</v>
      </c>
      <c r="C34" s="109">
        <v>0</v>
      </c>
      <c r="D34" s="110">
        <v>0</v>
      </c>
      <c r="E34" s="109">
        <v>0</v>
      </c>
      <c r="F34" s="108"/>
      <c r="G34" s="27" t="e">
        <f t="shared" si="1"/>
        <v>#DIV/0!</v>
      </c>
    </row>
    <row r="35" spans="1:7" s="2" customFormat="1" ht="77.25" customHeight="1">
      <c r="A35" s="35" t="s">
        <v>108</v>
      </c>
      <c r="B35" s="43" t="s">
        <v>118</v>
      </c>
      <c r="C35" s="33">
        <v>2612290</v>
      </c>
      <c r="D35" s="45">
        <v>686967.8</v>
      </c>
      <c r="E35" s="109">
        <v>266065.17</v>
      </c>
      <c r="F35" s="108">
        <f t="shared" si="0"/>
        <v>26.297532050423193</v>
      </c>
      <c r="G35" s="27">
        <f t="shared" si="1"/>
        <v>258.19531357674515</v>
      </c>
    </row>
    <row r="36" spans="1:7" s="2" customFormat="1" ht="62.25" customHeight="1">
      <c r="A36" s="35" t="s">
        <v>119</v>
      </c>
      <c r="B36" s="43" t="s">
        <v>120</v>
      </c>
      <c r="C36" s="46">
        <v>34590</v>
      </c>
      <c r="D36" s="45">
        <v>0</v>
      </c>
      <c r="E36" s="110">
        <v>0</v>
      </c>
      <c r="F36" s="108">
        <f t="shared" si="0"/>
        <v>0</v>
      </c>
      <c r="G36" s="27"/>
    </row>
    <row r="37" spans="1:7" s="2" customFormat="1" ht="48" customHeight="1">
      <c r="A37" s="35" t="s">
        <v>121</v>
      </c>
      <c r="B37" s="43" t="s">
        <v>122</v>
      </c>
      <c r="C37" s="47">
        <v>10000</v>
      </c>
      <c r="D37" s="114">
        <v>1838.76</v>
      </c>
      <c r="E37" s="109">
        <v>0</v>
      </c>
      <c r="F37" s="108">
        <f t="shared" si="0"/>
        <v>18.387600000000003</v>
      </c>
      <c r="G37" s="27"/>
    </row>
    <row r="38" spans="1:7" s="2" customFormat="1" ht="30" hidden="1">
      <c r="A38" s="35" t="s">
        <v>163</v>
      </c>
      <c r="B38" s="43"/>
      <c r="C38" s="47"/>
      <c r="D38" s="44"/>
      <c r="E38" s="109">
        <v>0</v>
      </c>
      <c r="F38" s="108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186</v>
      </c>
      <c r="B39" s="43"/>
      <c r="C39" s="47">
        <v>33000</v>
      </c>
      <c r="D39" s="44">
        <v>15858.71</v>
      </c>
      <c r="E39" s="109">
        <v>0</v>
      </c>
      <c r="F39" s="108">
        <f t="shared" si="0"/>
        <v>48.056696969696965</v>
      </c>
      <c r="G39" s="27"/>
    </row>
    <row r="40" spans="1:7" s="6" customFormat="1" ht="17.25" customHeight="1">
      <c r="A40" s="40" t="s">
        <v>5</v>
      </c>
      <c r="B40" s="41" t="s">
        <v>123</v>
      </c>
      <c r="C40" s="111">
        <f>C41+C42+C43+C44+C45+C46</f>
        <v>115600</v>
      </c>
      <c r="D40" s="111">
        <f>D41+D42+D43+D44+D45+D46</f>
        <v>1375.03</v>
      </c>
      <c r="E40" s="111">
        <f>E41+E42+E43+E44+E45+E46</f>
        <v>5225.86</v>
      </c>
      <c r="F40" s="108">
        <f t="shared" si="0"/>
        <v>1.1894723183391003</v>
      </c>
      <c r="G40" s="27">
        <f t="shared" si="1"/>
        <v>26.312032852009047</v>
      </c>
    </row>
    <row r="41" spans="1:7" s="2" customFormat="1" ht="32.25" customHeight="1">
      <c r="A41" s="42" t="s">
        <v>124</v>
      </c>
      <c r="B41" s="43" t="s">
        <v>125</v>
      </c>
      <c r="C41" s="109">
        <v>21600</v>
      </c>
      <c r="D41" s="110">
        <v>1375.03</v>
      </c>
      <c r="E41" s="109">
        <v>1679.99</v>
      </c>
      <c r="F41" s="108">
        <f t="shared" si="0"/>
        <v>6.36587962962963</v>
      </c>
      <c r="G41" s="27">
        <f t="shared" si="1"/>
        <v>81.84751099708927</v>
      </c>
    </row>
    <row r="42" spans="1:7" s="2" customFormat="1" ht="30" customHeight="1" hidden="1">
      <c r="A42" s="42" t="s">
        <v>126</v>
      </c>
      <c r="B42" s="43" t="s">
        <v>127</v>
      </c>
      <c r="C42" s="109"/>
      <c r="D42" s="110"/>
      <c r="E42" s="109"/>
      <c r="F42" s="108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128</v>
      </c>
      <c r="B43" s="43" t="s">
        <v>129</v>
      </c>
      <c r="C43" s="49">
        <v>83500</v>
      </c>
      <c r="D43" s="49">
        <v>0</v>
      </c>
      <c r="E43" s="109">
        <v>59.08</v>
      </c>
      <c r="F43" s="108">
        <f t="shared" si="0"/>
        <v>0</v>
      </c>
      <c r="G43" s="27">
        <f t="shared" si="1"/>
        <v>0</v>
      </c>
    </row>
    <row r="44" spans="1:7" s="2" customFormat="1" ht="18" customHeight="1" hidden="1">
      <c r="A44" s="42" t="s">
        <v>71</v>
      </c>
      <c r="B44" s="43" t="s">
        <v>130</v>
      </c>
      <c r="C44" s="109"/>
      <c r="D44" s="110"/>
      <c r="E44" s="109"/>
      <c r="F44" s="108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154</v>
      </c>
      <c r="B45" s="50"/>
      <c r="C45" s="109">
        <v>10500</v>
      </c>
      <c r="D45" s="110">
        <v>0</v>
      </c>
      <c r="E45" s="109">
        <v>3486.79</v>
      </c>
      <c r="F45" s="108">
        <f t="shared" si="0"/>
        <v>0</v>
      </c>
      <c r="G45" s="27">
        <f t="shared" si="1"/>
        <v>0</v>
      </c>
    </row>
    <row r="46" spans="1:7" s="2" customFormat="1" ht="15.75" customHeight="1" hidden="1">
      <c r="A46" s="16" t="s">
        <v>155</v>
      </c>
      <c r="B46" s="50"/>
      <c r="C46" s="109">
        <v>0</v>
      </c>
      <c r="D46" s="110">
        <v>0</v>
      </c>
      <c r="E46" s="109">
        <v>0</v>
      </c>
      <c r="F46" s="108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131</v>
      </c>
      <c r="B47" s="41" t="s">
        <v>132</v>
      </c>
      <c r="C47" s="73">
        <f>C48+C49</f>
        <v>2828000</v>
      </c>
      <c r="D47" s="73">
        <f>D48+D49</f>
        <v>0</v>
      </c>
      <c r="E47" s="73">
        <f>E48+E49</f>
        <v>0</v>
      </c>
      <c r="F47" s="108">
        <f t="shared" si="0"/>
        <v>0</v>
      </c>
      <c r="G47" s="27"/>
    </row>
    <row r="48" spans="1:7" s="6" customFormat="1" ht="30.75" customHeight="1">
      <c r="A48" s="42" t="s">
        <v>94</v>
      </c>
      <c r="B48" s="43" t="s">
        <v>133</v>
      </c>
      <c r="C48" s="33">
        <v>157900</v>
      </c>
      <c r="D48" s="45">
        <v>0</v>
      </c>
      <c r="E48" s="30">
        <v>0</v>
      </c>
      <c r="F48" s="108">
        <f t="shared" si="0"/>
        <v>0</v>
      </c>
      <c r="G48" s="27"/>
    </row>
    <row r="49" spans="1:7" s="6" customFormat="1" ht="16.5" customHeight="1">
      <c r="A49" s="42" t="s">
        <v>72</v>
      </c>
      <c r="B49" s="43" t="s">
        <v>134</v>
      </c>
      <c r="C49" s="76">
        <v>2670100</v>
      </c>
      <c r="D49" s="30">
        <v>0</v>
      </c>
      <c r="E49" s="30">
        <v>0</v>
      </c>
      <c r="F49" s="108">
        <f t="shared" si="0"/>
        <v>0</v>
      </c>
      <c r="G49" s="27"/>
    </row>
    <row r="50" spans="1:7" s="6" customFormat="1" ht="29.25" customHeight="1">
      <c r="A50" s="40" t="s">
        <v>43</v>
      </c>
      <c r="B50" s="41" t="s">
        <v>135</v>
      </c>
      <c r="C50" s="111">
        <f>C52+C54</f>
        <v>1500000</v>
      </c>
      <c r="D50" s="111">
        <f>D52+D54+D53</f>
        <v>476952.6</v>
      </c>
      <c r="E50" s="111">
        <f>E52+E54+E51+E53</f>
        <v>374398.87</v>
      </c>
      <c r="F50" s="108">
        <f t="shared" si="0"/>
        <v>31.79684</v>
      </c>
      <c r="G50" s="27">
        <f t="shared" si="1"/>
        <v>127.39157038588284</v>
      </c>
    </row>
    <row r="51" spans="1:7" s="6" customFormat="1" ht="45" customHeight="1" hidden="1">
      <c r="A51" s="51" t="s">
        <v>153</v>
      </c>
      <c r="B51" s="41"/>
      <c r="C51" s="109">
        <v>0</v>
      </c>
      <c r="D51" s="112">
        <v>0</v>
      </c>
      <c r="E51" s="109">
        <v>0</v>
      </c>
      <c r="F51" s="108" t="e">
        <f t="shared" si="0"/>
        <v>#DIV/0!</v>
      </c>
      <c r="G51" s="27" t="e">
        <f t="shared" si="1"/>
        <v>#DIV/0!</v>
      </c>
    </row>
    <row r="52" spans="1:7" s="2" customFormat="1" ht="75" hidden="1">
      <c r="A52" s="52" t="s">
        <v>136</v>
      </c>
      <c r="B52" s="43" t="s">
        <v>137</v>
      </c>
      <c r="C52" s="47">
        <v>0</v>
      </c>
      <c r="D52" s="48">
        <v>0</v>
      </c>
      <c r="E52" s="109"/>
      <c r="F52" s="108" t="e">
        <f t="shared" si="0"/>
        <v>#DIV/0!</v>
      </c>
      <c r="G52" s="27" t="e">
        <f t="shared" si="1"/>
        <v>#DIV/0!</v>
      </c>
    </row>
    <row r="53" spans="1:7" s="2" customFormat="1" ht="75" hidden="1">
      <c r="A53" s="52" t="s">
        <v>156</v>
      </c>
      <c r="B53" s="43"/>
      <c r="C53" s="53"/>
      <c r="D53" s="48"/>
      <c r="E53" s="109"/>
      <c r="F53" s="108"/>
      <c r="G53" s="27" t="e">
        <f t="shared" si="1"/>
        <v>#DIV/0!</v>
      </c>
    </row>
    <row r="54" spans="1:7" s="2" customFormat="1" ht="48" customHeight="1">
      <c r="A54" s="54" t="s">
        <v>109</v>
      </c>
      <c r="B54" s="55" t="s">
        <v>138</v>
      </c>
      <c r="C54" s="53">
        <v>1500000</v>
      </c>
      <c r="D54" s="48">
        <v>476952.6</v>
      </c>
      <c r="E54" s="109">
        <v>374398.87</v>
      </c>
      <c r="F54" s="108">
        <f t="shared" si="0"/>
        <v>31.79684</v>
      </c>
      <c r="G54" s="27">
        <f t="shared" si="1"/>
        <v>127.39157038588284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66141.7</v>
      </c>
      <c r="E55" s="27">
        <v>191958.56</v>
      </c>
      <c r="F55" s="108">
        <f t="shared" si="0"/>
        <v>3.779525714285714</v>
      </c>
      <c r="G55" s="27">
        <f t="shared" si="1"/>
        <v>34.45623888822671</v>
      </c>
    </row>
    <row r="56" spans="1:7" s="6" customFormat="1" ht="18.75" customHeight="1">
      <c r="A56" s="56" t="s">
        <v>7</v>
      </c>
      <c r="B56" s="57" t="s">
        <v>139</v>
      </c>
      <c r="C56" s="111">
        <f>C57+C58</f>
        <v>84020</v>
      </c>
      <c r="D56" s="111">
        <f>D57+D58</f>
        <v>24274.46</v>
      </c>
      <c r="E56" s="111">
        <f>E57+E58</f>
        <v>30974</v>
      </c>
      <c r="F56" s="108">
        <f t="shared" si="0"/>
        <v>28.891287788621757</v>
      </c>
      <c r="G56" s="27">
        <f t="shared" si="1"/>
        <v>78.37043972363918</v>
      </c>
    </row>
    <row r="57" spans="1:7" s="6" customFormat="1" ht="23.25" customHeight="1" hidden="1">
      <c r="A57" s="58" t="s">
        <v>65</v>
      </c>
      <c r="B57" s="59" t="s">
        <v>140</v>
      </c>
      <c r="C57" s="109">
        <v>0</v>
      </c>
      <c r="D57" s="110">
        <v>0</v>
      </c>
      <c r="E57" s="109">
        <v>0</v>
      </c>
      <c r="F57" s="108" t="e">
        <f t="shared" si="0"/>
        <v>#DIV/0!</v>
      </c>
      <c r="G57" s="27" t="e">
        <f t="shared" si="1"/>
        <v>#DIV/0!</v>
      </c>
    </row>
    <row r="58" spans="1:7" s="6" customFormat="1" ht="21" customHeight="1">
      <c r="A58" s="60" t="s">
        <v>141</v>
      </c>
      <c r="B58" s="61" t="s">
        <v>142</v>
      </c>
      <c r="C58" s="109">
        <v>84020</v>
      </c>
      <c r="D58" s="110">
        <v>24274.46</v>
      </c>
      <c r="E58" s="109">
        <v>30974</v>
      </c>
      <c r="F58" s="108">
        <f t="shared" si="0"/>
        <v>28.891287788621757</v>
      </c>
      <c r="G58" s="27">
        <f t="shared" si="1"/>
        <v>78.37043972363918</v>
      </c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13834986.09</v>
      </c>
      <c r="E59" s="23">
        <f>E4</f>
        <v>13304766.2</v>
      </c>
      <c r="F59" s="107">
        <f t="shared" si="0"/>
        <v>13.7714309362293</v>
      </c>
      <c r="G59" s="23">
        <f aca="true" t="shared" si="2" ref="G59:G89">D59/E59*100</f>
        <v>103.9851875788693</v>
      </c>
    </row>
    <row r="60" spans="1:7" s="5" customFormat="1" ht="18" customHeight="1">
      <c r="A60" s="62" t="s">
        <v>40</v>
      </c>
      <c r="B60" s="62"/>
      <c r="C60" s="23">
        <f>C61++C116+C118+C112</f>
        <v>419630161.59000003</v>
      </c>
      <c r="D60" s="23">
        <f>D61++D116+D118+D112</f>
        <v>45497096.77</v>
      </c>
      <c r="E60" s="23">
        <f>E61++E116+E118+E112</f>
        <v>9924380.679999998</v>
      </c>
      <c r="F60" s="107">
        <f t="shared" si="0"/>
        <v>10.842189369231512</v>
      </c>
      <c r="G60" s="23">
        <f t="shared" si="2"/>
        <v>458.43764197485433</v>
      </c>
    </row>
    <row r="61" spans="1:8" s="6" customFormat="1" ht="21" customHeight="1">
      <c r="A61" s="31" t="s">
        <v>61</v>
      </c>
      <c r="B61" s="31"/>
      <c r="C61" s="27">
        <f>C62+C66+C89+C101</f>
        <v>419630161.59000003</v>
      </c>
      <c r="D61" s="27">
        <f>D62+D66+D89+D101</f>
        <v>56178096.77</v>
      </c>
      <c r="E61" s="27">
        <f>E62+E66+E89+E101</f>
        <v>37291585.79</v>
      </c>
      <c r="F61" s="108">
        <f t="shared" si="0"/>
        <v>13.387525948358512</v>
      </c>
      <c r="G61" s="27">
        <f t="shared" si="2"/>
        <v>150.64550240999554</v>
      </c>
      <c r="H61" s="14">
        <f>D62+D66+D89</f>
        <v>54830056.77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5604000</v>
      </c>
      <c r="E62" s="27">
        <f>E63+E64+E65</f>
        <v>4183600</v>
      </c>
      <c r="F62" s="108">
        <f t="shared" si="0"/>
        <v>16.666864940101593</v>
      </c>
      <c r="G62" s="27">
        <f t="shared" si="2"/>
        <v>133.9516206138254</v>
      </c>
    </row>
    <row r="63" spans="1:7" s="2" customFormat="1" ht="28.5" customHeight="1">
      <c r="A63" s="35" t="s">
        <v>149</v>
      </c>
      <c r="B63" s="35"/>
      <c r="C63" s="30">
        <v>33623600</v>
      </c>
      <c r="D63" s="30">
        <v>5604000</v>
      </c>
      <c r="E63" s="30">
        <v>4183600</v>
      </c>
      <c r="F63" s="108">
        <f t="shared" si="0"/>
        <v>16.666864940101593</v>
      </c>
      <c r="G63" s="27">
        <f t="shared" si="2"/>
        <v>133.9516206138254</v>
      </c>
    </row>
    <row r="64" spans="1:7" s="2" customFormat="1" ht="30" hidden="1">
      <c r="A64" s="35" t="s">
        <v>150</v>
      </c>
      <c r="B64" s="35"/>
      <c r="C64" s="30"/>
      <c r="D64" s="30"/>
      <c r="E64" s="30"/>
      <c r="F64" s="108" t="e">
        <f t="shared" si="0"/>
        <v>#DIV/0!</v>
      </c>
      <c r="G64" s="27" t="e">
        <f t="shared" si="2"/>
        <v>#DIV/0!</v>
      </c>
    </row>
    <row r="65" spans="1:7" s="2" customFormat="1" ht="15" hidden="1">
      <c r="A65" s="35" t="s">
        <v>143</v>
      </c>
      <c r="B65" s="35"/>
      <c r="C65" s="30"/>
      <c r="D65" s="30"/>
      <c r="E65" s="30"/>
      <c r="F65" s="108"/>
      <c r="G65" s="27" t="e">
        <f t="shared" si="2"/>
        <v>#DIV/0!</v>
      </c>
    </row>
    <row r="66" spans="1:7" s="6" customFormat="1" ht="32.25" customHeight="1">
      <c r="A66" s="31" t="s">
        <v>162</v>
      </c>
      <c r="B66" s="31"/>
      <c r="C66" s="27">
        <f>C68+C84+C85+C87+C75+C76+C77+C79+C86+C69+C70+C73+C72+C71+C83+C74</f>
        <v>76545741.59</v>
      </c>
      <c r="D66" s="27">
        <f>SUM(D69:D87)</f>
        <v>13094750.67</v>
      </c>
      <c r="E66" s="27">
        <f>E68+E84+E85+E87+E75+E76+E77+E79+E86+E69+E70+E73+E72+E71+E83</f>
        <v>820086</v>
      </c>
      <c r="F66" s="108">
        <f t="shared" si="0"/>
        <v>17.10709230585168</v>
      </c>
      <c r="G66" s="27">
        <f t="shared" si="2"/>
        <v>1596.7533490390033</v>
      </c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8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144</v>
      </c>
      <c r="B68" s="63"/>
      <c r="C68" s="30">
        <v>0</v>
      </c>
      <c r="D68" s="30">
        <v>0</v>
      </c>
      <c r="E68" s="30">
        <v>0</v>
      </c>
      <c r="F68" s="108" t="e">
        <f t="shared" si="0"/>
        <v>#DIV/0!</v>
      </c>
      <c r="G68" s="27" t="e">
        <f t="shared" si="2"/>
        <v>#DIV/0!</v>
      </c>
    </row>
    <row r="69" spans="1:7" s="2" customFormat="1" ht="45">
      <c r="A69" s="63" t="s">
        <v>151</v>
      </c>
      <c r="B69" s="63"/>
      <c r="C69" s="30">
        <v>450000</v>
      </c>
      <c r="D69" s="30">
        <v>0</v>
      </c>
      <c r="E69" s="30">
        <v>0</v>
      </c>
      <c r="F69" s="108">
        <f t="shared" si="0"/>
        <v>0</v>
      </c>
      <c r="G69" s="27"/>
    </row>
    <row r="70" spans="1:7" s="2" customFormat="1" ht="33.75" customHeight="1">
      <c r="A70" s="63" t="s">
        <v>152</v>
      </c>
      <c r="B70" s="63"/>
      <c r="C70" s="30">
        <v>7539028.11</v>
      </c>
      <c r="D70" s="30">
        <v>4882279.17</v>
      </c>
      <c r="E70" s="30">
        <v>0</v>
      </c>
      <c r="F70" s="108">
        <f t="shared" si="0"/>
        <v>64.76006056435834</v>
      </c>
      <c r="G70" s="27"/>
    </row>
    <row r="71" spans="1:7" s="2" customFormat="1" ht="45" hidden="1">
      <c r="A71" s="63" t="s">
        <v>159</v>
      </c>
      <c r="B71" s="63"/>
      <c r="C71" s="30"/>
      <c r="D71" s="30"/>
      <c r="E71" s="30"/>
      <c r="F71" s="108" t="e">
        <f t="shared" si="0"/>
        <v>#DIV/0!</v>
      </c>
      <c r="G71" s="27" t="e">
        <f t="shared" si="2"/>
        <v>#DIV/0!</v>
      </c>
    </row>
    <row r="72" spans="1:7" s="2" customFormat="1" ht="30" hidden="1">
      <c r="A72" s="63" t="s">
        <v>157</v>
      </c>
      <c r="B72" s="63"/>
      <c r="C72" s="30"/>
      <c r="D72" s="30"/>
      <c r="E72" s="30"/>
      <c r="F72" s="108" t="e">
        <f t="shared" si="0"/>
        <v>#DIV/0!</v>
      </c>
      <c r="G72" s="27" t="e">
        <f t="shared" si="2"/>
        <v>#DIV/0!</v>
      </c>
    </row>
    <row r="73" spans="1:7" s="2" customFormat="1" ht="30">
      <c r="A73" s="63" t="s">
        <v>175</v>
      </c>
      <c r="B73" s="63"/>
      <c r="C73" s="30">
        <v>1798989.9</v>
      </c>
      <c r="D73" s="30">
        <v>0</v>
      </c>
      <c r="E73" s="30">
        <v>0</v>
      </c>
      <c r="F73" s="108">
        <f t="shared" si="0"/>
        <v>0</v>
      </c>
      <c r="G73" s="27"/>
    </row>
    <row r="74" spans="1:7" s="2" customFormat="1" ht="45">
      <c r="A74" s="63" t="s">
        <v>180</v>
      </c>
      <c r="B74" s="63"/>
      <c r="C74" s="30">
        <v>10841279</v>
      </c>
      <c r="D74" s="30">
        <v>745539.3</v>
      </c>
      <c r="E74" s="30">
        <v>0</v>
      </c>
      <c r="F74" s="108">
        <f t="shared" si="0"/>
        <v>6.87685742613948</v>
      </c>
      <c r="G74" s="27"/>
    </row>
    <row r="75" spans="1:7" s="2" customFormat="1" ht="60" customHeight="1">
      <c r="A75" s="64" t="s">
        <v>103</v>
      </c>
      <c r="B75" s="64"/>
      <c r="C75" s="30">
        <v>10762000</v>
      </c>
      <c r="D75" s="30">
        <v>0</v>
      </c>
      <c r="E75" s="30">
        <v>0</v>
      </c>
      <c r="F75" s="108">
        <f t="shared" si="0"/>
        <v>0</v>
      </c>
      <c r="G75" s="27"/>
    </row>
    <row r="76" spans="1:7" s="2" customFormat="1" ht="90" hidden="1">
      <c r="A76" s="54" t="s">
        <v>104</v>
      </c>
      <c r="B76" s="54"/>
      <c r="C76" s="30"/>
      <c r="D76" s="34"/>
      <c r="E76" s="30"/>
      <c r="F76" s="108" t="e">
        <f t="shared" si="0"/>
        <v>#DIV/0!</v>
      </c>
      <c r="G76" s="27" t="e">
        <f t="shared" si="2"/>
        <v>#DIV/0!</v>
      </c>
    </row>
    <row r="77" spans="1:7" s="2" customFormat="1" ht="60" hidden="1">
      <c r="A77" s="54" t="s">
        <v>105</v>
      </c>
      <c r="B77" s="54"/>
      <c r="C77" s="30"/>
      <c r="D77" s="30"/>
      <c r="E77" s="30"/>
      <c r="F77" s="108" t="e">
        <f t="shared" si="0"/>
        <v>#DIV/0!</v>
      </c>
      <c r="G77" s="27" t="e">
        <f t="shared" si="2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8" t="e">
        <f t="shared" si="0"/>
        <v>#DIV/0!</v>
      </c>
      <c r="G78" s="27" t="e">
        <f t="shared" si="2"/>
        <v>#DIV/0!</v>
      </c>
    </row>
    <row r="79" spans="1:7" s="2" customFormat="1" ht="30" hidden="1">
      <c r="A79" s="65" t="s">
        <v>106</v>
      </c>
      <c r="B79" s="65"/>
      <c r="C79" s="30"/>
      <c r="D79" s="30"/>
      <c r="E79" s="30"/>
      <c r="F79" s="108"/>
      <c r="G79" s="27" t="e">
        <f t="shared" si="2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8" t="e">
        <f t="shared" si="0"/>
        <v>#DIV/0!</v>
      </c>
      <c r="G80" s="27" t="e">
        <f t="shared" si="2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8" t="e">
        <f t="shared" si="0"/>
        <v>#DIV/0!</v>
      </c>
      <c r="G81" s="27" t="e">
        <f t="shared" si="2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8" t="e">
        <f t="shared" si="0"/>
        <v>#DIV/0!</v>
      </c>
      <c r="G82" s="27" t="e">
        <f t="shared" si="2"/>
        <v>#DIV/0!</v>
      </c>
    </row>
    <row r="83" spans="1:7" s="2" customFormat="1" ht="48.75" customHeight="1" hidden="1">
      <c r="A83" s="35" t="s">
        <v>176</v>
      </c>
      <c r="B83" s="35"/>
      <c r="C83" s="30"/>
      <c r="D83" s="30"/>
      <c r="E83" s="30"/>
      <c r="F83" s="108" t="e">
        <f t="shared" si="0"/>
        <v>#DIV/0!</v>
      </c>
      <c r="G83" s="27" t="e">
        <f t="shared" si="2"/>
        <v>#DIV/0!</v>
      </c>
    </row>
    <row r="84" spans="1:7" s="2" customFormat="1" ht="45">
      <c r="A84" s="35" t="s">
        <v>99</v>
      </c>
      <c r="B84" s="35"/>
      <c r="C84" s="30">
        <v>5506600</v>
      </c>
      <c r="D84" s="30">
        <v>0</v>
      </c>
      <c r="E84" s="30">
        <v>0</v>
      </c>
      <c r="F84" s="108">
        <f t="shared" si="0"/>
        <v>0</v>
      </c>
      <c r="G84" s="27"/>
    </row>
    <row r="85" spans="1:7" s="2" customFormat="1" ht="15">
      <c r="A85" s="35" t="s">
        <v>100</v>
      </c>
      <c r="B85" s="35"/>
      <c r="C85" s="30">
        <v>375000</v>
      </c>
      <c r="D85" s="34">
        <v>0</v>
      </c>
      <c r="E85" s="30">
        <v>0</v>
      </c>
      <c r="F85" s="108">
        <f t="shared" si="0"/>
        <v>0</v>
      </c>
      <c r="G85" s="27"/>
    </row>
    <row r="86" spans="1:7" s="2" customFormat="1" ht="31.5" customHeight="1">
      <c r="A86" s="35" t="s">
        <v>179</v>
      </c>
      <c r="B86" s="35"/>
      <c r="C86" s="30">
        <v>4967644.58</v>
      </c>
      <c r="D86" s="34">
        <v>0</v>
      </c>
      <c r="E86" s="30">
        <v>0</v>
      </c>
      <c r="F86" s="108">
        <f t="shared" si="0"/>
        <v>0</v>
      </c>
      <c r="G86" s="27"/>
    </row>
    <row r="87" spans="1:7" s="2" customFormat="1" ht="18.75" customHeight="1">
      <c r="A87" s="63" t="s">
        <v>37</v>
      </c>
      <c r="B87" s="63"/>
      <c r="C87" s="30">
        <v>34305200</v>
      </c>
      <c r="D87" s="34">
        <v>7466932.2</v>
      </c>
      <c r="E87" s="30">
        <v>820086</v>
      </c>
      <c r="F87" s="108">
        <f t="shared" si="0"/>
        <v>21.76618180334177</v>
      </c>
      <c r="G87" s="27">
        <f t="shared" si="2"/>
        <v>910.5059957126448</v>
      </c>
    </row>
    <row r="88" spans="1:7" s="2" customFormat="1" ht="15" hidden="1">
      <c r="A88" s="35" t="s">
        <v>60</v>
      </c>
      <c r="B88" s="35"/>
      <c r="C88" s="30"/>
      <c r="D88" s="30">
        <v>0</v>
      </c>
      <c r="E88" s="30">
        <v>0</v>
      </c>
      <c r="F88" s="108" t="e">
        <f t="shared" si="0"/>
        <v>#DIV/0!</v>
      </c>
      <c r="G88" s="27" t="e">
        <f t="shared" si="2"/>
        <v>#DIV/0!</v>
      </c>
    </row>
    <row r="89" spans="1:7" s="6" customFormat="1" ht="33" customHeight="1">
      <c r="A89" s="31" t="s">
        <v>183</v>
      </c>
      <c r="B89" s="31"/>
      <c r="C89" s="27">
        <f>C90+C91+C92+C93+C94+C95+C97+C96+C98+C99+C100</f>
        <v>281826620</v>
      </c>
      <c r="D89" s="27">
        <f>D90+D91+D92+D93+D94+D95+D97+D96+D98+D99+D100</f>
        <v>36131306.1</v>
      </c>
      <c r="E89" s="27">
        <f>E90+E91+E92+E93+E94+E95+E97+E96+E98+E99+E100</f>
        <v>32287899.79</v>
      </c>
      <c r="F89" s="108">
        <f aca="true" t="shared" si="3" ref="F89:F121">D89/C89*100</f>
        <v>12.820402167829284</v>
      </c>
      <c r="G89" s="27">
        <f t="shared" si="2"/>
        <v>111.90355004505545</v>
      </c>
    </row>
    <row r="90" spans="1:7" s="2" customFormat="1" ht="30" hidden="1">
      <c r="A90" s="63" t="s">
        <v>95</v>
      </c>
      <c r="B90" s="63"/>
      <c r="C90" s="30"/>
      <c r="D90" s="30"/>
      <c r="E90" s="30"/>
      <c r="F90" s="108" t="e">
        <f t="shared" si="3"/>
        <v>#DIV/0!</v>
      </c>
      <c r="G90" s="27" t="e">
        <f aca="true" t="shared" si="4" ref="G90:G121">D90/E90*100</f>
        <v>#DIV/0!</v>
      </c>
    </row>
    <row r="91" spans="1:7" s="2" customFormat="1" ht="63" customHeight="1">
      <c r="A91" s="63" t="s">
        <v>146</v>
      </c>
      <c r="B91" s="63"/>
      <c r="C91" s="30">
        <v>461200</v>
      </c>
      <c r="D91" s="30">
        <v>1688.36</v>
      </c>
      <c r="E91" s="30">
        <v>12782.3</v>
      </c>
      <c r="F91" s="108">
        <f t="shared" si="3"/>
        <v>0.36607979184735473</v>
      </c>
      <c r="G91" s="27">
        <f t="shared" si="4"/>
        <v>13.208577486054935</v>
      </c>
    </row>
    <row r="92" spans="1:7" s="2" customFormat="1" ht="33" customHeight="1">
      <c r="A92" s="63" t="s">
        <v>30</v>
      </c>
      <c r="B92" s="63"/>
      <c r="C92" s="30">
        <v>1208900</v>
      </c>
      <c r="D92" s="34">
        <v>145014.8</v>
      </c>
      <c r="E92" s="30">
        <v>127738.25</v>
      </c>
      <c r="F92" s="108">
        <f t="shared" si="3"/>
        <v>11.995599305153444</v>
      </c>
      <c r="G92" s="27">
        <f t="shared" si="4"/>
        <v>113.5249621785174</v>
      </c>
    </row>
    <row r="93" spans="1:7" s="2" customFormat="1" ht="48.75" customHeight="1">
      <c r="A93" s="36" t="s">
        <v>174</v>
      </c>
      <c r="B93" s="36"/>
      <c r="C93" s="30">
        <v>3100</v>
      </c>
      <c r="D93" s="30">
        <v>0</v>
      </c>
      <c r="E93" s="30">
        <v>0</v>
      </c>
      <c r="F93" s="108">
        <f t="shared" si="3"/>
        <v>0</v>
      </c>
      <c r="G93" s="27"/>
    </row>
    <row r="94" spans="1:7" s="2" customFormat="1" ht="49.5" customHeight="1">
      <c r="A94" s="63" t="s">
        <v>168</v>
      </c>
      <c r="B94" s="63"/>
      <c r="C94" s="30">
        <v>1447400</v>
      </c>
      <c r="D94" s="34">
        <v>241200</v>
      </c>
      <c r="E94" s="30">
        <v>209000</v>
      </c>
      <c r="F94" s="108">
        <f t="shared" si="3"/>
        <v>16.66436368661047</v>
      </c>
      <c r="G94" s="27">
        <f t="shared" si="4"/>
        <v>115.40669856459328</v>
      </c>
    </row>
    <row r="95" spans="1:7" s="2" customFormat="1" ht="46.5" customHeight="1">
      <c r="A95" s="63" t="s">
        <v>147</v>
      </c>
      <c r="B95" s="63"/>
      <c r="C95" s="30">
        <v>94300</v>
      </c>
      <c r="D95" s="34">
        <v>54894.56</v>
      </c>
      <c r="E95" s="30">
        <v>87398.65</v>
      </c>
      <c r="F95" s="108">
        <f t="shared" si="3"/>
        <v>58.21268292682926</v>
      </c>
      <c r="G95" s="27">
        <f t="shared" si="4"/>
        <v>62.80939122057377</v>
      </c>
    </row>
    <row r="96" spans="1:7" s="2" customFormat="1" ht="26.25" customHeight="1" hidden="1">
      <c r="A96" s="63" t="s">
        <v>46</v>
      </c>
      <c r="B96" s="63"/>
      <c r="C96" s="30"/>
      <c r="D96" s="30"/>
      <c r="E96" s="30"/>
      <c r="F96" s="108" t="e">
        <f t="shared" si="3"/>
        <v>#DIV/0!</v>
      </c>
      <c r="G96" s="27" t="e">
        <f t="shared" si="4"/>
        <v>#DIV/0!</v>
      </c>
    </row>
    <row r="97" spans="1:7" s="2" customFormat="1" ht="31.5" customHeight="1">
      <c r="A97" s="63" t="s">
        <v>145</v>
      </c>
      <c r="B97" s="63"/>
      <c r="C97" s="30">
        <v>276152000</v>
      </c>
      <c r="D97" s="34">
        <v>35688508.38</v>
      </c>
      <c r="E97" s="30">
        <v>31850980.59</v>
      </c>
      <c r="F97" s="108">
        <f t="shared" si="3"/>
        <v>12.923501687476463</v>
      </c>
      <c r="G97" s="27">
        <f t="shared" si="4"/>
        <v>112.0483819302092</v>
      </c>
    </row>
    <row r="98" spans="1:7" s="2" customFormat="1" ht="48" customHeight="1">
      <c r="A98" s="36" t="s">
        <v>87</v>
      </c>
      <c r="B98" s="36"/>
      <c r="C98" s="30">
        <v>2113320</v>
      </c>
      <c r="D98" s="30">
        <v>0</v>
      </c>
      <c r="E98" s="30">
        <v>0</v>
      </c>
      <c r="F98" s="108">
        <f t="shared" si="3"/>
        <v>0</v>
      </c>
      <c r="G98" s="27"/>
    </row>
    <row r="99" spans="1:7" s="2" customFormat="1" ht="15" hidden="1">
      <c r="A99" s="36" t="s">
        <v>48</v>
      </c>
      <c r="B99" s="36"/>
      <c r="C99" s="30"/>
      <c r="D99" s="30"/>
      <c r="E99" s="30"/>
      <c r="F99" s="108" t="e">
        <f t="shared" si="3"/>
        <v>#DIV/0!</v>
      </c>
      <c r="G99" s="27" t="e">
        <f t="shared" si="4"/>
        <v>#DIV/0!</v>
      </c>
    </row>
    <row r="100" spans="1:7" s="2" customFormat="1" ht="30">
      <c r="A100" s="63" t="s">
        <v>169</v>
      </c>
      <c r="B100" s="63"/>
      <c r="C100" s="30">
        <v>346400</v>
      </c>
      <c r="D100" s="30">
        <v>0</v>
      </c>
      <c r="E100" s="30">
        <v>0</v>
      </c>
      <c r="F100" s="108">
        <f t="shared" si="3"/>
        <v>0</v>
      </c>
      <c r="G100" s="27"/>
    </row>
    <row r="101" spans="1:7" s="6" customFormat="1" ht="16.5" customHeight="1">
      <c r="A101" s="66" t="s">
        <v>41</v>
      </c>
      <c r="B101" s="66"/>
      <c r="C101" s="27">
        <f>C102+C103+C104+C106+C111+C109+C110+C108</f>
        <v>27634200</v>
      </c>
      <c r="D101" s="27">
        <f>D102+D103+D104+D106+D111+D108+D109+D110</f>
        <v>1348040</v>
      </c>
      <c r="E101" s="27">
        <f>E102+E103+E104+E106+E110+E111+E108+E105+E109</f>
        <v>0</v>
      </c>
      <c r="F101" s="108">
        <f t="shared" si="3"/>
        <v>4.878158224229397</v>
      </c>
      <c r="G101" s="27"/>
    </row>
    <row r="102" spans="1:7" s="2" customFormat="1" ht="45" hidden="1">
      <c r="A102" s="35" t="s">
        <v>0</v>
      </c>
      <c r="B102" s="35"/>
      <c r="C102" s="30">
        <v>0</v>
      </c>
      <c r="D102" s="30">
        <v>0</v>
      </c>
      <c r="E102" s="30">
        <v>0</v>
      </c>
      <c r="F102" s="108" t="e">
        <f t="shared" si="3"/>
        <v>#DIV/0!</v>
      </c>
      <c r="G102" s="27" t="e">
        <f t="shared" si="4"/>
        <v>#DIV/0!</v>
      </c>
    </row>
    <row r="103" spans="1:7" s="2" customFormat="1" ht="48" customHeight="1">
      <c r="A103" s="35" t="s">
        <v>101</v>
      </c>
      <c r="B103" s="39"/>
      <c r="C103" s="34">
        <v>11775800</v>
      </c>
      <c r="D103" s="34">
        <v>0</v>
      </c>
      <c r="E103" s="30">
        <v>0</v>
      </c>
      <c r="F103" s="108">
        <f t="shared" si="3"/>
        <v>0</v>
      </c>
      <c r="G103" s="27"/>
    </row>
    <row r="104" spans="1:7" s="2" customFormat="1" ht="27.75" customHeight="1" hidden="1">
      <c r="A104" s="35" t="s">
        <v>44</v>
      </c>
      <c r="B104" s="35"/>
      <c r="C104" s="30"/>
      <c r="D104" s="30"/>
      <c r="E104" s="30"/>
      <c r="F104" s="108" t="e">
        <f t="shared" si="3"/>
        <v>#DIV/0!</v>
      </c>
      <c r="G104" s="27" t="e">
        <f t="shared" si="4"/>
        <v>#DIV/0!</v>
      </c>
    </row>
    <row r="105" spans="1:7" s="2" customFormat="1" ht="43.5" customHeight="1" hidden="1">
      <c r="A105" s="35" t="s">
        <v>91</v>
      </c>
      <c r="B105" s="35"/>
      <c r="C105" s="30"/>
      <c r="D105" s="30"/>
      <c r="E105" s="30"/>
      <c r="F105" s="108" t="e">
        <f t="shared" si="3"/>
        <v>#DIV/0!</v>
      </c>
      <c r="G105" s="27" t="e">
        <f t="shared" si="4"/>
        <v>#DIV/0!</v>
      </c>
    </row>
    <row r="106" spans="1:7" s="2" customFormat="1" ht="44.25" customHeight="1" hidden="1">
      <c r="A106" s="35" t="s">
        <v>90</v>
      </c>
      <c r="B106" s="35"/>
      <c r="C106" s="30"/>
      <c r="D106" s="30"/>
      <c r="E106" s="30"/>
      <c r="F106" s="108" t="e">
        <f t="shared" si="3"/>
        <v>#DIV/0!</v>
      </c>
      <c r="G106" s="27" t="e">
        <f t="shared" si="4"/>
        <v>#DIV/0!</v>
      </c>
    </row>
    <row r="107" spans="1:7" s="2" customFormat="1" ht="30" hidden="1">
      <c r="A107" s="35" t="s">
        <v>69</v>
      </c>
      <c r="B107" s="35"/>
      <c r="C107" s="30"/>
      <c r="D107" s="30"/>
      <c r="E107" s="30"/>
      <c r="F107" s="108" t="e">
        <f t="shared" si="3"/>
        <v>#DIV/0!</v>
      </c>
      <c r="G107" s="27" t="e">
        <f t="shared" si="4"/>
        <v>#DIV/0!</v>
      </c>
    </row>
    <row r="108" spans="1:7" s="2" customFormat="1" ht="30.75" customHeight="1" hidden="1">
      <c r="A108" s="35" t="s">
        <v>182</v>
      </c>
      <c r="B108" s="35"/>
      <c r="C108" s="30"/>
      <c r="D108" s="30"/>
      <c r="E108" s="30"/>
      <c r="F108" s="108" t="e">
        <f t="shared" si="3"/>
        <v>#DIV/0!</v>
      </c>
      <c r="G108" s="27" t="e">
        <f t="shared" si="4"/>
        <v>#DIV/0!</v>
      </c>
    </row>
    <row r="109" spans="1:7" s="2" customFormat="1" ht="42.75" customHeight="1" hidden="1">
      <c r="A109" s="35" t="s">
        <v>181</v>
      </c>
      <c r="B109" s="35"/>
      <c r="C109" s="30"/>
      <c r="D109" s="30"/>
      <c r="E109" s="30"/>
      <c r="F109" s="108" t="e">
        <f t="shared" si="3"/>
        <v>#DIV/0!</v>
      </c>
      <c r="G109" s="27" t="e">
        <f t="shared" si="4"/>
        <v>#DIV/0!</v>
      </c>
    </row>
    <row r="110" spans="1:7" s="2" customFormat="1" ht="50.25" customHeight="1">
      <c r="A110" s="35" t="s">
        <v>178</v>
      </c>
      <c r="B110" s="35"/>
      <c r="C110" s="30">
        <v>15858400</v>
      </c>
      <c r="D110" s="30">
        <v>1348040</v>
      </c>
      <c r="E110" s="30">
        <v>0</v>
      </c>
      <c r="F110" s="108">
        <f t="shared" si="3"/>
        <v>8.500479241285376</v>
      </c>
      <c r="G110" s="27"/>
    </row>
    <row r="111" spans="1:7" s="2" customFormat="1" ht="30" hidden="1">
      <c r="A111" s="35" t="s">
        <v>66</v>
      </c>
      <c r="B111" s="35"/>
      <c r="C111" s="30"/>
      <c r="D111" s="30"/>
      <c r="E111" s="30"/>
      <c r="F111" s="108" t="e">
        <f t="shared" si="3"/>
        <v>#DIV/0!</v>
      </c>
      <c r="G111" s="27" t="e">
        <f t="shared" si="4"/>
        <v>#DIV/0!</v>
      </c>
    </row>
    <row r="112" spans="1:7" s="6" customFormat="1" ht="45.75" customHeight="1">
      <c r="A112" s="31" t="s">
        <v>160</v>
      </c>
      <c r="B112" s="31"/>
      <c r="C112" s="27">
        <f>C115+C114</f>
        <v>0</v>
      </c>
      <c r="D112" s="27">
        <f>D115+D114</f>
        <v>0</v>
      </c>
      <c r="E112" s="27">
        <f>E115+E113</f>
        <v>2292220.26</v>
      </c>
      <c r="F112" s="108"/>
      <c r="G112" s="27">
        <f t="shared" si="4"/>
        <v>0</v>
      </c>
    </row>
    <row r="113" spans="1:7" s="2" customFormat="1" ht="29.25" customHeight="1">
      <c r="A113" s="35" t="s">
        <v>92</v>
      </c>
      <c r="B113" s="35"/>
      <c r="C113" s="30">
        <v>0</v>
      </c>
      <c r="D113" s="30">
        <v>0</v>
      </c>
      <c r="E113" s="30">
        <v>2292220.26</v>
      </c>
      <c r="F113" s="108"/>
      <c r="G113" s="27">
        <f t="shared" si="4"/>
        <v>0</v>
      </c>
    </row>
    <row r="114" spans="1:7" s="6" customFormat="1" ht="30" customHeight="1" hidden="1">
      <c r="A114" s="35" t="s">
        <v>173</v>
      </c>
      <c r="B114" s="31"/>
      <c r="C114" s="30"/>
      <c r="D114" s="30"/>
      <c r="E114" s="30"/>
      <c r="F114" s="108" t="e">
        <f t="shared" si="3"/>
        <v>#DIV/0!</v>
      </c>
      <c r="G114" s="27" t="e">
        <f t="shared" si="4"/>
        <v>#DIV/0!</v>
      </c>
    </row>
    <row r="115" spans="1:7" s="2" customFormat="1" ht="45" hidden="1">
      <c r="A115" s="35" t="s">
        <v>161</v>
      </c>
      <c r="B115" s="35"/>
      <c r="C115" s="30"/>
      <c r="D115" s="30"/>
      <c r="E115" s="30"/>
      <c r="F115" s="108" t="e">
        <f t="shared" si="3"/>
        <v>#DIV/0!</v>
      </c>
      <c r="G115" s="27" t="e">
        <f t="shared" si="4"/>
        <v>#DIV/0!</v>
      </c>
    </row>
    <row r="116" spans="1:7" s="6" customFormat="1" ht="14.25" hidden="1">
      <c r="A116" s="31" t="s">
        <v>67</v>
      </c>
      <c r="B116" s="31"/>
      <c r="C116" s="27">
        <f>C117</f>
        <v>0</v>
      </c>
      <c r="D116" s="27">
        <f>D117</f>
        <v>0</v>
      </c>
      <c r="E116" s="27">
        <f>E117</f>
        <v>0</v>
      </c>
      <c r="F116" s="108" t="e">
        <f t="shared" si="3"/>
        <v>#DIV/0!</v>
      </c>
      <c r="G116" s="27" t="e">
        <f t="shared" si="4"/>
        <v>#DIV/0!</v>
      </c>
    </row>
    <row r="117" spans="1:7" s="2" customFormat="1" ht="15" hidden="1">
      <c r="A117" s="35" t="s">
        <v>68</v>
      </c>
      <c r="B117" s="35"/>
      <c r="C117" s="30"/>
      <c r="D117" s="30"/>
      <c r="E117" s="30"/>
      <c r="F117" s="108" t="e">
        <f t="shared" si="3"/>
        <v>#DIV/0!</v>
      </c>
      <c r="G117" s="27" t="e">
        <f t="shared" si="4"/>
        <v>#DIV/0!</v>
      </c>
    </row>
    <row r="118" spans="1:7" s="6" customFormat="1" ht="29.25" customHeight="1">
      <c r="A118" s="31" t="s">
        <v>172</v>
      </c>
      <c r="B118" s="31"/>
      <c r="C118" s="27">
        <f>C119+C120+C121+C122</f>
        <v>0</v>
      </c>
      <c r="D118" s="27">
        <f>D119+D120+D121+D122</f>
        <v>-10681000</v>
      </c>
      <c r="E118" s="27">
        <f>E119+E120+E121+E122</f>
        <v>-29659425.37</v>
      </c>
      <c r="F118" s="108"/>
      <c r="G118" s="27">
        <f t="shared" si="4"/>
        <v>36.012160946326524</v>
      </c>
    </row>
    <row r="119" spans="1:7" s="6" customFormat="1" ht="44.25" customHeight="1" hidden="1">
      <c r="A119" s="31" t="s">
        <v>89</v>
      </c>
      <c r="B119" s="31"/>
      <c r="C119" s="27">
        <v>0</v>
      </c>
      <c r="D119" s="27">
        <v>0</v>
      </c>
      <c r="E119" s="27">
        <v>0</v>
      </c>
      <c r="F119" s="108" t="e">
        <f t="shared" si="3"/>
        <v>#DIV/0!</v>
      </c>
      <c r="G119" s="27" t="e">
        <f t="shared" si="4"/>
        <v>#DIV/0!</v>
      </c>
    </row>
    <row r="120" spans="1:7" s="6" customFormat="1" ht="27" customHeight="1" hidden="1">
      <c r="A120" s="31" t="s">
        <v>92</v>
      </c>
      <c r="B120" s="31"/>
      <c r="C120" s="27">
        <v>0</v>
      </c>
      <c r="D120" s="27">
        <v>0</v>
      </c>
      <c r="E120" s="27">
        <v>0</v>
      </c>
      <c r="F120" s="108" t="e">
        <f t="shared" si="3"/>
        <v>#DIV/0!</v>
      </c>
      <c r="G120" s="27" t="e">
        <f t="shared" si="4"/>
        <v>#DIV/0!</v>
      </c>
    </row>
    <row r="121" spans="1:7" s="6" customFormat="1" ht="23.25" customHeight="1" hidden="1">
      <c r="A121" s="31" t="s">
        <v>93</v>
      </c>
      <c r="B121" s="31"/>
      <c r="C121" s="27">
        <v>0</v>
      </c>
      <c r="D121" s="27">
        <v>0</v>
      </c>
      <c r="E121" s="27">
        <v>0</v>
      </c>
      <c r="F121" s="108" t="e">
        <f t="shared" si="3"/>
        <v>#DIV/0!</v>
      </c>
      <c r="G121" s="27" t="e">
        <f t="shared" si="4"/>
        <v>#DIV/0!</v>
      </c>
    </row>
    <row r="122" spans="1:7" s="2" customFormat="1" ht="47.25" customHeight="1">
      <c r="A122" s="35" t="s">
        <v>171</v>
      </c>
      <c r="B122" s="35"/>
      <c r="C122" s="30">
        <v>0</v>
      </c>
      <c r="D122" s="30">
        <v>-10681000</v>
      </c>
      <c r="E122" s="30">
        <v>-29659425.37</v>
      </c>
      <c r="F122" s="108"/>
      <c r="G122" s="27">
        <f>D122/E122*100</f>
        <v>36.012160946326524</v>
      </c>
    </row>
    <row r="123" spans="1:7" s="5" customFormat="1" ht="17.25" customHeight="1">
      <c r="A123" s="62" t="s">
        <v>8</v>
      </c>
      <c r="B123" s="62"/>
      <c r="C123" s="23">
        <f>C59+C60</f>
        <v>520091661.59000003</v>
      </c>
      <c r="D123" s="23">
        <f>D59+D60</f>
        <v>59332082.86</v>
      </c>
      <c r="E123" s="23">
        <f>E59+E60</f>
        <v>23229146.879999995</v>
      </c>
      <c r="F123" s="107">
        <f>D123/C123*100</f>
        <v>11.408005019463822</v>
      </c>
      <c r="G123" s="23">
        <f>D123/E123*100</f>
        <v>255.42084333318405</v>
      </c>
    </row>
    <row r="124" spans="1:7" ht="15">
      <c r="A124" s="67"/>
      <c r="B124" s="67"/>
      <c r="C124" s="68"/>
      <c r="D124" s="68"/>
      <c r="E124" s="68"/>
      <c r="F124" s="26"/>
      <c r="G124" s="69"/>
    </row>
    <row r="125" spans="1:7" ht="15">
      <c r="A125" s="117" t="s">
        <v>9</v>
      </c>
      <c r="B125" s="118"/>
      <c r="C125" s="118"/>
      <c r="D125" s="118"/>
      <c r="E125" s="118"/>
      <c r="F125" s="118"/>
      <c r="G125" s="119"/>
    </row>
    <row r="126" spans="1:7" s="4" customFormat="1" ht="17.25" customHeight="1">
      <c r="A126" s="70" t="s">
        <v>10</v>
      </c>
      <c r="B126" s="70"/>
      <c r="C126" s="71">
        <v>44041502.23</v>
      </c>
      <c r="D126" s="72">
        <v>6056251.16</v>
      </c>
      <c r="E126" s="73">
        <v>6807105.03</v>
      </c>
      <c r="F126" s="111">
        <f aca="true" t="shared" si="5" ref="F126:F179">D126/C126*100</f>
        <v>13.751236568571517</v>
      </c>
      <c r="G126" s="73">
        <f aca="true" t="shared" si="6" ref="G126:G179">D126/E126*100</f>
        <v>88.96955656346029</v>
      </c>
    </row>
    <row r="127" spans="1:7" s="2" customFormat="1" ht="15" customHeight="1">
      <c r="A127" s="35" t="s">
        <v>11</v>
      </c>
      <c r="B127" s="35"/>
      <c r="C127" s="74">
        <v>34465017</v>
      </c>
      <c r="D127" s="75">
        <v>4968664.45</v>
      </c>
      <c r="E127" s="76">
        <v>5164721.67</v>
      </c>
      <c r="F127" s="111">
        <f t="shared" si="5"/>
        <v>14.416544317967405</v>
      </c>
      <c r="G127" s="73">
        <f t="shared" si="6"/>
        <v>96.20391508919396</v>
      </c>
    </row>
    <row r="128" spans="1:7" ht="14.25" customHeight="1">
      <c r="A128" s="77" t="s">
        <v>32</v>
      </c>
      <c r="B128" s="77"/>
      <c r="C128" s="100">
        <v>1335356</v>
      </c>
      <c r="D128" s="101">
        <v>188465.72</v>
      </c>
      <c r="E128" s="76">
        <v>163503.87</v>
      </c>
      <c r="F128" s="111">
        <f t="shared" si="5"/>
        <v>14.113518791992547</v>
      </c>
      <c r="G128" s="73">
        <f t="shared" si="6"/>
        <v>115.26682518279232</v>
      </c>
    </row>
    <row r="129" spans="1:7" ht="14.25" customHeight="1">
      <c r="A129" s="77" t="s">
        <v>12</v>
      </c>
      <c r="B129" s="77"/>
      <c r="C129" s="94">
        <f>C126-C127-C128</f>
        <v>8241129.229999997</v>
      </c>
      <c r="D129" s="76">
        <f>D126-D127-D128</f>
        <v>899120.99</v>
      </c>
      <c r="E129" s="76">
        <f>E126-E127-E128</f>
        <v>1478879.4900000002</v>
      </c>
      <c r="F129" s="111">
        <f t="shared" si="5"/>
        <v>10.91016734365662</v>
      </c>
      <c r="G129" s="73">
        <f t="shared" si="6"/>
        <v>60.797448073338266</v>
      </c>
    </row>
    <row r="130" spans="1:7" s="7" customFormat="1" ht="15.75" customHeight="1" hidden="1">
      <c r="A130" s="79" t="s">
        <v>53</v>
      </c>
      <c r="B130" s="79"/>
      <c r="C130" s="84"/>
      <c r="D130" s="84"/>
      <c r="E130" s="82"/>
      <c r="F130" s="111" t="e">
        <f t="shared" si="5"/>
        <v>#DIV/0!</v>
      </c>
      <c r="G130" s="73" t="e">
        <f t="shared" si="6"/>
        <v>#DIV/0!</v>
      </c>
    </row>
    <row r="131" spans="1:7" s="4" customFormat="1" ht="12.75" customHeight="1">
      <c r="A131" s="70" t="s">
        <v>49</v>
      </c>
      <c r="B131" s="70"/>
      <c r="C131" s="104">
        <v>1447400</v>
      </c>
      <c r="D131" s="104">
        <v>241200</v>
      </c>
      <c r="E131" s="73">
        <v>209000</v>
      </c>
      <c r="F131" s="111">
        <f t="shared" si="5"/>
        <v>16.66436368661047</v>
      </c>
      <c r="G131" s="73">
        <f t="shared" si="6"/>
        <v>115.40669856459328</v>
      </c>
    </row>
    <row r="132" spans="1:7" ht="15">
      <c r="A132" s="77" t="s">
        <v>50</v>
      </c>
      <c r="B132" s="77"/>
      <c r="C132" s="94"/>
      <c r="D132" s="76"/>
      <c r="E132" s="76"/>
      <c r="F132" s="111"/>
      <c r="G132" s="73"/>
    </row>
    <row r="133" spans="1:7" s="7" customFormat="1" ht="15" customHeight="1">
      <c r="A133" s="79" t="s">
        <v>53</v>
      </c>
      <c r="B133" s="79"/>
      <c r="C133" s="84">
        <v>1447400</v>
      </c>
      <c r="D133" s="84">
        <v>241200</v>
      </c>
      <c r="E133" s="82">
        <v>209000</v>
      </c>
      <c r="F133" s="111">
        <f t="shared" si="5"/>
        <v>16.66436368661047</v>
      </c>
      <c r="G133" s="73">
        <f t="shared" si="6"/>
        <v>115.40669856459328</v>
      </c>
    </row>
    <row r="134" spans="1:7" s="4" customFormat="1" ht="19.5" customHeight="1">
      <c r="A134" s="70" t="s">
        <v>34</v>
      </c>
      <c r="B134" s="70"/>
      <c r="C134" s="104">
        <v>2718672</v>
      </c>
      <c r="D134" s="104">
        <v>338365.34</v>
      </c>
      <c r="E134" s="73">
        <v>322407.89</v>
      </c>
      <c r="F134" s="111">
        <f t="shared" si="5"/>
        <v>12.445978771988678</v>
      </c>
      <c r="G134" s="73">
        <f t="shared" si="6"/>
        <v>104.94946013883222</v>
      </c>
    </row>
    <row r="135" spans="1:7" s="2" customFormat="1" ht="15">
      <c r="A135" s="35" t="s">
        <v>62</v>
      </c>
      <c r="B135" s="35"/>
      <c r="C135" s="83">
        <v>1208900</v>
      </c>
      <c r="D135" s="83">
        <v>145014.8</v>
      </c>
      <c r="E135" s="76">
        <v>127738.25</v>
      </c>
      <c r="F135" s="111">
        <f t="shared" si="5"/>
        <v>11.995599305153444</v>
      </c>
      <c r="G135" s="73">
        <f t="shared" si="6"/>
        <v>113.5249621785174</v>
      </c>
    </row>
    <row r="136" spans="1:7" s="2" customFormat="1" ht="15" hidden="1">
      <c r="A136" s="79" t="s">
        <v>51</v>
      </c>
      <c r="B136" s="35"/>
      <c r="C136" s="84"/>
      <c r="D136" s="84"/>
      <c r="E136" s="76">
        <v>0</v>
      </c>
      <c r="F136" s="111" t="e">
        <f t="shared" si="5"/>
        <v>#DIV/0!</v>
      </c>
      <c r="G136" s="73" t="e">
        <f t="shared" si="6"/>
        <v>#DIV/0!</v>
      </c>
    </row>
    <row r="137" spans="1:7" s="4" customFormat="1" ht="22.5" customHeight="1">
      <c r="A137" s="70" t="s">
        <v>13</v>
      </c>
      <c r="B137" s="70"/>
      <c r="C137" s="73">
        <f>C139+C142+C144+C141+C138</f>
        <v>35300092</v>
      </c>
      <c r="D137" s="73">
        <f>D139+D142+D144+D141+D138</f>
        <v>2355504.2</v>
      </c>
      <c r="E137" s="73">
        <f>E139+E142+E144+E141+E138</f>
        <v>1718011.16</v>
      </c>
      <c r="F137" s="111">
        <f t="shared" si="5"/>
        <v>6.672799039730548</v>
      </c>
      <c r="G137" s="73">
        <f t="shared" si="6"/>
        <v>137.10645511755584</v>
      </c>
    </row>
    <row r="138" spans="1:7" ht="12.75" customHeight="1" hidden="1">
      <c r="A138" s="77" t="s">
        <v>170</v>
      </c>
      <c r="B138" s="77"/>
      <c r="C138" s="76">
        <v>0</v>
      </c>
      <c r="D138" s="76">
        <v>0</v>
      </c>
      <c r="E138" s="76">
        <v>0</v>
      </c>
      <c r="F138" s="111"/>
      <c r="G138" s="73" t="e">
        <f t="shared" si="6"/>
        <v>#DIV/0!</v>
      </c>
    </row>
    <row r="139" spans="1:7" ht="12.75" customHeight="1">
      <c r="A139" s="77" t="s">
        <v>55</v>
      </c>
      <c r="B139" s="77"/>
      <c r="C139" s="83">
        <v>612792</v>
      </c>
      <c r="D139" s="83">
        <v>3850</v>
      </c>
      <c r="E139" s="76">
        <v>0</v>
      </c>
      <c r="F139" s="111">
        <f t="shared" si="5"/>
        <v>0.628271909554955</v>
      </c>
      <c r="G139" s="73"/>
    </row>
    <row r="140" spans="1:7" s="7" customFormat="1" ht="12" customHeight="1">
      <c r="A140" s="79" t="s">
        <v>51</v>
      </c>
      <c r="B140" s="79"/>
      <c r="C140" s="84">
        <v>59600</v>
      </c>
      <c r="D140" s="84">
        <v>0</v>
      </c>
      <c r="E140" s="82">
        <v>0</v>
      </c>
      <c r="F140" s="111">
        <f t="shared" si="5"/>
        <v>0</v>
      </c>
      <c r="G140" s="73"/>
    </row>
    <row r="141" spans="1:7" ht="15" hidden="1">
      <c r="A141" s="77" t="s">
        <v>158</v>
      </c>
      <c r="B141" s="77"/>
      <c r="C141" s="83"/>
      <c r="D141" s="83"/>
      <c r="E141" s="76"/>
      <c r="F141" s="111"/>
      <c r="G141" s="73" t="e">
        <f t="shared" si="6"/>
        <v>#DIV/0!</v>
      </c>
    </row>
    <row r="142" spans="1:7" ht="13.5" customHeight="1">
      <c r="A142" s="77" t="s">
        <v>54</v>
      </c>
      <c r="B142" s="77"/>
      <c r="C142" s="83">
        <v>34137300</v>
      </c>
      <c r="D142" s="83">
        <v>2351654.2</v>
      </c>
      <c r="E142" s="76">
        <v>1620086</v>
      </c>
      <c r="F142" s="111">
        <f t="shared" si="5"/>
        <v>6.888811358836229</v>
      </c>
      <c r="G142" s="73">
        <f t="shared" si="6"/>
        <v>145.15613368673021</v>
      </c>
    </row>
    <row r="143" spans="1:7" s="7" customFormat="1" ht="15" customHeight="1">
      <c r="A143" s="79" t="s">
        <v>51</v>
      </c>
      <c r="B143" s="79"/>
      <c r="C143" s="84">
        <v>11443000</v>
      </c>
      <c r="D143" s="84">
        <v>297920.2</v>
      </c>
      <c r="E143" s="82">
        <v>0</v>
      </c>
      <c r="F143" s="111">
        <f t="shared" si="5"/>
        <v>2.603514812549157</v>
      </c>
      <c r="G143" s="73"/>
    </row>
    <row r="144" spans="1:7" ht="15">
      <c r="A144" s="77" t="s">
        <v>59</v>
      </c>
      <c r="B144" s="77"/>
      <c r="C144" s="94">
        <v>550000</v>
      </c>
      <c r="D144" s="76">
        <v>0</v>
      </c>
      <c r="E144" s="76">
        <v>97925.16</v>
      </c>
      <c r="F144" s="111">
        <f t="shared" si="5"/>
        <v>0</v>
      </c>
      <c r="G144" s="73">
        <f t="shared" si="6"/>
        <v>0</v>
      </c>
    </row>
    <row r="145" spans="1:7" s="7" customFormat="1" ht="15" hidden="1">
      <c r="A145" s="79" t="s">
        <v>51</v>
      </c>
      <c r="B145" s="79"/>
      <c r="C145" s="105"/>
      <c r="D145" s="82"/>
      <c r="E145" s="82"/>
      <c r="F145" s="111" t="e">
        <f t="shared" si="5"/>
        <v>#DIV/0!</v>
      </c>
      <c r="G145" s="73" t="e">
        <f t="shared" si="6"/>
        <v>#DIV/0!</v>
      </c>
    </row>
    <row r="146" spans="1:7" s="4" customFormat="1" ht="18" customHeight="1">
      <c r="A146" s="70" t="s">
        <v>14</v>
      </c>
      <c r="B146" s="70"/>
      <c r="C146" s="73">
        <f>C147+C149+C151+C153</f>
        <v>7333892.35</v>
      </c>
      <c r="D146" s="73">
        <f>D147+D149+D151</f>
        <v>30062.57</v>
      </c>
      <c r="E146" s="73">
        <f>E147+E149+E151</f>
        <v>0</v>
      </c>
      <c r="F146" s="111">
        <f t="shared" si="5"/>
        <v>0.4099128888904403</v>
      </c>
      <c r="G146" s="73"/>
    </row>
    <row r="147" spans="1:7" ht="15" hidden="1">
      <c r="A147" s="77" t="s">
        <v>15</v>
      </c>
      <c r="B147" s="77"/>
      <c r="C147" s="102"/>
      <c r="D147" s="103"/>
      <c r="E147" s="76"/>
      <c r="F147" s="111"/>
      <c r="G147" s="73" t="e">
        <f t="shared" si="6"/>
        <v>#DIV/0!</v>
      </c>
    </row>
    <row r="148" spans="1:7" s="7" customFormat="1" ht="15" hidden="1">
      <c r="A148" s="79" t="s">
        <v>52</v>
      </c>
      <c r="B148" s="79"/>
      <c r="C148" s="80"/>
      <c r="D148" s="81"/>
      <c r="E148" s="82"/>
      <c r="F148" s="111"/>
      <c r="G148" s="73" t="e">
        <f t="shared" si="6"/>
        <v>#DIV/0!</v>
      </c>
    </row>
    <row r="149" spans="1:7" ht="16.5" customHeight="1">
      <c r="A149" s="77" t="s">
        <v>16</v>
      </c>
      <c r="B149" s="77"/>
      <c r="C149" s="74">
        <v>2350000</v>
      </c>
      <c r="D149" s="75">
        <v>30062.57</v>
      </c>
      <c r="E149" s="76">
        <v>0</v>
      </c>
      <c r="F149" s="111">
        <f t="shared" si="5"/>
        <v>1.2792582978723406</v>
      </c>
      <c r="G149" s="73"/>
    </row>
    <row r="150" spans="1:7" ht="15" hidden="1">
      <c r="A150" s="79" t="s">
        <v>52</v>
      </c>
      <c r="B150" s="77"/>
      <c r="C150" s="80"/>
      <c r="D150" s="81"/>
      <c r="E150" s="82"/>
      <c r="F150" s="111" t="e">
        <f t="shared" si="5"/>
        <v>#DIV/0!</v>
      </c>
      <c r="G150" s="73" t="e">
        <f t="shared" si="6"/>
        <v>#DIV/0!</v>
      </c>
    </row>
    <row r="151" spans="1:7" ht="15">
      <c r="A151" s="77" t="s">
        <v>38</v>
      </c>
      <c r="B151" s="77"/>
      <c r="C151" s="74">
        <v>4982592.35</v>
      </c>
      <c r="D151" s="75">
        <v>0</v>
      </c>
      <c r="E151" s="76">
        <v>0</v>
      </c>
      <c r="F151" s="111">
        <f t="shared" si="5"/>
        <v>0</v>
      </c>
      <c r="G151" s="73"/>
    </row>
    <row r="152" spans="1:7" s="7" customFormat="1" ht="12.75" customHeight="1">
      <c r="A152" s="79" t="s">
        <v>52</v>
      </c>
      <c r="B152" s="79"/>
      <c r="C152" s="86">
        <v>4982592.35</v>
      </c>
      <c r="D152" s="82">
        <v>0</v>
      </c>
      <c r="E152" s="82">
        <v>0</v>
      </c>
      <c r="F152" s="111">
        <f t="shared" si="5"/>
        <v>0</v>
      </c>
      <c r="G152" s="73"/>
    </row>
    <row r="153" spans="1:7" ht="15">
      <c r="A153" s="77" t="s">
        <v>187</v>
      </c>
      <c r="B153" s="77"/>
      <c r="C153" s="78">
        <v>1300</v>
      </c>
      <c r="D153" s="76">
        <v>0</v>
      </c>
      <c r="E153" s="76">
        <v>0</v>
      </c>
      <c r="F153" s="111">
        <f t="shared" si="5"/>
        <v>0</v>
      </c>
      <c r="G153" s="73"/>
    </row>
    <row r="154" spans="1:7" s="4" customFormat="1" ht="14.25">
      <c r="A154" s="70" t="s">
        <v>102</v>
      </c>
      <c r="B154" s="70"/>
      <c r="C154" s="87">
        <v>400000</v>
      </c>
      <c r="D154" s="73">
        <v>50000</v>
      </c>
      <c r="E154" s="73">
        <v>0</v>
      </c>
      <c r="F154" s="111">
        <f t="shared" si="5"/>
        <v>12.5</v>
      </c>
      <c r="G154" s="73"/>
    </row>
    <row r="155" spans="1:7" s="4" customFormat="1" ht="13.5" customHeight="1">
      <c r="A155" s="70" t="s">
        <v>17</v>
      </c>
      <c r="B155" s="70"/>
      <c r="C155" s="71">
        <v>326057765</v>
      </c>
      <c r="D155" s="72">
        <v>43573769.35</v>
      </c>
      <c r="E155" s="73">
        <v>32720088.26</v>
      </c>
      <c r="F155" s="111">
        <f t="shared" si="5"/>
        <v>13.363818938647269</v>
      </c>
      <c r="G155" s="73">
        <f t="shared" si="6"/>
        <v>133.171307496956</v>
      </c>
    </row>
    <row r="156" spans="1:7" ht="14.25" customHeight="1">
      <c r="A156" s="77" t="s">
        <v>11</v>
      </c>
      <c r="B156" s="77"/>
      <c r="C156" s="74">
        <v>5188748</v>
      </c>
      <c r="D156" s="75">
        <v>510759.55</v>
      </c>
      <c r="E156" s="76">
        <v>461912.72</v>
      </c>
      <c r="F156" s="111">
        <f t="shared" si="5"/>
        <v>9.843599072454474</v>
      </c>
      <c r="G156" s="73">
        <f t="shared" si="6"/>
        <v>110.57490471360045</v>
      </c>
    </row>
    <row r="157" spans="1:7" s="2" customFormat="1" ht="18" customHeight="1">
      <c r="A157" s="35" t="s">
        <v>63</v>
      </c>
      <c r="B157" s="35"/>
      <c r="C157" s="88">
        <v>318702435</v>
      </c>
      <c r="D157" s="76">
        <v>42921611.01</v>
      </c>
      <c r="E157" s="76">
        <v>321170245.33</v>
      </c>
      <c r="F157" s="111">
        <f t="shared" si="5"/>
        <v>13.467613138882983</v>
      </c>
      <c r="G157" s="73">
        <f t="shared" si="6"/>
        <v>13.364130592452103</v>
      </c>
    </row>
    <row r="158" spans="1:7" ht="15" hidden="1">
      <c r="A158" s="77" t="s">
        <v>57</v>
      </c>
      <c r="B158" s="77"/>
      <c r="C158" s="78"/>
      <c r="D158" s="76"/>
      <c r="E158" s="76"/>
      <c r="F158" s="111" t="e">
        <f t="shared" si="5"/>
        <v>#DIV/0!</v>
      </c>
      <c r="G158" s="73" t="e">
        <f t="shared" si="6"/>
        <v>#DIV/0!</v>
      </c>
    </row>
    <row r="159" spans="1:7" s="4" customFormat="1" ht="13.5" customHeight="1">
      <c r="A159" s="70" t="s">
        <v>56</v>
      </c>
      <c r="B159" s="70"/>
      <c r="C159" s="71">
        <v>32465400</v>
      </c>
      <c r="D159" s="72">
        <v>7381555</v>
      </c>
      <c r="E159" s="73">
        <v>6950000</v>
      </c>
      <c r="F159" s="111">
        <f t="shared" si="5"/>
        <v>22.73668274532271</v>
      </c>
      <c r="G159" s="73">
        <f t="shared" si="6"/>
        <v>106.20942446043165</v>
      </c>
    </row>
    <row r="160" spans="1:7" s="2" customFormat="1" ht="15" customHeight="1">
      <c r="A160" s="35" t="s">
        <v>64</v>
      </c>
      <c r="B160" s="35"/>
      <c r="C160" s="88">
        <v>31493400</v>
      </c>
      <c r="D160" s="76">
        <v>7230000</v>
      </c>
      <c r="E160" s="76">
        <v>6950000</v>
      </c>
      <c r="F160" s="111">
        <f t="shared" si="5"/>
        <v>22.95719103050163</v>
      </c>
      <c r="G160" s="73">
        <f t="shared" si="6"/>
        <v>104.02877697841726</v>
      </c>
    </row>
    <row r="161" spans="1:7" s="2" customFormat="1" ht="15" hidden="1">
      <c r="A161" s="35" t="s">
        <v>58</v>
      </c>
      <c r="B161" s="35"/>
      <c r="C161" s="88"/>
      <c r="D161" s="76"/>
      <c r="E161" s="76"/>
      <c r="F161" s="111" t="e">
        <f t="shared" si="5"/>
        <v>#DIV/0!</v>
      </c>
      <c r="G161" s="73" t="e">
        <f t="shared" si="6"/>
        <v>#DIV/0!</v>
      </c>
    </row>
    <row r="162" spans="1:7" s="12" customFormat="1" ht="15">
      <c r="A162" s="89" t="s">
        <v>51</v>
      </c>
      <c r="B162" s="89"/>
      <c r="C162" s="80">
        <v>454500</v>
      </c>
      <c r="D162" s="81">
        <v>0</v>
      </c>
      <c r="E162" s="82">
        <v>0</v>
      </c>
      <c r="F162" s="111">
        <f t="shared" si="5"/>
        <v>0</v>
      </c>
      <c r="G162" s="73"/>
    </row>
    <row r="163" spans="1:7" s="4" customFormat="1" ht="17.25" customHeight="1">
      <c r="A163" s="70" t="s">
        <v>18</v>
      </c>
      <c r="B163" s="70"/>
      <c r="C163" s="85">
        <f>C164+C165+C168+C170</f>
        <v>20986538.009999998</v>
      </c>
      <c r="D163" s="73">
        <f>D164+D165+D168+D170</f>
        <v>5979238.470000001</v>
      </c>
      <c r="E163" s="73">
        <f>E164+E165+E168+E170</f>
        <v>1075748.29</v>
      </c>
      <c r="F163" s="111">
        <f t="shared" si="5"/>
        <v>28.490828106812653</v>
      </c>
      <c r="G163" s="73">
        <f t="shared" si="6"/>
        <v>555.8213315867786</v>
      </c>
    </row>
    <row r="164" spans="1:7" ht="15" customHeight="1">
      <c r="A164" s="77" t="s">
        <v>19</v>
      </c>
      <c r="B164" s="77"/>
      <c r="C164" s="74">
        <v>92400</v>
      </c>
      <c r="D164" s="75">
        <v>14523.78</v>
      </c>
      <c r="E164" s="76">
        <v>39642.34</v>
      </c>
      <c r="F164" s="111">
        <f t="shared" si="5"/>
        <v>15.718376623376622</v>
      </c>
      <c r="G164" s="73">
        <f t="shared" si="6"/>
        <v>36.63704009400051</v>
      </c>
    </row>
    <row r="165" spans="1:7" ht="17.25" customHeight="1">
      <c r="A165" s="77" t="s">
        <v>20</v>
      </c>
      <c r="B165" s="77"/>
      <c r="C165" s="74">
        <v>9716289.9</v>
      </c>
      <c r="D165" s="75">
        <v>548574.5</v>
      </c>
      <c r="E165" s="76">
        <v>880925</v>
      </c>
      <c r="F165" s="111">
        <f t="shared" si="5"/>
        <v>5.64592561199723</v>
      </c>
      <c r="G165" s="73">
        <f t="shared" si="6"/>
        <v>62.27255441723189</v>
      </c>
    </row>
    <row r="166" spans="1:7" ht="15.75" customHeight="1" hidden="1">
      <c r="A166" s="77" t="s">
        <v>50</v>
      </c>
      <c r="B166" s="77"/>
      <c r="C166" s="78"/>
      <c r="D166" s="76"/>
      <c r="E166" s="76"/>
      <c r="F166" s="111" t="e">
        <f t="shared" si="5"/>
        <v>#DIV/0!</v>
      </c>
      <c r="G166" s="73" t="e">
        <f t="shared" si="6"/>
        <v>#DIV/0!</v>
      </c>
    </row>
    <row r="167" spans="1:7" ht="0.75" customHeight="1" hidden="1">
      <c r="A167" s="90" t="s">
        <v>51</v>
      </c>
      <c r="B167" s="90"/>
      <c r="C167" s="78"/>
      <c r="D167" s="76"/>
      <c r="E167" s="91"/>
      <c r="F167" s="111" t="e">
        <f t="shared" si="5"/>
        <v>#DIV/0!</v>
      </c>
      <c r="G167" s="73" t="e">
        <f t="shared" si="6"/>
        <v>#DIV/0!</v>
      </c>
    </row>
    <row r="168" spans="1:7" ht="14.25" customHeight="1">
      <c r="A168" s="77" t="s">
        <v>35</v>
      </c>
      <c r="B168" s="77"/>
      <c r="C168" s="74">
        <v>10897848.11</v>
      </c>
      <c r="D168" s="75">
        <v>5366820.19</v>
      </c>
      <c r="E168" s="76">
        <v>100180.95</v>
      </c>
      <c r="F168" s="111">
        <f t="shared" si="5"/>
        <v>49.2466047959995</v>
      </c>
      <c r="G168" s="73">
        <f t="shared" si="6"/>
        <v>5357.1264696531625</v>
      </c>
    </row>
    <row r="169" spans="1:7" ht="15" customHeight="1" hidden="1">
      <c r="A169" s="90" t="s">
        <v>51</v>
      </c>
      <c r="B169" s="90"/>
      <c r="C169" s="78"/>
      <c r="D169" s="76"/>
      <c r="E169" s="91"/>
      <c r="F169" s="111" t="e">
        <f t="shared" si="5"/>
        <v>#DIV/0!</v>
      </c>
      <c r="G169" s="73" t="e">
        <f t="shared" si="6"/>
        <v>#DIV/0!</v>
      </c>
    </row>
    <row r="170" spans="1:7" ht="15" customHeight="1">
      <c r="A170" s="77" t="s">
        <v>76</v>
      </c>
      <c r="B170" s="77"/>
      <c r="C170" s="74">
        <v>280000</v>
      </c>
      <c r="D170" s="75">
        <v>49320</v>
      </c>
      <c r="E170" s="76">
        <v>55000</v>
      </c>
      <c r="F170" s="111">
        <f t="shared" si="5"/>
        <v>17.614285714285714</v>
      </c>
      <c r="G170" s="73">
        <f t="shared" si="6"/>
        <v>89.67272727272727</v>
      </c>
    </row>
    <row r="171" spans="1:7" s="4" customFormat="1" ht="13.5" customHeight="1">
      <c r="A171" s="70" t="s">
        <v>45</v>
      </c>
      <c r="B171" s="70"/>
      <c r="C171" s="71">
        <v>300000</v>
      </c>
      <c r="D171" s="72">
        <v>60000</v>
      </c>
      <c r="E171" s="73">
        <v>70000</v>
      </c>
      <c r="F171" s="111">
        <f t="shared" si="5"/>
        <v>20</v>
      </c>
      <c r="G171" s="73">
        <f t="shared" si="6"/>
        <v>85.71428571428571</v>
      </c>
    </row>
    <row r="172" spans="1:7" ht="15.75" customHeight="1">
      <c r="A172" s="77" t="s">
        <v>188</v>
      </c>
      <c r="B172" s="77"/>
      <c r="C172" s="78">
        <v>300000</v>
      </c>
      <c r="D172" s="76">
        <v>60000</v>
      </c>
      <c r="E172" s="76">
        <v>70000</v>
      </c>
      <c r="F172" s="111">
        <f t="shared" si="5"/>
        <v>20</v>
      </c>
      <c r="G172" s="73">
        <f t="shared" si="6"/>
        <v>85.71428571428571</v>
      </c>
    </row>
    <row r="173" spans="1:7" s="4" customFormat="1" ht="15" customHeight="1">
      <c r="A173" s="92" t="s">
        <v>21</v>
      </c>
      <c r="B173" s="92"/>
      <c r="C173" s="85">
        <f>C174+C175+C176</f>
        <v>51290400</v>
      </c>
      <c r="D173" s="73">
        <f>D174+D175+D176</f>
        <v>6880600</v>
      </c>
      <c r="E173" s="73">
        <f>E174+E175+E176</f>
        <v>3836800</v>
      </c>
      <c r="F173" s="111">
        <f t="shared" si="5"/>
        <v>13.414986040272645</v>
      </c>
      <c r="G173" s="73">
        <f t="shared" si="6"/>
        <v>179.33173477898248</v>
      </c>
    </row>
    <row r="174" spans="1:7" s="17" customFormat="1" ht="16.5" customHeight="1">
      <c r="A174" s="79" t="s">
        <v>189</v>
      </c>
      <c r="B174" s="79"/>
      <c r="C174" s="80">
        <v>41143900</v>
      </c>
      <c r="D174" s="81">
        <v>6880600</v>
      </c>
      <c r="E174" s="82">
        <v>3836800</v>
      </c>
      <c r="F174" s="111">
        <f t="shared" si="5"/>
        <v>16.723256667452528</v>
      </c>
      <c r="G174" s="73">
        <f t="shared" si="6"/>
        <v>179.33173477898248</v>
      </c>
    </row>
    <row r="175" spans="1:7" s="17" customFormat="1" ht="15">
      <c r="A175" s="79" t="s">
        <v>148</v>
      </c>
      <c r="B175" s="79"/>
      <c r="C175" s="80">
        <v>5500000</v>
      </c>
      <c r="D175" s="81">
        <v>0</v>
      </c>
      <c r="E175" s="82">
        <v>0</v>
      </c>
      <c r="F175" s="111">
        <f t="shared" si="5"/>
        <v>0</v>
      </c>
      <c r="G175" s="73"/>
    </row>
    <row r="176" spans="1:7" s="17" customFormat="1" ht="15">
      <c r="A176" s="79" t="s">
        <v>107</v>
      </c>
      <c r="B176" s="79"/>
      <c r="C176" s="80">
        <v>4646500</v>
      </c>
      <c r="D176" s="81">
        <v>0</v>
      </c>
      <c r="E176" s="82">
        <v>0</v>
      </c>
      <c r="F176" s="111">
        <f t="shared" si="5"/>
        <v>0</v>
      </c>
      <c r="G176" s="73"/>
    </row>
    <row r="177" spans="1:9" s="5" customFormat="1" ht="16.5" customHeight="1">
      <c r="A177" s="62" t="s">
        <v>22</v>
      </c>
      <c r="B177" s="62"/>
      <c r="C177" s="93">
        <f>C126+C131+C134+C137+C146+C155+C159+C163+C171+C173+C154</f>
        <v>522341661.59</v>
      </c>
      <c r="D177" s="93">
        <f>D126+D131+D134+D137+D146+D155+D159+D163+D171+D173+D154</f>
        <v>72946546.09</v>
      </c>
      <c r="E177" s="93">
        <f>E126+E131+E134+E137+E146+E155+E159+E163+E171+E173+E154</f>
        <v>53709160.63</v>
      </c>
      <c r="F177" s="113">
        <f t="shared" si="5"/>
        <v>13.965293495439719</v>
      </c>
      <c r="G177" s="93">
        <f t="shared" si="6"/>
        <v>135.8176989443672</v>
      </c>
      <c r="H177" s="15"/>
      <c r="I177" s="15"/>
    </row>
    <row r="178" spans="1:7" ht="15" hidden="1">
      <c r="A178" s="77" t="s">
        <v>50</v>
      </c>
      <c r="B178" s="77"/>
      <c r="C178" s="94"/>
      <c r="D178" s="76"/>
      <c r="E178" s="76"/>
      <c r="F178" s="111" t="e">
        <f t="shared" si="5"/>
        <v>#DIV/0!</v>
      </c>
      <c r="G178" s="73" t="e">
        <f t="shared" si="6"/>
        <v>#DIV/0!</v>
      </c>
    </row>
    <row r="179" spans="1:7" ht="15" customHeight="1">
      <c r="A179" s="90" t="s">
        <v>51</v>
      </c>
      <c r="B179" s="90"/>
      <c r="C179" s="82">
        <f>C130+C133+C140+C143+C148+C152+C162+C167+C169+C173+C136+C150+C145</f>
        <v>69677492.35</v>
      </c>
      <c r="D179" s="82">
        <f>D130+D133+D140+D143+D148+D152+D162+D167+D169+D173+D136+D150+D145</f>
        <v>7419720.2</v>
      </c>
      <c r="E179" s="82">
        <f>E130+E133+E140+E143+E148+E152+E162+E167+E169+E173+E136+E150</f>
        <v>4045800</v>
      </c>
      <c r="F179" s="111">
        <f t="shared" si="5"/>
        <v>10.64866135355401</v>
      </c>
      <c r="G179" s="73">
        <f t="shared" si="6"/>
        <v>183.3931533936428</v>
      </c>
    </row>
    <row r="180" spans="1:7" ht="20.25" customHeight="1">
      <c r="A180" s="77" t="s">
        <v>24</v>
      </c>
      <c r="B180" s="77"/>
      <c r="C180" s="94">
        <f>C123-C177</f>
        <v>-2249999.9999999404</v>
      </c>
      <c r="D180" s="76">
        <f>D123-D177</f>
        <v>-13614463.230000004</v>
      </c>
      <c r="E180" s="76">
        <f>E123-E177</f>
        <v>-30480013.750000007</v>
      </c>
      <c r="F180" s="111"/>
      <c r="G180" s="73"/>
    </row>
    <row r="181" spans="1:7" ht="15">
      <c r="A181" s="95"/>
      <c r="B181" s="95"/>
      <c r="C181" s="96"/>
      <c r="D181" s="96"/>
      <c r="E181" s="96"/>
      <c r="F181" s="97"/>
      <c r="G181" s="98"/>
    </row>
    <row r="182" spans="1:7" s="3" customFormat="1" ht="15">
      <c r="A182" s="95" t="s">
        <v>96</v>
      </c>
      <c r="B182" s="95"/>
      <c r="C182" s="99"/>
      <c r="D182" s="96"/>
      <c r="E182" s="96"/>
      <c r="F182" s="120" t="s">
        <v>97</v>
      </c>
      <c r="G182" s="120"/>
    </row>
  </sheetData>
  <sheetProtection/>
  <mergeCells count="4">
    <mergeCell ref="A1:G1"/>
    <mergeCell ref="F2:G2"/>
    <mergeCell ref="A125:G125"/>
    <mergeCell ref="F182:G182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9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2021-03-03T08:35:08Z</cp:lastPrinted>
  <dcterms:created xsi:type="dcterms:W3CDTF">2006-03-13T07:15:44Z</dcterms:created>
  <dcterms:modified xsi:type="dcterms:W3CDTF">2021-03-03T08:35:14Z</dcterms:modified>
  <cp:category/>
  <cp:version/>
  <cp:contentType/>
  <cp:contentStatus/>
</cp:coreProperties>
</file>