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0" windowHeight="1200" activeTab="0"/>
  </bookViews>
  <sheets>
    <sheet name="Район" sheetId="1" r:id="rId1"/>
  </sheets>
  <definedNames>
    <definedName name="_xlnm.Print_Titles" localSheetId="0">'Район'!$18:$18</definedName>
    <definedName name="_xlnm.Print_Area" localSheetId="0">'Район'!$A$1:$X$168</definedName>
  </definedNames>
  <calcPr fullCalcOnLoad="1"/>
</workbook>
</file>

<file path=xl/sharedStrings.xml><?xml version="1.0" encoding="utf-8"?>
<sst xmlns="http://schemas.openxmlformats.org/spreadsheetml/2006/main" count="441" uniqueCount="327">
  <si>
    <t/>
  </si>
  <si>
    <t>Документ</t>
  </si>
  <si>
    <t>Плательщик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</si>
  <si>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</si>
  <si>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</si>
  <si>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</si>
  <si>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</si>
  <si>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</si>
  <si>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Налог на доходы физических лиц</t>
  </si>
  <si>
    <t>00010102010010000110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</si>
  <si>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</si>
  <si>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00010102030010000110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</si>
  <si>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</si>
  <si>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</si>
  <si>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</si>
  <si>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00010302230010000110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</si>
  <si>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</si>
  <si>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</si>
  <si>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</si>
  <si>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</si>
  <si>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</si>
  <si>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</si>
  <si>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</si>
  <si>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</si>
  <si>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    НАЛОГИ НА СОВОКУПНЫЙ ДОХОД</t>
  </si>
  <si>
    <t>00010503000000000000</t>
  </si>
  <si>
    <t xml:space="preserve">          Единый сельскохозяйственный налог</t>
  </si>
  <si>
    <t>00010503010010000110</t>
  </si>
  <si>
    <t xml:space="preserve">            Единый сельскохозяйственный налог</t>
  </si>
  <si>
    <t>00010600000000000000</t>
  </si>
  <si>
    <t xml:space="preserve">        НАЛОГИ НА ИМУЩЕСТВО</t>
  </si>
  <si>
    <t>00010800000000000000</t>
  </si>
  <si>
    <t xml:space="preserve">        ГОСУДАРСТВЕННАЯ ПОШЛИНА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</si>
  <si>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</si>
  <si>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</si>
  <si>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</si>
  <si>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</si>
  <si>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00011300000000000000</t>
  </si>
  <si>
    <t xml:space="preserve">        ДОХОДЫ ОТ ОКАЗАНИЯ ПЛАТНЫХ УСЛУГ (РАБОТ) И КОМПЕНСАЦИИ ЗАТРАТ ГОСУДАРСТВА</t>
  </si>
  <si>
    <t>00011302000000000000</t>
  </si>
  <si>
    <t xml:space="preserve">          Доходы от компенсации затрат государства</t>
  </si>
  <si>
    <t>00011700000000000000</t>
  </si>
  <si>
    <t xml:space="preserve">        ПРОЧИЕ НЕНАЛОГОВЫЕ ДОХОДЫ</t>
  </si>
  <si>
    <t>00011701000000000000</t>
  </si>
  <si>
    <t xml:space="preserve">          Невыясненные поступления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</si>
  <si>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</si>
  <si>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</si>
  <si>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</si>
  <si>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</si>
  <si>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00020201000000000000</t>
  </si>
  <si>
    <t>00020202000000000000</t>
  </si>
  <si>
    <t xml:space="preserve">          Субсидии бюджетам бюджетной системы Российской Федерации (межбюджетные субсидии)</t>
  </si>
  <si>
    <t>00020203000000000000</t>
  </si>
  <si>
    <t>00020800000000000000</t>
  </si>
  <si>
    <t>ИТОГО ДОХОДОВ</t>
  </si>
  <si>
    <t>00010102020010000110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</si>
  <si>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</si>
  <si>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00011400000000000000</t>
  </si>
  <si>
    <t xml:space="preserve">        ДОХОДЫ ОТ ПРОДАЖИ МАТЕРИАЛЬНЫХ И НЕМАТЕРИАЛЬНЫХ АКТИВОВ</t>
  </si>
  <si>
    <t>00011406000000000000</t>
  </si>
  <si>
    <t xml:space="preserve">          Доходы от продажи земельных участков, находящихся в государственной и муниципальной собственности</t>
  </si>
  <si>
    <t>00011406013100000430</t>
  </si>
  <si>
    <t>00011600000000000000</t>
  </si>
  <si>
    <t xml:space="preserve">        ШТРАФЫ, САНКЦИИ, ВОЗМЕЩЕНИЕ УЩЕРБА</t>
  </si>
  <si>
    <t>00010502000000000000</t>
  </si>
  <si>
    <t>00010502010020000110</t>
  </si>
  <si>
    <t xml:space="preserve">            Единый налог на вмененный доход для отдельных видов деятельности</t>
  </si>
  <si>
    <t>00010502020020000110</t>
  </si>
  <si>
    <t xml:space="preserve">            Единый налог на вмененный доход для отдельных видов деятельности (за налоговые периоды, истекшие до 1 января 2011 года)</t>
  </si>
  <si>
    <t>00010503020010000110</t>
  </si>
  <si>
    <t xml:space="preserve">            Единый сельскохозяйственный налог (за налоговые периоды, истекшие до 1 января 2011 года)</t>
  </si>
  <si>
    <t>00010504000000000000</t>
  </si>
  <si>
    <t xml:space="preserve">          Налог, взимаемый в связи с применением патентной системы налогообложения</t>
  </si>
  <si>
    <t>00010504020020000110</t>
  </si>
  <si>
    <t xml:space="preserve">            Налог, взимаемый в связи с применением патентной системы налогообложения, зачисляемый в бюджеты муниципальных районо</t>
  </si>
  <si>
    <t>00010604000000000000</t>
  </si>
  <si>
    <t xml:space="preserve">          Транспортный налог</t>
  </si>
  <si>
    <t>00010604011020000110</t>
  </si>
  <si>
    <t xml:space="preserve">            Транспортный налог с организаций</t>
  </si>
  <si>
    <t>00010604012020000110</t>
  </si>
  <si>
    <t xml:space="preserve">            Транспортный налог с физических лиц</t>
  </si>
  <si>
    <t>00010700000000000000</t>
  </si>
  <si>
    <t xml:space="preserve">        НАЛОГИ, СБОРЫ И РЕГУЛЯРНЫЕ ПЛАТЕЖИ ЗА ПОЛЬЗОВАНИЕ ПРИРОДНЫМИ РЕСУРСАМИ</t>
  </si>
  <si>
    <t>00010701000000000000</t>
  </si>
  <si>
    <t>00010701020010000110</t>
  </si>
  <si>
    <t>00010803010010000110</t>
  </si>
  <si>
    <t xml:space="preserve">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</si>
  <si>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00010806000010000110</t>
  </si>
  <si>
    <t xml:space="preserve">    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</si>
  <si>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00010807010010000110</t>
  </si>
  <si>
    <t xml:space="preserve">          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</si>
  <si>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00010807020010000110</t>
  </si>
  <si>
    <t xml:space="preserve">            Государственная пошлина за государственную регистрацию прав, ограничений (обременений) прав на недвижимое имущество и сделок с ним</t>
  </si>
  <si>
    <t>00010807100010000110</t>
  </si>
  <si>
    <t xml:space="preserve">            Государственная пошлина за выдачу и обмен паспорта гражданина Российской Федерации</t>
  </si>
  <si>
    <t>00010900000000000000</t>
  </si>
  <si>
    <t xml:space="preserve">        ЗАДОЛЖЕННОСТЬ И ПЕРЕРАСЧЕТЫ ПО ОТМЕНЕННЫМ НАЛОГАМ, СБОРАМ И ИНЫМ ОБЯЗАТЕЛЬНЫМ ПЛАТЕЖАМ</t>
  </si>
  <si>
    <t>00010907000000000000</t>
  </si>
  <si>
    <t xml:space="preserve">          Прочие налоги и сборы (по отмененным местным налогам и сборам)</t>
  </si>
  <si>
    <t>00010907033050000110</t>
  </si>
  <si>
    <t xml:space="preserve">         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</si>
  <si>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00011105013100000120</t>
  </si>
  <si>
    <t>00011105025050000120</t>
  </si>
  <si>
    <t xml:space="preserve">  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</si>
  <si>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00011105035050000120</t>
  </si>
  <si>
    <t xml:space="preserve">    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</si>
  <si>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00011107000000000000</t>
  </si>
  <si>
    <t xml:space="preserve">          Платежи от государственных и муниципальных унитарных предприятий</t>
  </si>
  <si>
    <t>00011107015050000120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</si>
  <si>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</si>
  <si>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00011200000000000000</t>
  </si>
  <si>
    <t xml:space="preserve">        ПЛАТЕЖИ ПРИ ПОЛЬЗОВАНИИ ПРИРОДНЫМИ РЕСУРСАМИ</t>
  </si>
  <si>
    <t>00011201000000000000</t>
  </si>
  <si>
    <t>00011201010010000120</t>
  </si>
  <si>
    <t xml:space="preserve">            Плата за выбросы загрязняющих веществ в атмосферный воздух стационарными объектами7</t>
  </si>
  <si>
    <t>00011201020010000120</t>
  </si>
  <si>
    <t xml:space="preserve">            Плата за выбросы загрязняющих веществ в атмосферный воздух передвижными объектами</t>
  </si>
  <si>
    <t>00011201030010000120</t>
  </si>
  <si>
    <t xml:space="preserve">            Плата за сбросы загрязняющих веществ в водные объекты</t>
  </si>
  <si>
    <t>00011201040010000120</t>
  </si>
  <si>
    <t xml:space="preserve">            Плата за размещение отходов производства и потребления</t>
  </si>
  <si>
    <t>00011301000000000000</t>
  </si>
  <si>
    <t xml:space="preserve">          Доходы от оказания платных услуг (работ)</t>
  </si>
  <si>
    <t>00011301995050000130</t>
  </si>
  <si>
    <t xml:space="preserve">            Прочие доходы от оказания платных услуг (работ) получателями средств бюджетов муниципальных районов</t>
  </si>
  <si>
    <t>00011302065050000130</t>
  </si>
  <si>
    <t xml:space="preserve">            Доходы, поступающие в порядке возмещения расходов, понесенных в связи с эксплуатацией имущества муниципальных районов</t>
  </si>
  <si>
    <t>00011302995050000130</t>
  </si>
  <si>
    <t xml:space="preserve">            Прочие доходы от компенсации затрат бюджетов муниципальных районов</t>
  </si>
  <si>
    <t>00011406025050000430</t>
  </si>
  <si>
    <t xml:space="preserve">          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</si>
  <si>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00011603010010000140</t>
  </si>
  <si>
    <t xml:space="preserve">            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</si>
  <si>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00011603030010000140</t>
  </si>
  <si>
    <t xml:space="preserve">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</si>
  <si>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00011606000010000140</t>
  </si>
  <si>
    <t xml:space="preserve">  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</si>
  <si>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00011608010010000140</t>
  </si>
  <si>
    <t xml:space="preserve">  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</si>
  <si>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00011608020010000140</t>
  </si>
  <si>
    <t xml:space="preserve">          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</si>
  <si>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00011621050050000140</t>
  </si>
  <si>
    <t xml:space="preserve">        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</si>
  <si>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00011623000000000000</t>
  </si>
  <si>
    <t xml:space="preserve">          Доходы от возмещения ущерба при возникновении страховых случаев</t>
  </si>
  <si>
    <t>00011623051050000140</t>
  </si>
  <si>
    <t xml:space="preserve">          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</si>
  <si>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00011625060010000140</t>
  </si>
  <si>
    <t xml:space="preserve">            Денежные взыскания (штрафы) за нарушение земельного законодательства</t>
  </si>
  <si>
    <t>00011628000010000140</t>
  </si>
  <si>
    <t xml:space="preserve">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</si>
  <si>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00011630014010000140</t>
  </si>
  <si>
    <t xml:space="preserve">          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</si>
  <si>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00011630030010000140</t>
  </si>
  <si>
    <t xml:space="preserve">            Прочие денежные взыскания (штрафы) за правонарушения в области дорожного движения</t>
  </si>
  <si>
    <t>00011643000010000140</t>
  </si>
  <si>
    <t xml:space="preserve">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</si>
  <si>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00011690050050000140</t>
  </si>
  <si>
    <t xml:space="preserve">            Прочие поступления от денежных взысканий (штрафов) и иных сумм в возмещение ущерба, зачисляемые в бюджеты муниципальных районов</t>
  </si>
  <si>
    <t>00011701050050000180</t>
  </si>
  <si>
    <t xml:space="preserve">            Невыясненные поступления, зачисляемые в бюджеты муниципальных районов</t>
  </si>
  <si>
    <t>00011705000000000000</t>
  </si>
  <si>
    <t xml:space="preserve">          Прочие неналоговые доходы</t>
  </si>
  <si>
    <t>00011705050050000180</t>
  </si>
  <si>
    <t xml:space="preserve">            Прочие неналоговые доходы бюджетов муниципальных районов</t>
  </si>
  <si>
    <t>00020201003050000151</t>
  </si>
  <si>
    <t>00020202051050000151</t>
  </si>
  <si>
    <t>00020202999050000151</t>
  </si>
  <si>
    <t>00020203003050000151</t>
  </si>
  <si>
    <t xml:space="preserve">            Субвенции бюджетам муниципальных районов на государственную регистрацию актов гражданского состояния</t>
  </si>
  <si>
    <t>00020203007050000151</t>
  </si>
  <si>
    <t xml:space="preserve">          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</si>
  <si>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00020203015050000151</t>
  </si>
  <si>
    <t xml:space="preserve">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</si>
  <si>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00020203020050000151</t>
  </si>
  <si>
    <t xml:space="preserve">      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</si>
  <si>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00020203021050000151</t>
  </si>
  <si>
    <t>00020203024050000151</t>
  </si>
  <si>
    <t xml:space="preserve">            Субвенции бюджетам муниципальных районов на выполнение передаваемых полномочий субъектов Российской Федерации</t>
  </si>
  <si>
    <t>00020203029050000151</t>
  </si>
  <si>
    <t xml:space="preserve">          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</si>
  <si>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00020203119050000151</t>
  </si>
  <si>
    <t xml:space="preserve">        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</si>
  <si>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00020203121050000151</t>
  </si>
  <si>
    <t>00020203999050000151</t>
  </si>
  <si>
    <t>00020204000000000000</t>
  </si>
  <si>
    <t xml:space="preserve">          Иные межбюджетные трансферты</t>
  </si>
  <si>
    <t>00020204014050000151</t>
  </si>
  <si>
    <t xml:space="preserve">    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</si>
  <si>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00020204999050000151</t>
  </si>
  <si>
    <t>00020805000050000180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</si>
  <si>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</si>
  <si>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</si>
  <si>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00021905000050000151</t>
  </si>
  <si>
    <t xml:space="preserve">          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</si>
  <si>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Наименование доходов</t>
  </si>
  <si>
    <t>Код бюджетной 
классификации</t>
  </si>
  <si>
    <t xml:space="preserve">         Плата за негативное воздействие на окружающую среду</t>
  </si>
  <si>
    <t xml:space="preserve">             Налог на добычу общераспространенных полезных ископаемых</t>
  </si>
  <si>
    <t xml:space="preserve">          Налог на добычу полезных ископаемых</t>
  </si>
  <si>
    <t xml:space="preserve">          Единый налог на вмененный доход для отдельных видов деятельности</t>
  </si>
  <si>
    <t>00011402000000000000</t>
  </si>
  <si>
    <t>000114020050050000410</t>
  </si>
  <si>
    <t xml:space="preserve">          Доходы от реализации имущества, находящихся в государственной и муниципальной собственности (за исключенеие движимого имущества бюджетных и автономных учруждений, а также имущества государственных и муниципальных унитарных предприятий, в том числе казенных)</t>
  </si>
  <si>
    <t xml:space="preserve">          Доходы от реализации имущества, находящихся в собственности муниципальных районов (за исключенеие движимого имущества муниципальных бюджетных и автономных учруждений,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</si>
  <si>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Приложение 5</t>
  </si>
  <si>
    <t>00011105013050000120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</si>
  <si>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</si>
  <si>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        Дотации бюджетам бюджетной системы Российской Федерации</t>
  </si>
  <si>
    <t xml:space="preserve">              Дотации бюджетам муниципальных районов на поддержку мер по обеспечению сбалансированности бюджетов</t>
  </si>
  <si>
    <t xml:space="preserve">          Субвенции бюджетам бюджетной системы Российской Федерации</t>
  </si>
  <si>
    <t>00020229999050000151</t>
  </si>
  <si>
    <t>00020230024050000151</t>
  </si>
  <si>
    <t>00020230029050000151</t>
  </si>
  <si>
    <t>00020235082050000151</t>
  </si>
  <si>
    <t>00020240014050000151</t>
  </si>
  <si>
    <t>00020249999050000151</t>
  </si>
  <si>
    <t xml:space="preserve">            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</si>
  <si>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00020235260050000151</t>
  </si>
  <si>
    <t>00020235118050000151</t>
  </si>
  <si>
    <t>00020235930050000151</t>
  </si>
  <si>
    <t xml:space="preserve">              Субвенции бюджетам муниципальных районов на выполнение передаваемых полномочий субъектов Российской Федерации</t>
  </si>
  <si>
    <t xml:space="preserve">  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</si>
  <si>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00020235120050000151</t>
  </si>
  <si>
    <t xml:space="preserve">               Субвенции бюджетам муниципальных районов и бюджетам городских округов для финансового обеспечения переданных исполнительно-рапорядительным органам муниципальных образований государственных полномочий по составлению (изменению) списков кондидатов в присяжные заседатели федеральных судо общей юрисдикции в Российской Федерации</t>
  </si>
  <si>
    <t xml:space="preserve">              Субвенции бюджетам муниципальных районов на государственную регистрацию актов гражданского состояния</t>
  </si>
  <si>
    <t>00020215009050000151</t>
  </si>
  <si>
    <t>00011406013050000430</t>
  </si>
  <si>
    <t xml:space="preserve">         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</si>
  <si>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 xml:space="preserve">          Прочие дотации бюджетам муниципальных районов</t>
  </si>
  <si>
    <t xml:space="preserve">  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</si>
  <si>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</si>
  <si>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</si>
  <si>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</si>
  <si>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 xml:space="preserve">         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</si>
  <si>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            Субсидии бюджетам муниципальных районов на поддержку региональных проектов в сфере информационных технологий</t>
  </si>
  <si>
    <t xml:space="preserve">            Плата за размещение отходов производства</t>
  </si>
  <si>
    <t xml:space="preserve">            Плата за размещение твердых коммунальных отходов</t>
  </si>
  <si>
    <t>00011201041010000120</t>
  </si>
  <si>
    <t>00011201042010000120</t>
  </si>
  <si>
    <t>к решению Собрания депутатов Красноармейского района Чувашской Республики "О бюджете Красноармейского района Чувашской Республики на 2019 год и на плановый период 2020 и 2021 годов"</t>
  </si>
  <si>
    <t xml:space="preserve">                 Доходы от реализации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</si>
  <si>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</si>
  <si>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 xml:space="preserve">              Прочие субсидии бюджетам муниципальных районов </t>
  </si>
  <si>
    <t xml:space="preserve">            Прочие межбюджетные трансферты, передаваемые бюджетам муниципальных районов </t>
  </si>
  <si>
    <t xml:space="preserve">        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 </t>
  </si>
  <si>
    <t>Приложение 1</t>
  </si>
  <si>
    <t>Сумма на 2019 год</t>
  </si>
  <si>
    <t>00010302231010000110</t>
  </si>
  <si>
    <t>00010302241010000110</t>
  </si>
  <si>
    <t>00010302251010000110</t>
  </si>
  <si>
    <t>00020220216050000150</t>
  </si>
  <si>
    <t>00020225497050000150</t>
  </si>
  <si>
    <t>00020225519050000150</t>
  </si>
  <si>
    <t>00020225555050000150</t>
  </si>
  <si>
    <t>00020225567050000150</t>
  </si>
  <si>
    <t>00020229999050000150</t>
  </si>
  <si>
    <t>00020230029050000150</t>
  </si>
  <si>
    <t>00020230024050000150</t>
  </si>
  <si>
    <t>00020235082050000150</t>
  </si>
  <si>
    <t>00020235118050000150</t>
  </si>
  <si>
    <t>00020235120050000150</t>
  </si>
  <si>
    <t>00020235260050000150</t>
  </si>
  <si>
    <t>00020235930050000150</t>
  </si>
  <si>
    <t>00020240014050000150</t>
  </si>
  <si>
    <t>00020249999050000150</t>
  </si>
  <si>
    <t>00020225467050000150</t>
  </si>
  <si>
    <t>00021905000050000150</t>
  </si>
  <si>
    <t>00020220000000000150</t>
  </si>
  <si>
    <t>00020219999050000150</t>
  </si>
  <si>
    <t>00020210000000000150</t>
  </si>
  <si>
    <t>00020215002050000150</t>
  </si>
  <si>
    <t>00020225028050000150</t>
  </si>
  <si>
    <t>00020225097050000150</t>
  </si>
  <si>
    <t>00020240000000000150</t>
  </si>
  <si>
    <t>00021860010050000150</t>
  </si>
  <si>
    <t>к  решению Собрания депутатов  Красноармейского района Чувашской Республики "О внесении изменений в решение Собрания депутатов  Красноармейского района "О бюджете Красноармейского района Чувашской Республики на 2019 год и на плановый период 2020 и 2021 годов"</t>
  </si>
  <si>
    <t xml:space="preserve">      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</si>
  <si>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Субвенции бюджетам муниципальных районов на выполнение передаваемых полномочий субъектов Российской Федерации </t>
  </si>
  <si>
    <t>Изменение к 3 уточнению   (+,-)</t>
  </si>
  <si>
    <t xml:space="preserve">            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</si>
  <si>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00011105313050000120</t>
  </si>
  <si>
    <t>к решению Собрания депутатов Красноармейского района Чувашской Республики "О бюджете Красноармейского района Чувашской Республики на 2020 год и на плановый период 2021 и 2022 годов"</t>
  </si>
  <si>
    <t>00011101000000000000</t>
  </si>
  <si>
    <t>00011101050050000120</t>
  </si>
  <si>
    <t xml:space="preserve">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</si>
  <si>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</si>
  <si>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</si>
  <si>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</si>
  <si>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</si>
  <si>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Налог, взимаемый в связи с применением упрощенной системы налогообложения</t>
  </si>
  <si>
    <t>00010501000000000000</t>
  </si>
  <si>
    <t>00020220303050000150</t>
  </si>
  <si>
    <r>
      <t xml:space="preserve">       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sz val="12"/>
        <color indexed="26"/>
        <rFont val="Times New Roman"/>
        <family val="1"/>
      </rPr>
      <t xml:space="preserve"> </t>
    </r>
  </si>
  <si>
    <t xml:space="preserve">              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</si>
  <si>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 xml:space="preserve">             Субсидии бюджетам муниципальных районов на реализацию мероприятий по устойчивому развитию сельских территорий</t>
  </si>
  <si>
    <t xml:space="preserve">            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</si>
  <si>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Субсидия бюджетам муниципальных районов на поддержку отрасли культуры</t>
  </si>
  <si>
    <t xml:space="preserve">         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</si>
  <si>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00020225509050000150</t>
  </si>
  <si>
    <t xml:space="preserve">          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</si>
  <si>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00020230000000000150</t>
  </si>
  <si>
    <t xml:space="preserve">          Единый налог, взимаемый в связи с применением упрощенной системы налогообложения</t>
  </si>
  <si>
    <t>00011105300000000120</t>
  </si>
  <si>
    <t xml:space="preserve">        Плата по соглашениям об установлении серовитута в отношении земельных участков, находящихся в государственной или муниципальной собственности</t>
  </si>
  <si>
    <t>00010501000010000110</t>
  </si>
  <si>
    <t>00020227112050000150</t>
  </si>
  <si>
    <t xml:space="preserve">            Субсидии бюджетам муниципальных районов на софинансирование капитальных вложений в объекты муниципальной собственности</t>
  </si>
  <si>
    <t>00020235469050000150</t>
  </si>
  <si>
    <t xml:space="preserve">             Субсидии бюджетам муниципальных районов на проведение Всероссийской переписи населения 2020 года</t>
  </si>
  <si>
    <t xml:space="preserve">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</si>
  <si>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00011610123010051140</t>
  </si>
  <si>
    <t>Сумма на 2021 год</t>
  </si>
  <si>
    <t>Сумма на 2022 год</t>
  </si>
  <si>
    <t xml:space="preserve">Прогнозируемые объемы поступлений доходов в бюджет Красноармейского района Чувашской Республики на 2021 и 2022  годы
</t>
  </si>
  <si>
    <t xml:space="preserve">        Налог, взимаемый с налогоплательщиков, выбравших в качестве объекта налогообложения доходы</t>
  </si>
  <si>
    <t xml:space="preserve">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</si>
  <si>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00010501011010000110</t>
  </si>
  <si>
    <t>00010501021010000110</t>
  </si>
  <si>
    <t>Изменение к 2 уточнению   (+,-)</t>
  </si>
  <si>
    <t xml:space="preserve">            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</si>
  <si>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00020245303050000150</t>
  </si>
  <si>
    <t>к  решению Собрания депутатов  Красноармейского района Чувашской Республики "О внесении изменений в решение Собрания депутатов  Красноармейского района "О бюджете Красноармейского района Чувашской Республики на 2020 год и на плановый период 2021 и 2022 годов"</t>
  </si>
  <si>
    <t xml:space="preserve">Приложение 3    </t>
  </si>
  <si>
    <t xml:space="preserve">                         Единица измерения: руб.</t>
  </si>
  <si>
    <t xml:space="preserve">              Прочие субсидии бюджетам муниципальных районов</t>
  </si>
  <si>
    <t xml:space="preserve">           Субсидии бюджетам муниципальных районов на реализацию мероприятий по обеспечению жильем молодых семей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</si>
</sst>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0"/>
      <color indexed="8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0">
      <alignment horizontal="left" wrapText="1"/>
      <protection/>
    </xf>
    <xf numFmtId="0" fontId="6" fillId="0" borderId="0">
      <alignment horizontal="left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20" borderId="1">
      <alignment/>
      <protection/>
    </xf>
    <xf numFmtId="0" fontId="38" fillId="0" borderId="2">
      <alignment horizontal="center" vertical="center" wrapText="1"/>
      <protection/>
    </xf>
    <xf numFmtId="0" fontId="38" fillId="20" borderId="3">
      <alignment/>
      <protection/>
    </xf>
    <xf numFmtId="49" fontId="38" fillId="0" borderId="2">
      <alignment horizontal="center" vertical="top" shrinkToFit="1"/>
      <protection/>
    </xf>
    <xf numFmtId="0" fontId="38" fillId="0" borderId="2">
      <alignment horizontal="center" vertical="top" wrapText="1"/>
      <protection/>
    </xf>
    <xf numFmtId="4" fontId="38" fillId="0" borderId="2">
      <alignment horizontal="right" vertical="top" shrinkToFit="1"/>
      <protection/>
    </xf>
    <xf numFmtId="10" fontId="38" fillId="0" borderId="2">
      <alignment horizontal="center" vertical="top" shrinkToFit="1"/>
      <protection/>
    </xf>
    <xf numFmtId="0" fontId="38" fillId="20" borderId="4">
      <alignment/>
      <protection/>
    </xf>
    <xf numFmtId="49" fontId="40" fillId="0" borderId="2">
      <alignment horizontal="left" vertical="top" shrinkToFit="1"/>
      <protection/>
    </xf>
    <xf numFmtId="4" fontId="40" fillId="21" borderId="2">
      <alignment horizontal="right" vertical="top" shrinkToFit="1"/>
      <protection/>
    </xf>
    <xf numFmtId="10" fontId="40" fillId="21" borderId="2">
      <alignment horizontal="center" vertical="top" shrinkToFit="1"/>
      <protection/>
    </xf>
    <xf numFmtId="0" fontId="38" fillId="0" borderId="0">
      <alignment/>
      <protection/>
    </xf>
    <xf numFmtId="0" fontId="38" fillId="20" borderId="1">
      <alignment horizontal="left"/>
      <protection/>
    </xf>
    <xf numFmtId="0" fontId="38" fillId="0" borderId="2">
      <alignment horizontal="left" vertical="top" wrapText="1"/>
      <protection/>
    </xf>
    <xf numFmtId="4" fontId="40" fillId="22" borderId="2">
      <alignment horizontal="right" vertical="top" shrinkToFit="1"/>
      <protection/>
    </xf>
    <xf numFmtId="10" fontId="40" fillId="22" borderId="2">
      <alignment horizontal="center" vertical="top" shrinkToFit="1"/>
      <protection/>
    </xf>
    <xf numFmtId="0" fontId="38" fillId="20" borderId="3">
      <alignment horizontal="left"/>
      <protection/>
    </xf>
    <xf numFmtId="0" fontId="38" fillId="20" borderId="4">
      <alignment horizontal="left"/>
      <protection/>
    </xf>
    <xf numFmtId="0" fontId="38" fillId="20" borderId="0">
      <alignment horizontal="left"/>
      <protection/>
    </xf>
    <xf numFmtId="4" fontId="4" fillId="23" borderId="5">
      <alignment horizontal="right" vertical="top" shrinkToFit="1"/>
      <protection/>
    </xf>
    <xf numFmtId="10" fontId="4" fillId="23" borderId="5">
      <alignment horizontal="center" vertical="top" shrinkToFit="1"/>
      <protection/>
    </xf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1" fillId="30" borderId="6" applyNumberFormat="0" applyAlignment="0" applyProtection="0"/>
    <xf numFmtId="0" fontId="42" fillId="31" borderId="7" applyNumberFormat="0" applyAlignment="0" applyProtection="0"/>
    <xf numFmtId="0" fontId="43" fillId="31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2" borderId="12" applyNumberFormat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92">
    <xf numFmtId="0" fontId="0" fillId="0" borderId="0" xfId="0" applyAlignment="1">
      <alignment/>
    </xf>
    <xf numFmtId="49" fontId="38" fillId="37" borderId="2" xfId="47" applyFill="1">
      <alignment horizontal="center" vertical="top" shrinkToFit="1"/>
      <protection/>
    </xf>
    <xf numFmtId="0" fontId="0" fillId="37" borderId="0" xfId="0" applyFill="1" applyAlignment="1" applyProtection="1">
      <alignment/>
      <protection locked="0"/>
    </xf>
    <xf numFmtId="0" fontId="56" fillId="37" borderId="2" xfId="57" applyFont="1" applyFill="1">
      <alignment horizontal="left" vertical="top" wrapText="1"/>
      <protection/>
    </xf>
    <xf numFmtId="49" fontId="56" fillId="37" borderId="2" xfId="47" applyFont="1" applyFill="1">
      <alignment horizontal="center" vertical="top" shrinkToFit="1"/>
      <protection/>
    </xf>
    <xf numFmtId="0" fontId="56" fillId="37" borderId="2" xfId="48" applyFont="1" applyFill="1">
      <alignment horizontal="center" vertical="top" wrapText="1"/>
      <protection/>
    </xf>
    <xf numFmtId="4" fontId="56" fillId="37" borderId="2" xfId="58" applyFont="1" applyFill="1">
      <alignment horizontal="right" vertical="top" shrinkToFit="1"/>
      <protection/>
    </xf>
    <xf numFmtId="0" fontId="5" fillId="37" borderId="0" xfId="0" applyFont="1" applyFill="1" applyAlignment="1" applyProtection="1">
      <alignment/>
      <protection locked="0"/>
    </xf>
    <xf numFmtId="4" fontId="56" fillId="37" borderId="15" xfId="58" applyFont="1" applyFill="1" applyBorder="1">
      <alignment horizontal="right" vertical="top" shrinkToFit="1"/>
      <protection/>
    </xf>
    <xf numFmtId="0" fontId="37" fillId="37" borderId="0" xfId="0" applyFont="1" applyFill="1" applyAlignment="1" applyProtection="1">
      <alignment/>
      <protection locked="0"/>
    </xf>
    <xf numFmtId="0" fontId="0" fillId="37" borderId="0" xfId="0" applyFont="1" applyFill="1" applyAlignment="1" applyProtection="1">
      <alignment/>
      <protection locked="0"/>
    </xf>
    <xf numFmtId="0" fontId="7" fillId="37" borderId="0" xfId="39" applyFont="1" applyFill="1" applyAlignment="1">
      <alignment wrapText="1"/>
      <protection/>
    </xf>
    <xf numFmtId="0" fontId="5" fillId="37" borderId="0" xfId="39" applyFont="1" applyFill="1" applyAlignment="1">
      <alignment wrapText="1"/>
      <protection/>
    </xf>
    <xf numFmtId="4" fontId="5" fillId="37" borderId="16" xfId="0" applyNumberFormat="1" applyFont="1" applyFill="1" applyBorder="1" applyAlignment="1" applyProtection="1">
      <alignment vertical="top"/>
      <protection locked="0"/>
    </xf>
    <xf numFmtId="4" fontId="56" fillId="37" borderId="17" xfId="58" applyFont="1" applyFill="1" applyBorder="1">
      <alignment horizontal="right" vertical="top" shrinkToFit="1"/>
      <protection/>
    </xf>
    <xf numFmtId="4" fontId="5" fillId="37" borderId="17" xfId="0" applyNumberFormat="1" applyFont="1" applyFill="1" applyBorder="1" applyAlignment="1" applyProtection="1">
      <alignment vertical="top"/>
      <protection locked="0"/>
    </xf>
    <xf numFmtId="0" fontId="6" fillId="38" borderId="0" xfId="39" applyFont="1" applyFill="1" applyAlignment="1">
      <alignment wrapText="1"/>
      <protection/>
    </xf>
    <xf numFmtId="0" fontId="0" fillId="37" borderId="0" xfId="0" applyFill="1" applyAlignment="1">
      <alignment/>
    </xf>
    <xf numFmtId="0" fontId="6" fillId="38" borderId="0" xfId="40" applyFill="1" applyAlignment="1">
      <alignment wrapText="1"/>
      <protection/>
    </xf>
    <xf numFmtId="0" fontId="0" fillId="38" borderId="0" xfId="0" applyFill="1" applyAlignment="1" applyProtection="1">
      <alignment/>
      <protection locked="0"/>
    </xf>
    <xf numFmtId="0" fontId="5" fillId="37" borderId="0" xfId="0" applyFont="1" applyFill="1" applyAlignment="1" applyProtection="1">
      <alignment vertical="top"/>
      <protection locked="0"/>
    </xf>
    <xf numFmtId="0" fontId="8" fillId="37" borderId="0" xfId="41" applyFont="1" applyFill="1" applyAlignment="1">
      <alignment wrapText="1"/>
      <protection/>
    </xf>
    <xf numFmtId="0" fontId="38" fillId="37" borderId="0" xfId="43" applyFill="1">
      <alignment horizontal="right"/>
      <protection/>
    </xf>
    <xf numFmtId="0" fontId="56" fillId="37" borderId="17" xfId="43" applyFont="1" applyFill="1" applyBorder="1">
      <alignment horizontal="right"/>
      <protection/>
    </xf>
    <xf numFmtId="0" fontId="38" fillId="37" borderId="18" xfId="45" applyFill="1" applyBorder="1">
      <alignment horizontal="center" vertical="center" wrapText="1"/>
      <protection/>
    </xf>
    <xf numFmtId="4" fontId="56" fillId="37" borderId="19" xfId="58" applyFont="1" applyFill="1" applyBorder="1">
      <alignment horizontal="right" vertical="top" shrinkToFit="1"/>
      <protection/>
    </xf>
    <xf numFmtId="4" fontId="56" fillId="37" borderId="20" xfId="58" applyFont="1" applyFill="1" applyBorder="1">
      <alignment horizontal="right" vertical="top" shrinkToFit="1"/>
      <protection/>
    </xf>
    <xf numFmtId="0" fontId="56" fillId="37" borderId="18" xfId="57" applyFont="1" applyFill="1" applyBorder="1">
      <alignment horizontal="left" vertical="top" wrapText="1"/>
      <protection/>
    </xf>
    <xf numFmtId="49" fontId="38" fillId="37" borderId="15" xfId="47" applyFill="1" applyBorder="1">
      <alignment horizontal="center" vertical="top" shrinkToFit="1"/>
      <protection/>
    </xf>
    <xf numFmtId="0" fontId="56" fillId="37" borderId="17" xfId="57" applyFont="1" applyFill="1" applyBorder="1">
      <alignment horizontal="left" vertical="top" wrapText="1"/>
      <protection/>
    </xf>
    <xf numFmtId="49" fontId="56" fillId="37" borderId="21" xfId="47" applyFont="1" applyFill="1" applyBorder="1">
      <alignment horizontal="center" vertical="top" shrinkToFit="1"/>
      <protection/>
    </xf>
    <xf numFmtId="0" fontId="56" fillId="37" borderId="22" xfId="57" applyFont="1" applyFill="1" applyBorder="1">
      <alignment horizontal="left" vertical="top" wrapText="1"/>
      <protection/>
    </xf>
    <xf numFmtId="0" fontId="5" fillId="37" borderId="17" xfId="0" applyFont="1" applyFill="1" applyBorder="1" applyAlignment="1">
      <alignment horizontal="left" vertical="top" wrapText="1"/>
    </xf>
    <xf numFmtId="4" fontId="56" fillId="37" borderId="16" xfId="58" applyFont="1" applyFill="1" applyBorder="1">
      <alignment horizontal="right" vertical="top" shrinkToFit="1"/>
      <protection/>
    </xf>
    <xf numFmtId="4" fontId="56" fillId="37" borderId="0" xfId="58" applyFont="1" applyFill="1" applyBorder="1">
      <alignment horizontal="right" vertical="top" shrinkToFit="1"/>
      <protection/>
    </xf>
    <xf numFmtId="0" fontId="38" fillId="37" borderId="0" xfId="55" applyFill="1">
      <alignment/>
      <protection/>
    </xf>
    <xf numFmtId="0" fontId="56" fillId="37" borderId="0" xfId="55" applyFont="1" applyFill="1">
      <alignment/>
      <protection/>
    </xf>
    <xf numFmtId="49" fontId="57" fillId="37" borderId="2" xfId="52" applyFont="1" applyFill="1">
      <alignment horizontal="left" vertical="top" shrinkToFit="1"/>
      <protection/>
    </xf>
    <xf numFmtId="4" fontId="57" fillId="37" borderId="2" xfId="53" applyFont="1" applyFill="1">
      <alignment horizontal="right" vertical="top" shrinkToFit="1"/>
      <protection/>
    </xf>
    <xf numFmtId="4" fontId="57" fillId="37" borderId="15" xfId="53" applyFont="1" applyFill="1" applyBorder="1">
      <alignment horizontal="right" vertical="top" shrinkToFit="1"/>
      <protection/>
    </xf>
    <xf numFmtId="4" fontId="57" fillId="37" borderId="17" xfId="53" applyFont="1" applyFill="1" applyBorder="1">
      <alignment horizontal="right" vertical="top" shrinkToFit="1"/>
      <protection/>
    </xf>
    <xf numFmtId="0" fontId="56" fillId="37" borderId="0" xfId="62" applyNumberFormat="1" applyFont="1" applyFill="1" applyAlignment="1" applyProtection="1">
      <alignment horizontal="left" vertical="top" wrapText="1"/>
      <protection/>
    </xf>
    <xf numFmtId="4" fontId="5" fillId="38" borderId="0" xfId="0" applyNumberFormat="1" applyFont="1" applyFill="1" applyAlignment="1" applyProtection="1">
      <alignment vertical="top"/>
      <protection locked="0"/>
    </xf>
    <xf numFmtId="4" fontId="58" fillId="37" borderId="0" xfId="0" applyNumberFormat="1" applyFont="1" applyFill="1" applyAlignment="1" applyProtection="1">
      <alignment vertical="top"/>
      <protection locked="0"/>
    </xf>
    <xf numFmtId="4" fontId="5" fillId="37" borderId="0" xfId="0" applyNumberFormat="1" applyFont="1" applyFill="1" applyAlignment="1" applyProtection="1">
      <alignment vertical="top"/>
      <protection locked="0"/>
    </xf>
    <xf numFmtId="4" fontId="56" fillId="37" borderId="17" xfId="58" applyNumberFormat="1" applyFont="1" applyFill="1" applyBorder="1" applyAlignment="1">
      <alignment horizontal="right" vertical="top" shrinkToFit="1"/>
      <protection/>
    </xf>
    <xf numFmtId="0" fontId="9" fillId="37" borderId="0" xfId="39" applyFont="1" applyFill="1" applyAlignment="1">
      <alignment vertical="center" wrapText="1"/>
      <protection/>
    </xf>
    <xf numFmtId="0" fontId="9" fillId="37" borderId="0" xfId="0" applyFont="1" applyFill="1" applyAlignment="1" applyProtection="1">
      <alignment/>
      <protection locked="0"/>
    </xf>
    <xf numFmtId="4" fontId="9" fillId="37" borderId="0" xfId="0" applyNumberFormat="1" applyFont="1" applyFill="1" applyAlignment="1" applyProtection="1">
      <alignment vertical="top"/>
      <protection locked="0"/>
    </xf>
    <xf numFmtId="49" fontId="38" fillId="37" borderId="2" xfId="47" applyNumberFormat="1" applyFont="1" applyFill="1" applyProtection="1">
      <alignment horizontal="center" vertical="top" shrinkToFit="1"/>
      <protection/>
    </xf>
    <xf numFmtId="49" fontId="56" fillId="37" borderId="2" xfId="47" applyNumberFormat="1" applyFont="1" applyFill="1" applyProtection="1">
      <alignment horizontal="center" vertical="top" shrinkToFit="1"/>
      <protection/>
    </xf>
    <xf numFmtId="0" fontId="56" fillId="37" borderId="2" xfId="48" applyNumberFormat="1" applyFont="1" applyFill="1" applyProtection="1">
      <alignment horizontal="center" vertical="top" wrapText="1"/>
      <protection/>
    </xf>
    <xf numFmtId="4" fontId="56" fillId="37" borderId="2" xfId="58" applyNumberFormat="1" applyFont="1" applyFill="1" applyProtection="1">
      <alignment horizontal="right" vertical="top" shrinkToFit="1"/>
      <protection/>
    </xf>
    <xf numFmtId="4" fontId="56" fillId="37" borderId="15" xfId="58" applyNumberFormat="1" applyFont="1" applyFill="1" applyBorder="1" applyProtection="1">
      <alignment horizontal="right" vertical="top" shrinkToFit="1"/>
      <protection/>
    </xf>
    <xf numFmtId="0" fontId="0" fillId="37" borderId="0" xfId="0" applyFont="1" applyFill="1" applyAlignment="1" applyProtection="1">
      <alignment/>
      <protection locked="0"/>
    </xf>
    <xf numFmtId="0" fontId="0" fillId="37" borderId="17" xfId="0" applyFill="1" applyBorder="1" applyAlignment="1" applyProtection="1">
      <alignment/>
      <protection locked="0"/>
    </xf>
    <xf numFmtId="0" fontId="38" fillId="37" borderId="0" xfId="43" applyFill="1" applyBorder="1" applyAlignment="1">
      <alignment wrapText="1"/>
      <protection/>
    </xf>
    <xf numFmtId="49" fontId="56" fillId="37" borderId="2" xfId="47" applyFont="1" applyFill="1" quotePrefix="1">
      <alignment horizontal="center" vertical="top" shrinkToFit="1"/>
      <protection/>
    </xf>
    <xf numFmtId="0" fontId="56" fillId="37" borderId="23" xfId="45" applyFont="1" applyFill="1" applyBorder="1">
      <alignment horizontal="center" vertical="center" wrapText="1"/>
      <protection/>
    </xf>
    <xf numFmtId="49" fontId="56" fillId="37" borderId="18" xfId="47" applyFont="1" applyFill="1" applyBorder="1">
      <alignment horizontal="center" vertical="top" shrinkToFit="1"/>
      <protection/>
    </xf>
    <xf numFmtId="49" fontId="56" fillId="37" borderId="22" xfId="47" applyFont="1" applyFill="1" applyBorder="1">
      <alignment horizontal="center" vertical="top" shrinkToFit="1"/>
      <protection/>
    </xf>
    <xf numFmtId="0" fontId="56" fillId="37" borderId="17" xfId="62" applyNumberFormat="1" applyFont="1" applyFill="1" applyBorder="1" applyAlignment="1" applyProtection="1">
      <alignment horizontal="left" vertical="top" wrapText="1"/>
      <protection/>
    </xf>
    <xf numFmtId="1" fontId="56" fillId="37" borderId="17" xfId="41" applyNumberFormat="1" applyFont="1" applyFill="1" applyBorder="1" applyAlignment="1" applyProtection="1">
      <alignment horizontal="center" vertical="top" shrinkToFit="1"/>
      <protection/>
    </xf>
    <xf numFmtId="0" fontId="10" fillId="38" borderId="0" xfId="40" applyFont="1" applyFill="1" applyAlignment="1">
      <alignment vertical="center" wrapText="1"/>
      <protection/>
    </xf>
    <xf numFmtId="0" fontId="9" fillId="38" borderId="0" xfId="0" applyFont="1" applyFill="1" applyAlignment="1" applyProtection="1">
      <alignment/>
      <protection locked="0"/>
    </xf>
    <xf numFmtId="4" fontId="9" fillId="38" borderId="0" xfId="0" applyNumberFormat="1" applyFont="1" applyFill="1" applyAlignment="1" applyProtection="1">
      <alignment vertical="top"/>
      <protection locked="0"/>
    </xf>
    <xf numFmtId="0" fontId="56" fillId="37" borderId="20" xfId="45" applyFont="1" applyFill="1" applyBorder="1">
      <alignment horizontal="center" vertical="center" wrapText="1"/>
      <protection/>
    </xf>
    <xf numFmtId="0" fontId="56" fillId="37" borderId="1" xfId="45" applyFont="1" applyFill="1" applyBorder="1">
      <alignment horizontal="center" vertical="center" wrapText="1"/>
      <protection/>
    </xf>
    <xf numFmtId="0" fontId="56" fillId="37" borderId="24" xfId="45" applyFont="1" applyFill="1" applyBorder="1">
      <alignment horizontal="center" vertical="center" wrapText="1"/>
      <protection/>
    </xf>
    <xf numFmtId="0" fontId="56" fillId="37" borderId="18" xfId="45" applyFont="1" applyFill="1" applyBorder="1">
      <alignment horizontal="center" vertical="center" wrapText="1"/>
      <protection/>
    </xf>
    <xf numFmtId="0" fontId="56" fillId="37" borderId="23" xfId="45" applyFont="1" applyFill="1" applyBorder="1">
      <alignment horizontal="center" vertical="center" wrapText="1"/>
      <protection/>
    </xf>
    <xf numFmtId="0" fontId="9" fillId="37" borderId="0" xfId="39" applyFont="1" applyFill="1" applyAlignment="1">
      <alignment horizontal="center" vertical="center" wrapText="1"/>
      <protection/>
    </xf>
    <xf numFmtId="0" fontId="5" fillId="37" borderId="25" xfId="0" applyFont="1" applyFill="1" applyBorder="1" applyAlignment="1" applyProtection="1">
      <alignment horizontal="center" vertical="top" wrapText="1"/>
      <protection locked="0"/>
    </xf>
    <xf numFmtId="0" fontId="5" fillId="37" borderId="26" xfId="0" applyFont="1" applyFill="1" applyBorder="1" applyAlignment="1" applyProtection="1">
      <alignment horizontal="center" vertical="top" wrapText="1"/>
      <protection locked="0"/>
    </xf>
    <xf numFmtId="0" fontId="5" fillId="37" borderId="17" xfId="0" applyFont="1" applyFill="1" applyBorder="1" applyAlignment="1" applyProtection="1">
      <alignment horizontal="center" vertical="center" wrapText="1"/>
      <protection locked="0"/>
    </xf>
    <xf numFmtId="0" fontId="59" fillId="37" borderId="0" xfId="42" applyFont="1" applyFill="1">
      <alignment horizontal="center"/>
      <protection/>
    </xf>
    <xf numFmtId="0" fontId="59" fillId="37" borderId="0" xfId="41" applyFont="1" applyFill="1">
      <alignment horizontal="center" wrapText="1"/>
      <protection/>
    </xf>
    <xf numFmtId="0" fontId="9" fillId="37" borderId="0" xfId="0" applyFont="1" applyFill="1" applyAlignment="1" applyProtection="1">
      <alignment horizontal="left" wrapText="1"/>
      <protection locked="0"/>
    </xf>
    <xf numFmtId="4" fontId="9" fillId="37" borderId="0" xfId="0" applyNumberFormat="1" applyFont="1" applyFill="1" applyAlignment="1" applyProtection="1">
      <alignment horizontal="left" vertical="top" wrapText="1"/>
      <protection locked="0"/>
    </xf>
    <xf numFmtId="0" fontId="38" fillId="37" borderId="0" xfId="39" applyFill="1">
      <alignment horizontal="left" wrapText="1"/>
      <protection/>
    </xf>
    <xf numFmtId="49" fontId="40" fillId="37" borderId="15" xfId="52" applyFont="1" applyFill="1" applyBorder="1">
      <alignment horizontal="left" vertical="top" shrinkToFit="1"/>
      <protection/>
    </xf>
    <xf numFmtId="49" fontId="40" fillId="37" borderId="3" xfId="52" applyFont="1" applyFill="1" applyBorder="1">
      <alignment horizontal="left" vertical="top" shrinkToFit="1"/>
      <protection/>
    </xf>
    <xf numFmtId="49" fontId="40" fillId="37" borderId="21" xfId="52" applyFont="1" applyFill="1" applyBorder="1">
      <alignment horizontal="left" vertical="top" shrinkToFit="1"/>
      <protection/>
    </xf>
    <xf numFmtId="0" fontId="56" fillId="37" borderId="27" xfId="43" applyFont="1" applyFill="1" applyBorder="1" applyAlignment="1">
      <alignment horizontal="center" vertical="center" wrapText="1"/>
      <protection/>
    </xf>
    <xf numFmtId="0" fontId="56" fillId="37" borderId="28" xfId="43" applyFont="1" applyFill="1" applyBorder="1" applyAlignment="1">
      <alignment horizontal="center" vertical="center" wrapText="1"/>
      <protection/>
    </xf>
    <xf numFmtId="0" fontId="7" fillId="37" borderId="0" xfId="39" applyFont="1" applyFill="1">
      <alignment horizontal="left" wrapText="1"/>
      <protection/>
    </xf>
    <xf numFmtId="0" fontId="10" fillId="38" borderId="0" xfId="40" applyFont="1" applyFill="1" applyAlignment="1">
      <alignment horizontal="center" vertical="center" wrapText="1"/>
      <protection/>
    </xf>
    <xf numFmtId="0" fontId="11" fillId="37" borderId="0" xfId="40" applyFont="1" applyFill="1" applyAlignment="1">
      <alignment horizontal="center" vertical="center" wrapText="1"/>
      <protection/>
    </xf>
    <xf numFmtId="0" fontId="9" fillId="37" borderId="0" xfId="0" applyFont="1" applyFill="1" applyAlignment="1" applyProtection="1">
      <alignment horizontal="center"/>
      <protection locked="0"/>
    </xf>
    <xf numFmtId="0" fontId="10" fillId="37" borderId="0" xfId="40" applyFont="1" applyFill="1" applyAlignment="1">
      <alignment horizontal="left" vertical="center" wrapText="1"/>
      <protection/>
    </xf>
    <xf numFmtId="0" fontId="13" fillId="37" borderId="0" xfId="0" applyFont="1" applyFill="1" applyAlignment="1">
      <alignment horizontal="center" wrapText="1"/>
    </xf>
    <xf numFmtId="0" fontId="38" fillId="37" borderId="29" xfId="43" applyFill="1" applyBorder="1" applyAlignment="1">
      <alignment horizontal="center" wrapText="1"/>
      <protection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2 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0"/>
  <sheetViews>
    <sheetView showGridLines="0" showZeros="0" tabSelected="1" zoomScale="92" zoomScaleNormal="92" zoomScalePageLayoutView="0" workbookViewId="0" topLeftCell="B123">
      <selection activeCell="B132" sqref="B132"/>
    </sheetView>
  </sheetViews>
  <sheetFormatPr defaultColWidth="8.8515625" defaultRowHeight="15" outlineLevelRow="3"/>
  <cols>
    <col min="1" max="1" width="110.421875" style="2" hidden="1" customWidth="1"/>
    <col min="2" max="2" width="50.140625" style="7" customWidth="1"/>
    <col min="3" max="3" width="21.140625" style="7" customWidth="1"/>
    <col min="4" max="16" width="8.8515625" style="7" hidden="1" customWidth="1"/>
    <col min="17" max="17" width="17.421875" style="7" hidden="1" customWidth="1"/>
    <col min="18" max="18" width="16.421875" style="20" hidden="1" customWidth="1"/>
    <col min="19" max="19" width="16.7109375" style="20" hidden="1" customWidth="1"/>
    <col min="20" max="20" width="15.57421875" style="44" hidden="1" customWidth="1"/>
    <col min="21" max="21" width="16.140625" style="44" customWidth="1"/>
    <col min="22" max="22" width="16.28125" style="2" hidden="1" customWidth="1"/>
    <col min="23" max="23" width="13.7109375" style="2" hidden="1" customWidth="1"/>
    <col min="24" max="24" width="18.7109375" style="2" customWidth="1"/>
    <col min="25" max="16384" width="8.8515625" style="2" customWidth="1"/>
  </cols>
  <sheetData>
    <row r="1" spans="1:24" s="19" customFormat="1" ht="15.75" customHeight="1">
      <c r="A1" s="16"/>
      <c r="B1" s="16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42"/>
      <c r="U1" s="65" t="s">
        <v>323</v>
      </c>
      <c r="V1" s="65"/>
      <c r="W1" s="65"/>
      <c r="X1" s="65"/>
    </row>
    <row r="2" spans="1:24" s="19" customFormat="1" ht="111" customHeight="1">
      <c r="A2" s="16"/>
      <c r="B2" s="17"/>
      <c r="C2" s="89" t="s">
        <v>322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24" s="19" customFormat="1" ht="15.75" customHeight="1">
      <c r="A3" s="18"/>
      <c r="B3" s="18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 t="s">
        <v>205</v>
      </c>
      <c r="V3" s="63"/>
      <c r="W3" s="63"/>
      <c r="X3" s="63"/>
    </row>
    <row r="4" spans="1:24" s="19" customFormat="1" ht="75" customHeight="1">
      <c r="A4" s="18"/>
      <c r="B4" s="18"/>
      <c r="C4" s="89" t="s">
        <v>282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</row>
    <row r="5" spans="1:24" s="9" customFormat="1" ht="30.75" customHeight="1">
      <c r="A5" s="10"/>
      <c r="B5" s="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8"/>
      <c r="U5" s="48"/>
      <c r="V5" s="88"/>
      <c r="W5" s="88"/>
      <c r="X5" s="88"/>
    </row>
    <row r="6" spans="1:24" s="9" customFormat="1" ht="66.75" customHeight="1" hidden="1">
      <c r="A6" s="11"/>
      <c r="B6" s="12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78"/>
      <c r="T6" s="78"/>
      <c r="U6" s="78"/>
      <c r="V6" s="77"/>
      <c r="W6" s="77"/>
      <c r="X6" s="77"/>
    </row>
    <row r="7" ht="15.75" hidden="1"/>
    <row r="8" spans="1:21" s="19" customFormat="1" ht="15.75" hidden="1">
      <c r="A8" s="18"/>
      <c r="B8" s="18"/>
      <c r="C8" s="86" t="s">
        <v>246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42"/>
      <c r="U8" s="42"/>
    </row>
    <row r="9" spans="1:21" s="19" customFormat="1" ht="75" customHeight="1" hidden="1">
      <c r="A9" s="18"/>
      <c r="B9" s="18"/>
      <c r="C9" s="87" t="s">
        <v>276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42"/>
      <c r="U9" s="42"/>
    </row>
    <row r="10" spans="1:21" s="9" customFormat="1" ht="30.75" customHeight="1" hidden="1">
      <c r="A10" s="10"/>
      <c r="B10" s="7"/>
      <c r="C10" s="88" t="s">
        <v>205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43"/>
      <c r="U10" s="43"/>
    </row>
    <row r="11" spans="1:21" s="9" customFormat="1" ht="89.25" customHeight="1" hidden="1">
      <c r="A11" s="11"/>
      <c r="B11" s="12"/>
      <c r="C11" s="71" t="s">
        <v>240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43"/>
      <c r="U11" s="43"/>
    </row>
    <row r="12" spans="1:17" ht="15" customHeight="1" hidden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24" ht="48" customHeight="1">
      <c r="A13" s="21"/>
      <c r="B13" s="90" t="s">
        <v>314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</row>
    <row r="14" spans="1:17" ht="1.5" customHeight="1" hidden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</row>
    <row r="15" spans="1:17" ht="0" customHeight="1" hidden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21:41" ht="14.25" customHeight="1">
      <c r="U16" s="91" t="s">
        <v>324</v>
      </c>
      <c r="V16" s="91"/>
      <c r="W16" s="91"/>
      <c r="X16" s="91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</row>
    <row r="17" spans="1:24" ht="14.25" customHeight="1">
      <c r="A17" s="22"/>
      <c r="B17" s="69" t="s">
        <v>195</v>
      </c>
      <c r="C17" s="69" t="s">
        <v>196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83" t="s">
        <v>247</v>
      </c>
      <c r="R17" s="72" t="s">
        <v>279</v>
      </c>
      <c r="S17" s="83" t="s">
        <v>312</v>
      </c>
      <c r="T17" s="72" t="s">
        <v>319</v>
      </c>
      <c r="U17" s="74" t="s">
        <v>312</v>
      </c>
      <c r="V17" s="83" t="s">
        <v>313</v>
      </c>
      <c r="W17" s="72" t="s">
        <v>319</v>
      </c>
      <c r="X17" s="74" t="s">
        <v>313</v>
      </c>
    </row>
    <row r="18" spans="1:24" ht="52.5" customHeight="1">
      <c r="A18" s="24" t="s">
        <v>0</v>
      </c>
      <c r="B18" s="70"/>
      <c r="C18" s="70"/>
      <c r="D18" s="58" t="s">
        <v>0</v>
      </c>
      <c r="E18" s="58" t="s">
        <v>0</v>
      </c>
      <c r="F18" s="66" t="s">
        <v>1</v>
      </c>
      <c r="G18" s="67"/>
      <c r="H18" s="68"/>
      <c r="I18" s="66" t="s">
        <v>2</v>
      </c>
      <c r="J18" s="67"/>
      <c r="K18" s="68"/>
      <c r="L18" s="58" t="s">
        <v>0</v>
      </c>
      <c r="M18" s="58" t="s">
        <v>0</v>
      </c>
      <c r="N18" s="58" t="s">
        <v>0</v>
      </c>
      <c r="O18" s="58" t="s">
        <v>0</v>
      </c>
      <c r="P18" s="58" t="s">
        <v>0</v>
      </c>
      <c r="Q18" s="84"/>
      <c r="R18" s="73"/>
      <c r="S18" s="84"/>
      <c r="T18" s="73"/>
      <c r="U18" s="74"/>
      <c r="V18" s="84"/>
      <c r="W18" s="73"/>
      <c r="X18" s="74"/>
    </row>
    <row r="19" spans="1:24" ht="14.25" customHeight="1">
      <c r="A19" s="1" t="s">
        <v>3</v>
      </c>
      <c r="B19" s="3" t="s">
        <v>4</v>
      </c>
      <c r="C19" s="4" t="s">
        <v>3</v>
      </c>
      <c r="D19" s="4"/>
      <c r="E19" s="4"/>
      <c r="F19" s="5"/>
      <c r="G19" s="4"/>
      <c r="H19" s="4"/>
      <c r="I19" s="4"/>
      <c r="J19" s="4"/>
      <c r="K19" s="4"/>
      <c r="L19" s="4"/>
      <c r="M19" s="4"/>
      <c r="N19" s="4"/>
      <c r="O19" s="6">
        <v>75819100</v>
      </c>
      <c r="P19" s="6">
        <v>0</v>
      </c>
      <c r="Q19" s="8">
        <f>Q20+Q25+Q33+Q46+Q50+Q53+Q59+Q62+Q73+Q81+Q87+Q95+Q111</f>
        <v>88979000</v>
      </c>
      <c r="R19" s="14">
        <f>R20+R25+R33+R46+R50+R53+R59+R62+R73+R81+R87+R95+R111</f>
        <v>5377400</v>
      </c>
      <c r="S19" s="14">
        <f>S20+S25+S33+S46+S50+S53+S59+S62+S73+S81+S87+S95+S111</f>
        <v>96029200</v>
      </c>
      <c r="T19" s="45">
        <f aca="true" t="shared" si="0" ref="T19:T50">U19-S19</f>
        <v>0</v>
      </c>
      <c r="U19" s="45">
        <f>U20+U25+U33+U46+U50+U53+U59+U62+U73+U81+U87+U95+U111</f>
        <v>96029200</v>
      </c>
      <c r="V19" s="14">
        <f>V20+V25+V33+V46+V50+V53+V59+V62+V73+V81+V87+V95+V111</f>
        <v>96241000</v>
      </c>
      <c r="W19" s="45">
        <f aca="true" t="shared" si="1" ref="W19:W50">X19-V19</f>
        <v>0</v>
      </c>
      <c r="X19" s="45">
        <f>X20+X25+X33+X46+X50+X53+X59+X62+X73+X81+X87+X95+X111</f>
        <v>96241000</v>
      </c>
    </row>
    <row r="20" spans="1:24" ht="14.25" customHeight="1" outlineLevel="1">
      <c r="A20" s="1" t="s">
        <v>5</v>
      </c>
      <c r="B20" s="3" t="s">
        <v>6</v>
      </c>
      <c r="C20" s="4" t="s">
        <v>5</v>
      </c>
      <c r="D20" s="4"/>
      <c r="E20" s="4"/>
      <c r="F20" s="5"/>
      <c r="G20" s="4"/>
      <c r="H20" s="4"/>
      <c r="I20" s="4"/>
      <c r="J20" s="4"/>
      <c r="K20" s="4"/>
      <c r="L20" s="4"/>
      <c r="M20" s="4"/>
      <c r="N20" s="4"/>
      <c r="O20" s="6">
        <v>58017000</v>
      </c>
      <c r="P20" s="6">
        <v>0</v>
      </c>
      <c r="Q20" s="8">
        <f>Q21</f>
        <v>71830900</v>
      </c>
      <c r="R20" s="14">
        <f>R21</f>
        <v>6111500</v>
      </c>
      <c r="S20" s="14">
        <f>S21</f>
        <v>77942400</v>
      </c>
      <c r="T20" s="45">
        <f t="shared" si="0"/>
        <v>0</v>
      </c>
      <c r="U20" s="45">
        <f>U21</f>
        <v>77942400</v>
      </c>
      <c r="V20" s="14">
        <f>V21</f>
        <v>77942400</v>
      </c>
      <c r="W20" s="45">
        <f t="shared" si="1"/>
        <v>0</v>
      </c>
      <c r="X20" s="45">
        <f>X21</f>
        <v>77942400</v>
      </c>
    </row>
    <row r="21" spans="1:24" ht="14.25" customHeight="1" outlineLevel="2">
      <c r="A21" s="1" t="s">
        <v>7</v>
      </c>
      <c r="B21" s="3" t="s">
        <v>8</v>
      </c>
      <c r="C21" s="4" t="s">
        <v>7</v>
      </c>
      <c r="D21" s="4"/>
      <c r="E21" s="4"/>
      <c r="F21" s="5"/>
      <c r="G21" s="4"/>
      <c r="H21" s="4"/>
      <c r="I21" s="4"/>
      <c r="J21" s="4"/>
      <c r="K21" s="4"/>
      <c r="L21" s="4"/>
      <c r="M21" s="4"/>
      <c r="N21" s="4"/>
      <c r="O21" s="6">
        <v>58017000</v>
      </c>
      <c r="P21" s="6">
        <v>0</v>
      </c>
      <c r="Q21" s="8">
        <f>Q22+Q23+Q24</f>
        <v>71830900</v>
      </c>
      <c r="R21" s="14">
        <f>R22+R23+R24</f>
        <v>6111500</v>
      </c>
      <c r="S21" s="14">
        <f>S22+S23+S24</f>
        <v>77942400</v>
      </c>
      <c r="T21" s="45">
        <f t="shared" si="0"/>
        <v>0</v>
      </c>
      <c r="U21" s="45">
        <f>U22+U23+U24</f>
        <v>77942400</v>
      </c>
      <c r="V21" s="14">
        <f>V22+V23+V24</f>
        <v>77942400</v>
      </c>
      <c r="W21" s="45">
        <f t="shared" si="1"/>
        <v>0</v>
      </c>
      <c r="X21" s="45">
        <f>X22+X23+X24</f>
        <v>77942400</v>
      </c>
    </row>
    <row r="22" spans="1:24" ht="112.5" customHeight="1" outlineLevel="3">
      <c r="A22" s="1" t="s">
        <v>9</v>
      </c>
      <c r="B22" s="3" t="s">
        <v>10</v>
      </c>
      <c r="C22" s="4" t="s">
        <v>9</v>
      </c>
      <c r="D22" s="4"/>
      <c r="E22" s="4"/>
      <c r="F22" s="5"/>
      <c r="G22" s="4"/>
      <c r="H22" s="4"/>
      <c r="I22" s="4"/>
      <c r="J22" s="4"/>
      <c r="K22" s="4"/>
      <c r="L22" s="4"/>
      <c r="M22" s="4"/>
      <c r="N22" s="4"/>
      <c r="O22" s="6">
        <v>57510000</v>
      </c>
      <c r="P22" s="6">
        <v>0</v>
      </c>
      <c r="Q22" s="8">
        <v>71328000</v>
      </c>
      <c r="R22" s="15">
        <f>S22-Q22</f>
        <v>5994400</v>
      </c>
      <c r="S22" s="14">
        <v>77322400</v>
      </c>
      <c r="T22" s="45">
        <f t="shared" si="0"/>
        <v>0</v>
      </c>
      <c r="U22" s="15">
        <f>S22</f>
        <v>77322400</v>
      </c>
      <c r="V22" s="14">
        <v>77322400</v>
      </c>
      <c r="W22" s="45">
        <f t="shared" si="1"/>
        <v>0</v>
      </c>
      <c r="X22" s="15">
        <f>V22</f>
        <v>77322400</v>
      </c>
    </row>
    <row r="23" spans="1:24" ht="112.5" customHeight="1" outlineLevel="3">
      <c r="A23" s="1" t="s">
        <v>55</v>
      </c>
      <c r="B23" s="3" t="s">
        <v>56</v>
      </c>
      <c r="C23" s="4" t="s">
        <v>55</v>
      </c>
      <c r="D23" s="4"/>
      <c r="E23" s="4"/>
      <c r="F23" s="5"/>
      <c r="G23" s="4"/>
      <c r="H23" s="4"/>
      <c r="I23" s="4"/>
      <c r="J23" s="4"/>
      <c r="K23" s="4"/>
      <c r="L23" s="4"/>
      <c r="M23" s="4"/>
      <c r="N23" s="4"/>
      <c r="O23" s="6">
        <v>203000</v>
      </c>
      <c r="P23" s="6">
        <v>0</v>
      </c>
      <c r="Q23" s="8">
        <v>359200</v>
      </c>
      <c r="R23" s="15">
        <f aca="true" t="shared" si="2" ref="R23:R101">S23-Q23</f>
        <v>800</v>
      </c>
      <c r="S23" s="14">
        <v>360000</v>
      </c>
      <c r="T23" s="45">
        <f t="shared" si="0"/>
        <v>0</v>
      </c>
      <c r="U23" s="15">
        <f>S23</f>
        <v>360000</v>
      </c>
      <c r="V23" s="14">
        <v>360000</v>
      </c>
      <c r="W23" s="45">
        <f t="shared" si="1"/>
        <v>0</v>
      </c>
      <c r="X23" s="15">
        <f>V23</f>
        <v>360000</v>
      </c>
    </row>
    <row r="24" spans="1:24" ht="45.75" customHeight="1" outlineLevel="3">
      <c r="A24" s="1" t="s">
        <v>11</v>
      </c>
      <c r="B24" s="3" t="s">
        <v>12</v>
      </c>
      <c r="C24" s="4" t="s">
        <v>11</v>
      </c>
      <c r="D24" s="4"/>
      <c r="E24" s="4"/>
      <c r="F24" s="5"/>
      <c r="G24" s="4"/>
      <c r="H24" s="4"/>
      <c r="I24" s="4"/>
      <c r="J24" s="4"/>
      <c r="K24" s="4"/>
      <c r="L24" s="4"/>
      <c r="M24" s="4"/>
      <c r="N24" s="4"/>
      <c r="O24" s="6">
        <v>304000</v>
      </c>
      <c r="P24" s="6">
        <v>0</v>
      </c>
      <c r="Q24" s="25">
        <v>143700</v>
      </c>
      <c r="R24" s="15">
        <f t="shared" si="2"/>
        <v>116300</v>
      </c>
      <c r="S24" s="14">
        <v>260000</v>
      </c>
      <c r="T24" s="45">
        <f t="shared" si="0"/>
        <v>0</v>
      </c>
      <c r="U24" s="15">
        <f>S24</f>
        <v>260000</v>
      </c>
      <c r="V24" s="14">
        <v>260000</v>
      </c>
      <c r="W24" s="45">
        <f t="shared" si="1"/>
        <v>0</v>
      </c>
      <c r="X24" s="15">
        <f>V24</f>
        <v>260000</v>
      </c>
    </row>
    <row r="25" spans="1:24" ht="57.75" customHeight="1" outlineLevel="1">
      <c r="A25" s="1" t="s">
        <v>13</v>
      </c>
      <c r="B25" s="3" t="s">
        <v>14</v>
      </c>
      <c r="C25" s="4" t="s">
        <v>13</v>
      </c>
      <c r="D25" s="4"/>
      <c r="E25" s="4"/>
      <c r="F25" s="5"/>
      <c r="G25" s="4"/>
      <c r="H25" s="4"/>
      <c r="I25" s="4"/>
      <c r="J25" s="4"/>
      <c r="K25" s="4"/>
      <c r="L25" s="4"/>
      <c r="M25" s="4"/>
      <c r="N25" s="4"/>
      <c r="O25" s="6">
        <v>3708400</v>
      </c>
      <c r="P25" s="8">
        <v>0</v>
      </c>
      <c r="Q25" s="33">
        <f>Q26+Q28+Q31+Q27+Q29+Q30</f>
        <v>3597600</v>
      </c>
      <c r="R25" s="14">
        <f>R26+R28+R31+R27+R29+R30</f>
        <v>250100</v>
      </c>
      <c r="S25" s="14">
        <f>S26+S28+S31+S27+S29+S30</f>
        <v>3847700</v>
      </c>
      <c r="T25" s="45">
        <f t="shared" si="0"/>
        <v>0</v>
      </c>
      <c r="U25" s="45">
        <f>U26+U28+U31+U27+U29+U30</f>
        <v>3847700</v>
      </c>
      <c r="V25" s="14">
        <f>V26+V28+V31+V27+V29+V30</f>
        <v>3847700</v>
      </c>
      <c r="W25" s="45">
        <f t="shared" si="1"/>
        <v>0</v>
      </c>
      <c r="X25" s="45">
        <f>X26+X28+X31+X27+X29+X30</f>
        <v>3847700</v>
      </c>
    </row>
    <row r="26" spans="1:24" ht="97.5" customHeight="1" hidden="1" outlineLevel="3">
      <c r="A26" s="1" t="s">
        <v>15</v>
      </c>
      <c r="B26" s="3" t="s">
        <v>16</v>
      </c>
      <c r="C26" s="4" t="s">
        <v>15</v>
      </c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6">
        <v>1158400</v>
      </c>
      <c r="P26" s="6">
        <v>0</v>
      </c>
      <c r="Q26" s="26">
        <v>0</v>
      </c>
      <c r="R26" s="15">
        <f t="shared" si="2"/>
        <v>0</v>
      </c>
      <c r="S26" s="14">
        <f>Q26</f>
        <v>0</v>
      </c>
      <c r="T26" s="45">
        <f t="shared" si="0"/>
        <v>0</v>
      </c>
      <c r="U26" s="15"/>
      <c r="V26" s="14">
        <f>T26</f>
        <v>0</v>
      </c>
      <c r="W26" s="45">
        <f t="shared" si="1"/>
        <v>0</v>
      </c>
      <c r="X26" s="15"/>
    </row>
    <row r="27" spans="1:24" ht="141" customHeight="1" outlineLevel="3">
      <c r="A27" s="1" t="s">
        <v>15</v>
      </c>
      <c r="B27" s="3" t="s">
        <v>289</v>
      </c>
      <c r="C27" s="4" t="s">
        <v>248</v>
      </c>
      <c r="D27" s="4"/>
      <c r="E27" s="4"/>
      <c r="F27" s="5"/>
      <c r="G27" s="4"/>
      <c r="H27" s="4"/>
      <c r="I27" s="4"/>
      <c r="J27" s="4"/>
      <c r="K27" s="4"/>
      <c r="L27" s="4"/>
      <c r="M27" s="4"/>
      <c r="N27" s="4"/>
      <c r="O27" s="6">
        <v>1158400</v>
      </c>
      <c r="P27" s="6">
        <v>0</v>
      </c>
      <c r="Q27" s="8">
        <v>1427800</v>
      </c>
      <c r="R27" s="15">
        <f>S27-Q27</f>
        <v>122200</v>
      </c>
      <c r="S27" s="14">
        <v>1550000</v>
      </c>
      <c r="T27" s="45">
        <f t="shared" si="0"/>
        <v>0</v>
      </c>
      <c r="U27" s="15">
        <f>S27</f>
        <v>1550000</v>
      </c>
      <c r="V27" s="14">
        <v>1550000</v>
      </c>
      <c r="W27" s="45">
        <f t="shared" si="1"/>
        <v>0</v>
      </c>
      <c r="X27" s="15">
        <f>V27</f>
        <v>1550000</v>
      </c>
    </row>
    <row r="28" spans="1:24" ht="92.25" customHeight="1" hidden="1" outlineLevel="3">
      <c r="A28" s="1" t="s">
        <v>17</v>
      </c>
      <c r="B28" s="3" t="s">
        <v>18</v>
      </c>
      <c r="C28" s="4" t="s">
        <v>17</v>
      </c>
      <c r="D28" s="4"/>
      <c r="E28" s="4"/>
      <c r="F28" s="5"/>
      <c r="G28" s="4"/>
      <c r="H28" s="4"/>
      <c r="I28" s="4"/>
      <c r="J28" s="4"/>
      <c r="K28" s="4"/>
      <c r="L28" s="4"/>
      <c r="M28" s="4"/>
      <c r="N28" s="4"/>
      <c r="O28" s="6">
        <v>50000</v>
      </c>
      <c r="P28" s="6">
        <v>0</v>
      </c>
      <c r="Q28" s="8">
        <v>0</v>
      </c>
      <c r="R28" s="15">
        <f t="shared" si="2"/>
        <v>0</v>
      </c>
      <c r="S28" s="14"/>
      <c r="T28" s="45">
        <f t="shared" si="0"/>
        <v>0</v>
      </c>
      <c r="U28" s="15">
        <f>S28</f>
        <v>0</v>
      </c>
      <c r="V28" s="14"/>
      <c r="W28" s="45">
        <f t="shared" si="1"/>
        <v>0</v>
      </c>
      <c r="X28" s="15">
        <f>V28</f>
        <v>0</v>
      </c>
    </row>
    <row r="29" spans="1:24" ht="159" customHeight="1" outlineLevel="3">
      <c r="A29" s="1" t="s">
        <v>17</v>
      </c>
      <c r="B29" s="3" t="s">
        <v>288</v>
      </c>
      <c r="C29" s="4" t="s">
        <v>249</v>
      </c>
      <c r="D29" s="4"/>
      <c r="E29" s="4"/>
      <c r="F29" s="5"/>
      <c r="G29" s="4"/>
      <c r="H29" s="4"/>
      <c r="I29" s="4"/>
      <c r="J29" s="4"/>
      <c r="K29" s="4"/>
      <c r="L29" s="4"/>
      <c r="M29" s="4"/>
      <c r="N29" s="4"/>
      <c r="O29" s="6">
        <v>50000</v>
      </c>
      <c r="P29" s="6">
        <v>0</v>
      </c>
      <c r="Q29" s="8">
        <v>9100</v>
      </c>
      <c r="R29" s="15">
        <f>S29-Q29</f>
        <v>2900</v>
      </c>
      <c r="S29" s="14">
        <v>12000</v>
      </c>
      <c r="T29" s="45">
        <f t="shared" si="0"/>
        <v>0</v>
      </c>
      <c r="U29" s="15">
        <f>S29</f>
        <v>12000</v>
      </c>
      <c r="V29" s="14">
        <v>12000</v>
      </c>
      <c r="W29" s="45">
        <f t="shared" si="1"/>
        <v>0</v>
      </c>
      <c r="X29" s="15">
        <f>V29</f>
        <v>12000</v>
      </c>
    </row>
    <row r="30" spans="1:24" ht="102.75" customHeight="1" hidden="1" outlineLevel="3">
      <c r="A30" s="1" t="s">
        <v>19</v>
      </c>
      <c r="B30" s="3" t="s">
        <v>20</v>
      </c>
      <c r="C30" s="4" t="s">
        <v>19</v>
      </c>
      <c r="D30" s="4"/>
      <c r="E30" s="4"/>
      <c r="F30" s="5"/>
      <c r="G30" s="4"/>
      <c r="H30" s="4"/>
      <c r="I30" s="4"/>
      <c r="J30" s="4"/>
      <c r="K30" s="4"/>
      <c r="L30" s="4"/>
      <c r="M30" s="4"/>
      <c r="N30" s="4"/>
      <c r="O30" s="6">
        <v>2500000</v>
      </c>
      <c r="P30" s="6">
        <v>0</v>
      </c>
      <c r="Q30" s="8">
        <v>0</v>
      </c>
      <c r="R30" s="15">
        <f>S30-Q30</f>
        <v>0</v>
      </c>
      <c r="S30" s="14"/>
      <c r="T30" s="45">
        <f t="shared" si="0"/>
        <v>0</v>
      </c>
      <c r="U30" s="15">
        <f>S30</f>
        <v>0</v>
      </c>
      <c r="V30" s="14"/>
      <c r="W30" s="45">
        <f t="shared" si="1"/>
        <v>0</v>
      </c>
      <c r="X30" s="15">
        <f>V30</f>
        <v>0</v>
      </c>
    </row>
    <row r="31" spans="1:24" ht="153.75" customHeight="1" outlineLevel="3">
      <c r="A31" s="1" t="s">
        <v>19</v>
      </c>
      <c r="B31" s="3" t="s">
        <v>287</v>
      </c>
      <c r="C31" s="4" t="s">
        <v>250</v>
      </c>
      <c r="D31" s="4"/>
      <c r="E31" s="4"/>
      <c r="F31" s="5"/>
      <c r="G31" s="4"/>
      <c r="H31" s="4"/>
      <c r="I31" s="4"/>
      <c r="J31" s="4"/>
      <c r="K31" s="4"/>
      <c r="L31" s="4"/>
      <c r="M31" s="4"/>
      <c r="N31" s="4"/>
      <c r="O31" s="6">
        <v>2500000</v>
      </c>
      <c r="P31" s="6">
        <v>0</v>
      </c>
      <c r="Q31" s="8">
        <v>2160700</v>
      </c>
      <c r="R31" s="15">
        <f t="shared" si="2"/>
        <v>125000</v>
      </c>
      <c r="S31" s="14">
        <v>2285700</v>
      </c>
      <c r="T31" s="45">
        <f t="shared" si="0"/>
        <v>0</v>
      </c>
      <c r="U31" s="15">
        <f>S31</f>
        <v>2285700</v>
      </c>
      <c r="V31" s="14">
        <v>2285700</v>
      </c>
      <c r="W31" s="45">
        <f t="shared" si="1"/>
        <v>0</v>
      </c>
      <c r="X31" s="15">
        <f>V31</f>
        <v>2285700</v>
      </c>
    </row>
    <row r="32" spans="1:24" ht="102" customHeight="1" hidden="1" outlineLevel="3">
      <c r="A32" s="1" t="s">
        <v>21</v>
      </c>
      <c r="B32" s="3" t="s">
        <v>22</v>
      </c>
      <c r="C32" s="4" t="s">
        <v>21</v>
      </c>
      <c r="D32" s="4"/>
      <c r="E32" s="4"/>
      <c r="F32" s="5"/>
      <c r="G32" s="4"/>
      <c r="H32" s="4"/>
      <c r="I32" s="4"/>
      <c r="J32" s="4"/>
      <c r="K32" s="4"/>
      <c r="L32" s="4"/>
      <c r="M32" s="4"/>
      <c r="N32" s="4"/>
      <c r="O32" s="6">
        <v>0</v>
      </c>
      <c r="P32" s="6">
        <v>0</v>
      </c>
      <c r="Q32" s="8">
        <v>0</v>
      </c>
      <c r="R32" s="15">
        <f t="shared" si="2"/>
        <v>0</v>
      </c>
      <c r="S32" s="14">
        <f>Q32</f>
        <v>0</v>
      </c>
      <c r="T32" s="45">
        <f t="shared" si="0"/>
        <v>0</v>
      </c>
      <c r="U32" s="15"/>
      <c r="V32" s="14">
        <f>T32</f>
        <v>0</v>
      </c>
      <c r="W32" s="45">
        <f t="shared" si="1"/>
        <v>0</v>
      </c>
      <c r="X32" s="15"/>
    </row>
    <row r="33" spans="1:24" ht="29.25" customHeight="1" outlineLevel="1" collapsed="1">
      <c r="A33" s="1" t="s">
        <v>23</v>
      </c>
      <c r="B33" s="3" t="s">
        <v>24</v>
      </c>
      <c r="C33" s="4" t="s">
        <v>23</v>
      </c>
      <c r="D33" s="4"/>
      <c r="E33" s="4"/>
      <c r="F33" s="5"/>
      <c r="G33" s="4"/>
      <c r="H33" s="4"/>
      <c r="I33" s="4"/>
      <c r="J33" s="4"/>
      <c r="K33" s="4"/>
      <c r="L33" s="4"/>
      <c r="M33" s="4"/>
      <c r="N33" s="4"/>
      <c r="O33" s="6">
        <v>5991600</v>
      </c>
      <c r="P33" s="6">
        <v>0</v>
      </c>
      <c r="Q33" s="8">
        <f>Q38+Q41+Q44</f>
        <v>5152300</v>
      </c>
      <c r="R33" s="14">
        <f>R38+R41+R44</f>
        <v>-396500</v>
      </c>
      <c r="S33" s="14">
        <f>S34+S38+S41+S44</f>
        <v>5115600</v>
      </c>
      <c r="T33" s="45">
        <f t="shared" si="0"/>
        <v>0</v>
      </c>
      <c r="U33" s="45">
        <f>U34+U38+U41+U44</f>
        <v>5115600</v>
      </c>
      <c r="V33" s="14">
        <f>V34+V38+V41+V44</f>
        <v>5226400</v>
      </c>
      <c r="W33" s="45">
        <f t="shared" si="1"/>
        <v>0</v>
      </c>
      <c r="X33" s="45">
        <f>X34+X38+X41+X44</f>
        <v>5226400</v>
      </c>
    </row>
    <row r="34" spans="1:24" ht="29.25" customHeight="1" outlineLevel="1">
      <c r="A34" s="1"/>
      <c r="B34" s="3" t="s">
        <v>290</v>
      </c>
      <c r="C34" s="4" t="s">
        <v>291</v>
      </c>
      <c r="D34" s="4"/>
      <c r="E34" s="4"/>
      <c r="F34" s="5"/>
      <c r="G34" s="4"/>
      <c r="H34" s="4"/>
      <c r="I34" s="4"/>
      <c r="J34" s="4"/>
      <c r="K34" s="4"/>
      <c r="L34" s="4"/>
      <c r="M34" s="4"/>
      <c r="N34" s="4"/>
      <c r="O34" s="6"/>
      <c r="P34" s="6"/>
      <c r="Q34" s="8"/>
      <c r="R34" s="14"/>
      <c r="S34" s="14">
        <f>S35+S36</f>
        <v>359800</v>
      </c>
      <c r="T34" s="45">
        <f t="shared" si="0"/>
        <v>0</v>
      </c>
      <c r="U34" s="45">
        <f>U35+U36+U37</f>
        <v>359800</v>
      </c>
      <c r="V34" s="14">
        <f>V35+V36</f>
        <v>370600</v>
      </c>
      <c r="W34" s="45">
        <f t="shared" si="1"/>
        <v>0</v>
      </c>
      <c r="X34" s="45">
        <f>X35+X36+X37</f>
        <v>370600</v>
      </c>
    </row>
    <row r="35" spans="1:24" ht="54.75" customHeight="1" outlineLevel="1">
      <c r="A35" s="1"/>
      <c r="B35" s="3" t="s">
        <v>315</v>
      </c>
      <c r="C35" s="57" t="s">
        <v>317</v>
      </c>
      <c r="D35" s="4"/>
      <c r="E35" s="4"/>
      <c r="F35" s="5"/>
      <c r="G35" s="4"/>
      <c r="H35" s="4"/>
      <c r="I35" s="4"/>
      <c r="J35" s="4"/>
      <c r="K35" s="4"/>
      <c r="L35" s="4"/>
      <c r="M35" s="4"/>
      <c r="N35" s="4"/>
      <c r="O35" s="6"/>
      <c r="P35" s="6"/>
      <c r="Q35" s="8"/>
      <c r="R35" s="14"/>
      <c r="S35" s="14">
        <v>300000</v>
      </c>
      <c r="T35" s="45">
        <f t="shared" si="0"/>
        <v>0</v>
      </c>
      <c r="U35" s="45">
        <f>S35</f>
        <v>300000</v>
      </c>
      <c r="V35" s="14">
        <v>300000</v>
      </c>
      <c r="W35" s="45">
        <f t="shared" si="1"/>
        <v>0</v>
      </c>
      <c r="X35" s="45">
        <f>V35</f>
        <v>300000</v>
      </c>
    </row>
    <row r="36" spans="1:24" ht="87.75" customHeight="1" outlineLevel="1">
      <c r="A36" s="1"/>
      <c r="B36" s="3" t="s">
        <v>316</v>
      </c>
      <c r="C36" s="57" t="s">
        <v>318</v>
      </c>
      <c r="D36" s="4"/>
      <c r="E36" s="4"/>
      <c r="F36" s="5"/>
      <c r="G36" s="4"/>
      <c r="H36" s="4"/>
      <c r="I36" s="4"/>
      <c r="J36" s="4"/>
      <c r="K36" s="4"/>
      <c r="L36" s="4"/>
      <c r="M36" s="4"/>
      <c r="N36" s="4"/>
      <c r="O36" s="6"/>
      <c r="P36" s="6"/>
      <c r="Q36" s="8"/>
      <c r="R36" s="14"/>
      <c r="S36" s="14">
        <v>59800</v>
      </c>
      <c r="T36" s="45">
        <f t="shared" si="0"/>
        <v>0</v>
      </c>
      <c r="U36" s="45">
        <f>S36</f>
        <v>59800</v>
      </c>
      <c r="V36" s="14">
        <v>70600</v>
      </c>
      <c r="W36" s="45">
        <f t="shared" si="1"/>
        <v>0</v>
      </c>
      <c r="X36" s="45">
        <f>V36</f>
        <v>70600</v>
      </c>
    </row>
    <row r="37" spans="1:24" ht="29.25" customHeight="1" hidden="1" outlineLevel="1">
      <c r="A37" s="1"/>
      <c r="B37" s="3" t="s">
        <v>302</v>
      </c>
      <c r="C37" s="4" t="s">
        <v>305</v>
      </c>
      <c r="D37" s="4"/>
      <c r="E37" s="4"/>
      <c r="F37" s="5"/>
      <c r="G37" s="4"/>
      <c r="H37" s="4"/>
      <c r="I37" s="4"/>
      <c r="J37" s="4"/>
      <c r="K37" s="4"/>
      <c r="L37" s="4"/>
      <c r="M37" s="4"/>
      <c r="N37" s="4"/>
      <c r="O37" s="6"/>
      <c r="P37" s="6"/>
      <c r="Q37" s="8"/>
      <c r="R37" s="14"/>
      <c r="S37" s="14">
        <v>0</v>
      </c>
      <c r="T37" s="45">
        <f t="shared" si="0"/>
        <v>0</v>
      </c>
      <c r="U37" s="15">
        <f>S37</f>
        <v>0</v>
      </c>
      <c r="V37" s="14">
        <v>0</v>
      </c>
      <c r="W37" s="45">
        <f t="shared" si="1"/>
        <v>0</v>
      </c>
      <c r="X37" s="45">
        <f>V37</f>
        <v>0</v>
      </c>
    </row>
    <row r="38" spans="1:24" ht="39.75" customHeight="1" outlineLevel="2">
      <c r="A38" s="1" t="s">
        <v>64</v>
      </c>
      <c r="B38" s="3" t="s">
        <v>200</v>
      </c>
      <c r="C38" s="4" t="s">
        <v>64</v>
      </c>
      <c r="D38" s="4"/>
      <c r="E38" s="4"/>
      <c r="F38" s="5"/>
      <c r="G38" s="4"/>
      <c r="H38" s="4"/>
      <c r="I38" s="4"/>
      <c r="J38" s="4"/>
      <c r="K38" s="4"/>
      <c r="L38" s="4"/>
      <c r="M38" s="4"/>
      <c r="N38" s="4"/>
      <c r="O38" s="6">
        <v>5200000</v>
      </c>
      <c r="P38" s="6">
        <v>0</v>
      </c>
      <c r="Q38" s="8">
        <f>Q39+Q40</f>
        <v>4400000</v>
      </c>
      <c r="R38" s="14">
        <f>R39+R40</f>
        <v>-300000</v>
      </c>
      <c r="S38" s="14">
        <f>S39+S40</f>
        <v>4100000</v>
      </c>
      <c r="T38" s="45">
        <f t="shared" si="0"/>
        <v>0</v>
      </c>
      <c r="U38" s="45">
        <f>U39+U40</f>
        <v>4100000</v>
      </c>
      <c r="V38" s="14">
        <f>V39</f>
        <v>4200000</v>
      </c>
      <c r="W38" s="45">
        <f t="shared" si="1"/>
        <v>0</v>
      </c>
      <c r="X38" s="45">
        <f>X39+X40</f>
        <v>4200000</v>
      </c>
    </row>
    <row r="39" spans="1:24" ht="37.5" customHeight="1" outlineLevel="3">
      <c r="A39" s="1" t="s">
        <v>65</v>
      </c>
      <c r="B39" s="3" t="s">
        <v>66</v>
      </c>
      <c r="C39" s="4" t="s">
        <v>65</v>
      </c>
      <c r="D39" s="4"/>
      <c r="E39" s="4"/>
      <c r="F39" s="5"/>
      <c r="G39" s="4"/>
      <c r="H39" s="4"/>
      <c r="I39" s="4"/>
      <c r="J39" s="4"/>
      <c r="K39" s="4"/>
      <c r="L39" s="4"/>
      <c r="M39" s="4"/>
      <c r="N39" s="4"/>
      <c r="O39" s="6">
        <v>5200000</v>
      </c>
      <c r="P39" s="6">
        <v>0</v>
      </c>
      <c r="Q39" s="8">
        <v>4400000</v>
      </c>
      <c r="R39" s="15">
        <f t="shared" si="2"/>
        <v>-300000</v>
      </c>
      <c r="S39" s="14">
        <v>4100000</v>
      </c>
      <c r="T39" s="45">
        <f t="shared" si="0"/>
        <v>0</v>
      </c>
      <c r="U39" s="15">
        <f>S39</f>
        <v>4100000</v>
      </c>
      <c r="V39" s="14">
        <v>4200000</v>
      </c>
      <c r="W39" s="45">
        <f t="shared" si="1"/>
        <v>0</v>
      </c>
      <c r="X39" s="15">
        <f>V39</f>
        <v>4200000</v>
      </c>
    </row>
    <row r="40" spans="1:24" ht="51.75" customHeight="1" hidden="1" outlineLevel="3">
      <c r="A40" s="1" t="s">
        <v>67</v>
      </c>
      <c r="B40" s="3" t="s">
        <v>68</v>
      </c>
      <c r="C40" s="4" t="s">
        <v>67</v>
      </c>
      <c r="D40" s="4"/>
      <c r="E40" s="4"/>
      <c r="F40" s="5"/>
      <c r="G40" s="4"/>
      <c r="H40" s="4"/>
      <c r="I40" s="4"/>
      <c r="J40" s="4"/>
      <c r="K40" s="4"/>
      <c r="L40" s="4"/>
      <c r="M40" s="4"/>
      <c r="N40" s="4"/>
      <c r="O40" s="6">
        <v>0</v>
      </c>
      <c r="P40" s="6">
        <v>0</v>
      </c>
      <c r="Q40" s="8">
        <v>0</v>
      </c>
      <c r="R40" s="15">
        <f t="shared" si="2"/>
        <v>0</v>
      </c>
      <c r="S40" s="14">
        <f>Q40</f>
        <v>0</v>
      </c>
      <c r="T40" s="45">
        <f t="shared" si="0"/>
        <v>0</v>
      </c>
      <c r="U40" s="15"/>
      <c r="V40" s="14">
        <f>T40</f>
        <v>0</v>
      </c>
      <c r="W40" s="45">
        <f t="shared" si="1"/>
        <v>0</v>
      </c>
      <c r="X40" s="15"/>
    </row>
    <row r="41" spans="1:24" ht="14.25" customHeight="1" outlineLevel="2" collapsed="1">
      <c r="A41" s="1" t="s">
        <v>25</v>
      </c>
      <c r="B41" s="3" t="s">
        <v>26</v>
      </c>
      <c r="C41" s="4" t="s">
        <v>25</v>
      </c>
      <c r="D41" s="4"/>
      <c r="E41" s="4"/>
      <c r="F41" s="5"/>
      <c r="G41" s="4"/>
      <c r="H41" s="4"/>
      <c r="I41" s="4"/>
      <c r="J41" s="4"/>
      <c r="K41" s="4"/>
      <c r="L41" s="4"/>
      <c r="M41" s="4"/>
      <c r="N41" s="4"/>
      <c r="O41" s="6">
        <v>721600</v>
      </c>
      <c r="P41" s="6">
        <v>0</v>
      </c>
      <c r="Q41" s="8">
        <f>Q42+Q43</f>
        <v>667600</v>
      </c>
      <c r="R41" s="14">
        <f>R42+R43</f>
        <v>-39000</v>
      </c>
      <c r="S41" s="14">
        <f>S42+S43</f>
        <v>628600</v>
      </c>
      <c r="T41" s="45">
        <f t="shared" si="0"/>
        <v>0</v>
      </c>
      <c r="U41" s="45">
        <f>U42+U43</f>
        <v>628600</v>
      </c>
      <c r="V41" s="14">
        <f>V42</f>
        <v>628600</v>
      </c>
      <c r="W41" s="45">
        <f t="shared" si="1"/>
        <v>0</v>
      </c>
      <c r="X41" s="45">
        <f>X42+X43</f>
        <v>628600</v>
      </c>
    </row>
    <row r="42" spans="1:24" ht="14.25" customHeight="1" outlineLevel="3">
      <c r="A42" s="1" t="s">
        <v>27</v>
      </c>
      <c r="B42" s="3" t="s">
        <v>28</v>
      </c>
      <c r="C42" s="4" t="s">
        <v>27</v>
      </c>
      <c r="D42" s="4"/>
      <c r="E42" s="4"/>
      <c r="F42" s="5"/>
      <c r="G42" s="4"/>
      <c r="H42" s="4"/>
      <c r="I42" s="4"/>
      <c r="J42" s="4"/>
      <c r="K42" s="4"/>
      <c r="L42" s="4"/>
      <c r="M42" s="4"/>
      <c r="N42" s="4"/>
      <c r="O42" s="6">
        <v>721600</v>
      </c>
      <c r="P42" s="6">
        <v>0</v>
      </c>
      <c r="Q42" s="8">
        <v>667600</v>
      </c>
      <c r="R42" s="15">
        <f t="shared" si="2"/>
        <v>-39000</v>
      </c>
      <c r="S42" s="14">
        <v>628600</v>
      </c>
      <c r="T42" s="45">
        <f t="shared" si="0"/>
        <v>0</v>
      </c>
      <c r="U42" s="15">
        <f>S42</f>
        <v>628600</v>
      </c>
      <c r="V42" s="14">
        <v>628600</v>
      </c>
      <c r="W42" s="45">
        <f t="shared" si="1"/>
        <v>0</v>
      </c>
      <c r="X42" s="15">
        <f>V42</f>
        <v>628600</v>
      </c>
    </row>
    <row r="43" spans="1:24" ht="54" customHeight="1" hidden="1" outlineLevel="3">
      <c r="A43" s="1" t="s">
        <v>69</v>
      </c>
      <c r="B43" s="3" t="s">
        <v>70</v>
      </c>
      <c r="C43" s="4" t="s">
        <v>69</v>
      </c>
      <c r="D43" s="4"/>
      <c r="E43" s="4"/>
      <c r="F43" s="5"/>
      <c r="G43" s="4"/>
      <c r="H43" s="4"/>
      <c r="I43" s="4"/>
      <c r="J43" s="4"/>
      <c r="K43" s="4"/>
      <c r="L43" s="4"/>
      <c r="M43" s="4"/>
      <c r="N43" s="4"/>
      <c r="O43" s="6">
        <v>0</v>
      </c>
      <c r="P43" s="6">
        <v>0</v>
      </c>
      <c r="Q43" s="8">
        <v>0</v>
      </c>
      <c r="R43" s="15">
        <f t="shared" si="2"/>
        <v>0</v>
      </c>
      <c r="S43" s="14">
        <f>Q43</f>
        <v>0</v>
      </c>
      <c r="T43" s="45">
        <f t="shared" si="0"/>
        <v>0</v>
      </c>
      <c r="U43" s="15"/>
      <c r="V43" s="14">
        <f>T43</f>
        <v>0</v>
      </c>
      <c r="W43" s="45">
        <f t="shared" si="1"/>
        <v>0</v>
      </c>
      <c r="X43" s="15"/>
    </row>
    <row r="44" spans="1:24" ht="34.5" customHeight="1" outlineLevel="2" collapsed="1">
      <c r="A44" s="1" t="s">
        <v>71</v>
      </c>
      <c r="B44" s="3" t="s">
        <v>72</v>
      </c>
      <c r="C44" s="4" t="s">
        <v>71</v>
      </c>
      <c r="D44" s="4"/>
      <c r="E44" s="4"/>
      <c r="F44" s="5"/>
      <c r="G44" s="4"/>
      <c r="H44" s="4"/>
      <c r="I44" s="4"/>
      <c r="J44" s="4"/>
      <c r="K44" s="4"/>
      <c r="L44" s="4"/>
      <c r="M44" s="4"/>
      <c r="N44" s="4"/>
      <c r="O44" s="6">
        <v>70000</v>
      </c>
      <c r="P44" s="6">
        <v>0</v>
      </c>
      <c r="Q44" s="8">
        <f>Q45</f>
        <v>84700</v>
      </c>
      <c r="R44" s="14">
        <f>R45</f>
        <v>-57500</v>
      </c>
      <c r="S44" s="14">
        <f>S45</f>
        <v>27200</v>
      </c>
      <c r="T44" s="45">
        <f t="shared" si="0"/>
        <v>0</v>
      </c>
      <c r="U44" s="14">
        <f>U45</f>
        <v>27200</v>
      </c>
      <c r="V44" s="14">
        <f>V45</f>
        <v>27200</v>
      </c>
      <c r="W44" s="45">
        <f t="shared" si="1"/>
        <v>0</v>
      </c>
      <c r="X44" s="14">
        <f>X45</f>
        <v>27200</v>
      </c>
    </row>
    <row r="45" spans="1:24" ht="53.25" customHeight="1" outlineLevel="3">
      <c r="A45" s="1" t="s">
        <v>73</v>
      </c>
      <c r="B45" s="3" t="s">
        <v>74</v>
      </c>
      <c r="C45" s="4" t="s">
        <v>73</v>
      </c>
      <c r="D45" s="4"/>
      <c r="E45" s="4"/>
      <c r="F45" s="5"/>
      <c r="G45" s="4"/>
      <c r="H45" s="4"/>
      <c r="I45" s="4"/>
      <c r="J45" s="4"/>
      <c r="K45" s="4"/>
      <c r="L45" s="4"/>
      <c r="M45" s="4"/>
      <c r="N45" s="4"/>
      <c r="O45" s="6">
        <v>70000</v>
      </c>
      <c r="P45" s="6">
        <v>0</v>
      </c>
      <c r="Q45" s="8">
        <v>84700</v>
      </c>
      <c r="R45" s="15">
        <f t="shared" si="2"/>
        <v>-57500</v>
      </c>
      <c r="S45" s="14">
        <v>27200</v>
      </c>
      <c r="T45" s="45">
        <f t="shared" si="0"/>
        <v>0</v>
      </c>
      <c r="U45" s="15">
        <f>S45</f>
        <v>27200</v>
      </c>
      <c r="V45" s="14">
        <v>27200</v>
      </c>
      <c r="W45" s="45">
        <f t="shared" si="1"/>
        <v>0</v>
      </c>
      <c r="X45" s="15">
        <f>V45</f>
        <v>27200</v>
      </c>
    </row>
    <row r="46" spans="1:24" ht="14.25" customHeight="1" outlineLevel="1">
      <c r="A46" s="1" t="s">
        <v>29</v>
      </c>
      <c r="B46" s="3" t="s">
        <v>30</v>
      </c>
      <c r="C46" s="4" t="s">
        <v>29</v>
      </c>
      <c r="D46" s="4"/>
      <c r="E46" s="4"/>
      <c r="F46" s="5"/>
      <c r="G46" s="4"/>
      <c r="H46" s="4"/>
      <c r="I46" s="4"/>
      <c r="J46" s="4"/>
      <c r="K46" s="4"/>
      <c r="L46" s="4"/>
      <c r="M46" s="4"/>
      <c r="N46" s="4"/>
      <c r="O46" s="6">
        <v>792100</v>
      </c>
      <c r="P46" s="6">
        <v>0</v>
      </c>
      <c r="Q46" s="8">
        <f>Q47</f>
        <v>900000</v>
      </c>
      <c r="R46" s="14">
        <f>R47</f>
        <v>144900</v>
      </c>
      <c r="S46" s="14">
        <f>S47</f>
        <v>1044900</v>
      </c>
      <c r="T46" s="45">
        <f t="shared" si="0"/>
        <v>0</v>
      </c>
      <c r="U46" s="45">
        <f>U47</f>
        <v>1044900</v>
      </c>
      <c r="V46" s="14">
        <f>V47</f>
        <v>1044900</v>
      </c>
      <c r="W46" s="45">
        <f t="shared" si="1"/>
        <v>0</v>
      </c>
      <c r="X46" s="45">
        <f>X47</f>
        <v>1044900</v>
      </c>
    </row>
    <row r="47" spans="1:24" ht="14.25" customHeight="1" outlineLevel="2">
      <c r="A47" s="1" t="s">
        <v>75</v>
      </c>
      <c r="B47" s="3" t="s">
        <v>76</v>
      </c>
      <c r="C47" s="4" t="s">
        <v>75</v>
      </c>
      <c r="D47" s="4"/>
      <c r="E47" s="4"/>
      <c r="F47" s="5"/>
      <c r="G47" s="4"/>
      <c r="H47" s="4"/>
      <c r="I47" s="4"/>
      <c r="J47" s="4"/>
      <c r="K47" s="4"/>
      <c r="L47" s="4"/>
      <c r="M47" s="4"/>
      <c r="N47" s="4"/>
      <c r="O47" s="6">
        <v>792100</v>
      </c>
      <c r="P47" s="6">
        <v>0</v>
      </c>
      <c r="Q47" s="8">
        <f>Q48+Q49</f>
        <v>900000</v>
      </c>
      <c r="R47" s="14">
        <f>R48+R49</f>
        <v>144900</v>
      </c>
      <c r="S47" s="14">
        <f>S48+S49</f>
        <v>1044900</v>
      </c>
      <c r="T47" s="45">
        <f t="shared" si="0"/>
        <v>0</v>
      </c>
      <c r="U47" s="45">
        <f>U48+U49</f>
        <v>1044900</v>
      </c>
      <c r="V47" s="14">
        <f>V48+V49</f>
        <v>1044900</v>
      </c>
      <c r="W47" s="45">
        <f t="shared" si="1"/>
        <v>0</v>
      </c>
      <c r="X47" s="45">
        <f>X48+X49</f>
        <v>1044900</v>
      </c>
    </row>
    <row r="48" spans="1:24" ht="14.25" customHeight="1" outlineLevel="3">
      <c r="A48" s="1" t="s">
        <v>77</v>
      </c>
      <c r="B48" s="3" t="s">
        <v>78</v>
      </c>
      <c r="C48" s="4" t="s">
        <v>77</v>
      </c>
      <c r="D48" s="4"/>
      <c r="E48" s="4"/>
      <c r="F48" s="5"/>
      <c r="G48" s="4"/>
      <c r="H48" s="4"/>
      <c r="I48" s="4"/>
      <c r="J48" s="4"/>
      <c r="K48" s="4"/>
      <c r="L48" s="4"/>
      <c r="M48" s="4"/>
      <c r="N48" s="4"/>
      <c r="O48" s="6">
        <v>175000</v>
      </c>
      <c r="P48" s="6">
        <v>0</v>
      </c>
      <c r="Q48" s="8">
        <v>198900</v>
      </c>
      <c r="R48" s="15">
        <f t="shared" si="2"/>
        <v>-28900</v>
      </c>
      <c r="S48" s="14">
        <v>170000</v>
      </c>
      <c r="T48" s="45">
        <f t="shared" si="0"/>
        <v>0</v>
      </c>
      <c r="U48" s="15">
        <f>S48</f>
        <v>170000</v>
      </c>
      <c r="V48" s="14">
        <v>170000</v>
      </c>
      <c r="W48" s="45">
        <f t="shared" si="1"/>
        <v>0</v>
      </c>
      <c r="X48" s="15">
        <f>V48</f>
        <v>170000</v>
      </c>
    </row>
    <row r="49" spans="1:24" ht="14.25" customHeight="1" outlineLevel="3">
      <c r="A49" s="1" t="s">
        <v>79</v>
      </c>
      <c r="B49" s="3" t="s">
        <v>80</v>
      </c>
      <c r="C49" s="4" t="s">
        <v>79</v>
      </c>
      <c r="D49" s="4"/>
      <c r="E49" s="4"/>
      <c r="F49" s="5"/>
      <c r="G49" s="4"/>
      <c r="H49" s="4"/>
      <c r="I49" s="4"/>
      <c r="J49" s="4"/>
      <c r="K49" s="4"/>
      <c r="L49" s="4"/>
      <c r="M49" s="4"/>
      <c r="N49" s="4"/>
      <c r="O49" s="6">
        <v>617100</v>
      </c>
      <c r="P49" s="6">
        <v>0</v>
      </c>
      <c r="Q49" s="8">
        <v>701100</v>
      </c>
      <c r="R49" s="15">
        <f t="shared" si="2"/>
        <v>173800</v>
      </c>
      <c r="S49" s="14">
        <v>874900</v>
      </c>
      <c r="T49" s="45">
        <f t="shared" si="0"/>
        <v>0</v>
      </c>
      <c r="U49" s="15">
        <f>S49</f>
        <v>874900</v>
      </c>
      <c r="V49" s="14">
        <v>874900</v>
      </c>
      <c r="W49" s="45">
        <f t="shared" si="1"/>
        <v>0</v>
      </c>
      <c r="X49" s="15">
        <f>V49</f>
        <v>874900</v>
      </c>
    </row>
    <row r="50" spans="1:24" ht="55.5" customHeight="1" outlineLevel="1">
      <c r="A50" s="1" t="s">
        <v>81</v>
      </c>
      <c r="B50" s="3" t="s">
        <v>82</v>
      </c>
      <c r="C50" s="4" t="s">
        <v>81</v>
      </c>
      <c r="D50" s="4"/>
      <c r="E50" s="4"/>
      <c r="F50" s="5"/>
      <c r="G50" s="4"/>
      <c r="H50" s="4"/>
      <c r="I50" s="4"/>
      <c r="J50" s="4"/>
      <c r="K50" s="4"/>
      <c r="L50" s="4"/>
      <c r="M50" s="4"/>
      <c r="N50" s="4"/>
      <c r="O50" s="6">
        <v>1090700</v>
      </c>
      <c r="P50" s="6">
        <v>0</v>
      </c>
      <c r="Q50" s="8">
        <f aca="true" t="shared" si="3" ref="Q50:X51">Q51</f>
        <v>421500</v>
      </c>
      <c r="R50" s="14">
        <f t="shared" si="3"/>
        <v>144200</v>
      </c>
      <c r="S50" s="14">
        <f t="shared" si="3"/>
        <v>565700</v>
      </c>
      <c r="T50" s="45">
        <f t="shared" si="0"/>
        <v>0</v>
      </c>
      <c r="U50" s="45">
        <f t="shared" si="3"/>
        <v>565700</v>
      </c>
      <c r="V50" s="14">
        <f t="shared" si="3"/>
        <v>565700</v>
      </c>
      <c r="W50" s="45">
        <f t="shared" si="1"/>
        <v>0</v>
      </c>
      <c r="X50" s="45">
        <f t="shared" si="3"/>
        <v>565700</v>
      </c>
    </row>
    <row r="51" spans="1:24" ht="14.25" customHeight="1" outlineLevel="2">
      <c r="A51" s="1" t="s">
        <v>83</v>
      </c>
      <c r="B51" s="3" t="s">
        <v>199</v>
      </c>
      <c r="C51" s="4" t="s">
        <v>83</v>
      </c>
      <c r="D51" s="4"/>
      <c r="E51" s="4"/>
      <c r="F51" s="5"/>
      <c r="G51" s="4"/>
      <c r="H51" s="4"/>
      <c r="I51" s="4"/>
      <c r="J51" s="4"/>
      <c r="K51" s="4"/>
      <c r="L51" s="4"/>
      <c r="M51" s="4"/>
      <c r="N51" s="4"/>
      <c r="O51" s="6">
        <v>1090700</v>
      </c>
      <c r="P51" s="6">
        <v>0</v>
      </c>
      <c r="Q51" s="8">
        <f t="shared" si="3"/>
        <v>421500</v>
      </c>
      <c r="R51" s="14">
        <f t="shared" si="3"/>
        <v>144200</v>
      </c>
      <c r="S51" s="14">
        <f t="shared" si="3"/>
        <v>565700</v>
      </c>
      <c r="T51" s="45">
        <f aca="true" t="shared" si="4" ref="T51:T82">U51-S51</f>
        <v>0</v>
      </c>
      <c r="U51" s="45">
        <f>S51</f>
        <v>565700</v>
      </c>
      <c r="V51" s="14">
        <f t="shared" si="3"/>
        <v>565700</v>
      </c>
      <c r="W51" s="45">
        <f aca="true" t="shared" si="5" ref="W51:W82">X51-V51</f>
        <v>0</v>
      </c>
      <c r="X51" s="45">
        <f>V51</f>
        <v>565700</v>
      </c>
    </row>
    <row r="52" spans="1:24" ht="39.75" customHeight="1" outlineLevel="3">
      <c r="A52" s="1" t="s">
        <v>84</v>
      </c>
      <c r="B52" s="3" t="s">
        <v>198</v>
      </c>
      <c r="C52" s="4" t="s">
        <v>84</v>
      </c>
      <c r="D52" s="4"/>
      <c r="E52" s="4"/>
      <c r="F52" s="5"/>
      <c r="G52" s="4"/>
      <c r="H52" s="4"/>
      <c r="I52" s="4"/>
      <c r="J52" s="4"/>
      <c r="K52" s="4"/>
      <c r="L52" s="4"/>
      <c r="M52" s="4"/>
      <c r="N52" s="4"/>
      <c r="O52" s="6">
        <v>1090700</v>
      </c>
      <c r="P52" s="6">
        <v>0</v>
      </c>
      <c r="Q52" s="8">
        <v>421500</v>
      </c>
      <c r="R52" s="15">
        <f t="shared" si="2"/>
        <v>144200</v>
      </c>
      <c r="S52" s="14">
        <v>565700</v>
      </c>
      <c r="T52" s="45">
        <f t="shared" si="4"/>
        <v>0</v>
      </c>
      <c r="U52" s="45">
        <f>S52</f>
        <v>565700</v>
      </c>
      <c r="V52" s="14">
        <v>565700</v>
      </c>
      <c r="W52" s="45">
        <f t="shared" si="5"/>
        <v>0</v>
      </c>
      <c r="X52" s="45">
        <f>V52</f>
        <v>565700</v>
      </c>
    </row>
    <row r="53" spans="1:24" ht="14.25" customHeight="1" outlineLevel="1">
      <c r="A53" s="1" t="s">
        <v>31</v>
      </c>
      <c r="B53" s="3" t="s">
        <v>32</v>
      </c>
      <c r="C53" s="4" t="s">
        <v>31</v>
      </c>
      <c r="D53" s="4"/>
      <c r="E53" s="4"/>
      <c r="F53" s="5"/>
      <c r="G53" s="4"/>
      <c r="H53" s="4"/>
      <c r="I53" s="4"/>
      <c r="J53" s="4"/>
      <c r="K53" s="4"/>
      <c r="L53" s="4"/>
      <c r="M53" s="4"/>
      <c r="N53" s="4"/>
      <c r="O53" s="6">
        <v>1202800</v>
      </c>
      <c r="P53" s="6">
        <v>0</v>
      </c>
      <c r="Q53" s="8">
        <f>Q54+Q55+Q57+Q58</f>
        <v>970600</v>
      </c>
      <c r="R53" s="14">
        <f>R54+R55+R57+R58</f>
        <v>389400</v>
      </c>
      <c r="S53" s="14">
        <f>S54+S55+S57+S58</f>
        <v>1360000</v>
      </c>
      <c r="T53" s="45">
        <f t="shared" si="4"/>
        <v>0</v>
      </c>
      <c r="U53" s="45">
        <f>U54+U55+U57+U58</f>
        <v>1360000</v>
      </c>
      <c r="V53" s="14">
        <f>V54+V55+V57+V58</f>
        <v>1360000</v>
      </c>
      <c r="W53" s="45">
        <f t="shared" si="5"/>
        <v>0</v>
      </c>
      <c r="X53" s="45">
        <f>X54+X55+X57+X58</f>
        <v>1360000</v>
      </c>
    </row>
    <row r="54" spans="1:24" ht="66" customHeight="1" outlineLevel="3">
      <c r="A54" s="1" t="s">
        <v>85</v>
      </c>
      <c r="B54" s="3" t="s">
        <v>86</v>
      </c>
      <c r="C54" s="4" t="s">
        <v>85</v>
      </c>
      <c r="D54" s="4"/>
      <c r="E54" s="4"/>
      <c r="F54" s="5"/>
      <c r="G54" s="4"/>
      <c r="H54" s="4"/>
      <c r="I54" s="4"/>
      <c r="J54" s="4"/>
      <c r="K54" s="4"/>
      <c r="L54" s="4"/>
      <c r="M54" s="4"/>
      <c r="N54" s="4"/>
      <c r="O54" s="6">
        <v>1202800</v>
      </c>
      <c r="P54" s="6">
        <v>-360500</v>
      </c>
      <c r="Q54" s="8">
        <v>628100</v>
      </c>
      <c r="R54" s="15">
        <f t="shared" si="2"/>
        <v>195000</v>
      </c>
      <c r="S54" s="14">
        <v>823100</v>
      </c>
      <c r="T54" s="45">
        <f t="shared" si="4"/>
        <v>0</v>
      </c>
      <c r="U54" s="15">
        <f>S54</f>
        <v>823100</v>
      </c>
      <c r="V54" s="14">
        <v>823100</v>
      </c>
      <c r="W54" s="45">
        <f t="shared" si="5"/>
        <v>0</v>
      </c>
      <c r="X54" s="15">
        <f>V54</f>
        <v>823100</v>
      </c>
    </row>
    <row r="55" spans="1:24" ht="78.75" customHeight="1" outlineLevel="3">
      <c r="A55" s="1" t="s">
        <v>87</v>
      </c>
      <c r="B55" s="3" t="s">
        <v>88</v>
      </c>
      <c r="C55" s="4" t="s">
        <v>87</v>
      </c>
      <c r="D55" s="4"/>
      <c r="E55" s="4"/>
      <c r="F55" s="5"/>
      <c r="G55" s="4"/>
      <c r="H55" s="4"/>
      <c r="I55" s="4"/>
      <c r="J55" s="4"/>
      <c r="K55" s="4"/>
      <c r="L55" s="4"/>
      <c r="M55" s="4"/>
      <c r="N55" s="4"/>
      <c r="O55" s="6">
        <v>0</v>
      </c>
      <c r="P55" s="6">
        <v>0</v>
      </c>
      <c r="Q55" s="8">
        <v>2000</v>
      </c>
      <c r="R55" s="15">
        <f t="shared" si="2"/>
        <v>-200</v>
      </c>
      <c r="S55" s="14">
        <v>1800</v>
      </c>
      <c r="T55" s="45">
        <f t="shared" si="4"/>
        <v>0</v>
      </c>
      <c r="U55" s="15">
        <f>S55</f>
        <v>1800</v>
      </c>
      <c r="V55" s="14">
        <v>1800</v>
      </c>
      <c r="W55" s="45">
        <f t="shared" si="5"/>
        <v>0</v>
      </c>
      <c r="X55" s="15">
        <f>V55</f>
        <v>1800</v>
      </c>
    </row>
    <row r="56" spans="1:24" ht="105" customHeight="1" hidden="1" outlineLevel="3">
      <c r="A56" s="1" t="s">
        <v>89</v>
      </c>
      <c r="B56" s="3" t="s">
        <v>90</v>
      </c>
      <c r="C56" s="4" t="s">
        <v>89</v>
      </c>
      <c r="D56" s="4"/>
      <c r="E56" s="4"/>
      <c r="F56" s="5"/>
      <c r="G56" s="4"/>
      <c r="H56" s="4"/>
      <c r="I56" s="4"/>
      <c r="J56" s="4"/>
      <c r="K56" s="4"/>
      <c r="L56" s="4"/>
      <c r="M56" s="4"/>
      <c r="N56" s="4"/>
      <c r="O56" s="6">
        <v>0</v>
      </c>
      <c r="P56" s="6">
        <v>200</v>
      </c>
      <c r="Q56" s="8"/>
      <c r="R56" s="15">
        <f t="shared" si="2"/>
        <v>0</v>
      </c>
      <c r="S56" s="14">
        <f>Q56</f>
        <v>0</v>
      </c>
      <c r="T56" s="45">
        <f t="shared" si="4"/>
        <v>0</v>
      </c>
      <c r="U56" s="15">
        <f>S56</f>
        <v>0</v>
      </c>
      <c r="V56" s="14">
        <f>T56</f>
        <v>0</v>
      </c>
      <c r="W56" s="45">
        <f t="shared" si="5"/>
        <v>0</v>
      </c>
      <c r="X56" s="15">
        <f>V56</f>
        <v>0</v>
      </c>
    </row>
    <row r="57" spans="1:24" ht="52.5" customHeight="1" outlineLevel="3">
      <c r="A57" s="1" t="s">
        <v>91</v>
      </c>
      <c r="B57" s="3" t="s">
        <v>92</v>
      </c>
      <c r="C57" s="4" t="s">
        <v>91</v>
      </c>
      <c r="D57" s="4"/>
      <c r="E57" s="4"/>
      <c r="F57" s="5"/>
      <c r="G57" s="4"/>
      <c r="H57" s="4"/>
      <c r="I57" s="4"/>
      <c r="J57" s="4"/>
      <c r="K57" s="4"/>
      <c r="L57" s="4"/>
      <c r="M57" s="4"/>
      <c r="N57" s="4"/>
      <c r="O57" s="6">
        <v>0</v>
      </c>
      <c r="P57" s="6">
        <v>360000</v>
      </c>
      <c r="Q57" s="8">
        <v>340500</v>
      </c>
      <c r="R57" s="15">
        <f t="shared" si="2"/>
        <v>194600</v>
      </c>
      <c r="S57" s="14">
        <v>535100</v>
      </c>
      <c r="T57" s="45">
        <f t="shared" si="4"/>
        <v>0</v>
      </c>
      <c r="U57" s="15">
        <f>S57</f>
        <v>535100</v>
      </c>
      <c r="V57" s="14">
        <v>535100</v>
      </c>
      <c r="W57" s="45">
        <f t="shared" si="5"/>
        <v>0</v>
      </c>
      <c r="X57" s="15">
        <f>V57</f>
        <v>535100</v>
      </c>
    </row>
    <row r="58" spans="1:24" ht="53.25" customHeight="1" hidden="1" outlineLevel="3">
      <c r="A58" s="1" t="s">
        <v>93</v>
      </c>
      <c r="B58" s="27" t="s">
        <v>94</v>
      </c>
      <c r="C58" s="4" t="s">
        <v>93</v>
      </c>
      <c r="D58" s="4"/>
      <c r="E58" s="4"/>
      <c r="F58" s="5"/>
      <c r="G58" s="4"/>
      <c r="H58" s="4"/>
      <c r="I58" s="4"/>
      <c r="J58" s="4"/>
      <c r="K58" s="4"/>
      <c r="L58" s="4"/>
      <c r="M58" s="4"/>
      <c r="N58" s="4"/>
      <c r="O58" s="6">
        <v>0</v>
      </c>
      <c r="P58" s="6">
        <v>300</v>
      </c>
      <c r="Q58" s="8">
        <v>0</v>
      </c>
      <c r="R58" s="15">
        <f t="shared" si="2"/>
        <v>0</v>
      </c>
      <c r="S58" s="14">
        <f>Q58</f>
        <v>0</v>
      </c>
      <c r="T58" s="45">
        <f t="shared" si="4"/>
        <v>0</v>
      </c>
      <c r="U58" s="15"/>
      <c r="V58" s="14">
        <f>T58</f>
        <v>0</v>
      </c>
      <c r="W58" s="45">
        <f t="shared" si="5"/>
        <v>0</v>
      </c>
      <c r="X58" s="15"/>
    </row>
    <row r="59" spans="1:24" ht="39" customHeight="1" hidden="1" outlineLevel="1">
      <c r="A59" s="28" t="s">
        <v>95</v>
      </c>
      <c r="B59" s="29" t="s">
        <v>96</v>
      </c>
      <c r="C59" s="30" t="s">
        <v>95</v>
      </c>
      <c r="D59" s="4"/>
      <c r="E59" s="4"/>
      <c r="F59" s="5"/>
      <c r="G59" s="4"/>
      <c r="H59" s="4"/>
      <c r="I59" s="4"/>
      <c r="J59" s="4"/>
      <c r="K59" s="4"/>
      <c r="L59" s="4"/>
      <c r="M59" s="4"/>
      <c r="N59" s="4"/>
      <c r="O59" s="6">
        <v>0</v>
      </c>
      <c r="P59" s="6">
        <v>0</v>
      </c>
      <c r="Q59" s="8">
        <f aca="true" t="shared" si="6" ref="Q59:S60">Q60</f>
        <v>0</v>
      </c>
      <c r="R59" s="14">
        <f t="shared" si="6"/>
        <v>0</v>
      </c>
      <c r="S59" s="14">
        <f t="shared" si="6"/>
        <v>0</v>
      </c>
      <c r="T59" s="45">
        <f t="shared" si="4"/>
        <v>0</v>
      </c>
      <c r="U59" s="15"/>
      <c r="V59" s="14">
        <f>V60</f>
        <v>0</v>
      </c>
      <c r="W59" s="45">
        <f t="shared" si="5"/>
        <v>0</v>
      </c>
      <c r="X59" s="15"/>
    </row>
    <row r="60" spans="1:24" ht="26.25" customHeight="1" hidden="1" outlineLevel="2">
      <c r="A60" s="1" t="s">
        <v>97</v>
      </c>
      <c r="B60" s="31" t="s">
        <v>98</v>
      </c>
      <c r="C60" s="4" t="s">
        <v>97</v>
      </c>
      <c r="D60" s="4"/>
      <c r="E60" s="4"/>
      <c r="F60" s="5"/>
      <c r="G60" s="4"/>
      <c r="H60" s="4"/>
      <c r="I60" s="4"/>
      <c r="J60" s="4"/>
      <c r="K60" s="4"/>
      <c r="L60" s="4"/>
      <c r="M60" s="4"/>
      <c r="N60" s="4"/>
      <c r="O60" s="6">
        <v>0</v>
      </c>
      <c r="P60" s="6">
        <v>0</v>
      </c>
      <c r="Q60" s="8">
        <f t="shared" si="6"/>
        <v>0</v>
      </c>
      <c r="R60" s="14">
        <f t="shared" si="6"/>
        <v>0</v>
      </c>
      <c r="S60" s="14">
        <f t="shared" si="6"/>
        <v>0</v>
      </c>
      <c r="T60" s="45">
        <f t="shared" si="4"/>
        <v>0</v>
      </c>
      <c r="U60" s="15"/>
      <c r="V60" s="14">
        <f>V61</f>
        <v>0</v>
      </c>
      <c r="W60" s="45">
        <f t="shared" si="5"/>
        <v>0</v>
      </c>
      <c r="X60" s="15"/>
    </row>
    <row r="61" spans="1:24" ht="66" customHeight="1" hidden="1" outlineLevel="3">
      <c r="A61" s="1" t="s">
        <v>99</v>
      </c>
      <c r="B61" s="3" t="s">
        <v>100</v>
      </c>
      <c r="C61" s="4" t="s">
        <v>99</v>
      </c>
      <c r="D61" s="4"/>
      <c r="E61" s="4"/>
      <c r="F61" s="5"/>
      <c r="G61" s="4"/>
      <c r="H61" s="4"/>
      <c r="I61" s="4"/>
      <c r="J61" s="4"/>
      <c r="K61" s="4"/>
      <c r="L61" s="4"/>
      <c r="M61" s="4"/>
      <c r="N61" s="4"/>
      <c r="O61" s="6">
        <v>0</v>
      </c>
      <c r="P61" s="6">
        <v>0</v>
      </c>
      <c r="Q61" s="8">
        <v>0</v>
      </c>
      <c r="R61" s="15">
        <f t="shared" si="2"/>
        <v>0</v>
      </c>
      <c r="S61" s="14">
        <f>Q61</f>
        <v>0</v>
      </c>
      <c r="T61" s="45">
        <f t="shared" si="4"/>
        <v>0</v>
      </c>
      <c r="U61" s="15"/>
      <c r="V61" s="14">
        <f>T61</f>
        <v>0</v>
      </c>
      <c r="W61" s="45">
        <f t="shared" si="5"/>
        <v>0</v>
      </c>
      <c r="X61" s="15"/>
    </row>
    <row r="62" spans="1:24" ht="63" customHeight="1" outlineLevel="1" collapsed="1">
      <c r="A62" s="1" t="s">
        <v>33</v>
      </c>
      <c r="B62" s="3" t="s">
        <v>34</v>
      </c>
      <c r="C62" s="4" t="s">
        <v>33</v>
      </c>
      <c r="D62" s="4"/>
      <c r="E62" s="4"/>
      <c r="F62" s="5"/>
      <c r="G62" s="4"/>
      <c r="H62" s="4"/>
      <c r="I62" s="4"/>
      <c r="J62" s="4"/>
      <c r="K62" s="4"/>
      <c r="L62" s="4"/>
      <c r="M62" s="4"/>
      <c r="N62" s="4"/>
      <c r="O62" s="6">
        <v>2987000</v>
      </c>
      <c r="P62" s="6">
        <v>0</v>
      </c>
      <c r="Q62" s="8">
        <f>Q65+Q71</f>
        <v>3248000</v>
      </c>
      <c r="R62" s="33">
        <f>R65+R71</f>
        <v>392000</v>
      </c>
      <c r="S62" s="14">
        <f>S63+S65+S69</f>
        <v>3650000</v>
      </c>
      <c r="T62" s="45">
        <f t="shared" si="4"/>
        <v>0</v>
      </c>
      <c r="U62" s="14">
        <f>U63+U65+U69</f>
        <v>3650000</v>
      </c>
      <c r="V62" s="14">
        <f>V63+V65+V69</f>
        <v>3750000</v>
      </c>
      <c r="W62" s="45">
        <f t="shared" si="5"/>
        <v>0</v>
      </c>
      <c r="X62" s="14">
        <f>X63+X65+X69</f>
        <v>3750000</v>
      </c>
    </row>
    <row r="63" spans="1:24" ht="102" customHeight="1" outlineLevel="1">
      <c r="A63" s="1"/>
      <c r="B63" s="3" t="s">
        <v>285</v>
      </c>
      <c r="C63" s="4" t="s">
        <v>283</v>
      </c>
      <c r="D63" s="4"/>
      <c r="E63" s="4"/>
      <c r="F63" s="5"/>
      <c r="G63" s="4"/>
      <c r="H63" s="4"/>
      <c r="I63" s="4"/>
      <c r="J63" s="4"/>
      <c r="K63" s="4"/>
      <c r="L63" s="4"/>
      <c r="M63" s="4"/>
      <c r="N63" s="4"/>
      <c r="O63" s="6"/>
      <c r="P63" s="6"/>
      <c r="Q63" s="8"/>
      <c r="R63" s="34"/>
      <c r="S63" s="14">
        <f>S64</f>
        <v>10000</v>
      </c>
      <c r="T63" s="45">
        <f t="shared" si="4"/>
        <v>0</v>
      </c>
      <c r="U63" s="14">
        <f>U64</f>
        <v>10000</v>
      </c>
      <c r="V63" s="14">
        <f>V64</f>
        <v>10000</v>
      </c>
      <c r="W63" s="45">
        <f t="shared" si="5"/>
        <v>0</v>
      </c>
      <c r="X63" s="14">
        <f>X64</f>
        <v>10000</v>
      </c>
    </row>
    <row r="64" spans="1:24" ht="90" customHeight="1" outlineLevel="1">
      <c r="A64" s="1"/>
      <c r="B64" s="3" t="s">
        <v>286</v>
      </c>
      <c r="C64" s="4" t="s">
        <v>284</v>
      </c>
      <c r="D64" s="4"/>
      <c r="E64" s="4"/>
      <c r="F64" s="5"/>
      <c r="G64" s="4"/>
      <c r="H64" s="4"/>
      <c r="I64" s="4"/>
      <c r="J64" s="4"/>
      <c r="K64" s="4"/>
      <c r="L64" s="4"/>
      <c r="M64" s="4"/>
      <c r="N64" s="4"/>
      <c r="O64" s="6"/>
      <c r="P64" s="6"/>
      <c r="Q64" s="8"/>
      <c r="R64" s="34"/>
      <c r="S64" s="14">
        <v>10000</v>
      </c>
      <c r="T64" s="45">
        <f t="shared" si="4"/>
        <v>0</v>
      </c>
      <c r="U64" s="15">
        <f>S64</f>
        <v>10000</v>
      </c>
      <c r="V64" s="14">
        <v>10000</v>
      </c>
      <c r="W64" s="45">
        <f t="shared" si="5"/>
        <v>0</v>
      </c>
      <c r="X64" s="15">
        <f>V64</f>
        <v>10000</v>
      </c>
    </row>
    <row r="65" spans="1:24" ht="106.5" customHeight="1" outlineLevel="2">
      <c r="A65" s="1" t="s">
        <v>35</v>
      </c>
      <c r="B65" s="3" t="s">
        <v>36</v>
      </c>
      <c r="C65" s="4" t="s">
        <v>35</v>
      </c>
      <c r="D65" s="4"/>
      <c r="E65" s="4"/>
      <c r="F65" s="5"/>
      <c r="G65" s="4"/>
      <c r="H65" s="4"/>
      <c r="I65" s="4"/>
      <c r="J65" s="4"/>
      <c r="K65" s="4"/>
      <c r="L65" s="4"/>
      <c r="M65" s="4"/>
      <c r="N65" s="4"/>
      <c r="O65" s="6">
        <v>2887000</v>
      </c>
      <c r="P65" s="6">
        <v>0</v>
      </c>
      <c r="Q65" s="8">
        <f>Q66+Q67+Q68+Q70</f>
        <v>3248000</v>
      </c>
      <c r="R65" s="8">
        <f>R66+R67+R68+R70</f>
        <v>392000</v>
      </c>
      <c r="S65" s="14">
        <f>S66+S68</f>
        <v>3190000</v>
      </c>
      <c r="T65" s="45">
        <f t="shared" si="4"/>
        <v>0</v>
      </c>
      <c r="U65" s="14">
        <f>U66+U68</f>
        <v>3190000</v>
      </c>
      <c r="V65" s="14">
        <f>V66+V68</f>
        <v>3290000</v>
      </c>
      <c r="W65" s="45">
        <f t="shared" si="5"/>
        <v>0</v>
      </c>
      <c r="X65" s="14">
        <f>X66+X68</f>
        <v>3290000</v>
      </c>
    </row>
    <row r="66" spans="1:24" ht="122.25" customHeight="1" outlineLevel="3">
      <c r="A66" s="1" t="s">
        <v>101</v>
      </c>
      <c r="B66" s="32" t="s">
        <v>207</v>
      </c>
      <c r="C66" s="4" t="s">
        <v>206</v>
      </c>
      <c r="D66" s="4"/>
      <c r="E66" s="4"/>
      <c r="F66" s="5"/>
      <c r="G66" s="4"/>
      <c r="H66" s="4"/>
      <c r="I66" s="4"/>
      <c r="J66" s="4"/>
      <c r="K66" s="4"/>
      <c r="L66" s="4"/>
      <c r="M66" s="4"/>
      <c r="N66" s="4"/>
      <c r="O66" s="6">
        <v>2400000</v>
      </c>
      <c r="P66" s="6">
        <v>0</v>
      </c>
      <c r="Q66" s="8">
        <v>2000000</v>
      </c>
      <c r="R66" s="15">
        <f t="shared" si="2"/>
        <v>1000000</v>
      </c>
      <c r="S66" s="14">
        <v>3000000</v>
      </c>
      <c r="T66" s="45">
        <f t="shared" si="4"/>
        <v>0</v>
      </c>
      <c r="U66" s="15">
        <f>S66</f>
        <v>3000000</v>
      </c>
      <c r="V66" s="14">
        <v>3100000</v>
      </c>
      <c r="W66" s="45">
        <f t="shared" si="5"/>
        <v>0</v>
      </c>
      <c r="X66" s="15">
        <f>V66</f>
        <v>3100000</v>
      </c>
    </row>
    <row r="67" spans="1:24" ht="92.25" customHeight="1" hidden="1" outlineLevel="3">
      <c r="A67" s="1" t="s">
        <v>102</v>
      </c>
      <c r="B67" s="3" t="s">
        <v>103</v>
      </c>
      <c r="C67" s="4" t="s">
        <v>102</v>
      </c>
      <c r="D67" s="4"/>
      <c r="E67" s="4"/>
      <c r="F67" s="5"/>
      <c r="G67" s="4"/>
      <c r="H67" s="4"/>
      <c r="I67" s="4"/>
      <c r="J67" s="4"/>
      <c r="K67" s="4"/>
      <c r="L67" s="4"/>
      <c r="M67" s="4"/>
      <c r="N67" s="4"/>
      <c r="O67" s="6">
        <v>267000</v>
      </c>
      <c r="P67" s="6">
        <v>0</v>
      </c>
      <c r="Q67" s="8">
        <v>0</v>
      </c>
      <c r="R67" s="15">
        <f t="shared" si="2"/>
        <v>0</v>
      </c>
      <c r="S67" s="14">
        <f>Q67</f>
        <v>0</v>
      </c>
      <c r="T67" s="45">
        <f t="shared" si="4"/>
        <v>0</v>
      </c>
      <c r="U67" s="15">
        <f>S67</f>
        <v>0</v>
      </c>
      <c r="V67" s="14">
        <f>T67</f>
        <v>0</v>
      </c>
      <c r="W67" s="45">
        <f t="shared" si="5"/>
        <v>0</v>
      </c>
      <c r="X67" s="15">
        <f>V67</f>
        <v>0</v>
      </c>
    </row>
    <row r="68" spans="1:24" ht="78.75" customHeight="1" outlineLevel="3">
      <c r="A68" s="1" t="s">
        <v>104</v>
      </c>
      <c r="B68" s="3" t="s">
        <v>105</v>
      </c>
      <c r="C68" s="4" t="s">
        <v>104</v>
      </c>
      <c r="D68" s="4"/>
      <c r="E68" s="4"/>
      <c r="F68" s="5"/>
      <c r="G68" s="4"/>
      <c r="H68" s="4"/>
      <c r="I68" s="4"/>
      <c r="J68" s="4"/>
      <c r="K68" s="4"/>
      <c r="L68" s="4"/>
      <c r="M68" s="4"/>
      <c r="N68" s="4"/>
      <c r="O68" s="6">
        <v>220000</v>
      </c>
      <c r="P68" s="6">
        <v>0</v>
      </c>
      <c r="Q68" s="8">
        <v>248000</v>
      </c>
      <c r="R68" s="15">
        <f t="shared" si="2"/>
        <v>-58000</v>
      </c>
      <c r="S68" s="14">
        <v>190000</v>
      </c>
      <c r="T68" s="45">
        <f t="shared" si="4"/>
        <v>0</v>
      </c>
      <c r="U68" s="15">
        <f>S68</f>
        <v>190000</v>
      </c>
      <c r="V68" s="14">
        <v>190000</v>
      </c>
      <c r="W68" s="45">
        <f t="shared" si="5"/>
        <v>0</v>
      </c>
      <c r="X68" s="15">
        <f>V68</f>
        <v>190000</v>
      </c>
    </row>
    <row r="69" spans="1:24" ht="67.5" customHeight="1" outlineLevel="3">
      <c r="A69" s="1"/>
      <c r="B69" s="3" t="s">
        <v>304</v>
      </c>
      <c r="C69" s="4" t="s">
        <v>303</v>
      </c>
      <c r="D69" s="4"/>
      <c r="E69" s="4"/>
      <c r="F69" s="5"/>
      <c r="G69" s="4"/>
      <c r="H69" s="4"/>
      <c r="I69" s="4"/>
      <c r="J69" s="4"/>
      <c r="K69" s="4"/>
      <c r="L69" s="4"/>
      <c r="M69" s="4"/>
      <c r="N69" s="4"/>
      <c r="O69" s="6"/>
      <c r="P69" s="6"/>
      <c r="Q69" s="8"/>
      <c r="R69" s="13"/>
      <c r="S69" s="14">
        <f>S70</f>
        <v>450000</v>
      </c>
      <c r="T69" s="45">
        <f t="shared" si="4"/>
        <v>0</v>
      </c>
      <c r="U69" s="15">
        <f>U70</f>
        <v>450000</v>
      </c>
      <c r="V69" s="14">
        <f>V70</f>
        <v>450000</v>
      </c>
      <c r="W69" s="45">
        <f t="shared" si="5"/>
        <v>0</v>
      </c>
      <c r="X69" s="15">
        <f>X70</f>
        <v>450000</v>
      </c>
    </row>
    <row r="70" spans="1:24" s="54" customFormat="1" ht="153" customHeight="1" outlineLevel="3">
      <c r="A70" s="49"/>
      <c r="B70" s="41" t="s">
        <v>280</v>
      </c>
      <c r="C70" s="50" t="s">
        <v>281</v>
      </c>
      <c r="D70" s="50"/>
      <c r="E70" s="50"/>
      <c r="F70" s="51"/>
      <c r="G70" s="50"/>
      <c r="H70" s="50"/>
      <c r="I70" s="50"/>
      <c r="J70" s="50"/>
      <c r="K70" s="50"/>
      <c r="L70" s="50"/>
      <c r="M70" s="50"/>
      <c r="N70" s="50"/>
      <c r="O70" s="52"/>
      <c r="P70" s="52"/>
      <c r="Q70" s="53">
        <v>1000000</v>
      </c>
      <c r="R70" s="13">
        <f t="shared" si="2"/>
        <v>-550000</v>
      </c>
      <c r="S70" s="15">
        <v>450000</v>
      </c>
      <c r="T70" s="45">
        <f t="shared" si="4"/>
        <v>0</v>
      </c>
      <c r="U70" s="15">
        <f>S70</f>
        <v>450000</v>
      </c>
      <c r="V70" s="15">
        <v>450000</v>
      </c>
      <c r="W70" s="45">
        <f t="shared" si="5"/>
        <v>0</v>
      </c>
      <c r="X70" s="15">
        <f>V70</f>
        <v>450000</v>
      </c>
    </row>
    <row r="71" spans="1:24" ht="33" customHeight="1" hidden="1" outlineLevel="2">
      <c r="A71" s="1" t="s">
        <v>106</v>
      </c>
      <c r="B71" s="3" t="s">
        <v>107</v>
      </c>
      <c r="C71" s="4" t="s">
        <v>106</v>
      </c>
      <c r="D71" s="4"/>
      <c r="E71" s="4"/>
      <c r="F71" s="5"/>
      <c r="G71" s="4"/>
      <c r="H71" s="4"/>
      <c r="I71" s="4"/>
      <c r="J71" s="4"/>
      <c r="K71" s="4"/>
      <c r="L71" s="4"/>
      <c r="M71" s="4"/>
      <c r="N71" s="4"/>
      <c r="O71" s="6">
        <v>100000</v>
      </c>
      <c r="P71" s="6">
        <v>0</v>
      </c>
      <c r="Q71" s="8">
        <f>Q72</f>
        <v>0</v>
      </c>
      <c r="R71" s="14">
        <f>R72</f>
        <v>0</v>
      </c>
      <c r="S71" s="14">
        <f>S72</f>
        <v>0</v>
      </c>
      <c r="T71" s="45">
        <f t="shared" si="4"/>
        <v>0</v>
      </c>
      <c r="U71" s="15"/>
      <c r="V71" s="14">
        <f>V72</f>
        <v>0</v>
      </c>
      <c r="W71" s="45">
        <f t="shared" si="5"/>
        <v>0</v>
      </c>
      <c r="X71" s="15"/>
    </row>
    <row r="72" spans="1:24" ht="66" customHeight="1" hidden="1" outlineLevel="3">
      <c r="A72" s="1" t="s">
        <v>108</v>
      </c>
      <c r="B72" s="3" t="s">
        <v>109</v>
      </c>
      <c r="C72" s="4" t="s">
        <v>108</v>
      </c>
      <c r="D72" s="4"/>
      <c r="E72" s="4"/>
      <c r="F72" s="5"/>
      <c r="G72" s="4"/>
      <c r="H72" s="4"/>
      <c r="I72" s="4"/>
      <c r="J72" s="4"/>
      <c r="K72" s="4"/>
      <c r="L72" s="4"/>
      <c r="M72" s="4"/>
      <c r="N72" s="4"/>
      <c r="O72" s="6">
        <v>100000</v>
      </c>
      <c r="P72" s="6">
        <v>0</v>
      </c>
      <c r="Q72" s="8"/>
      <c r="R72" s="15">
        <f t="shared" si="2"/>
        <v>0</v>
      </c>
      <c r="S72" s="14">
        <f>Q72</f>
        <v>0</v>
      </c>
      <c r="T72" s="45">
        <f t="shared" si="4"/>
        <v>0</v>
      </c>
      <c r="U72" s="15"/>
      <c r="V72" s="14">
        <f>T72</f>
        <v>0</v>
      </c>
      <c r="W72" s="45">
        <f t="shared" si="5"/>
        <v>0</v>
      </c>
      <c r="X72" s="15"/>
    </row>
    <row r="73" spans="1:24" ht="35.25" customHeight="1" outlineLevel="1" collapsed="1">
      <c r="A73" s="1" t="s">
        <v>110</v>
      </c>
      <c r="B73" s="3" t="s">
        <v>111</v>
      </c>
      <c r="C73" s="4" t="s">
        <v>110</v>
      </c>
      <c r="D73" s="4"/>
      <c r="E73" s="4"/>
      <c r="F73" s="5"/>
      <c r="G73" s="4"/>
      <c r="H73" s="4"/>
      <c r="I73" s="4"/>
      <c r="J73" s="4"/>
      <c r="K73" s="4"/>
      <c r="L73" s="4"/>
      <c r="M73" s="4"/>
      <c r="N73" s="4"/>
      <c r="O73" s="6">
        <v>900000</v>
      </c>
      <c r="P73" s="6">
        <v>0</v>
      </c>
      <c r="Q73" s="8">
        <f>Q74</f>
        <v>750000</v>
      </c>
      <c r="R73" s="14">
        <f>R74</f>
        <v>-210000</v>
      </c>
      <c r="S73" s="14">
        <f>S74</f>
        <v>540000</v>
      </c>
      <c r="T73" s="45">
        <f t="shared" si="4"/>
        <v>0</v>
      </c>
      <c r="U73" s="14">
        <f>U74</f>
        <v>540000</v>
      </c>
      <c r="V73" s="14">
        <f>V74</f>
        <v>540000</v>
      </c>
      <c r="W73" s="45">
        <f t="shared" si="5"/>
        <v>0</v>
      </c>
      <c r="X73" s="14">
        <f>X74</f>
        <v>540000</v>
      </c>
    </row>
    <row r="74" spans="1:24" ht="36" customHeight="1" outlineLevel="2">
      <c r="A74" s="1" t="s">
        <v>112</v>
      </c>
      <c r="B74" s="3" t="s">
        <v>197</v>
      </c>
      <c r="C74" s="4" t="s">
        <v>112</v>
      </c>
      <c r="D74" s="4"/>
      <c r="E74" s="4"/>
      <c r="F74" s="5"/>
      <c r="G74" s="4"/>
      <c r="H74" s="4"/>
      <c r="I74" s="4"/>
      <c r="J74" s="4"/>
      <c r="K74" s="4"/>
      <c r="L74" s="4"/>
      <c r="M74" s="4"/>
      <c r="N74" s="4"/>
      <c r="O74" s="6">
        <v>900000</v>
      </c>
      <c r="P74" s="6">
        <v>0</v>
      </c>
      <c r="Q74" s="8">
        <f>Q75+Q76+Q77+Q78+Q79+Q80</f>
        <v>750000</v>
      </c>
      <c r="R74" s="14">
        <f>R75+R76+R77+R78+R79+R80</f>
        <v>-210000</v>
      </c>
      <c r="S74" s="14">
        <f>S75+S76+S77+S78+S79+S80</f>
        <v>540000</v>
      </c>
      <c r="T74" s="45">
        <f t="shared" si="4"/>
        <v>0</v>
      </c>
      <c r="U74" s="14">
        <f>U75+U76+U77+U78+U79+U80</f>
        <v>540000</v>
      </c>
      <c r="V74" s="14">
        <f>V75+V76+V77+V78+V79+V80</f>
        <v>540000</v>
      </c>
      <c r="W74" s="45">
        <f t="shared" si="5"/>
        <v>0</v>
      </c>
      <c r="X74" s="14">
        <f>X75+X76+X77+X78+X79+X80</f>
        <v>540000</v>
      </c>
    </row>
    <row r="75" spans="1:24" ht="49.5" customHeight="1" outlineLevel="3">
      <c r="A75" s="1" t="s">
        <v>113</v>
      </c>
      <c r="B75" s="3" t="s">
        <v>114</v>
      </c>
      <c r="C75" s="4" t="s">
        <v>113</v>
      </c>
      <c r="D75" s="4"/>
      <c r="E75" s="4"/>
      <c r="F75" s="5"/>
      <c r="G75" s="4"/>
      <c r="H75" s="4"/>
      <c r="I75" s="4"/>
      <c r="J75" s="4"/>
      <c r="K75" s="4"/>
      <c r="L75" s="4"/>
      <c r="M75" s="4"/>
      <c r="N75" s="4"/>
      <c r="O75" s="6">
        <v>220000</v>
      </c>
      <c r="P75" s="6">
        <v>0</v>
      </c>
      <c r="Q75" s="8">
        <v>187500</v>
      </c>
      <c r="R75" s="15">
        <f>S75-Q75</f>
        <v>192500</v>
      </c>
      <c r="S75" s="14">
        <v>380000</v>
      </c>
      <c r="T75" s="45">
        <f t="shared" si="4"/>
        <v>0</v>
      </c>
      <c r="U75" s="15">
        <f aca="true" t="shared" si="7" ref="U75:U80">S75</f>
        <v>380000</v>
      </c>
      <c r="V75" s="14">
        <v>380000</v>
      </c>
      <c r="W75" s="45">
        <f t="shared" si="5"/>
        <v>0</v>
      </c>
      <c r="X75" s="15">
        <f aca="true" t="shared" si="8" ref="X75:X80">V75</f>
        <v>380000</v>
      </c>
    </row>
    <row r="76" spans="1:24" ht="36.75" customHeight="1" hidden="1" outlineLevel="3">
      <c r="A76" s="1" t="s">
        <v>115</v>
      </c>
      <c r="B76" s="3" t="s">
        <v>116</v>
      </c>
      <c r="C76" s="4" t="s">
        <v>115</v>
      </c>
      <c r="D76" s="4"/>
      <c r="E76" s="4"/>
      <c r="F76" s="5"/>
      <c r="G76" s="4"/>
      <c r="H76" s="4"/>
      <c r="I76" s="4"/>
      <c r="J76" s="4"/>
      <c r="K76" s="4"/>
      <c r="L76" s="4"/>
      <c r="M76" s="4"/>
      <c r="N76" s="4"/>
      <c r="O76" s="6">
        <v>3800</v>
      </c>
      <c r="P76" s="6">
        <v>0</v>
      </c>
      <c r="Q76" s="13"/>
      <c r="R76" s="15">
        <f t="shared" si="2"/>
        <v>0</v>
      </c>
      <c r="S76" s="14">
        <f>Q76</f>
        <v>0</v>
      </c>
      <c r="T76" s="45">
        <f t="shared" si="4"/>
        <v>0</v>
      </c>
      <c r="U76" s="15">
        <f t="shared" si="7"/>
        <v>0</v>
      </c>
      <c r="V76" s="14">
        <f>T76</f>
        <v>0</v>
      </c>
      <c r="W76" s="45">
        <f t="shared" si="5"/>
        <v>0</v>
      </c>
      <c r="X76" s="15">
        <f t="shared" si="8"/>
        <v>0</v>
      </c>
    </row>
    <row r="77" spans="1:24" ht="36" customHeight="1" outlineLevel="3">
      <c r="A77" s="1" t="s">
        <v>117</v>
      </c>
      <c r="B77" s="3" t="s">
        <v>118</v>
      </c>
      <c r="C77" s="4" t="s">
        <v>117</v>
      </c>
      <c r="D77" s="4"/>
      <c r="E77" s="4"/>
      <c r="F77" s="5"/>
      <c r="G77" s="4"/>
      <c r="H77" s="4"/>
      <c r="I77" s="4"/>
      <c r="J77" s="4"/>
      <c r="K77" s="4"/>
      <c r="L77" s="4"/>
      <c r="M77" s="4"/>
      <c r="N77" s="4"/>
      <c r="O77" s="6">
        <v>395000</v>
      </c>
      <c r="P77" s="6">
        <v>0</v>
      </c>
      <c r="Q77" s="8">
        <v>251300</v>
      </c>
      <c r="R77" s="15">
        <f t="shared" si="2"/>
        <v>-236300</v>
      </c>
      <c r="S77" s="14">
        <v>15000</v>
      </c>
      <c r="T77" s="45">
        <f t="shared" si="4"/>
        <v>0</v>
      </c>
      <c r="U77" s="15">
        <f t="shared" si="7"/>
        <v>15000</v>
      </c>
      <c r="V77" s="14">
        <v>15000</v>
      </c>
      <c r="W77" s="45">
        <f t="shared" si="5"/>
        <v>0</v>
      </c>
      <c r="X77" s="15">
        <f t="shared" si="8"/>
        <v>15000</v>
      </c>
    </row>
    <row r="78" spans="1:24" ht="31.5" customHeight="1" hidden="1" outlineLevel="3">
      <c r="A78" s="1" t="s">
        <v>119</v>
      </c>
      <c r="B78" s="3" t="s">
        <v>120</v>
      </c>
      <c r="C78" s="4" t="s">
        <v>119</v>
      </c>
      <c r="D78" s="4"/>
      <c r="E78" s="4"/>
      <c r="F78" s="5"/>
      <c r="G78" s="4"/>
      <c r="H78" s="4"/>
      <c r="I78" s="4"/>
      <c r="J78" s="4"/>
      <c r="K78" s="4"/>
      <c r="L78" s="4"/>
      <c r="M78" s="4"/>
      <c r="N78" s="4"/>
      <c r="O78" s="6">
        <v>281200</v>
      </c>
      <c r="P78" s="6">
        <v>0</v>
      </c>
      <c r="Q78" s="8">
        <v>0</v>
      </c>
      <c r="R78" s="15">
        <f t="shared" si="2"/>
        <v>0</v>
      </c>
      <c r="S78" s="14">
        <f>Q78</f>
        <v>0</v>
      </c>
      <c r="T78" s="45">
        <f t="shared" si="4"/>
        <v>0</v>
      </c>
      <c r="U78" s="15">
        <f t="shared" si="7"/>
        <v>0</v>
      </c>
      <c r="V78" s="14">
        <f>T78</f>
        <v>0</v>
      </c>
      <c r="W78" s="45">
        <f t="shared" si="5"/>
        <v>0</v>
      </c>
      <c r="X78" s="15">
        <f t="shared" si="8"/>
        <v>0</v>
      </c>
    </row>
    <row r="79" spans="1:24" ht="31.5" customHeight="1" outlineLevel="3">
      <c r="A79" s="1" t="s">
        <v>119</v>
      </c>
      <c r="B79" s="3" t="s">
        <v>236</v>
      </c>
      <c r="C79" s="4" t="s">
        <v>238</v>
      </c>
      <c r="D79" s="4"/>
      <c r="E79" s="4"/>
      <c r="F79" s="5"/>
      <c r="G79" s="4"/>
      <c r="H79" s="4"/>
      <c r="I79" s="4"/>
      <c r="J79" s="4"/>
      <c r="K79" s="4"/>
      <c r="L79" s="4"/>
      <c r="M79" s="4"/>
      <c r="N79" s="4"/>
      <c r="O79" s="6">
        <v>281200</v>
      </c>
      <c r="P79" s="6">
        <v>0</v>
      </c>
      <c r="Q79" s="8">
        <v>300700</v>
      </c>
      <c r="R79" s="15">
        <f t="shared" si="2"/>
        <v>-165700</v>
      </c>
      <c r="S79" s="14">
        <v>135000</v>
      </c>
      <c r="T79" s="45">
        <f t="shared" si="4"/>
        <v>0</v>
      </c>
      <c r="U79" s="15">
        <f t="shared" si="7"/>
        <v>135000</v>
      </c>
      <c r="V79" s="14">
        <v>135000</v>
      </c>
      <c r="W79" s="45">
        <f t="shared" si="5"/>
        <v>0</v>
      </c>
      <c r="X79" s="15">
        <f t="shared" si="8"/>
        <v>135000</v>
      </c>
    </row>
    <row r="80" spans="1:24" ht="31.5" customHeight="1" outlineLevel="3">
      <c r="A80" s="1"/>
      <c r="B80" s="3" t="s">
        <v>237</v>
      </c>
      <c r="C80" s="4" t="s">
        <v>239</v>
      </c>
      <c r="D80" s="4"/>
      <c r="E80" s="4"/>
      <c r="F80" s="5"/>
      <c r="G80" s="4"/>
      <c r="H80" s="4"/>
      <c r="I80" s="4"/>
      <c r="J80" s="4"/>
      <c r="K80" s="4"/>
      <c r="L80" s="4"/>
      <c r="M80" s="4"/>
      <c r="N80" s="4"/>
      <c r="O80" s="6"/>
      <c r="P80" s="6"/>
      <c r="Q80" s="8">
        <v>10500</v>
      </c>
      <c r="R80" s="15">
        <f t="shared" si="2"/>
        <v>-500</v>
      </c>
      <c r="S80" s="14">
        <v>10000</v>
      </c>
      <c r="T80" s="45">
        <f t="shared" si="4"/>
        <v>0</v>
      </c>
      <c r="U80" s="15">
        <f t="shared" si="7"/>
        <v>10000</v>
      </c>
      <c r="V80" s="14">
        <v>10000</v>
      </c>
      <c r="W80" s="45">
        <f t="shared" si="5"/>
        <v>0</v>
      </c>
      <c r="X80" s="15">
        <f t="shared" si="8"/>
        <v>10000</v>
      </c>
    </row>
    <row r="81" spans="1:24" ht="51" customHeight="1" outlineLevel="1">
      <c r="A81" s="1" t="s">
        <v>37</v>
      </c>
      <c r="B81" s="3" t="s">
        <v>38</v>
      </c>
      <c r="C81" s="4" t="s">
        <v>37</v>
      </c>
      <c r="D81" s="4"/>
      <c r="E81" s="4"/>
      <c r="F81" s="5"/>
      <c r="G81" s="4"/>
      <c r="H81" s="4"/>
      <c r="I81" s="4"/>
      <c r="J81" s="4"/>
      <c r="K81" s="4"/>
      <c r="L81" s="4"/>
      <c r="M81" s="4"/>
      <c r="N81" s="4"/>
      <c r="O81" s="6">
        <v>189500</v>
      </c>
      <c r="P81" s="6">
        <v>0</v>
      </c>
      <c r="Q81" s="8">
        <f>Q82+Q84</f>
        <v>92600</v>
      </c>
      <c r="R81" s="14">
        <f>R82+R84</f>
        <v>31300</v>
      </c>
      <c r="S81" s="14">
        <f>S82+S84</f>
        <v>123900</v>
      </c>
      <c r="T81" s="45">
        <f t="shared" si="4"/>
        <v>0</v>
      </c>
      <c r="U81" s="45">
        <f>U82+U84</f>
        <v>123900</v>
      </c>
      <c r="V81" s="14">
        <f>V82+V84</f>
        <v>124900</v>
      </c>
      <c r="W81" s="45">
        <f t="shared" si="5"/>
        <v>0</v>
      </c>
      <c r="X81" s="45">
        <f>X82+X84</f>
        <v>124900</v>
      </c>
    </row>
    <row r="82" spans="1:24" ht="17.25" customHeight="1" hidden="1" outlineLevel="2">
      <c r="A82" s="1" t="s">
        <v>121</v>
      </c>
      <c r="B82" s="3" t="s">
        <v>122</v>
      </c>
      <c r="C82" s="4" t="s">
        <v>121</v>
      </c>
      <c r="D82" s="4"/>
      <c r="E82" s="4"/>
      <c r="F82" s="5"/>
      <c r="G82" s="4"/>
      <c r="H82" s="4"/>
      <c r="I82" s="4"/>
      <c r="J82" s="4"/>
      <c r="K82" s="4"/>
      <c r="L82" s="4"/>
      <c r="M82" s="4"/>
      <c r="N82" s="4"/>
      <c r="O82" s="6">
        <v>21700</v>
      </c>
      <c r="P82" s="6">
        <v>0</v>
      </c>
      <c r="Q82" s="8">
        <f>Q83</f>
        <v>0</v>
      </c>
      <c r="R82" s="14">
        <f>R83</f>
        <v>0</v>
      </c>
      <c r="S82" s="14">
        <f>S83</f>
        <v>0</v>
      </c>
      <c r="T82" s="45">
        <f t="shared" si="4"/>
        <v>0</v>
      </c>
      <c r="U82" s="15"/>
      <c r="V82" s="14">
        <f>V83</f>
        <v>0</v>
      </c>
      <c r="W82" s="45">
        <f t="shared" si="5"/>
        <v>0</v>
      </c>
      <c r="X82" s="15"/>
    </row>
    <row r="83" spans="1:24" ht="58.5" customHeight="1" hidden="1" outlineLevel="3">
      <c r="A83" s="1" t="s">
        <v>123</v>
      </c>
      <c r="B83" s="3" t="s">
        <v>124</v>
      </c>
      <c r="C83" s="4" t="s">
        <v>123</v>
      </c>
      <c r="D83" s="4"/>
      <c r="E83" s="4"/>
      <c r="F83" s="5"/>
      <c r="G83" s="4"/>
      <c r="H83" s="4"/>
      <c r="I83" s="4"/>
      <c r="J83" s="4"/>
      <c r="K83" s="4"/>
      <c r="L83" s="4"/>
      <c r="M83" s="4"/>
      <c r="N83" s="4"/>
      <c r="O83" s="6">
        <v>21700</v>
      </c>
      <c r="P83" s="6">
        <v>0</v>
      </c>
      <c r="Q83" s="8">
        <v>0</v>
      </c>
      <c r="R83" s="15">
        <f t="shared" si="2"/>
        <v>0</v>
      </c>
      <c r="S83" s="14">
        <f>Q83</f>
        <v>0</v>
      </c>
      <c r="T83" s="45">
        <f aca="true" t="shared" si="9" ref="T83:T114">U83-S83</f>
        <v>0</v>
      </c>
      <c r="U83" s="15"/>
      <c r="V83" s="14">
        <f>T83</f>
        <v>0</v>
      </c>
      <c r="W83" s="45">
        <f aca="true" t="shared" si="10" ref="W83:W114">X83-V83</f>
        <v>0</v>
      </c>
      <c r="X83" s="15"/>
    </row>
    <row r="84" spans="1:24" ht="36.75" customHeight="1" outlineLevel="2" collapsed="1">
      <c r="A84" s="1" t="s">
        <v>39</v>
      </c>
      <c r="B84" s="3" t="s">
        <v>40</v>
      </c>
      <c r="C84" s="4" t="s">
        <v>39</v>
      </c>
      <c r="D84" s="4"/>
      <c r="E84" s="4"/>
      <c r="F84" s="5"/>
      <c r="G84" s="4"/>
      <c r="H84" s="4"/>
      <c r="I84" s="4"/>
      <c r="J84" s="4"/>
      <c r="K84" s="4"/>
      <c r="L84" s="4"/>
      <c r="M84" s="4"/>
      <c r="N84" s="4"/>
      <c r="O84" s="6">
        <v>167800</v>
      </c>
      <c r="P84" s="6">
        <v>0</v>
      </c>
      <c r="Q84" s="8">
        <f>Q85+Q86</f>
        <v>92600</v>
      </c>
      <c r="R84" s="14">
        <f>R85+R86</f>
        <v>31300</v>
      </c>
      <c r="S84" s="14">
        <f>S85+S86</f>
        <v>123900</v>
      </c>
      <c r="T84" s="45">
        <f t="shared" si="9"/>
        <v>0</v>
      </c>
      <c r="U84" s="14">
        <f>U85+U86</f>
        <v>123900</v>
      </c>
      <c r="V84" s="14">
        <f>V85+V86</f>
        <v>124900</v>
      </c>
      <c r="W84" s="45">
        <f t="shared" si="10"/>
        <v>0</v>
      </c>
      <c r="X84" s="14">
        <f>X85+X86</f>
        <v>124900</v>
      </c>
    </row>
    <row r="85" spans="1:24" ht="60.75" customHeight="1" outlineLevel="3">
      <c r="A85" s="1" t="s">
        <v>125</v>
      </c>
      <c r="B85" s="3" t="s">
        <v>126</v>
      </c>
      <c r="C85" s="4" t="s">
        <v>125</v>
      </c>
      <c r="D85" s="4"/>
      <c r="E85" s="4"/>
      <c r="F85" s="5"/>
      <c r="G85" s="4"/>
      <c r="H85" s="4"/>
      <c r="I85" s="4"/>
      <c r="J85" s="4"/>
      <c r="K85" s="4"/>
      <c r="L85" s="4"/>
      <c r="M85" s="4"/>
      <c r="N85" s="4"/>
      <c r="O85" s="6">
        <v>24000</v>
      </c>
      <c r="P85" s="6">
        <v>0</v>
      </c>
      <c r="Q85" s="8">
        <v>8800</v>
      </c>
      <c r="R85" s="15">
        <f t="shared" si="2"/>
        <v>72400</v>
      </c>
      <c r="S85" s="14">
        <v>81200</v>
      </c>
      <c r="T85" s="45">
        <f t="shared" si="9"/>
        <v>0</v>
      </c>
      <c r="U85" s="15">
        <f>S85</f>
        <v>81200</v>
      </c>
      <c r="V85" s="14">
        <v>82200</v>
      </c>
      <c r="W85" s="45">
        <f t="shared" si="10"/>
        <v>0</v>
      </c>
      <c r="X85" s="15">
        <f>V85</f>
        <v>82200</v>
      </c>
    </row>
    <row r="86" spans="1:24" ht="36" customHeight="1" outlineLevel="3">
      <c r="A86" s="1" t="s">
        <v>127</v>
      </c>
      <c r="B86" s="3" t="s">
        <v>128</v>
      </c>
      <c r="C86" s="4" t="s">
        <v>127</v>
      </c>
      <c r="D86" s="4"/>
      <c r="E86" s="4"/>
      <c r="F86" s="5"/>
      <c r="G86" s="4"/>
      <c r="H86" s="4"/>
      <c r="I86" s="4"/>
      <c r="J86" s="4"/>
      <c r="K86" s="4"/>
      <c r="L86" s="4"/>
      <c r="M86" s="4"/>
      <c r="N86" s="4"/>
      <c r="O86" s="6">
        <v>143800</v>
      </c>
      <c r="P86" s="6">
        <v>0</v>
      </c>
      <c r="Q86" s="8">
        <v>83800</v>
      </c>
      <c r="R86" s="15">
        <f t="shared" si="2"/>
        <v>-41100</v>
      </c>
      <c r="S86" s="14">
        <v>42700</v>
      </c>
      <c r="T86" s="45">
        <f t="shared" si="9"/>
        <v>0</v>
      </c>
      <c r="U86" s="15">
        <f>S86</f>
        <v>42700</v>
      </c>
      <c r="V86" s="14">
        <v>42700</v>
      </c>
      <c r="W86" s="45">
        <f t="shared" si="10"/>
        <v>0</v>
      </c>
      <c r="X86" s="15">
        <f>V86</f>
        <v>42700</v>
      </c>
    </row>
    <row r="87" spans="1:24" ht="47.25" outlineLevel="1">
      <c r="A87" s="1" t="s">
        <v>57</v>
      </c>
      <c r="B87" s="3" t="s">
        <v>58</v>
      </c>
      <c r="C87" s="4" t="s">
        <v>57</v>
      </c>
      <c r="D87" s="4"/>
      <c r="E87" s="4"/>
      <c r="F87" s="5"/>
      <c r="G87" s="4"/>
      <c r="H87" s="4"/>
      <c r="I87" s="4"/>
      <c r="J87" s="4"/>
      <c r="K87" s="4"/>
      <c r="L87" s="4"/>
      <c r="M87" s="4"/>
      <c r="N87" s="4"/>
      <c r="O87" s="6">
        <v>290000</v>
      </c>
      <c r="P87" s="6">
        <v>0</v>
      </c>
      <c r="Q87" s="8">
        <f>Q88+Q90+Q91</f>
        <v>647300</v>
      </c>
      <c r="R87" s="14">
        <f>R88+R90+R91</f>
        <v>-147300</v>
      </c>
      <c r="S87" s="14">
        <f>S88+S90+S91</f>
        <v>500000</v>
      </c>
      <c r="T87" s="45">
        <f t="shared" si="9"/>
        <v>0</v>
      </c>
      <c r="U87" s="45">
        <f>U88+U90+U91</f>
        <v>500000</v>
      </c>
      <c r="V87" s="14">
        <f>V88+V90+V91</f>
        <v>500000</v>
      </c>
      <c r="W87" s="45">
        <f t="shared" si="10"/>
        <v>0</v>
      </c>
      <c r="X87" s="45">
        <f>X88+X90+X91</f>
        <v>500000</v>
      </c>
    </row>
    <row r="88" spans="1:24" ht="110.25" hidden="1" outlineLevel="2">
      <c r="A88" s="1" t="s">
        <v>59</v>
      </c>
      <c r="B88" s="3" t="s">
        <v>203</v>
      </c>
      <c r="C88" s="4" t="s">
        <v>201</v>
      </c>
      <c r="D88" s="4"/>
      <c r="E88" s="4"/>
      <c r="F88" s="5"/>
      <c r="G88" s="4"/>
      <c r="H88" s="4"/>
      <c r="I88" s="4"/>
      <c r="J88" s="4"/>
      <c r="K88" s="4"/>
      <c r="L88" s="4"/>
      <c r="M88" s="4"/>
      <c r="N88" s="4"/>
      <c r="O88" s="6">
        <v>290000</v>
      </c>
      <c r="P88" s="6">
        <v>0</v>
      </c>
      <c r="Q88" s="8">
        <f>Q89</f>
        <v>0</v>
      </c>
      <c r="R88" s="14">
        <f>R89</f>
        <v>0</v>
      </c>
      <c r="S88" s="14">
        <f>S89</f>
        <v>0</v>
      </c>
      <c r="T88" s="45">
        <f t="shared" si="9"/>
        <v>0</v>
      </c>
      <c r="U88" s="15"/>
      <c r="V88" s="14">
        <f>V89</f>
        <v>0</v>
      </c>
      <c r="W88" s="45">
        <f t="shared" si="10"/>
        <v>0</v>
      </c>
      <c r="X88" s="15"/>
    </row>
    <row r="89" spans="1:24" ht="126" hidden="1" outlineLevel="3">
      <c r="A89" s="1" t="s">
        <v>61</v>
      </c>
      <c r="B89" s="3" t="s">
        <v>204</v>
      </c>
      <c r="C89" s="4" t="s">
        <v>202</v>
      </c>
      <c r="D89" s="4"/>
      <c r="E89" s="4"/>
      <c r="F89" s="5"/>
      <c r="G89" s="4"/>
      <c r="H89" s="4"/>
      <c r="I89" s="4"/>
      <c r="J89" s="4"/>
      <c r="K89" s="4"/>
      <c r="L89" s="4"/>
      <c r="M89" s="4"/>
      <c r="N89" s="4"/>
      <c r="O89" s="6">
        <v>90000</v>
      </c>
      <c r="P89" s="6">
        <v>0</v>
      </c>
      <c r="Q89" s="8"/>
      <c r="R89" s="15">
        <f t="shared" si="2"/>
        <v>0</v>
      </c>
      <c r="S89" s="14">
        <f>Q89</f>
        <v>0</v>
      </c>
      <c r="T89" s="45">
        <f t="shared" si="9"/>
        <v>0</v>
      </c>
      <c r="U89" s="15"/>
      <c r="V89" s="14">
        <f>T89</f>
        <v>0</v>
      </c>
      <c r="W89" s="45">
        <f t="shared" si="10"/>
        <v>0</v>
      </c>
      <c r="X89" s="15"/>
    </row>
    <row r="90" spans="1:24" ht="47.25" outlineLevel="2" collapsed="1">
      <c r="A90" s="1" t="s">
        <v>59</v>
      </c>
      <c r="B90" s="3" t="s">
        <v>60</v>
      </c>
      <c r="C90" s="4" t="s">
        <v>59</v>
      </c>
      <c r="D90" s="4"/>
      <c r="E90" s="4"/>
      <c r="F90" s="5"/>
      <c r="G90" s="4"/>
      <c r="H90" s="4"/>
      <c r="I90" s="4"/>
      <c r="J90" s="4"/>
      <c r="K90" s="4"/>
      <c r="L90" s="4"/>
      <c r="M90" s="4"/>
      <c r="N90" s="4"/>
      <c r="O90" s="6">
        <v>290000</v>
      </c>
      <c r="P90" s="6">
        <v>0</v>
      </c>
      <c r="Q90" s="8">
        <f>Q93+Q94+Q92</f>
        <v>525000</v>
      </c>
      <c r="R90" s="14">
        <f>R93+R94+R92</f>
        <v>-25000</v>
      </c>
      <c r="S90" s="14">
        <f>S93+S94+S92</f>
        <v>500000</v>
      </c>
      <c r="T90" s="45">
        <f t="shared" si="9"/>
        <v>0</v>
      </c>
      <c r="U90" s="45">
        <f>U93+U94+U92</f>
        <v>500000</v>
      </c>
      <c r="V90" s="14">
        <f>V93+V94+V92</f>
        <v>500000</v>
      </c>
      <c r="W90" s="45">
        <f t="shared" si="10"/>
        <v>0</v>
      </c>
      <c r="X90" s="45">
        <f>X93+X94+X92</f>
        <v>500000</v>
      </c>
    </row>
    <row r="91" spans="1:24" ht="126" hidden="1" outlineLevel="2">
      <c r="A91" s="1"/>
      <c r="B91" s="3" t="s">
        <v>241</v>
      </c>
      <c r="C91" s="4" t="s">
        <v>242</v>
      </c>
      <c r="D91" s="4"/>
      <c r="E91" s="4"/>
      <c r="F91" s="5"/>
      <c r="G91" s="4"/>
      <c r="H91" s="4"/>
      <c r="I91" s="4"/>
      <c r="J91" s="4"/>
      <c r="K91" s="4"/>
      <c r="L91" s="4"/>
      <c r="M91" s="4"/>
      <c r="N91" s="4"/>
      <c r="O91" s="6"/>
      <c r="P91" s="6"/>
      <c r="Q91" s="8">
        <v>122300</v>
      </c>
      <c r="R91" s="15">
        <f>S91-Q91</f>
        <v>-122300</v>
      </c>
      <c r="S91" s="14"/>
      <c r="T91" s="45">
        <f t="shared" si="9"/>
        <v>0</v>
      </c>
      <c r="U91" s="15"/>
      <c r="V91" s="14"/>
      <c r="W91" s="45">
        <f t="shared" si="10"/>
        <v>0</v>
      </c>
      <c r="X91" s="15"/>
    </row>
    <row r="92" spans="1:24" ht="78.75" outlineLevel="3">
      <c r="A92" s="1" t="s">
        <v>61</v>
      </c>
      <c r="B92" s="3" t="s">
        <v>230</v>
      </c>
      <c r="C92" s="4" t="s">
        <v>227</v>
      </c>
      <c r="D92" s="4"/>
      <c r="E92" s="4"/>
      <c r="F92" s="5"/>
      <c r="G92" s="4"/>
      <c r="H92" s="4"/>
      <c r="I92" s="4"/>
      <c r="J92" s="4"/>
      <c r="K92" s="4"/>
      <c r="L92" s="4"/>
      <c r="M92" s="4"/>
      <c r="N92" s="4"/>
      <c r="O92" s="6">
        <v>90000</v>
      </c>
      <c r="P92" s="6">
        <v>0</v>
      </c>
      <c r="Q92" s="8">
        <v>500000</v>
      </c>
      <c r="R92" s="15">
        <f>S92-Q92</f>
        <v>0</v>
      </c>
      <c r="S92" s="14">
        <v>500000</v>
      </c>
      <c r="T92" s="45">
        <f t="shared" si="9"/>
        <v>0</v>
      </c>
      <c r="U92" s="15">
        <f>S92</f>
        <v>500000</v>
      </c>
      <c r="V92" s="14">
        <v>500000</v>
      </c>
      <c r="W92" s="45">
        <f t="shared" si="10"/>
        <v>0</v>
      </c>
      <c r="X92" s="15">
        <f>V92</f>
        <v>500000</v>
      </c>
    </row>
    <row r="93" spans="1:24" ht="62.25" customHeight="1" hidden="1" outlineLevel="3">
      <c r="A93" s="1" t="s">
        <v>61</v>
      </c>
      <c r="B93" s="3" t="s">
        <v>231</v>
      </c>
      <c r="C93" s="4" t="s">
        <v>61</v>
      </c>
      <c r="D93" s="4"/>
      <c r="E93" s="4"/>
      <c r="F93" s="5"/>
      <c r="G93" s="4"/>
      <c r="H93" s="4"/>
      <c r="I93" s="4"/>
      <c r="J93" s="4"/>
      <c r="K93" s="4"/>
      <c r="L93" s="4"/>
      <c r="M93" s="4"/>
      <c r="N93" s="4"/>
      <c r="O93" s="6">
        <v>90000</v>
      </c>
      <c r="P93" s="6">
        <v>0</v>
      </c>
      <c r="Q93" s="8">
        <v>0</v>
      </c>
      <c r="R93" s="15">
        <f t="shared" si="2"/>
        <v>0</v>
      </c>
      <c r="S93" s="14">
        <f>Q93</f>
        <v>0</v>
      </c>
      <c r="T93" s="45">
        <f t="shared" si="9"/>
        <v>0</v>
      </c>
      <c r="U93" s="15">
        <f>S93</f>
        <v>0</v>
      </c>
      <c r="V93" s="14">
        <f>T93</f>
        <v>0</v>
      </c>
      <c r="W93" s="45">
        <f t="shared" si="10"/>
        <v>0</v>
      </c>
      <c r="X93" s="15">
        <f>V93</f>
        <v>0</v>
      </c>
    </row>
    <row r="94" spans="1:24" ht="78.75" hidden="1" outlineLevel="3">
      <c r="A94" s="1" t="s">
        <v>129</v>
      </c>
      <c r="B94" s="3" t="s">
        <v>130</v>
      </c>
      <c r="C94" s="4" t="s">
        <v>129</v>
      </c>
      <c r="D94" s="4"/>
      <c r="E94" s="4"/>
      <c r="F94" s="5"/>
      <c r="G94" s="4"/>
      <c r="H94" s="4"/>
      <c r="I94" s="4"/>
      <c r="J94" s="4"/>
      <c r="K94" s="4"/>
      <c r="L94" s="4"/>
      <c r="M94" s="4"/>
      <c r="N94" s="4"/>
      <c r="O94" s="6">
        <v>200000</v>
      </c>
      <c r="P94" s="6">
        <v>0</v>
      </c>
      <c r="Q94" s="8">
        <v>25000</v>
      </c>
      <c r="R94" s="15">
        <f t="shared" si="2"/>
        <v>-25000</v>
      </c>
      <c r="S94" s="14"/>
      <c r="T94" s="45">
        <f t="shared" si="9"/>
        <v>0</v>
      </c>
      <c r="U94" s="15">
        <f>S94</f>
        <v>0</v>
      </c>
      <c r="V94" s="14"/>
      <c r="W94" s="45">
        <f t="shared" si="10"/>
        <v>0</v>
      </c>
      <c r="X94" s="15">
        <f>V94</f>
        <v>0</v>
      </c>
    </row>
    <row r="95" spans="1:24" ht="26.25" customHeight="1" outlineLevel="1" collapsed="1">
      <c r="A95" s="1" t="s">
        <v>62</v>
      </c>
      <c r="B95" s="3" t="s">
        <v>63</v>
      </c>
      <c r="C95" s="4" t="s">
        <v>62</v>
      </c>
      <c r="D95" s="4"/>
      <c r="E95" s="4"/>
      <c r="F95" s="5"/>
      <c r="G95" s="4"/>
      <c r="H95" s="4"/>
      <c r="I95" s="4"/>
      <c r="J95" s="4"/>
      <c r="K95" s="4"/>
      <c r="L95" s="4"/>
      <c r="M95" s="4"/>
      <c r="N95" s="4"/>
      <c r="O95" s="6">
        <v>460000</v>
      </c>
      <c r="P95" s="6">
        <v>0</v>
      </c>
      <c r="Q95" s="8">
        <f>SUM(Q96:Q109)</f>
        <v>1303000</v>
      </c>
      <c r="R95" s="14">
        <f>SUM(R96:R109)</f>
        <v>-1303000</v>
      </c>
      <c r="S95" s="14">
        <f>SUM(S96:S110)</f>
        <v>1303000</v>
      </c>
      <c r="T95" s="45">
        <f t="shared" si="9"/>
        <v>0</v>
      </c>
      <c r="U95" s="14">
        <f>SUM(U96:U110)</f>
        <v>1303000</v>
      </c>
      <c r="V95" s="14">
        <f>SUM(V96:V110)</f>
        <v>1303000</v>
      </c>
      <c r="W95" s="45">
        <f t="shared" si="10"/>
        <v>0</v>
      </c>
      <c r="X95" s="14">
        <f>SUM(X96:X110)</f>
        <v>1303000</v>
      </c>
    </row>
    <row r="96" spans="1:24" ht="78.75" customHeight="1" hidden="1" outlineLevel="3">
      <c r="A96" s="1" t="s">
        <v>131</v>
      </c>
      <c r="B96" s="3" t="s">
        <v>132</v>
      </c>
      <c r="C96" s="4" t="s">
        <v>131</v>
      </c>
      <c r="D96" s="4"/>
      <c r="E96" s="4"/>
      <c r="F96" s="5"/>
      <c r="G96" s="4"/>
      <c r="H96" s="4"/>
      <c r="I96" s="4"/>
      <c r="J96" s="4"/>
      <c r="K96" s="4"/>
      <c r="L96" s="4"/>
      <c r="M96" s="4"/>
      <c r="N96" s="4"/>
      <c r="O96" s="6">
        <v>22500</v>
      </c>
      <c r="P96" s="6">
        <v>0</v>
      </c>
      <c r="Q96" s="8"/>
      <c r="R96" s="15">
        <f t="shared" si="2"/>
        <v>0</v>
      </c>
      <c r="S96" s="14">
        <f>Q96</f>
        <v>0</v>
      </c>
      <c r="T96" s="45">
        <f t="shared" si="9"/>
        <v>0</v>
      </c>
      <c r="U96" s="15"/>
      <c r="V96" s="14">
        <f>T96</f>
        <v>0</v>
      </c>
      <c r="W96" s="45">
        <f t="shared" si="10"/>
        <v>0</v>
      </c>
      <c r="X96" s="15"/>
    </row>
    <row r="97" spans="1:24" ht="66" customHeight="1" hidden="1" outlineLevel="3">
      <c r="A97" s="1" t="s">
        <v>133</v>
      </c>
      <c r="B97" s="3" t="s">
        <v>134</v>
      </c>
      <c r="C97" s="4" t="s">
        <v>133</v>
      </c>
      <c r="D97" s="4"/>
      <c r="E97" s="4"/>
      <c r="F97" s="5"/>
      <c r="G97" s="4"/>
      <c r="H97" s="4"/>
      <c r="I97" s="4"/>
      <c r="J97" s="4"/>
      <c r="K97" s="4"/>
      <c r="L97" s="4"/>
      <c r="M97" s="4"/>
      <c r="N97" s="4"/>
      <c r="O97" s="6">
        <v>2500</v>
      </c>
      <c r="P97" s="6">
        <v>0</v>
      </c>
      <c r="Q97" s="8"/>
      <c r="R97" s="15">
        <f t="shared" si="2"/>
        <v>0</v>
      </c>
      <c r="S97" s="14">
        <f>Q97</f>
        <v>0</v>
      </c>
      <c r="T97" s="45">
        <f t="shared" si="9"/>
        <v>0</v>
      </c>
      <c r="U97" s="15"/>
      <c r="V97" s="14">
        <f>T97</f>
        <v>0</v>
      </c>
      <c r="W97" s="45">
        <f t="shared" si="10"/>
        <v>0</v>
      </c>
      <c r="X97" s="15"/>
    </row>
    <row r="98" spans="1:24" ht="66" customHeight="1" hidden="1" outlineLevel="3">
      <c r="A98" s="1" t="s">
        <v>135</v>
      </c>
      <c r="B98" s="3" t="s">
        <v>136</v>
      </c>
      <c r="C98" s="4" t="s">
        <v>135</v>
      </c>
      <c r="D98" s="4"/>
      <c r="E98" s="4"/>
      <c r="F98" s="5"/>
      <c r="G98" s="4"/>
      <c r="H98" s="4"/>
      <c r="I98" s="4"/>
      <c r="J98" s="4"/>
      <c r="K98" s="4"/>
      <c r="L98" s="4"/>
      <c r="M98" s="4"/>
      <c r="N98" s="4"/>
      <c r="O98" s="6">
        <v>16500</v>
      </c>
      <c r="P98" s="6">
        <v>0</v>
      </c>
      <c r="Q98" s="8"/>
      <c r="R98" s="15">
        <f t="shared" si="2"/>
        <v>0</v>
      </c>
      <c r="S98" s="14">
        <f>Q98</f>
        <v>0</v>
      </c>
      <c r="T98" s="45">
        <f t="shared" si="9"/>
        <v>0</v>
      </c>
      <c r="U98" s="15"/>
      <c r="V98" s="14">
        <f>T98</f>
        <v>0</v>
      </c>
      <c r="W98" s="45">
        <f t="shared" si="10"/>
        <v>0</v>
      </c>
      <c r="X98" s="15"/>
    </row>
    <row r="99" spans="1:24" ht="66" customHeight="1" hidden="1" outlineLevel="3">
      <c r="A99" s="1" t="s">
        <v>137</v>
      </c>
      <c r="B99" s="3" t="s">
        <v>138</v>
      </c>
      <c r="C99" s="4" t="s">
        <v>137</v>
      </c>
      <c r="D99" s="4"/>
      <c r="E99" s="4"/>
      <c r="F99" s="5"/>
      <c r="G99" s="4"/>
      <c r="H99" s="4"/>
      <c r="I99" s="4"/>
      <c r="J99" s="4"/>
      <c r="K99" s="4"/>
      <c r="L99" s="4"/>
      <c r="M99" s="4"/>
      <c r="N99" s="4"/>
      <c r="O99" s="6">
        <v>5100</v>
      </c>
      <c r="P99" s="6">
        <v>0</v>
      </c>
      <c r="Q99" s="8"/>
      <c r="R99" s="15">
        <f t="shared" si="2"/>
        <v>0</v>
      </c>
      <c r="S99" s="14">
        <f aca="true" t="shared" si="11" ref="S99:S104">Q99</f>
        <v>0</v>
      </c>
      <c r="T99" s="45">
        <f t="shared" si="9"/>
        <v>0</v>
      </c>
      <c r="U99" s="15"/>
      <c r="V99" s="14">
        <f aca="true" t="shared" si="12" ref="V99:V104">T99</f>
        <v>0</v>
      </c>
      <c r="W99" s="45">
        <f t="shared" si="10"/>
        <v>0</v>
      </c>
      <c r="X99" s="15"/>
    </row>
    <row r="100" spans="1:24" ht="81" customHeight="1" hidden="1" outlineLevel="3">
      <c r="A100" s="1" t="s">
        <v>139</v>
      </c>
      <c r="B100" s="3" t="s">
        <v>140</v>
      </c>
      <c r="C100" s="4" t="s">
        <v>139</v>
      </c>
      <c r="D100" s="4"/>
      <c r="E100" s="4"/>
      <c r="F100" s="5"/>
      <c r="G100" s="4"/>
      <c r="H100" s="4"/>
      <c r="I100" s="4"/>
      <c r="J100" s="4"/>
      <c r="K100" s="4"/>
      <c r="L100" s="4"/>
      <c r="M100" s="4"/>
      <c r="N100" s="4"/>
      <c r="O100" s="6">
        <v>11000</v>
      </c>
      <c r="P100" s="6">
        <v>0</v>
      </c>
      <c r="Q100" s="8"/>
      <c r="R100" s="15">
        <f t="shared" si="2"/>
        <v>0</v>
      </c>
      <c r="S100" s="14">
        <f t="shared" si="11"/>
        <v>0</v>
      </c>
      <c r="T100" s="45">
        <f t="shared" si="9"/>
        <v>0</v>
      </c>
      <c r="U100" s="15"/>
      <c r="V100" s="14">
        <f t="shared" si="12"/>
        <v>0</v>
      </c>
      <c r="W100" s="45">
        <f t="shared" si="10"/>
        <v>0</v>
      </c>
      <c r="X100" s="15"/>
    </row>
    <row r="101" spans="1:24" ht="66" customHeight="1" hidden="1" outlineLevel="3">
      <c r="A101" s="1" t="s">
        <v>141</v>
      </c>
      <c r="B101" s="3" t="s">
        <v>142</v>
      </c>
      <c r="C101" s="4" t="s">
        <v>141</v>
      </c>
      <c r="D101" s="4"/>
      <c r="E101" s="4"/>
      <c r="F101" s="5"/>
      <c r="G101" s="4"/>
      <c r="H101" s="4"/>
      <c r="I101" s="4"/>
      <c r="J101" s="4"/>
      <c r="K101" s="4"/>
      <c r="L101" s="4"/>
      <c r="M101" s="4"/>
      <c r="N101" s="4"/>
      <c r="O101" s="6">
        <v>44000</v>
      </c>
      <c r="P101" s="6">
        <v>0</v>
      </c>
      <c r="Q101" s="8"/>
      <c r="R101" s="15">
        <f t="shared" si="2"/>
        <v>0</v>
      </c>
      <c r="S101" s="14">
        <f t="shared" si="11"/>
        <v>0</v>
      </c>
      <c r="T101" s="45">
        <f t="shared" si="9"/>
        <v>0</v>
      </c>
      <c r="U101" s="15"/>
      <c r="V101" s="14">
        <f t="shared" si="12"/>
        <v>0</v>
      </c>
      <c r="W101" s="45">
        <f t="shared" si="10"/>
        <v>0</v>
      </c>
      <c r="X101" s="15"/>
    </row>
    <row r="102" spans="1:24" ht="44.25" customHeight="1" hidden="1" outlineLevel="2">
      <c r="A102" s="1" t="s">
        <v>143</v>
      </c>
      <c r="B102" s="3" t="s">
        <v>144</v>
      </c>
      <c r="C102" s="4" t="s">
        <v>143</v>
      </c>
      <c r="D102" s="4"/>
      <c r="E102" s="4"/>
      <c r="F102" s="5"/>
      <c r="G102" s="4"/>
      <c r="H102" s="4"/>
      <c r="I102" s="4"/>
      <c r="J102" s="4"/>
      <c r="K102" s="4"/>
      <c r="L102" s="4"/>
      <c r="M102" s="4"/>
      <c r="N102" s="4"/>
      <c r="O102" s="6">
        <v>30300</v>
      </c>
      <c r="P102" s="6">
        <v>0</v>
      </c>
      <c r="Q102" s="8">
        <v>0</v>
      </c>
      <c r="R102" s="15">
        <f aca="true" t="shared" si="13" ref="R102:R167">S102-Q102</f>
        <v>0</v>
      </c>
      <c r="S102" s="14">
        <f t="shared" si="11"/>
        <v>0</v>
      </c>
      <c r="T102" s="45">
        <f t="shared" si="9"/>
        <v>0</v>
      </c>
      <c r="U102" s="15"/>
      <c r="V102" s="14">
        <f t="shared" si="12"/>
        <v>0</v>
      </c>
      <c r="W102" s="45">
        <f t="shared" si="10"/>
        <v>0</v>
      </c>
      <c r="X102" s="15"/>
    </row>
    <row r="103" spans="1:24" ht="78.75" customHeight="1" hidden="1" outlineLevel="3">
      <c r="A103" s="1" t="s">
        <v>145</v>
      </c>
      <c r="B103" s="3" t="s">
        <v>146</v>
      </c>
      <c r="C103" s="4" t="s">
        <v>145</v>
      </c>
      <c r="D103" s="4"/>
      <c r="E103" s="4"/>
      <c r="F103" s="5"/>
      <c r="G103" s="4"/>
      <c r="H103" s="4"/>
      <c r="I103" s="4"/>
      <c r="J103" s="4"/>
      <c r="K103" s="4"/>
      <c r="L103" s="4"/>
      <c r="M103" s="4"/>
      <c r="N103" s="4"/>
      <c r="O103" s="6">
        <v>30300</v>
      </c>
      <c r="P103" s="6">
        <v>0</v>
      </c>
      <c r="Q103" s="8">
        <v>0</v>
      </c>
      <c r="R103" s="15">
        <f t="shared" si="13"/>
        <v>0</v>
      </c>
      <c r="S103" s="14">
        <f t="shared" si="11"/>
        <v>0</v>
      </c>
      <c r="T103" s="45">
        <f t="shared" si="9"/>
        <v>0</v>
      </c>
      <c r="U103" s="15"/>
      <c r="V103" s="14">
        <f t="shared" si="12"/>
        <v>0</v>
      </c>
      <c r="W103" s="45">
        <f t="shared" si="10"/>
        <v>0</v>
      </c>
      <c r="X103" s="15"/>
    </row>
    <row r="104" spans="1:24" ht="45" customHeight="1" hidden="1" outlineLevel="3">
      <c r="A104" s="1" t="s">
        <v>147</v>
      </c>
      <c r="B104" s="3" t="s">
        <v>148</v>
      </c>
      <c r="C104" s="4" t="s">
        <v>147</v>
      </c>
      <c r="D104" s="4"/>
      <c r="E104" s="4"/>
      <c r="F104" s="5"/>
      <c r="G104" s="4"/>
      <c r="H104" s="4"/>
      <c r="I104" s="4"/>
      <c r="J104" s="4"/>
      <c r="K104" s="4"/>
      <c r="L104" s="4"/>
      <c r="M104" s="4"/>
      <c r="N104" s="4"/>
      <c r="O104" s="6">
        <v>4900</v>
      </c>
      <c r="P104" s="6">
        <v>0</v>
      </c>
      <c r="Q104" s="8"/>
      <c r="R104" s="15">
        <f t="shared" si="13"/>
        <v>0</v>
      </c>
      <c r="S104" s="14">
        <f t="shared" si="11"/>
        <v>0</v>
      </c>
      <c r="T104" s="45">
        <f t="shared" si="9"/>
        <v>0</v>
      </c>
      <c r="U104" s="15"/>
      <c r="V104" s="14">
        <f t="shared" si="12"/>
        <v>0</v>
      </c>
      <c r="W104" s="45">
        <f t="shared" si="10"/>
        <v>0</v>
      </c>
      <c r="X104" s="15"/>
    </row>
    <row r="105" spans="1:24" ht="91.5" customHeight="1" hidden="1" outlineLevel="3">
      <c r="A105" s="1" t="s">
        <v>149</v>
      </c>
      <c r="B105" s="3" t="s">
        <v>150</v>
      </c>
      <c r="C105" s="4" t="s">
        <v>149</v>
      </c>
      <c r="D105" s="4"/>
      <c r="E105" s="4"/>
      <c r="F105" s="5"/>
      <c r="G105" s="4"/>
      <c r="H105" s="4"/>
      <c r="I105" s="4"/>
      <c r="J105" s="4"/>
      <c r="K105" s="4"/>
      <c r="L105" s="4"/>
      <c r="M105" s="4"/>
      <c r="N105" s="4"/>
      <c r="O105" s="6">
        <v>64800</v>
      </c>
      <c r="P105" s="6">
        <v>0</v>
      </c>
      <c r="Q105" s="8"/>
      <c r="R105" s="15">
        <f t="shared" si="13"/>
        <v>0</v>
      </c>
      <c r="S105" s="14">
        <f>Q105</f>
        <v>0</v>
      </c>
      <c r="T105" s="45">
        <f t="shared" si="9"/>
        <v>0</v>
      </c>
      <c r="U105" s="15"/>
      <c r="V105" s="14">
        <f>T105</f>
        <v>0</v>
      </c>
      <c r="W105" s="45">
        <f t="shared" si="10"/>
        <v>0</v>
      </c>
      <c r="X105" s="15"/>
    </row>
    <row r="106" spans="1:24" ht="77.25" customHeight="1" hidden="1" outlineLevel="3">
      <c r="A106" s="1" t="s">
        <v>151</v>
      </c>
      <c r="B106" s="3" t="s">
        <v>152</v>
      </c>
      <c r="C106" s="4" t="s">
        <v>151</v>
      </c>
      <c r="D106" s="4"/>
      <c r="E106" s="4"/>
      <c r="F106" s="5"/>
      <c r="G106" s="4"/>
      <c r="H106" s="4"/>
      <c r="I106" s="4"/>
      <c r="J106" s="4"/>
      <c r="K106" s="4"/>
      <c r="L106" s="4"/>
      <c r="M106" s="4"/>
      <c r="N106" s="4"/>
      <c r="O106" s="6">
        <v>0</v>
      </c>
      <c r="P106" s="6">
        <v>0</v>
      </c>
      <c r="Q106" s="8"/>
      <c r="R106" s="15">
        <f t="shared" si="13"/>
        <v>0</v>
      </c>
      <c r="S106" s="14">
        <f>Q106</f>
        <v>0</v>
      </c>
      <c r="T106" s="45">
        <f t="shared" si="9"/>
        <v>0</v>
      </c>
      <c r="U106" s="15"/>
      <c r="V106" s="14">
        <f>T106</f>
        <v>0</v>
      </c>
      <c r="W106" s="45">
        <f t="shared" si="10"/>
        <v>0</v>
      </c>
      <c r="X106" s="15"/>
    </row>
    <row r="107" spans="1:24" ht="39.75" customHeight="1" hidden="1" outlineLevel="3">
      <c r="A107" s="1" t="s">
        <v>153</v>
      </c>
      <c r="B107" s="3" t="s">
        <v>154</v>
      </c>
      <c r="C107" s="4" t="s">
        <v>153</v>
      </c>
      <c r="D107" s="4"/>
      <c r="E107" s="4"/>
      <c r="F107" s="5"/>
      <c r="G107" s="4"/>
      <c r="H107" s="4"/>
      <c r="I107" s="4"/>
      <c r="J107" s="4"/>
      <c r="K107" s="4"/>
      <c r="L107" s="4"/>
      <c r="M107" s="4"/>
      <c r="N107" s="4"/>
      <c r="O107" s="6">
        <v>0</v>
      </c>
      <c r="P107" s="6">
        <v>0</v>
      </c>
      <c r="Q107" s="8"/>
      <c r="R107" s="15">
        <f t="shared" si="13"/>
        <v>0</v>
      </c>
      <c r="S107" s="14">
        <f>Q107</f>
        <v>0</v>
      </c>
      <c r="T107" s="45">
        <f t="shared" si="9"/>
        <v>0</v>
      </c>
      <c r="U107" s="15"/>
      <c r="V107" s="14">
        <f>T107</f>
        <v>0</v>
      </c>
      <c r="W107" s="45">
        <f t="shared" si="10"/>
        <v>0</v>
      </c>
      <c r="X107" s="15"/>
    </row>
    <row r="108" spans="1:24" ht="97.5" customHeight="1" hidden="1" outlineLevel="3">
      <c r="A108" s="1" t="s">
        <v>155</v>
      </c>
      <c r="B108" s="3" t="s">
        <v>156</v>
      </c>
      <c r="C108" s="4" t="s">
        <v>155</v>
      </c>
      <c r="D108" s="4"/>
      <c r="E108" s="4"/>
      <c r="F108" s="5"/>
      <c r="G108" s="4"/>
      <c r="H108" s="4"/>
      <c r="I108" s="4"/>
      <c r="J108" s="4"/>
      <c r="K108" s="4"/>
      <c r="L108" s="4"/>
      <c r="M108" s="4"/>
      <c r="N108" s="4"/>
      <c r="O108" s="6">
        <v>7000</v>
      </c>
      <c r="P108" s="6">
        <v>0</v>
      </c>
      <c r="Q108" s="8"/>
      <c r="R108" s="15">
        <f t="shared" si="13"/>
        <v>0</v>
      </c>
      <c r="S108" s="14">
        <f>Q108</f>
        <v>0</v>
      </c>
      <c r="T108" s="45">
        <f t="shared" si="9"/>
        <v>0</v>
      </c>
      <c r="U108" s="15"/>
      <c r="V108" s="14">
        <f>T108</f>
        <v>0</v>
      </c>
      <c r="W108" s="45">
        <f t="shared" si="10"/>
        <v>0</v>
      </c>
      <c r="X108" s="15"/>
    </row>
    <row r="109" spans="1:24" ht="63" customHeight="1" hidden="1" outlineLevel="3">
      <c r="A109" s="1" t="s">
        <v>157</v>
      </c>
      <c r="B109" s="3" t="s">
        <v>158</v>
      </c>
      <c r="C109" s="4" t="s">
        <v>157</v>
      </c>
      <c r="D109" s="4"/>
      <c r="E109" s="4"/>
      <c r="F109" s="5"/>
      <c r="G109" s="4"/>
      <c r="H109" s="4"/>
      <c r="I109" s="4"/>
      <c r="J109" s="4"/>
      <c r="K109" s="4"/>
      <c r="L109" s="4"/>
      <c r="M109" s="4"/>
      <c r="N109" s="4"/>
      <c r="O109" s="6">
        <v>251400</v>
      </c>
      <c r="P109" s="6">
        <v>0</v>
      </c>
      <c r="Q109" s="8">
        <v>1303000</v>
      </c>
      <c r="R109" s="15">
        <f t="shared" si="13"/>
        <v>-1303000</v>
      </c>
      <c r="S109" s="14">
        <v>0</v>
      </c>
      <c r="T109" s="45">
        <f t="shared" si="9"/>
        <v>0</v>
      </c>
      <c r="U109" s="15">
        <f>S109</f>
        <v>0</v>
      </c>
      <c r="V109" s="14">
        <v>0</v>
      </c>
      <c r="W109" s="45">
        <f t="shared" si="10"/>
        <v>0</v>
      </c>
      <c r="X109" s="15">
        <v>0</v>
      </c>
    </row>
    <row r="110" spans="1:24" ht="63" customHeight="1" outlineLevel="3">
      <c r="A110" s="1"/>
      <c r="B110" s="3" t="s">
        <v>310</v>
      </c>
      <c r="C110" s="4" t="s">
        <v>311</v>
      </c>
      <c r="D110" s="4"/>
      <c r="E110" s="4"/>
      <c r="F110" s="5"/>
      <c r="G110" s="4"/>
      <c r="H110" s="4"/>
      <c r="I110" s="4"/>
      <c r="J110" s="4"/>
      <c r="K110" s="4"/>
      <c r="L110" s="4"/>
      <c r="M110" s="4"/>
      <c r="N110" s="4"/>
      <c r="O110" s="6"/>
      <c r="P110" s="6"/>
      <c r="Q110" s="8"/>
      <c r="R110" s="15"/>
      <c r="S110" s="14">
        <v>1303000</v>
      </c>
      <c r="T110" s="45">
        <f t="shared" si="9"/>
        <v>0</v>
      </c>
      <c r="U110" s="15">
        <f>S110</f>
        <v>1303000</v>
      </c>
      <c r="V110" s="14">
        <v>1303000</v>
      </c>
      <c r="W110" s="45">
        <f t="shared" si="10"/>
        <v>0</v>
      </c>
      <c r="X110" s="15">
        <f>V110</f>
        <v>1303000</v>
      </c>
    </row>
    <row r="111" spans="1:24" ht="14.25" customHeight="1" outlineLevel="1">
      <c r="A111" s="1" t="s">
        <v>41</v>
      </c>
      <c r="B111" s="3" t="s">
        <v>42</v>
      </c>
      <c r="C111" s="4" t="s">
        <v>41</v>
      </c>
      <c r="D111" s="4"/>
      <c r="E111" s="4"/>
      <c r="F111" s="5"/>
      <c r="G111" s="4"/>
      <c r="H111" s="4"/>
      <c r="I111" s="4"/>
      <c r="J111" s="4"/>
      <c r="K111" s="4"/>
      <c r="L111" s="4"/>
      <c r="M111" s="4"/>
      <c r="N111" s="4"/>
      <c r="O111" s="6">
        <v>190000</v>
      </c>
      <c r="P111" s="6">
        <v>0</v>
      </c>
      <c r="Q111" s="8">
        <f>Q112+Q114</f>
        <v>65200</v>
      </c>
      <c r="R111" s="14">
        <f>R112+R114</f>
        <v>-29200</v>
      </c>
      <c r="S111" s="14">
        <f>S112+S114</f>
        <v>36000</v>
      </c>
      <c r="T111" s="45">
        <f t="shared" si="9"/>
        <v>0</v>
      </c>
      <c r="U111" s="45">
        <f>U112+U114</f>
        <v>36000</v>
      </c>
      <c r="V111" s="14">
        <f>V112+V114</f>
        <v>36000</v>
      </c>
      <c r="W111" s="45">
        <f t="shared" si="10"/>
        <v>0</v>
      </c>
      <c r="X111" s="45">
        <f>X112+X114</f>
        <v>36000</v>
      </c>
    </row>
    <row r="112" spans="1:24" ht="14.25" customHeight="1" hidden="1" outlineLevel="2">
      <c r="A112" s="1" t="s">
        <v>43</v>
      </c>
      <c r="B112" s="3" t="s">
        <v>44</v>
      </c>
      <c r="C112" s="4" t="s">
        <v>43</v>
      </c>
      <c r="D112" s="4"/>
      <c r="E112" s="4"/>
      <c r="F112" s="5"/>
      <c r="G112" s="4"/>
      <c r="H112" s="4"/>
      <c r="I112" s="4"/>
      <c r="J112" s="4"/>
      <c r="K112" s="4"/>
      <c r="L112" s="4"/>
      <c r="M112" s="4"/>
      <c r="N112" s="4"/>
      <c r="O112" s="6">
        <v>0</v>
      </c>
      <c r="P112" s="6">
        <v>0</v>
      </c>
      <c r="Q112" s="8">
        <f>Q113</f>
        <v>0</v>
      </c>
      <c r="R112" s="14">
        <f>R113</f>
        <v>0</v>
      </c>
      <c r="S112" s="14">
        <f>S113</f>
        <v>0</v>
      </c>
      <c r="T112" s="45">
        <f t="shared" si="9"/>
        <v>0</v>
      </c>
      <c r="U112" s="15"/>
      <c r="V112" s="14">
        <f>V113</f>
        <v>0</v>
      </c>
      <c r="W112" s="45">
        <f t="shared" si="10"/>
        <v>0</v>
      </c>
      <c r="X112" s="15"/>
    </row>
    <row r="113" spans="1:24" ht="36.75" customHeight="1" hidden="1" outlineLevel="3">
      <c r="A113" s="1" t="s">
        <v>159</v>
      </c>
      <c r="B113" s="3" t="s">
        <v>160</v>
      </c>
      <c r="C113" s="4" t="s">
        <v>159</v>
      </c>
      <c r="D113" s="4"/>
      <c r="E113" s="4"/>
      <c r="F113" s="5"/>
      <c r="G113" s="4"/>
      <c r="H113" s="4"/>
      <c r="I113" s="4"/>
      <c r="J113" s="4"/>
      <c r="K113" s="4"/>
      <c r="L113" s="4"/>
      <c r="M113" s="4"/>
      <c r="N113" s="4"/>
      <c r="O113" s="6">
        <v>0</v>
      </c>
      <c r="P113" s="6">
        <v>0</v>
      </c>
      <c r="Q113" s="8">
        <v>0</v>
      </c>
      <c r="R113" s="15">
        <f t="shared" si="13"/>
        <v>0</v>
      </c>
      <c r="S113" s="14">
        <f>Q113</f>
        <v>0</v>
      </c>
      <c r="T113" s="45">
        <f t="shared" si="9"/>
        <v>0</v>
      </c>
      <c r="U113" s="15"/>
      <c r="V113" s="14">
        <f>T113</f>
        <v>0</v>
      </c>
      <c r="W113" s="45">
        <f t="shared" si="10"/>
        <v>0</v>
      </c>
      <c r="X113" s="15"/>
    </row>
    <row r="114" spans="1:24" ht="14.25" customHeight="1" outlineLevel="2" collapsed="1">
      <c r="A114" s="1" t="s">
        <v>161</v>
      </c>
      <c r="B114" s="3" t="s">
        <v>162</v>
      </c>
      <c r="C114" s="4" t="s">
        <v>161</v>
      </c>
      <c r="D114" s="4"/>
      <c r="E114" s="4"/>
      <c r="F114" s="5"/>
      <c r="G114" s="4"/>
      <c r="H114" s="4"/>
      <c r="I114" s="4"/>
      <c r="J114" s="4"/>
      <c r="K114" s="4"/>
      <c r="L114" s="4"/>
      <c r="M114" s="4"/>
      <c r="N114" s="4"/>
      <c r="O114" s="6">
        <v>190000</v>
      </c>
      <c r="P114" s="6">
        <v>0</v>
      </c>
      <c r="Q114" s="8">
        <f>Q115</f>
        <v>65200</v>
      </c>
      <c r="R114" s="14">
        <f>R115</f>
        <v>-29200</v>
      </c>
      <c r="S114" s="14">
        <f>S115</f>
        <v>36000</v>
      </c>
      <c r="T114" s="45">
        <f t="shared" si="9"/>
        <v>0</v>
      </c>
      <c r="U114" s="45">
        <f>U115</f>
        <v>36000</v>
      </c>
      <c r="V114" s="14">
        <f>V115</f>
        <v>36000</v>
      </c>
      <c r="W114" s="45">
        <f t="shared" si="10"/>
        <v>0</v>
      </c>
      <c r="X114" s="45">
        <f>X115</f>
        <v>36000</v>
      </c>
    </row>
    <row r="115" spans="1:24" ht="37.5" customHeight="1" outlineLevel="3">
      <c r="A115" s="1" t="s">
        <v>163</v>
      </c>
      <c r="B115" s="3" t="s">
        <v>164</v>
      </c>
      <c r="C115" s="4" t="s">
        <v>163</v>
      </c>
      <c r="D115" s="4"/>
      <c r="E115" s="4"/>
      <c r="F115" s="5"/>
      <c r="G115" s="4"/>
      <c r="H115" s="4"/>
      <c r="I115" s="4"/>
      <c r="J115" s="4"/>
      <c r="K115" s="4"/>
      <c r="L115" s="4"/>
      <c r="M115" s="4"/>
      <c r="N115" s="4"/>
      <c r="O115" s="6">
        <v>190000</v>
      </c>
      <c r="P115" s="6">
        <v>0</v>
      </c>
      <c r="Q115" s="8">
        <v>65200</v>
      </c>
      <c r="R115" s="15">
        <f t="shared" si="13"/>
        <v>-29200</v>
      </c>
      <c r="S115" s="14">
        <v>36000</v>
      </c>
      <c r="T115" s="45">
        <f aca="true" t="shared" si="14" ref="T115:T146">U115-S115</f>
        <v>0</v>
      </c>
      <c r="U115" s="15">
        <f>S115</f>
        <v>36000</v>
      </c>
      <c r="V115" s="14">
        <v>36000</v>
      </c>
      <c r="W115" s="45">
        <f aca="true" t="shared" si="15" ref="W115:W146">X115-V115</f>
        <v>0</v>
      </c>
      <c r="X115" s="15">
        <f>V115</f>
        <v>36000</v>
      </c>
    </row>
    <row r="116" spans="1:24" ht="14.25" customHeight="1">
      <c r="A116" s="1" t="s">
        <v>45</v>
      </c>
      <c r="B116" s="3" t="s">
        <v>46</v>
      </c>
      <c r="C116" s="4" t="s">
        <v>45</v>
      </c>
      <c r="D116" s="4"/>
      <c r="E116" s="4"/>
      <c r="F116" s="5"/>
      <c r="G116" s="4"/>
      <c r="H116" s="4"/>
      <c r="I116" s="4"/>
      <c r="J116" s="4"/>
      <c r="K116" s="4"/>
      <c r="L116" s="4"/>
      <c r="M116" s="4"/>
      <c r="N116" s="4"/>
      <c r="O116" s="6">
        <v>142917900</v>
      </c>
      <c r="P116" s="6">
        <v>21730473</v>
      </c>
      <c r="Q116" s="8">
        <f>Q117+Q164+Q166</f>
        <v>257038170.01000002</v>
      </c>
      <c r="R116" s="15">
        <f t="shared" si="13"/>
        <v>-30018243.370000035</v>
      </c>
      <c r="S116" s="14">
        <f>S117+S164+S166</f>
        <v>227019926.64</v>
      </c>
      <c r="T116" s="45">
        <f t="shared" si="14"/>
        <v>-20.9099999666214</v>
      </c>
      <c r="U116" s="45">
        <f>U117+U164+U166</f>
        <v>227019905.73000002</v>
      </c>
      <c r="V116" s="14">
        <f>V117+V164+V166</f>
        <v>222169753.89</v>
      </c>
      <c r="W116" s="45">
        <f t="shared" si="15"/>
        <v>-47.36999997496605</v>
      </c>
      <c r="X116" s="45">
        <f>X117+X164+X166</f>
        <v>222169706.52</v>
      </c>
    </row>
    <row r="117" spans="1:24" ht="58.5" customHeight="1" outlineLevel="1">
      <c r="A117" s="1" t="s">
        <v>47</v>
      </c>
      <c r="B117" s="3" t="s">
        <v>48</v>
      </c>
      <c r="C117" s="4" t="s">
        <v>47</v>
      </c>
      <c r="D117" s="4"/>
      <c r="E117" s="4"/>
      <c r="F117" s="5"/>
      <c r="G117" s="4"/>
      <c r="H117" s="4"/>
      <c r="I117" s="4"/>
      <c r="J117" s="4"/>
      <c r="K117" s="4"/>
      <c r="L117" s="4"/>
      <c r="M117" s="4"/>
      <c r="N117" s="4"/>
      <c r="O117" s="6">
        <v>142917900</v>
      </c>
      <c r="P117" s="6">
        <v>22168038</v>
      </c>
      <c r="Q117" s="8">
        <f>Q118+Q122+Q137+Q158</f>
        <v>267422170.01000002</v>
      </c>
      <c r="R117" s="15">
        <f t="shared" si="13"/>
        <v>-40402243.370000035</v>
      </c>
      <c r="S117" s="14">
        <f>S118+S122+S137+S158</f>
        <v>227019926.64</v>
      </c>
      <c r="T117" s="45">
        <f t="shared" si="14"/>
        <v>-20.9099999666214</v>
      </c>
      <c r="U117" s="45">
        <f>U118+U122+U137+U158</f>
        <v>227019905.73000002</v>
      </c>
      <c r="V117" s="14">
        <f>V118+V122+V137+V158</f>
        <v>222169753.89</v>
      </c>
      <c r="W117" s="45">
        <f t="shared" si="15"/>
        <v>-47.36999997496605</v>
      </c>
      <c r="X117" s="45">
        <f>X118+X122+X137+X158</f>
        <v>222169706.52</v>
      </c>
    </row>
    <row r="118" spans="1:24" ht="33" customHeight="1" hidden="1" outlineLevel="2">
      <c r="A118" s="1" t="s">
        <v>49</v>
      </c>
      <c r="B118" s="3" t="s">
        <v>208</v>
      </c>
      <c r="C118" s="4" t="s">
        <v>270</v>
      </c>
      <c r="D118" s="4"/>
      <c r="E118" s="4"/>
      <c r="F118" s="5"/>
      <c r="G118" s="4"/>
      <c r="H118" s="4"/>
      <c r="I118" s="4"/>
      <c r="J118" s="4"/>
      <c r="K118" s="4"/>
      <c r="L118" s="4"/>
      <c r="M118" s="4"/>
      <c r="N118" s="4"/>
      <c r="O118" s="6">
        <v>581800</v>
      </c>
      <c r="P118" s="6">
        <v>0</v>
      </c>
      <c r="Q118" s="14">
        <f>SUM(Q119:Q121)</f>
        <v>26579300</v>
      </c>
      <c r="R118" s="15">
        <f t="shared" si="13"/>
        <v>-26579300</v>
      </c>
      <c r="S118" s="14">
        <f>SUM(S119:S121)</f>
        <v>0</v>
      </c>
      <c r="T118" s="45">
        <f t="shared" si="14"/>
        <v>0</v>
      </c>
      <c r="U118" s="45">
        <f>SUM(U119:U121)</f>
        <v>0</v>
      </c>
      <c r="V118" s="14">
        <f>SUM(V119:V121)</f>
        <v>0</v>
      </c>
      <c r="W118" s="45">
        <f t="shared" si="15"/>
        <v>0</v>
      </c>
      <c r="X118" s="45">
        <f>SUM(X119:X121)</f>
        <v>0</v>
      </c>
    </row>
    <row r="119" spans="1:24" ht="53.25" customHeight="1" hidden="1" outlineLevel="3">
      <c r="A119" s="1" t="s">
        <v>165</v>
      </c>
      <c r="B119" s="3" t="s">
        <v>209</v>
      </c>
      <c r="C119" s="4" t="s">
        <v>271</v>
      </c>
      <c r="D119" s="4"/>
      <c r="E119" s="4"/>
      <c r="F119" s="5"/>
      <c r="G119" s="4"/>
      <c r="H119" s="4"/>
      <c r="I119" s="4"/>
      <c r="J119" s="4"/>
      <c r="K119" s="4"/>
      <c r="L119" s="4"/>
      <c r="M119" s="4"/>
      <c r="N119" s="4"/>
      <c r="O119" s="6">
        <v>581800</v>
      </c>
      <c r="P119" s="6">
        <v>0</v>
      </c>
      <c r="Q119" s="8"/>
      <c r="R119" s="15">
        <f t="shared" si="13"/>
        <v>0</v>
      </c>
      <c r="S119" s="14">
        <f>Q119</f>
        <v>0</v>
      </c>
      <c r="T119" s="45">
        <f t="shared" si="14"/>
        <v>0</v>
      </c>
      <c r="U119" s="15"/>
      <c r="V119" s="14">
        <f>T119</f>
        <v>0</v>
      </c>
      <c r="W119" s="45">
        <f t="shared" si="15"/>
        <v>0</v>
      </c>
      <c r="X119" s="15"/>
    </row>
    <row r="120" spans="1:24" ht="75" customHeight="1" hidden="1" outlineLevel="3">
      <c r="A120" s="1"/>
      <c r="B120" s="3" t="s">
        <v>228</v>
      </c>
      <c r="C120" s="4" t="s">
        <v>226</v>
      </c>
      <c r="D120" s="4"/>
      <c r="E120" s="4"/>
      <c r="F120" s="5"/>
      <c r="G120" s="4"/>
      <c r="H120" s="4"/>
      <c r="I120" s="4"/>
      <c r="J120" s="4"/>
      <c r="K120" s="4"/>
      <c r="L120" s="4"/>
      <c r="M120" s="4"/>
      <c r="N120" s="4"/>
      <c r="O120" s="6"/>
      <c r="P120" s="6"/>
      <c r="Q120" s="8"/>
      <c r="R120" s="15">
        <f>S120-Q120</f>
        <v>0</v>
      </c>
      <c r="S120" s="14">
        <f>Q120</f>
        <v>0</v>
      </c>
      <c r="T120" s="45">
        <f t="shared" si="14"/>
        <v>0</v>
      </c>
      <c r="U120" s="15"/>
      <c r="V120" s="14">
        <f>T120</f>
        <v>0</v>
      </c>
      <c r="W120" s="45">
        <f t="shared" si="15"/>
        <v>0</v>
      </c>
      <c r="X120" s="15"/>
    </row>
    <row r="121" spans="1:24" ht="42.75" customHeight="1" hidden="1" outlineLevel="3">
      <c r="A121" s="1"/>
      <c r="B121" s="3" t="s">
        <v>229</v>
      </c>
      <c r="C121" s="4" t="s">
        <v>269</v>
      </c>
      <c r="D121" s="4"/>
      <c r="E121" s="4"/>
      <c r="F121" s="5"/>
      <c r="G121" s="4"/>
      <c r="H121" s="4"/>
      <c r="I121" s="4"/>
      <c r="J121" s="4"/>
      <c r="K121" s="4"/>
      <c r="L121" s="4"/>
      <c r="M121" s="4"/>
      <c r="N121" s="4"/>
      <c r="O121" s="6"/>
      <c r="P121" s="6"/>
      <c r="Q121" s="8">
        <v>26579300</v>
      </c>
      <c r="R121" s="15">
        <f>S121-Q121</f>
        <v>-26579300</v>
      </c>
      <c r="S121" s="14"/>
      <c r="T121" s="45">
        <f t="shared" si="14"/>
        <v>0</v>
      </c>
      <c r="U121" s="15"/>
      <c r="V121" s="14"/>
      <c r="W121" s="45">
        <f t="shared" si="15"/>
        <v>0</v>
      </c>
      <c r="X121" s="15"/>
    </row>
    <row r="122" spans="1:24" ht="48" customHeight="1" outlineLevel="2" collapsed="1">
      <c r="A122" s="1" t="s">
        <v>50</v>
      </c>
      <c r="B122" s="3" t="s">
        <v>51</v>
      </c>
      <c r="C122" s="4" t="s">
        <v>268</v>
      </c>
      <c r="D122" s="4"/>
      <c r="E122" s="4"/>
      <c r="F122" s="5"/>
      <c r="G122" s="4"/>
      <c r="H122" s="4"/>
      <c r="I122" s="4"/>
      <c r="J122" s="4"/>
      <c r="K122" s="4"/>
      <c r="L122" s="4"/>
      <c r="M122" s="4"/>
      <c r="N122" s="4"/>
      <c r="O122" s="6">
        <v>14986500</v>
      </c>
      <c r="P122" s="6">
        <v>18087262</v>
      </c>
      <c r="Q122" s="8">
        <f>SUM(Q123:Q136)</f>
        <v>83378108.01</v>
      </c>
      <c r="R122" s="14">
        <f>SUM(R123:R136)</f>
        <v>-21580001.369999997</v>
      </c>
      <c r="S122" s="14">
        <f>SUM(S123:S136)</f>
        <v>61798106.64</v>
      </c>
      <c r="T122" s="45">
        <f t="shared" si="14"/>
        <v>-10.909999996423721</v>
      </c>
      <c r="U122" s="45">
        <f>SUM(U123:U136)</f>
        <v>61798095.730000004</v>
      </c>
      <c r="V122" s="14">
        <f>SUM(V123:V136)</f>
        <v>60244433.89</v>
      </c>
      <c r="W122" s="45">
        <f t="shared" si="15"/>
        <v>-37.36999999731779</v>
      </c>
      <c r="X122" s="45">
        <f>SUM(X123:X136)</f>
        <v>60244396.52</v>
      </c>
    </row>
    <row r="123" spans="1:24" ht="126" customHeight="1" outlineLevel="3">
      <c r="A123" s="1" t="s">
        <v>166</v>
      </c>
      <c r="B123" s="3" t="s">
        <v>293</v>
      </c>
      <c r="C123" s="4" t="s">
        <v>251</v>
      </c>
      <c r="D123" s="4"/>
      <c r="E123" s="4"/>
      <c r="F123" s="5"/>
      <c r="G123" s="4"/>
      <c r="H123" s="4"/>
      <c r="I123" s="4"/>
      <c r="J123" s="4"/>
      <c r="K123" s="4"/>
      <c r="L123" s="4"/>
      <c r="M123" s="4"/>
      <c r="N123" s="4"/>
      <c r="O123" s="6">
        <v>0</v>
      </c>
      <c r="P123" s="6">
        <v>5350408</v>
      </c>
      <c r="Q123" s="8">
        <v>39803300</v>
      </c>
      <c r="R123" s="15">
        <f t="shared" si="13"/>
        <v>-26992100</v>
      </c>
      <c r="S123" s="14">
        <v>12811200</v>
      </c>
      <c r="T123" s="45">
        <f t="shared" si="14"/>
        <v>0</v>
      </c>
      <c r="U123" s="15">
        <f>S123</f>
        <v>12811200</v>
      </c>
      <c r="V123" s="14">
        <v>25894800</v>
      </c>
      <c r="W123" s="45">
        <f t="shared" si="15"/>
        <v>0</v>
      </c>
      <c r="X123" s="15">
        <f>V123</f>
        <v>25894800</v>
      </c>
    </row>
    <row r="124" spans="1:24" ht="76.5" customHeight="1" hidden="1" outlineLevel="3">
      <c r="A124" s="1"/>
      <c r="B124" s="3" t="s">
        <v>294</v>
      </c>
      <c r="C124" s="4" t="s">
        <v>292</v>
      </c>
      <c r="D124" s="4"/>
      <c r="E124" s="4"/>
      <c r="F124" s="5"/>
      <c r="G124" s="4"/>
      <c r="H124" s="4"/>
      <c r="I124" s="4"/>
      <c r="J124" s="4"/>
      <c r="K124" s="4"/>
      <c r="L124" s="4"/>
      <c r="M124" s="4"/>
      <c r="N124" s="4"/>
      <c r="O124" s="6"/>
      <c r="P124" s="6"/>
      <c r="Q124" s="8"/>
      <c r="R124" s="15"/>
      <c r="S124" s="14"/>
      <c r="T124" s="45">
        <f t="shared" si="14"/>
        <v>0</v>
      </c>
      <c r="U124" s="15">
        <f aca="true" t="shared" si="16" ref="U124:U134">S124</f>
        <v>0</v>
      </c>
      <c r="V124" s="14"/>
      <c r="W124" s="45">
        <f t="shared" si="15"/>
        <v>0</v>
      </c>
      <c r="X124" s="15">
        <f aca="true" t="shared" si="17" ref="X124:X134">V124</f>
        <v>0</v>
      </c>
    </row>
    <row r="125" spans="1:24" ht="60" customHeight="1" hidden="1" outlineLevel="3">
      <c r="A125" s="1"/>
      <c r="B125" s="3" t="s">
        <v>235</v>
      </c>
      <c r="C125" s="4" t="s">
        <v>272</v>
      </c>
      <c r="D125" s="4"/>
      <c r="E125" s="4"/>
      <c r="F125" s="5"/>
      <c r="G125" s="4"/>
      <c r="H125" s="4"/>
      <c r="I125" s="4"/>
      <c r="J125" s="4"/>
      <c r="K125" s="4"/>
      <c r="L125" s="4"/>
      <c r="M125" s="4"/>
      <c r="N125" s="4"/>
      <c r="O125" s="6"/>
      <c r="P125" s="6"/>
      <c r="Q125" s="8"/>
      <c r="R125" s="15">
        <f t="shared" si="13"/>
        <v>0</v>
      </c>
      <c r="S125" s="14">
        <f>Q125</f>
        <v>0</v>
      </c>
      <c r="T125" s="45">
        <f t="shared" si="14"/>
        <v>0</v>
      </c>
      <c r="U125" s="15">
        <f t="shared" si="16"/>
        <v>0</v>
      </c>
      <c r="V125" s="14">
        <f>T125</f>
        <v>0</v>
      </c>
      <c r="W125" s="45">
        <f t="shared" si="15"/>
        <v>0</v>
      </c>
      <c r="X125" s="15">
        <f t="shared" si="17"/>
        <v>0</v>
      </c>
    </row>
    <row r="126" spans="1:24" ht="76.5" customHeight="1" hidden="1" outlineLevel="3">
      <c r="A126" s="1"/>
      <c r="B126" s="3" t="s">
        <v>217</v>
      </c>
      <c r="C126" s="4" t="s">
        <v>273</v>
      </c>
      <c r="D126" s="4"/>
      <c r="E126" s="4"/>
      <c r="F126" s="5"/>
      <c r="G126" s="4"/>
      <c r="H126" s="4"/>
      <c r="I126" s="4"/>
      <c r="J126" s="4"/>
      <c r="K126" s="4"/>
      <c r="L126" s="4"/>
      <c r="M126" s="4"/>
      <c r="N126" s="4"/>
      <c r="O126" s="6"/>
      <c r="P126" s="6"/>
      <c r="Q126" s="8"/>
      <c r="R126" s="15">
        <f t="shared" si="13"/>
        <v>0</v>
      </c>
      <c r="S126" s="14"/>
      <c r="T126" s="45">
        <f t="shared" si="14"/>
        <v>0</v>
      </c>
      <c r="U126" s="15">
        <f t="shared" si="16"/>
        <v>0</v>
      </c>
      <c r="V126" s="14"/>
      <c r="W126" s="45">
        <f t="shared" si="15"/>
        <v>0</v>
      </c>
      <c r="X126" s="15">
        <f t="shared" si="17"/>
        <v>0</v>
      </c>
    </row>
    <row r="127" spans="1:24" ht="76.5" customHeight="1" hidden="1" outlineLevel="3">
      <c r="A127" s="1"/>
      <c r="B127" s="3" t="s">
        <v>277</v>
      </c>
      <c r="C127" s="4" t="s">
        <v>273</v>
      </c>
      <c r="D127" s="4"/>
      <c r="E127" s="4"/>
      <c r="F127" s="5"/>
      <c r="G127" s="4"/>
      <c r="H127" s="4"/>
      <c r="I127" s="4"/>
      <c r="J127" s="4"/>
      <c r="K127" s="4"/>
      <c r="L127" s="4"/>
      <c r="M127" s="4"/>
      <c r="N127" s="4"/>
      <c r="O127" s="6"/>
      <c r="P127" s="6"/>
      <c r="Q127" s="8">
        <v>970002.51</v>
      </c>
      <c r="R127" s="15">
        <f t="shared" si="13"/>
        <v>-970002.51</v>
      </c>
      <c r="S127" s="14"/>
      <c r="T127" s="45">
        <f t="shared" si="14"/>
        <v>0</v>
      </c>
      <c r="U127" s="15">
        <f t="shared" si="16"/>
        <v>0</v>
      </c>
      <c r="V127" s="14"/>
      <c r="W127" s="45">
        <f t="shared" si="15"/>
        <v>0</v>
      </c>
      <c r="X127" s="15">
        <f t="shared" si="17"/>
        <v>0</v>
      </c>
    </row>
    <row r="128" spans="1:24" ht="96" customHeight="1" hidden="1" outlineLevel="3">
      <c r="A128" s="1"/>
      <c r="B128" s="3" t="s">
        <v>298</v>
      </c>
      <c r="C128" s="4" t="s">
        <v>266</v>
      </c>
      <c r="D128" s="4"/>
      <c r="E128" s="4"/>
      <c r="F128" s="5"/>
      <c r="G128" s="4"/>
      <c r="H128" s="4"/>
      <c r="I128" s="4"/>
      <c r="J128" s="4"/>
      <c r="K128" s="4"/>
      <c r="L128" s="4"/>
      <c r="M128" s="4"/>
      <c r="N128" s="4"/>
      <c r="O128" s="6"/>
      <c r="P128" s="6"/>
      <c r="Q128" s="8">
        <v>1188612.02</v>
      </c>
      <c r="R128" s="15">
        <f>S128-Q128</f>
        <v>14853387.98</v>
      </c>
      <c r="S128" s="14">
        <v>16042000</v>
      </c>
      <c r="T128" s="45">
        <f t="shared" si="14"/>
        <v>-16042000</v>
      </c>
      <c r="U128" s="15">
        <f>S128-16042000</f>
        <v>0</v>
      </c>
      <c r="V128" s="14"/>
      <c r="W128" s="45">
        <f t="shared" si="15"/>
        <v>0</v>
      </c>
      <c r="X128" s="15">
        <f t="shared" si="17"/>
        <v>0</v>
      </c>
    </row>
    <row r="129" spans="1:24" ht="63" customHeight="1" outlineLevel="3">
      <c r="A129" s="1"/>
      <c r="B129" s="3" t="s">
        <v>326</v>
      </c>
      <c r="C129" s="4" t="s">
        <v>252</v>
      </c>
      <c r="D129" s="4"/>
      <c r="E129" s="4"/>
      <c r="F129" s="5"/>
      <c r="G129" s="4"/>
      <c r="H129" s="4"/>
      <c r="I129" s="4"/>
      <c r="J129" s="4"/>
      <c r="K129" s="4"/>
      <c r="L129" s="4"/>
      <c r="M129" s="4"/>
      <c r="N129" s="4"/>
      <c r="O129" s="6"/>
      <c r="P129" s="6"/>
      <c r="Q129" s="8">
        <v>8331387.72</v>
      </c>
      <c r="R129" s="15">
        <f>S129-Q129</f>
        <v>-3974081.08</v>
      </c>
      <c r="S129" s="14">
        <v>4357306.64</v>
      </c>
      <c r="T129" s="45">
        <f t="shared" si="14"/>
        <v>0</v>
      </c>
      <c r="U129" s="15">
        <f>S129</f>
        <v>4357306.64</v>
      </c>
      <c r="V129" s="14">
        <v>4389533.89</v>
      </c>
      <c r="W129" s="45">
        <f t="shared" si="15"/>
        <v>0</v>
      </c>
      <c r="X129" s="15">
        <f>V129</f>
        <v>4389533.89</v>
      </c>
    </row>
    <row r="130" spans="1:24" ht="63" customHeight="1" hidden="1" outlineLevel="3">
      <c r="A130" s="1"/>
      <c r="B130" s="3" t="s">
        <v>300</v>
      </c>
      <c r="C130" s="4" t="s">
        <v>299</v>
      </c>
      <c r="D130" s="4"/>
      <c r="E130" s="4"/>
      <c r="F130" s="5"/>
      <c r="G130" s="4"/>
      <c r="H130" s="4"/>
      <c r="I130" s="4"/>
      <c r="J130" s="4"/>
      <c r="K130" s="4"/>
      <c r="L130" s="4"/>
      <c r="M130" s="4"/>
      <c r="N130" s="4"/>
      <c r="O130" s="6"/>
      <c r="P130" s="6"/>
      <c r="Q130" s="8"/>
      <c r="R130" s="15"/>
      <c r="S130" s="14"/>
      <c r="T130" s="45">
        <f t="shared" si="14"/>
        <v>0</v>
      </c>
      <c r="U130" s="15">
        <f t="shared" si="16"/>
        <v>0</v>
      </c>
      <c r="V130" s="14"/>
      <c r="W130" s="45">
        <f t="shared" si="15"/>
        <v>0</v>
      </c>
      <c r="X130" s="15">
        <f t="shared" si="17"/>
        <v>0</v>
      </c>
    </row>
    <row r="131" spans="1:24" ht="42" customHeight="1" hidden="1" outlineLevel="3">
      <c r="A131" s="1"/>
      <c r="B131" s="3" t="s">
        <v>297</v>
      </c>
      <c r="C131" s="4" t="s">
        <v>253</v>
      </c>
      <c r="D131" s="4"/>
      <c r="E131" s="4"/>
      <c r="F131" s="5"/>
      <c r="G131" s="4"/>
      <c r="H131" s="4"/>
      <c r="I131" s="4"/>
      <c r="J131" s="4"/>
      <c r="K131" s="4"/>
      <c r="L131" s="4"/>
      <c r="M131" s="4"/>
      <c r="N131" s="4"/>
      <c r="O131" s="6"/>
      <c r="P131" s="6"/>
      <c r="Q131" s="8">
        <v>5988.74</v>
      </c>
      <c r="R131" s="15">
        <f>S131-Q131</f>
        <v>-5988.74</v>
      </c>
      <c r="S131" s="14"/>
      <c r="T131" s="45">
        <f t="shared" si="14"/>
        <v>0</v>
      </c>
      <c r="U131" s="15">
        <f t="shared" si="16"/>
        <v>0</v>
      </c>
      <c r="V131" s="14"/>
      <c r="W131" s="45">
        <f t="shared" si="15"/>
        <v>0</v>
      </c>
      <c r="X131" s="15">
        <f t="shared" si="17"/>
        <v>0</v>
      </c>
    </row>
    <row r="132" spans="1:24" ht="84" customHeight="1" outlineLevel="3">
      <c r="A132" s="1"/>
      <c r="B132" s="3" t="s">
        <v>296</v>
      </c>
      <c r="C132" s="4" t="s">
        <v>254</v>
      </c>
      <c r="D132" s="4"/>
      <c r="E132" s="4"/>
      <c r="F132" s="5"/>
      <c r="G132" s="4"/>
      <c r="H132" s="4"/>
      <c r="I132" s="4"/>
      <c r="J132" s="4"/>
      <c r="K132" s="4"/>
      <c r="L132" s="4"/>
      <c r="M132" s="4"/>
      <c r="N132" s="4"/>
      <c r="O132" s="6"/>
      <c r="P132" s="6"/>
      <c r="Q132" s="8"/>
      <c r="R132" s="15">
        <f>S132-Q132</f>
        <v>4158800</v>
      </c>
      <c r="S132" s="14">
        <v>4158800</v>
      </c>
      <c r="T132" s="45">
        <f t="shared" si="14"/>
        <v>0</v>
      </c>
      <c r="U132" s="15">
        <f t="shared" si="16"/>
        <v>4158800</v>
      </c>
      <c r="V132" s="14">
        <v>4335900</v>
      </c>
      <c r="W132" s="45">
        <f t="shared" si="15"/>
        <v>0</v>
      </c>
      <c r="X132" s="15">
        <f t="shared" si="17"/>
        <v>4335900</v>
      </c>
    </row>
    <row r="133" spans="1:24" ht="54" customHeight="1" outlineLevel="3">
      <c r="A133" s="1"/>
      <c r="B133" s="3" t="s">
        <v>295</v>
      </c>
      <c r="C133" s="4" t="s">
        <v>255</v>
      </c>
      <c r="D133" s="4"/>
      <c r="E133" s="4"/>
      <c r="F133" s="5"/>
      <c r="G133" s="4"/>
      <c r="H133" s="4"/>
      <c r="I133" s="4"/>
      <c r="J133" s="4"/>
      <c r="K133" s="4"/>
      <c r="L133" s="4"/>
      <c r="M133" s="4"/>
      <c r="N133" s="4"/>
      <c r="O133" s="6"/>
      <c r="P133" s="6"/>
      <c r="Q133" s="13">
        <v>5448617.02</v>
      </c>
      <c r="R133" s="15">
        <f t="shared" si="13"/>
        <v>-4867717.02</v>
      </c>
      <c r="S133" s="14">
        <v>580900</v>
      </c>
      <c r="T133" s="45">
        <f t="shared" si="14"/>
        <v>9.089999999967404</v>
      </c>
      <c r="U133" s="15">
        <f>580909.09</f>
        <v>580909.09</v>
      </c>
      <c r="V133" s="14">
        <v>1776300</v>
      </c>
      <c r="W133" s="45">
        <f t="shared" si="15"/>
        <v>-37.37000000011176</v>
      </c>
      <c r="X133" s="15">
        <f>1776262.63</f>
        <v>1776262.63</v>
      </c>
    </row>
    <row r="134" spans="1:24" ht="72.75" customHeight="1" hidden="1" outlineLevel="3">
      <c r="A134" s="1"/>
      <c r="B134" s="3" t="s">
        <v>307</v>
      </c>
      <c r="C134" s="4" t="s">
        <v>306</v>
      </c>
      <c r="D134" s="4"/>
      <c r="E134" s="4"/>
      <c r="F134" s="5"/>
      <c r="G134" s="4"/>
      <c r="H134" s="4"/>
      <c r="I134" s="4"/>
      <c r="J134" s="4"/>
      <c r="K134" s="4"/>
      <c r="L134" s="4"/>
      <c r="M134" s="4"/>
      <c r="N134" s="4"/>
      <c r="O134" s="6"/>
      <c r="P134" s="6"/>
      <c r="Q134" s="13"/>
      <c r="R134" s="15"/>
      <c r="S134" s="14"/>
      <c r="T134" s="45">
        <f t="shared" si="14"/>
        <v>0</v>
      </c>
      <c r="U134" s="15">
        <f t="shared" si="16"/>
        <v>0</v>
      </c>
      <c r="V134" s="14"/>
      <c r="W134" s="45">
        <f t="shared" si="15"/>
        <v>0</v>
      </c>
      <c r="X134" s="15">
        <f t="shared" si="17"/>
        <v>0</v>
      </c>
    </row>
    <row r="135" spans="1:24" ht="36.75" customHeight="1" outlineLevel="3">
      <c r="A135" s="1" t="s">
        <v>167</v>
      </c>
      <c r="B135" s="3" t="s">
        <v>325</v>
      </c>
      <c r="C135" s="4" t="s">
        <v>256</v>
      </c>
      <c r="D135" s="4"/>
      <c r="E135" s="4"/>
      <c r="F135" s="5"/>
      <c r="G135" s="4"/>
      <c r="H135" s="4"/>
      <c r="I135" s="4"/>
      <c r="J135" s="4"/>
      <c r="K135" s="4"/>
      <c r="L135" s="4"/>
      <c r="M135" s="4"/>
      <c r="N135" s="4"/>
      <c r="O135" s="6">
        <v>13409800</v>
      </c>
      <c r="P135" s="6">
        <v>57780</v>
      </c>
      <c r="Q135" s="14">
        <v>27630200</v>
      </c>
      <c r="R135" s="15">
        <f>S135-Q135</f>
        <v>-3782300</v>
      </c>
      <c r="S135" s="14">
        <v>23847900</v>
      </c>
      <c r="T135" s="45">
        <f t="shared" si="14"/>
        <v>16041980</v>
      </c>
      <c r="U135" s="15">
        <f>15118600+16041980+6087500+2641800</f>
        <v>39889880</v>
      </c>
      <c r="V135" s="14">
        <v>23847900</v>
      </c>
      <c r="W135" s="45">
        <f t="shared" si="15"/>
        <v>0</v>
      </c>
      <c r="X135" s="15">
        <f>15118600+6087500+2641800</f>
        <v>23847900</v>
      </c>
    </row>
    <row r="136" spans="1:24" ht="36" customHeight="1" hidden="1" outlineLevel="3">
      <c r="A136" s="1" t="s">
        <v>167</v>
      </c>
      <c r="B136" s="3" t="s">
        <v>243</v>
      </c>
      <c r="C136" s="4" t="s">
        <v>211</v>
      </c>
      <c r="D136" s="4"/>
      <c r="E136" s="4"/>
      <c r="F136" s="5"/>
      <c r="G136" s="4"/>
      <c r="H136" s="4"/>
      <c r="I136" s="4"/>
      <c r="J136" s="4"/>
      <c r="K136" s="4"/>
      <c r="L136" s="4"/>
      <c r="M136" s="4"/>
      <c r="N136" s="4"/>
      <c r="O136" s="6">
        <v>13409800</v>
      </c>
      <c r="P136" s="6">
        <v>57780</v>
      </c>
      <c r="Q136" s="8">
        <v>0</v>
      </c>
      <c r="R136" s="15">
        <f t="shared" si="13"/>
        <v>0</v>
      </c>
      <c r="S136" s="14">
        <f>Q136</f>
        <v>0</v>
      </c>
      <c r="T136" s="45">
        <f t="shared" si="14"/>
        <v>0</v>
      </c>
      <c r="U136" s="15"/>
      <c r="V136" s="14">
        <f>T136</f>
        <v>0</v>
      </c>
      <c r="W136" s="45">
        <f t="shared" si="15"/>
        <v>0</v>
      </c>
      <c r="X136" s="15"/>
    </row>
    <row r="137" spans="1:24" ht="36" customHeight="1" outlineLevel="2" collapsed="1">
      <c r="A137" s="1" t="s">
        <v>52</v>
      </c>
      <c r="B137" s="3" t="s">
        <v>210</v>
      </c>
      <c r="C137" s="4" t="s">
        <v>301</v>
      </c>
      <c r="D137" s="4"/>
      <c r="E137" s="4"/>
      <c r="F137" s="5"/>
      <c r="G137" s="4"/>
      <c r="H137" s="4"/>
      <c r="I137" s="4"/>
      <c r="J137" s="4"/>
      <c r="K137" s="4"/>
      <c r="L137" s="4"/>
      <c r="M137" s="4"/>
      <c r="N137" s="4"/>
      <c r="O137" s="6">
        <v>120997500</v>
      </c>
      <c r="P137" s="6">
        <v>584276</v>
      </c>
      <c r="Q137" s="8">
        <f>SUM(Q138:Q157)</f>
        <v>148975215.1</v>
      </c>
      <c r="R137" s="14">
        <f>SUM(R138:R157)</f>
        <v>-1706815.1</v>
      </c>
      <c r="S137" s="14">
        <f>SUM(S138:S157)</f>
        <v>147268400</v>
      </c>
      <c r="T137" s="45">
        <f t="shared" si="14"/>
        <v>-10</v>
      </c>
      <c r="U137" s="45">
        <f>SUM(U138:U157)</f>
        <v>147268390</v>
      </c>
      <c r="V137" s="14">
        <f>SUM(V138:V157)</f>
        <v>144034200</v>
      </c>
      <c r="W137" s="45">
        <f t="shared" si="15"/>
        <v>-10</v>
      </c>
      <c r="X137" s="45">
        <f>SUM(X138:X157)</f>
        <v>144034190</v>
      </c>
    </row>
    <row r="138" spans="1:24" ht="39.75" customHeight="1" hidden="1" outlineLevel="2">
      <c r="A138" s="1"/>
      <c r="B138" s="3" t="s">
        <v>221</v>
      </c>
      <c r="C138" s="4" t="s">
        <v>212</v>
      </c>
      <c r="D138" s="4"/>
      <c r="E138" s="4"/>
      <c r="F138" s="5"/>
      <c r="G138" s="4"/>
      <c r="H138" s="4"/>
      <c r="I138" s="4"/>
      <c r="J138" s="4"/>
      <c r="K138" s="4"/>
      <c r="L138" s="4"/>
      <c r="M138" s="4"/>
      <c r="N138" s="4"/>
      <c r="O138" s="6"/>
      <c r="P138" s="6"/>
      <c r="R138" s="15">
        <f t="shared" si="13"/>
        <v>0</v>
      </c>
      <c r="S138" s="14">
        <f aca="true" t="shared" si="18" ref="S138:S157">Q138</f>
        <v>0</v>
      </c>
      <c r="T138" s="45">
        <f t="shared" si="14"/>
        <v>0</v>
      </c>
      <c r="U138" s="15"/>
      <c r="V138" s="14">
        <f>T138</f>
        <v>0</v>
      </c>
      <c r="W138" s="45">
        <f t="shared" si="15"/>
        <v>0</v>
      </c>
      <c r="X138" s="15"/>
    </row>
    <row r="139" spans="1:24" ht="39" customHeight="1" hidden="1" outlineLevel="3">
      <c r="A139" s="1" t="s">
        <v>168</v>
      </c>
      <c r="B139" s="3" t="s">
        <v>169</v>
      </c>
      <c r="C139" s="4" t="s">
        <v>220</v>
      </c>
      <c r="D139" s="4"/>
      <c r="E139" s="4"/>
      <c r="F139" s="5"/>
      <c r="G139" s="4"/>
      <c r="H139" s="4"/>
      <c r="I139" s="4"/>
      <c r="J139" s="4"/>
      <c r="K139" s="4"/>
      <c r="L139" s="4"/>
      <c r="M139" s="4"/>
      <c r="N139" s="4"/>
      <c r="O139" s="6">
        <v>1148500</v>
      </c>
      <c r="P139" s="6">
        <v>0</v>
      </c>
      <c r="Q139" s="8"/>
      <c r="R139" s="15">
        <f t="shared" si="13"/>
        <v>0</v>
      </c>
      <c r="S139" s="14">
        <f t="shared" si="18"/>
        <v>0</v>
      </c>
      <c r="T139" s="45">
        <f t="shared" si="14"/>
        <v>0</v>
      </c>
      <c r="U139" s="15"/>
      <c r="V139" s="14">
        <f>T139</f>
        <v>0</v>
      </c>
      <c r="W139" s="45">
        <f t="shared" si="15"/>
        <v>0</v>
      </c>
      <c r="X139" s="15"/>
    </row>
    <row r="140" spans="1:24" ht="66" customHeight="1" hidden="1" outlineLevel="3">
      <c r="A140" s="1" t="s">
        <v>170</v>
      </c>
      <c r="B140" s="3" t="s">
        <v>171</v>
      </c>
      <c r="C140" s="4" t="s">
        <v>170</v>
      </c>
      <c r="D140" s="4"/>
      <c r="E140" s="4"/>
      <c r="F140" s="5"/>
      <c r="G140" s="4"/>
      <c r="H140" s="4"/>
      <c r="I140" s="4"/>
      <c r="J140" s="4"/>
      <c r="K140" s="4"/>
      <c r="L140" s="4"/>
      <c r="M140" s="4"/>
      <c r="N140" s="4"/>
      <c r="O140" s="6">
        <v>12200</v>
      </c>
      <c r="P140" s="6">
        <v>0</v>
      </c>
      <c r="Q140" s="8"/>
      <c r="R140" s="15">
        <f t="shared" si="13"/>
        <v>0</v>
      </c>
      <c r="S140" s="14">
        <f t="shared" si="18"/>
        <v>0</v>
      </c>
      <c r="T140" s="45">
        <f t="shared" si="14"/>
        <v>0</v>
      </c>
      <c r="U140" s="15"/>
      <c r="V140" s="14">
        <f>T140</f>
        <v>0</v>
      </c>
      <c r="W140" s="45">
        <f t="shared" si="15"/>
        <v>0</v>
      </c>
      <c r="X140" s="15"/>
    </row>
    <row r="141" spans="1:24" ht="52.5" customHeight="1" hidden="1" outlineLevel="3">
      <c r="A141" s="1" t="s">
        <v>172</v>
      </c>
      <c r="B141" s="3" t="s">
        <v>173</v>
      </c>
      <c r="C141" s="4" t="s">
        <v>219</v>
      </c>
      <c r="D141" s="4"/>
      <c r="E141" s="4"/>
      <c r="F141" s="5"/>
      <c r="G141" s="4"/>
      <c r="H141" s="4"/>
      <c r="I141" s="4"/>
      <c r="J141" s="4"/>
      <c r="K141" s="4"/>
      <c r="L141" s="4"/>
      <c r="M141" s="4"/>
      <c r="N141" s="4"/>
      <c r="O141" s="6">
        <v>942500</v>
      </c>
      <c r="P141" s="6">
        <v>5000</v>
      </c>
      <c r="Q141" s="8"/>
      <c r="R141" s="15">
        <f t="shared" si="13"/>
        <v>0</v>
      </c>
      <c r="S141" s="14">
        <f t="shared" si="18"/>
        <v>0</v>
      </c>
      <c r="T141" s="45">
        <f t="shared" si="14"/>
        <v>0</v>
      </c>
      <c r="U141" s="15"/>
      <c r="V141" s="14">
        <f>T141</f>
        <v>0</v>
      </c>
      <c r="W141" s="45">
        <f t="shared" si="15"/>
        <v>0</v>
      </c>
      <c r="X141" s="15"/>
    </row>
    <row r="142" spans="1:24" ht="52.5" customHeight="1" hidden="1" outlineLevel="3">
      <c r="A142" s="1" t="s">
        <v>174</v>
      </c>
      <c r="B142" s="3" t="s">
        <v>175</v>
      </c>
      <c r="C142" s="4" t="s">
        <v>218</v>
      </c>
      <c r="D142" s="4"/>
      <c r="E142" s="4"/>
      <c r="F142" s="5"/>
      <c r="G142" s="4"/>
      <c r="H142" s="4"/>
      <c r="I142" s="4"/>
      <c r="J142" s="4"/>
      <c r="K142" s="4"/>
      <c r="L142" s="4"/>
      <c r="M142" s="4"/>
      <c r="N142" s="4"/>
      <c r="O142" s="6">
        <v>349300</v>
      </c>
      <c r="P142" s="6">
        <v>43776</v>
      </c>
      <c r="Q142" s="8"/>
      <c r="R142" s="15">
        <f t="shared" si="13"/>
        <v>0</v>
      </c>
      <c r="S142" s="14">
        <f t="shared" si="18"/>
        <v>0</v>
      </c>
      <c r="T142" s="45">
        <f t="shared" si="14"/>
        <v>0</v>
      </c>
      <c r="U142" s="15"/>
      <c r="V142" s="14">
        <f>T142</f>
        <v>0</v>
      </c>
      <c r="W142" s="45">
        <f t="shared" si="15"/>
        <v>0</v>
      </c>
      <c r="X142" s="15"/>
    </row>
    <row r="143" spans="1:24" ht="60" customHeight="1" outlineLevel="3">
      <c r="A143" s="1" t="s">
        <v>176</v>
      </c>
      <c r="B143" s="3" t="s">
        <v>278</v>
      </c>
      <c r="C143" s="4" t="s">
        <v>258</v>
      </c>
      <c r="D143" s="4"/>
      <c r="E143" s="4"/>
      <c r="F143" s="5"/>
      <c r="G143" s="4"/>
      <c r="H143" s="4"/>
      <c r="I143" s="4"/>
      <c r="J143" s="4"/>
      <c r="K143" s="4"/>
      <c r="L143" s="4"/>
      <c r="M143" s="4"/>
      <c r="N143" s="4"/>
      <c r="O143" s="6">
        <v>1523300</v>
      </c>
      <c r="P143" s="6">
        <v>-203300</v>
      </c>
      <c r="Q143" s="8">
        <v>142907488</v>
      </c>
      <c r="R143" s="15">
        <f t="shared" si="13"/>
        <v>484412</v>
      </c>
      <c r="S143" s="14">
        <v>143391900</v>
      </c>
      <c r="T143" s="45">
        <f t="shared" si="14"/>
        <v>0</v>
      </c>
      <c r="U143" s="15">
        <f>800+1600+328600+58800+675100+610800+27908100+96696400+300000+2848500+2701300+63300+11198600</f>
        <v>143391900</v>
      </c>
      <c r="V143" s="14">
        <v>140029500</v>
      </c>
      <c r="W143" s="45">
        <f t="shared" si="15"/>
        <v>0</v>
      </c>
      <c r="X143" s="15">
        <f>V143</f>
        <v>140029500</v>
      </c>
    </row>
    <row r="144" spans="1:24" ht="53.25" customHeight="1" hidden="1" outlineLevel="3">
      <c r="A144" s="1" t="s">
        <v>177</v>
      </c>
      <c r="B144" s="3" t="s">
        <v>178</v>
      </c>
      <c r="C144" s="4" t="s">
        <v>212</v>
      </c>
      <c r="D144" s="4"/>
      <c r="E144" s="4"/>
      <c r="F144" s="5"/>
      <c r="G144" s="4"/>
      <c r="H144" s="4"/>
      <c r="I144" s="4"/>
      <c r="J144" s="4"/>
      <c r="K144" s="4"/>
      <c r="L144" s="4"/>
      <c r="M144" s="4"/>
      <c r="N144" s="4"/>
      <c r="O144" s="6">
        <v>112006900</v>
      </c>
      <c r="P144" s="6">
        <v>-451500</v>
      </c>
      <c r="Q144" s="8">
        <v>0</v>
      </c>
      <c r="R144" s="15">
        <f t="shared" si="13"/>
        <v>0</v>
      </c>
      <c r="S144" s="14">
        <f t="shared" si="18"/>
        <v>0</v>
      </c>
      <c r="T144" s="45">
        <f t="shared" si="14"/>
        <v>0</v>
      </c>
      <c r="U144" s="15">
        <f aca="true" t="shared" si="19" ref="U144:U156">S144</f>
        <v>0</v>
      </c>
      <c r="V144" s="14">
        <f>T144</f>
        <v>0</v>
      </c>
      <c r="W144" s="45">
        <f t="shared" si="15"/>
        <v>0</v>
      </c>
      <c r="X144" s="15">
        <f aca="true" t="shared" si="20" ref="X144:X156">V144</f>
        <v>0</v>
      </c>
    </row>
    <row r="145" spans="1:24" ht="114.75" customHeight="1" outlineLevel="3">
      <c r="A145" s="1"/>
      <c r="B145" s="3" t="s">
        <v>180</v>
      </c>
      <c r="C145" s="4" t="s">
        <v>257</v>
      </c>
      <c r="D145" s="4"/>
      <c r="E145" s="4"/>
      <c r="F145" s="5"/>
      <c r="G145" s="4"/>
      <c r="H145" s="4"/>
      <c r="I145" s="4"/>
      <c r="J145" s="4"/>
      <c r="K145" s="4"/>
      <c r="L145" s="4"/>
      <c r="M145" s="4"/>
      <c r="N145" s="4"/>
      <c r="O145" s="6"/>
      <c r="P145" s="6"/>
      <c r="Q145" s="14">
        <f>O145+318500</f>
        <v>318500</v>
      </c>
      <c r="R145" s="15">
        <f t="shared" si="13"/>
        <v>197400</v>
      </c>
      <c r="S145" s="14">
        <v>515900</v>
      </c>
      <c r="T145" s="45">
        <f t="shared" si="14"/>
        <v>0</v>
      </c>
      <c r="U145" s="15">
        <f t="shared" si="19"/>
        <v>515900</v>
      </c>
      <c r="V145" s="14">
        <v>515900</v>
      </c>
      <c r="W145" s="45">
        <f t="shared" si="15"/>
        <v>0</v>
      </c>
      <c r="X145" s="15">
        <f t="shared" si="20"/>
        <v>515900</v>
      </c>
    </row>
    <row r="146" spans="1:24" ht="111" customHeight="1" hidden="1" outlineLevel="3">
      <c r="A146" s="1" t="s">
        <v>179</v>
      </c>
      <c r="B146" s="3" t="s">
        <v>180</v>
      </c>
      <c r="C146" s="4" t="s">
        <v>213</v>
      </c>
      <c r="D146" s="4"/>
      <c r="E146" s="4"/>
      <c r="F146" s="5"/>
      <c r="G146" s="4"/>
      <c r="H146" s="4"/>
      <c r="I146" s="4"/>
      <c r="J146" s="4"/>
      <c r="K146" s="4"/>
      <c r="L146" s="4"/>
      <c r="M146" s="4"/>
      <c r="N146" s="4"/>
      <c r="O146" s="6">
        <v>2862400</v>
      </c>
      <c r="P146" s="6">
        <v>-2461900</v>
      </c>
      <c r="Q146" s="8">
        <v>0</v>
      </c>
      <c r="R146" s="15">
        <f t="shared" si="13"/>
        <v>0</v>
      </c>
      <c r="S146" s="14">
        <f t="shared" si="18"/>
        <v>0</v>
      </c>
      <c r="T146" s="45">
        <f t="shared" si="14"/>
        <v>0</v>
      </c>
      <c r="U146" s="15">
        <f t="shared" si="19"/>
        <v>0</v>
      </c>
      <c r="V146" s="14">
        <f>T146</f>
        <v>0</v>
      </c>
      <c r="W146" s="45">
        <f t="shared" si="15"/>
        <v>0</v>
      </c>
      <c r="X146" s="15">
        <f t="shared" si="20"/>
        <v>0</v>
      </c>
    </row>
    <row r="147" spans="1:24" ht="111" customHeight="1" outlineLevel="3">
      <c r="A147" s="1"/>
      <c r="B147" s="3" t="s">
        <v>182</v>
      </c>
      <c r="C147" s="4" t="s">
        <v>259</v>
      </c>
      <c r="D147" s="4"/>
      <c r="E147" s="4"/>
      <c r="F147" s="5"/>
      <c r="G147" s="4"/>
      <c r="H147" s="4"/>
      <c r="I147" s="4"/>
      <c r="J147" s="4"/>
      <c r="K147" s="4"/>
      <c r="L147" s="4"/>
      <c r="M147" s="4"/>
      <c r="N147" s="4"/>
      <c r="O147" s="6"/>
      <c r="P147" s="6"/>
      <c r="Q147" s="8">
        <v>2891790</v>
      </c>
      <c r="R147" s="15">
        <f t="shared" si="13"/>
        <v>-1877690</v>
      </c>
      <c r="S147" s="14">
        <v>1014100</v>
      </c>
      <c r="T147" s="45">
        <f aca="true" t="shared" si="21" ref="T147:T168">U147-S147</f>
        <v>-10</v>
      </c>
      <c r="U147" s="15">
        <f>10140.9+1003949.1</f>
        <v>1014090</v>
      </c>
      <c r="V147" s="14">
        <v>1014100</v>
      </c>
      <c r="W147" s="45">
        <f aca="true" t="shared" si="22" ref="W147:W159">X147-V147</f>
        <v>-10</v>
      </c>
      <c r="X147" s="15">
        <f>10140.9+1003949.1</f>
        <v>1014090</v>
      </c>
    </row>
    <row r="148" spans="1:24" ht="90" customHeight="1" hidden="1" outlineLevel="3">
      <c r="A148" s="1" t="s">
        <v>181</v>
      </c>
      <c r="B148" s="3" t="s">
        <v>182</v>
      </c>
      <c r="C148" s="4" t="s">
        <v>214</v>
      </c>
      <c r="D148" s="4"/>
      <c r="E148" s="4"/>
      <c r="F148" s="5"/>
      <c r="G148" s="4"/>
      <c r="H148" s="4"/>
      <c r="I148" s="4"/>
      <c r="J148" s="4"/>
      <c r="K148" s="4"/>
      <c r="L148" s="4"/>
      <c r="M148" s="4"/>
      <c r="N148" s="4"/>
      <c r="O148" s="6">
        <v>1857200</v>
      </c>
      <c r="P148" s="6">
        <v>0</v>
      </c>
      <c r="Q148" s="8">
        <v>0</v>
      </c>
      <c r="R148" s="15">
        <f t="shared" si="13"/>
        <v>0</v>
      </c>
      <c r="S148" s="14">
        <f t="shared" si="18"/>
        <v>0</v>
      </c>
      <c r="T148" s="45">
        <f t="shared" si="21"/>
        <v>0</v>
      </c>
      <c r="U148" s="15">
        <f t="shared" si="19"/>
        <v>0</v>
      </c>
      <c r="V148" s="14">
        <f>T148</f>
        <v>0</v>
      </c>
      <c r="W148" s="45">
        <f t="shared" si="22"/>
        <v>0</v>
      </c>
      <c r="X148" s="15">
        <f t="shared" si="20"/>
        <v>0</v>
      </c>
    </row>
    <row r="149" spans="1:24" ht="63" customHeight="1" outlineLevel="3">
      <c r="A149" s="1" t="s">
        <v>183</v>
      </c>
      <c r="B149" s="3" t="s">
        <v>222</v>
      </c>
      <c r="C149" s="4" t="s">
        <v>260</v>
      </c>
      <c r="D149" s="4"/>
      <c r="E149" s="4"/>
      <c r="F149" s="5"/>
      <c r="G149" s="4"/>
      <c r="H149" s="4"/>
      <c r="I149" s="4"/>
      <c r="J149" s="4"/>
      <c r="K149" s="4"/>
      <c r="L149" s="4"/>
      <c r="M149" s="4"/>
      <c r="N149" s="4"/>
      <c r="O149" s="6">
        <v>0</v>
      </c>
      <c r="P149" s="6">
        <v>780800</v>
      </c>
      <c r="Q149" s="8">
        <v>899500</v>
      </c>
      <c r="R149" s="15">
        <f t="shared" si="13"/>
        <v>4400</v>
      </c>
      <c r="S149" s="14">
        <v>903900</v>
      </c>
      <c r="T149" s="45">
        <f t="shared" si="21"/>
        <v>0</v>
      </c>
      <c r="U149" s="15">
        <f t="shared" si="19"/>
        <v>903900</v>
      </c>
      <c r="V149" s="14">
        <v>938300</v>
      </c>
      <c r="W149" s="45">
        <f t="shared" si="22"/>
        <v>0</v>
      </c>
      <c r="X149" s="15">
        <f t="shared" si="20"/>
        <v>938300</v>
      </c>
    </row>
    <row r="150" spans="1:24" ht="64.5" customHeight="1" hidden="1" outlineLevel="3">
      <c r="A150" s="1"/>
      <c r="B150" s="3" t="s">
        <v>222</v>
      </c>
      <c r="C150" s="4" t="s">
        <v>219</v>
      </c>
      <c r="D150" s="4"/>
      <c r="E150" s="4"/>
      <c r="F150" s="5"/>
      <c r="G150" s="4"/>
      <c r="H150" s="4"/>
      <c r="I150" s="4"/>
      <c r="J150" s="4"/>
      <c r="K150" s="4"/>
      <c r="L150" s="4"/>
      <c r="M150" s="4"/>
      <c r="N150" s="4"/>
      <c r="O150" s="6"/>
      <c r="P150" s="6"/>
      <c r="Q150" s="8">
        <v>0</v>
      </c>
      <c r="R150" s="15">
        <f t="shared" si="13"/>
        <v>0</v>
      </c>
      <c r="S150" s="14">
        <f t="shared" si="18"/>
        <v>0</v>
      </c>
      <c r="T150" s="45">
        <f t="shared" si="21"/>
        <v>0</v>
      </c>
      <c r="U150" s="15">
        <f t="shared" si="19"/>
        <v>0</v>
      </c>
      <c r="V150" s="14">
        <f>T150</f>
        <v>0</v>
      </c>
      <c r="W150" s="45">
        <f t="shared" si="22"/>
        <v>0</v>
      </c>
      <c r="X150" s="15">
        <f t="shared" si="20"/>
        <v>0</v>
      </c>
    </row>
    <row r="151" spans="1:24" ht="123" customHeight="1" outlineLevel="3">
      <c r="A151" s="1"/>
      <c r="B151" s="3" t="s">
        <v>224</v>
      </c>
      <c r="C151" s="4" t="s">
        <v>261</v>
      </c>
      <c r="D151" s="4"/>
      <c r="E151" s="4"/>
      <c r="F151" s="5"/>
      <c r="G151" s="4"/>
      <c r="H151" s="4"/>
      <c r="I151" s="4"/>
      <c r="J151" s="4"/>
      <c r="K151" s="4"/>
      <c r="L151" s="4"/>
      <c r="M151" s="4"/>
      <c r="N151" s="4"/>
      <c r="O151" s="6"/>
      <c r="P151" s="6"/>
      <c r="Q151" s="8">
        <v>7400</v>
      </c>
      <c r="R151" s="15">
        <f t="shared" si="13"/>
        <v>4500</v>
      </c>
      <c r="S151" s="14">
        <v>11900</v>
      </c>
      <c r="T151" s="45">
        <f t="shared" si="21"/>
        <v>0</v>
      </c>
      <c r="U151" s="15">
        <f t="shared" si="19"/>
        <v>11900</v>
      </c>
      <c r="V151" s="14">
        <v>101200</v>
      </c>
      <c r="W151" s="45">
        <f t="shared" si="22"/>
        <v>0</v>
      </c>
      <c r="X151" s="15">
        <f t="shared" si="20"/>
        <v>101200</v>
      </c>
    </row>
    <row r="152" spans="1:24" ht="0.75" customHeight="1" outlineLevel="3">
      <c r="A152" s="1"/>
      <c r="B152" s="3" t="s">
        <v>224</v>
      </c>
      <c r="C152" s="4" t="s">
        <v>223</v>
      </c>
      <c r="D152" s="4"/>
      <c r="E152" s="4"/>
      <c r="F152" s="5"/>
      <c r="G152" s="4"/>
      <c r="H152" s="4"/>
      <c r="I152" s="4"/>
      <c r="J152" s="4"/>
      <c r="K152" s="4"/>
      <c r="L152" s="4"/>
      <c r="M152" s="4"/>
      <c r="N152" s="4"/>
      <c r="O152" s="6"/>
      <c r="P152" s="6"/>
      <c r="Q152" s="8">
        <v>0</v>
      </c>
      <c r="R152" s="15">
        <f t="shared" si="13"/>
        <v>0</v>
      </c>
      <c r="S152" s="14">
        <f t="shared" si="18"/>
        <v>0</v>
      </c>
      <c r="T152" s="45">
        <f t="shared" si="21"/>
        <v>0</v>
      </c>
      <c r="U152" s="15">
        <f t="shared" si="19"/>
        <v>0</v>
      </c>
      <c r="V152" s="14">
        <f>T152</f>
        <v>0</v>
      </c>
      <c r="W152" s="45">
        <f t="shared" si="22"/>
        <v>0</v>
      </c>
      <c r="X152" s="15">
        <f t="shared" si="20"/>
        <v>0</v>
      </c>
    </row>
    <row r="153" spans="1:24" ht="63" customHeight="1" outlineLevel="3">
      <c r="A153" s="1"/>
      <c r="B153" s="3" t="s">
        <v>245</v>
      </c>
      <c r="C153" s="4" t="s">
        <v>262</v>
      </c>
      <c r="D153" s="4"/>
      <c r="E153" s="4"/>
      <c r="F153" s="5"/>
      <c r="G153" s="4"/>
      <c r="H153" s="4"/>
      <c r="I153" s="4"/>
      <c r="J153" s="4"/>
      <c r="K153" s="4"/>
      <c r="L153" s="4"/>
      <c r="M153" s="4"/>
      <c r="N153" s="4"/>
      <c r="O153" s="6"/>
      <c r="P153" s="6"/>
      <c r="Q153" s="8">
        <v>103437.1</v>
      </c>
      <c r="R153" s="15">
        <f t="shared" si="13"/>
        <v>8862.899999999994</v>
      </c>
      <c r="S153" s="14">
        <v>112300</v>
      </c>
      <c r="T153" s="45">
        <f t="shared" si="21"/>
        <v>0</v>
      </c>
      <c r="U153" s="15">
        <f t="shared" si="19"/>
        <v>112300</v>
      </c>
      <c r="V153" s="14">
        <v>116800</v>
      </c>
      <c r="W153" s="45">
        <f t="shared" si="22"/>
        <v>0</v>
      </c>
      <c r="X153" s="15">
        <f t="shared" si="20"/>
        <v>116800</v>
      </c>
    </row>
    <row r="154" spans="1:24" ht="73.5" customHeight="1" hidden="1" outlineLevel="3">
      <c r="A154" s="1" t="s">
        <v>184</v>
      </c>
      <c r="B154" s="3" t="s">
        <v>245</v>
      </c>
      <c r="C154" s="4" t="s">
        <v>218</v>
      </c>
      <c r="D154" s="4"/>
      <c r="E154" s="4"/>
      <c r="F154" s="5"/>
      <c r="G154" s="4"/>
      <c r="H154" s="4"/>
      <c r="I154" s="4"/>
      <c r="J154" s="4"/>
      <c r="K154" s="4"/>
      <c r="L154" s="4"/>
      <c r="M154" s="4"/>
      <c r="N154" s="4"/>
      <c r="O154" s="6">
        <v>295200</v>
      </c>
      <c r="P154" s="6">
        <v>0</v>
      </c>
      <c r="Q154" s="8">
        <v>0</v>
      </c>
      <c r="R154" s="15">
        <f t="shared" si="13"/>
        <v>0</v>
      </c>
      <c r="S154" s="14">
        <f t="shared" si="18"/>
        <v>0</v>
      </c>
      <c r="T154" s="45">
        <f t="shared" si="21"/>
        <v>0</v>
      </c>
      <c r="U154" s="15">
        <f t="shared" si="19"/>
        <v>0</v>
      </c>
      <c r="V154" s="14">
        <f>T154</f>
        <v>0</v>
      </c>
      <c r="W154" s="45">
        <f t="shared" si="22"/>
        <v>0</v>
      </c>
      <c r="X154" s="15">
        <f t="shared" si="20"/>
        <v>0</v>
      </c>
    </row>
    <row r="155" spans="1:24" ht="51.75" customHeight="1" hidden="1" outlineLevel="3">
      <c r="A155" s="1"/>
      <c r="B155" s="3" t="s">
        <v>309</v>
      </c>
      <c r="C155" s="4" t="s">
        <v>308</v>
      </c>
      <c r="D155" s="4"/>
      <c r="E155" s="4"/>
      <c r="F155" s="5"/>
      <c r="G155" s="4"/>
      <c r="H155" s="4"/>
      <c r="I155" s="4"/>
      <c r="J155" s="4"/>
      <c r="K155" s="4"/>
      <c r="L155" s="4"/>
      <c r="M155" s="4"/>
      <c r="N155" s="4"/>
      <c r="O155" s="6"/>
      <c r="P155" s="6"/>
      <c r="Q155" s="8"/>
      <c r="R155" s="15"/>
      <c r="S155" s="14"/>
      <c r="T155" s="45">
        <f t="shared" si="21"/>
        <v>0</v>
      </c>
      <c r="U155" s="15">
        <f t="shared" si="19"/>
        <v>0</v>
      </c>
      <c r="V155" s="14"/>
      <c r="W155" s="45">
        <f t="shared" si="22"/>
        <v>0</v>
      </c>
      <c r="X155" s="15">
        <f t="shared" si="20"/>
        <v>0</v>
      </c>
    </row>
    <row r="156" spans="1:24" ht="60" customHeight="1" outlineLevel="3">
      <c r="A156" s="1"/>
      <c r="B156" s="3" t="s">
        <v>225</v>
      </c>
      <c r="C156" s="4" t="s">
        <v>263</v>
      </c>
      <c r="D156" s="4"/>
      <c r="E156" s="4"/>
      <c r="F156" s="5"/>
      <c r="G156" s="4"/>
      <c r="H156" s="4"/>
      <c r="I156" s="4"/>
      <c r="J156" s="4"/>
      <c r="K156" s="4"/>
      <c r="L156" s="4"/>
      <c r="M156" s="4"/>
      <c r="N156" s="4"/>
      <c r="O156" s="6"/>
      <c r="P156" s="6"/>
      <c r="Q156" s="8">
        <v>1847100</v>
      </c>
      <c r="R156" s="15">
        <f t="shared" si="13"/>
        <v>-528700</v>
      </c>
      <c r="S156" s="14">
        <v>1318400</v>
      </c>
      <c r="T156" s="45">
        <f t="shared" si="21"/>
        <v>0</v>
      </c>
      <c r="U156" s="15">
        <f t="shared" si="19"/>
        <v>1318400</v>
      </c>
      <c r="V156" s="14">
        <v>1318400</v>
      </c>
      <c r="W156" s="45">
        <f t="shared" si="22"/>
        <v>0</v>
      </c>
      <c r="X156" s="15">
        <f t="shared" si="20"/>
        <v>1318400</v>
      </c>
    </row>
    <row r="157" spans="1:24" ht="52.5" customHeight="1" hidden="1" outlineLevel="3">
      <c r="A157" s="1"/>
      <c r="B157" s="3" t="s">
        <v>225</v>
      </c>
      <c r="C157" s="4" t="s">
        <v>220</v>
      </c>
      <c r="D157" s="4"/>
      <c r="E157" s="4"/>
      <c r="F157" s="5"/>
      <c r="G157" s="4"/>
      <c r="H157" s="4"/>
      <c r="I157" s="4"/>
      <c r="J157" s="4"/>
      <c r="K157" s="4"/>
      <c r="L157" s="4"/>
      <c r="M157" s="4"/>
      <c r="N157" s="4"/>
      <c r="O157" s="6"/>
      <c r="P157" s="6"/>
      <c r="Q157" s="8">
        <v>0</v>
      </c>
      <c r="R157" s="15">
        <f t="shared" si="13"/>
        <v>0</v>
      </c>
      <c r="S157" s="14">
        <f t="shared" si="18"/>
        <v>0</v>
      </c>
      <c r="T157" s="45">
        <f t="shared" si="21"/>
        <v>0</v>
      </c>
      <c r="U157" s="15"/>
      <c r="V157" s="14">
        <f>T157</f>
        <v>0</v>
      </c>
      <c r="W157" s="45">
        <f t="shared" si="22"/>
        <v>0</v>
      </c>
      <c r="X157" s="15"/>
    </row>
    <row r="158" spans="1:24" ht="14.25" customHeight="1" outlineLevel="2" collapsed="1">
      <c r="A158" s="1" t="s">
        <v>185</v>
      </c>
      <c r="B158" s="3" t="s">
        <v>186</v>
      </c>
      <c r="C158" s="4" t="s">
        <v>274</v>
      </c>
      <c r="D158" s="4"/>
      <c r="E158" s="4"/>
      <c r="F158" s="5"/>
      <c r="G158" s="4"/>
      <c r="H158" s="4"/>
      <c r="I158" s="4"/>
      <c r="J158" s="4"/>
      <c r="K158" s="4"/>
      <c r="L158" s="4"/>
      <c r="M158" s="4"/>
      <c r="N158" s="4"/>
      <c r="O158" s="6">
        <v>6352100</v>
      </c>
      <c r="P158" s="6">
        <v>3496500</v>
      </c>
      <c r="Q158" s="25">
        <f>SUM(Q159:Q163)</f>
        <v>8489546.9</v>
      </c>
      <c r="R158" s="14">
        <f>SUM(R159:R163)</f>
        <v>9463873.1</v>
      </c>
      <c r="S158" s="14">
        <f>SUM(S159:S163)</f>
        <v>17953420</v>
      </c>
      <c r="T158" s="45">
        <f t="shared" si="21"/>
        <v>0</v>
      </c>
      <c r="U158" s="45">
        <f>SUM(U159:U163)</f>
        <v>17953420</v>
      </c>
      <c r="V158" s="14">
        <f>SUM(V159:V163)</f>
        <v>17891120</v>
      </c>
      <c r="W158" s="45">
        <f t="shared" si="22"/>
        <v>0</v>
      </c>
      <c r="X158" s="45">
        <f>SUM(X159:X163)</f>
        <v>17891120</v>
      </c>
    </row>
    <row r="159" spans="1:24" ht="93" customHeight="1" outlineLevel="2">
      <c r="A159" s="1"/>
      <c r="B159" s="3" t="s">
        <v>188</v>
      </c>
      <c r="C159" s="4" t="s">
        <v>264</v>
      </c>
      <c r="D159" s="4"/>
      <c r="E159" s="4"/>
      <c r="F159" s="5"/>
      <c r="G159" s="4"/>
      <c r="H159" s="4"/>
      <c r="I159" s="4"/>
      <c r="J159" s="4"/>
      <c r="K159" s="4"/>
      <c r="L159" s="4"/>
      <c r="M159" s="4"/>
      <c r="N159" s="4"/>
      <c r="O159" s="6"/>
      <c r="P159" s="8"/>
      <c r="Q159" s="33">
        <v>8484946.9</v>
      </c>
      <c r="R159" s="15">
        <f t="shared" si="13"/>
        <v>1187773.0999999996</v>
      </c>
      <c r="S159" s="14">
        <v>9672720</v>
      </c>
      <c r="T159" s="45">
        <f t="shared" si="21"/>
        <v>0</v>
      </c>
      <c r="U159" s="15">
        <f>S159</f>
        <v>9672720</v>
      </c>
      <c r="V159" s="14">
        <v>9610420</v>
      </c>
      <c r="W159" s="45">
        <f t="shared" si="22"/>
        <v>0</v>
      </c>
      <c r="X159" s="15">
        <f>V159</f>
        <v>9610420</v>
      </c>
    </row>
    <row r="160" spans="1:24" ht="101.25" customHeight="1" hidden="1" outlineLevel="3">
      <c r="A160" s="1" t="s">
        <v>187</v>
      </c>
      <c r="B160" s="27" t="s">
        <v>188</v>
      </c>
      <c r="C160" s="59" t="s">
        <v>215</v>
      </c>
      <c r="D160" s="4"/>
      <c r="E160" s="4"/>
      <c r="F160" s="5"/>
      <c r="G160" s="4"/>
      <c r="H160" s="4"/>
      <c r="I160" s="4"/>
      <c r="J160" s="4"/>
      <c r="K160" s="4"/>
      <c r="L160" s="4"/>
      <c r="M160" s="4"/>
      <c r="N160" s="4"/>
      <c r="O160" s="6">
        <v>6333900</v>
      </c>
      <c r="P160" s="6">
        <v>20400</v>
      </c>
      <c r="Q160" s="26">
        <v>0</v>
      </c>
      <c r="R160" s="15">
        <f t="shared" si="13"/>
        <v>0</v>
      </c>
      <c r="S160" s="14">
        <f>Q160</f>
        <v>0</v>
      </c>
      <c r="T160" s="45">
        <f t="shared" si="21"/>
        <v>0</v>
      </c>
      <c r="U160" s="15">
        <f>S160</f>
        <v>0</v>
      </c>
      <c r="V160" s="55"/>
      <c r="W160" s="55"/>
      <c r="X160" s="15">
        <f>V160</f>
        <v>0</v>
      </c>
    </row>
    <row r="161" spans="1:24" ht="103.5" customHeight="1" outlineLevel="3">
      <c r="A161" s="28"/>
      <c r="B161" s="61" t="s">
        <v>320</v>
      </c>
      <c r="C161" s="62" t="s">
        <v>321</v>
      </c>
      <c r="D161" s="30"/>
      <c r="E161" s="4"/>
      <c r="F161" s="5"/>
      <c r="G161" s="4"/>
      <c r="H161" s="4"/>
      <c r="I161" s="4"/>
      <c r="J161" s="4"/>
      <c r="K161" s="4"/>
      <c r="L161" s="4"/>
      <c r="M161" s="4"/>
      <c r="N161" s="4"/>
      <c r="O161" s="6"/>
      <c r="P161" s="6"/>
      <c r="Q161" s="34"/>
      <c r="R161" s="15"/>
      <c r="S161" s="14"/>
      <c r="T161" s="45">
        <f t="shared" si="21"/>
        <v>8280700</v>
      </c>
      <c r="U161" s="15">
        <f>8280700</f>
        <v>8280700</v>
      </c>
      <c r="V161" s="55"/>
      <c r="W161" s="55"/>
      <c r="X161" s="15">
        <f>V161+8280700</f>
        <v>8280700</v>
      </c>
    </row>
    <row r="162" spans="1:24" ht="44.25" customHeight="1" hidden="1" outlineLevel="3">
      <c r="A162" s="1"/>
      <c r="B162" s="31" t="s">
        <v>244</v>
      </c>
      <c r="C162" s="60" t="s">
        <v>265</v>
      </c>
      <c r="D162" s="4"/>
      <c r="E162" s="4"/>
      <c r="F162" s="5"/>
      <c r="G162" s="4"/>
      <c r="H162" s="4"/>
      <c r="I162" s="4"/>
      <c r="J162" s="4"/>
      <c r="K162" s="4"/>
      <c r="L162" s="4"/>
      <c r="M162" s="4"/>
      <c r="N162" s="4"/>
      <c r="O162" s="6"/>
      <c r="P162" s="6"/>
      <c r="Q162" s="34">
        <v>4600</v>
      </c>
      <c r="R162" s="15">
        <f t="shared" si="13"/>
        <v>8276100</v>
      </c>
      <c r="S162" s="14">
        <v>8280700</v>
      </c>
      <c r="T162" s="45">
        <f t="shared" si="21"/>
        <v>-8280700</v>
      </c>
      <c r="U162" s="15">
        <f>S162-8280700</f>
        <v>0</v>
      </c>
      <c r="V162" s="15">
        <v>8280700</v>
      </c>
      <c r="W162" s="55"/>
      <c r="X162" s="15">
        <f>V162-8280700</f>
        <v>0</v>
      </c>
    </row>
    <row r="163" spans="1:24" ht="48" customHeight="1" hidden="1" outlineLevel="3">
      <c r="A163" s="1" t="s">
        <v>189</v>
      </c>
      <c r="B163" s="3" t="s">
        <v>244</v>
      </c>
      <c r="C163" s="4" t="s">
        <v>216</v>
      </c>
      <c r="D163" s="4"/>
      <c r="E163" s="4"/>
      <c r="F163" s="5"/>
      <c r="G163" s="4"/>
      <c r="H163" s="4"/>
      <c r="I163" s="4"/>
      <c r="J163" s="4"/>
      <c r="K163" s="4"/>
      <c r="L163" s="4"/>
      <c r="M163" s="4"/>
      <c r="N163" s="4"/>
      <c r="O163" s="6">
        <v>0</v>
      </c>
      <c r="P163" s="6">
        <v>3476800</v>
      </c>
      <c r="Q163" s="13">
        <v>0</v>
      </c>
      <c r="R163" s="15">
        <f t="shared" si="13"/>
        <v>0</v>
      </c>
      <c r="S163" s="14">
        <f>Q163</f>
        <v>0</v>
      </c>
      <c r="T163" s="45">
        <f t="shared" si="21"/>
        <v>0</v>
      </c>
      <c r="U163" s="15"/>
      <c r="V163" s="55"/>
      <c r="W163" s="55"/>
      <c r="X163" s="55"/>
    </row>
    <row r="164" spans="1:24" ht="135.75" customHeight="1" hidden="1" outlineLevel="1">
      <c r="A164" s="1" t="s">
        <v>53</v>
      </c>
      <c r="B164" s="3" t="s">
        <v>232</v>
      </c>
      <c r="C164" s="4" t="s">
        <v>233</v>
      </c>
      <c r="D164" s="4"/>
      <c r="E164" s="4"/>
      <c r="F164" s="5"/>
      <c r="G164" s="4"/>
      <c r="H164" s="4"/>
      <c r="I164" s="4"/>
      <c r="J164" s="4"/>
      <c r="K164" s="4"/>
      <c r="L164" s="4"/>
      <c r="M164" s="4"/>
      <c r="N164" s="4"/>
      <c r="O164" s="6">
        <v>0</v>
      </c>
      <c r="P164" s="6">
        <v>0</v>
      </c>
      <c r="Q164" s="8">
        <f>Q165</f>
        <v>0</v>
      </c>
      <c r="R164" s="14">
        <f>R165</f>
        <v>0</v>
      </c>
      <c r="S164" s="14">
        <f>S165</f>
        <v>0</v>
      </c>
      <c r="T164" s="45">
        <f t="shared" si="21"/>
        <v>0</v>
      </c>
      <c r="U164" s="15"/>
      <c r="V164" s="55"/>
      <c r="W164" s="55"/>
      <c r="X164" s="55"/>
    </row>
    <row r="165" spans="1:24" ht="88.5" customHeight="1" hidden="1" outlineLevel="3">
      <c r="A165" s="1" t="s">
        <v>190</v>
      </c>
      <c r="B165" s="3" t="s">
        <v>234</v>
      </c>
      <c r="C165" s="4" t="s">
        <v>275</v>
      </c>
      <c r="D165" s="4"/>
      <c r="E165" s="4"/>
      <c r="F165" s="5"/>
      <c r="G165" s="4"/>
      <c r="H165" s="4"/>
      <c r="I165" s="4"/>
      <c r="J165" s="4"/>
      <c r="K165" s="4"/>
      <c r="L165" s="4"/>
      <c r="M165" s="4"/>
      <c r="N165" s="4"/>
      <c r="O165" s="6">
        <v>0</v>
      </c>
      <c r="P165" s="6">
        <v>0</v>
      </c>
      <c r="Q165" s="8"/>
      <c r="R165" s="15">
        <f t="shared" si="13"/>
        <v>0</v>
      </c>
      <c r="S165" s="14">
        <f>Q165</f>
        <v>0</v>
      </c>
      <c r="T165" s="45">
        <f t="shared" si="21"/>
        <v>0</v>
      </c>
      <c r="U165" s="15"/>
      <c r="V165" s="55"/>
      <c r="W165" s="55"/>
      <c r="X165" s="55"/>
    </row>
    <row r="166" spans="1:24" ht="68.25" customHeight="1" hidden="1" outlineLevel="1">
      <c r="A166" s="1" t="s">
        <v>191</v>
      </c>
      <c r="B166" s="3" t="s">
        <v>192</v>
      </c>
      <c r="C166" s="4" t="s">
        <v>191</v>
      </c>
      <c r="D166" s="4"/>
      <c r="E166" s="4"/>
      <c r="F166" s="5"/>
      <c r="G166" s="4"/>
      <c r="H166" s="4"/>
      <c r="I166" s="4"/>
      <c r="J166" s="4"/>
      <c r="K166" s="4"/>
      <c r="L166" s="4"/>
      <c r="M166" s="4"/>
      <c r="N166" s="4"/>
      <c r="O166" s="6">
        <v>0</v>
      </c>
      <c r="P166" s="6">
        <v>-437565</v>
      </c>
      <c r="Q166" s="8">
        <f>Q167</f>
        <v>-10384000</v>
      </c>
      <c r="R166" s="14">
        <f>R167</f>
        <v>10384000</v>
      </c>
      <c r="S166" s="14">
        <f>S167</f>
        <v>0</v>
      </c>
      <c r="T166" s="45">
        <f t="shared" si="21"/>
        <v>0</v>
      </c>
      <c r="U166" s="15"/>
      <c r="V166" s="55"/>
      <c r="W166" s="55"/>
      <c r="X166" s="55"/>
    </row>
    <row r="167" spans="1:24" ht="74.25" customHeight="1" hidden="1" outlineLevel="3">
      <c r="A167" s="1" t="s">
        <v>193</v>
      </c>
      <c r="B167" s="3" t="s">
        <v>194</v>
      </c>
      <c r="C167" s="4" t="s">
        <v>267</v>
      </c>
      <c r="D167" s="4"/>
      <c r="E167" s="4"/>
      <c r="F167" s="5"/>
      <c r="G167" s="4"/>
      <c r="H167" s="4"/>
      <c r="I167" s="4"/>
      <c r="J167" s="4"/>
      <c r="K167" s="4"/>
      <c r="L167" s="4"/>
      <c r="M167" s="4"/>
      <c r="N167" s="4"/>
      <c r="O167" s="6">
        <v>0</v>
      </c>
      <c r="P167" s="6">
        <v>-437565</v>
      </c>
      <c r="Q167" s="8">
        <v>-10384000</v>
      </c>
      <c r="R167" s="15">
        <f t="shared" si="13"/>
        <v>10384000</v>
      </c>
      <c r="S167" s="14"/>
      <c r="T167" s="45">
        <f t="shared" si="21"/>
        <v>0</v>
      </c>
      <c r="U167" s="15"/>
      <c r="V167" s="55"/>
      <c r="W167" s="55"/>
      <c r="X167" s="55"/>
    </row>
    <row r="168" spans="1:24" ht="14.25" customHeight="1" collapsed="1">
      <c r="A168" s="80" t="s">
        <v>54</v>
      </c>
      <c r="B168" s="81"/>
      <c r="C168" s="81"/>
      <c r="D168" s="81"/>
      <c r="E168" s="81"/>
      <c r="F168" s="81"/>
      <c r="G168" s="81"/>
      <c r="H168" s="82"/>
      <c r="I168" s="37"/>
      <c r="J168" s="37"/>
      <c r="K168" s="37"/>
      <c r="L168" s="37"/>
      <c r="M168" s="37"/>
      <c r="N168" s="37"/>
      <c r="O168" s="38">
        <v>218737000</v>
      </c>
      <c r="P168" s="38">
        <v>21730473</v>
      </c>
      <c r="Q168" s="39">
        <f>Q19+Q116</f>
        <v>346017170.01</v>
      </c>
      <c r="R168" s="39">
        <f>R19+R116</f>
        <v>-24640843.370000035</v>
      </c>
      <c r="S168" s="40">
        <f>S19+S116</f>
        <v>323049126.64</v>
      </c>
      <c r="T168" s="45">
        <f t="shared" si="21"/>
        <v>-20.9099999666214</v>
      </c>
      <c r="U168" s="40">
        <f>U19+U116</f>
        <v>323049105.73</v>
      </c>
      <c r="V168" s="40">
        <f>V19+V116</f>
        <v>318410753.89</v>
      </c>
      <c r="W168" s="45">
        <f>X168-V168</f>
        <v>-47.37000000476837</v>
      </c>
      <c r="X168" s="40">
        <f>X19+X116</f>
        <v>318410706.52</v>
      </c>
    </row>
    <row r="169" spans="1:17" ht="12.75" customHeight="1">
      <c r="A169" s="35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</row>
    <row r="170" spans="1:17" ht="14.25" customHeight="1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</row>
  </sheetData>
  <sheetProtection/>
  <mergeCells count="28">
    <mergeCell ref="C2:X2"/>
    <mergeCell ref="C4:X4"/>
    <mergeCell ref="Q17:Q18"/>
    <mergeCell ref="V5:X5"/>
    <mergeCell ref="V17:V18"/>
    <mergeCell ref="W17:W18"/>
    <mergeCell ref="X17:X18"/>
    <mergeCell ref="B13:X13"/>
    <mergeCell ref="U16:X16"/>
    <mergeCell ref="V6:X6"/>
    <mergeCell ref="S6:U6"/>
    <mergeCell ref="A170:Q170"/>
    <mergeCell ref="A168:H168"/>
    <mergeCell ref="S17:S18"/>
    <mergeCell ref="A12:Q12"/>
    <mergeCell ref="R17:R18"/>
    <mergeCell ref="C8:S8"/>
    <mergeCell ref="C9:S9"/>
    <mergeCell ref="C10:S10"/>
    <mergeCell ref="F18:H18"/>
    <mergeCell ref="I18:K18"/>
    <mergeCell ref="B17:B18"/>
    <mergeCell ref="C11:S11"/>
    <mergeCell ref="T17:T18"/>
    <mergeCell ref="U17:U18"/>
    <mergeCell ref="C17:C18"/>
    <mergeCell ref="A15:Q15"/>
    <mergeCell ref="A14:Q14"/>
  </mergeCells>
  <printOptions/>
  <pageMargins left="0.39375001192092896" right="0.39375001192092896" top="0.5902777910232544" bottom="0.5902777910232544" header="0.39375001192092896" footer="0.39375001192092896"/>
  <pageSetup blackAndWhite="1" errors="blank"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K54\User</dc:creator>
  <cp:keywords/>
  <dc:description/>
  <cp:lastModifiedBy>Инна Иванова</cp:lastModifiedBy>
  <cp:lastPrinted>2020-03-18T13:16:19Z</cp:lastPrinted>
  <dcterms:created xsi:type="dcterms:W3CDTF">2016-11-02T07:14:45Z</dcterms:created>
  <dcterms:modified xsi:type="dcterms:W3CDTF">2020-11-24T08:08:23Z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c:\Temp\ks\BudgetSmart2016\ReportManager\sqr_info_isp_budg_inc_3.xls</vt:lpwstr>
  </property>
</Properties>
</file>