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<sst xmlns="http://schemas.openxmlformats.org/spreadsheetml/2006/main" count="106" uniqueCount="43">
  <si>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</si>
  <si>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</si>
  <si>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</si>
  <si>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</si>
  <si>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</si>
  <si>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</si>
  <si>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</si>
  <si>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</si>
  <si>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</si>
  <si>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</si>
  <si>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</si>
  <si>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</si>
  <si>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</si>
  <si>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</si>
  <si>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</si>
  <si>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</si>
  <si>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</si>
  <si>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</si>
  <si>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</si>
  <si>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</si>
  <si>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</si>
  <si>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</si>
  <si>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</si>
  <si>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</si>
  <si>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</si>
  <si>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</si>
  <si>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</si>
  <si>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</si>
  <si>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</si>
  <si>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</si>
  <si>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</si>
  <si>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</si>
  <si>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</si>
  <si>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</si>
  <si>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</si>
  <si>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</si>
  <si>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</si>
  <si>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</si>
  <si>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</si>
  <si>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</si>
  <si>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</si>
  <si>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</si>
  <si>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мая  </t>
    </r>
    <r>
      <rPr>
        <b/>
        <sz val="12"/>
        <rFont val="TimesET"/>
        <family val="0"/>
      </rPr>
      <t xml:space="preserve"> 2021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</si>
</sst>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34" borderId="19" xfId="54" applyFont="1" applyFill="1" applyBorder="1" applyAlignment="1">
      <alignment horizontal="center" vertical="center" wrapText="1"/>
      <protection/>
    </xf>
    <xf numFmtId="0" fontId="15" fillId="34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8" zoomScaleSheetLayoutView="98" zoomScalePageLayoutView="0" workbookViewId="0" topLeftCell="A1">
      <pane xSplit="2" topLeftCell="AP1" activePane="topRight" state="frozen"/>
      <selection pane="topLeft" activeCell="A1" sqref="A1"/>
      <selection pane="topRight" activeCell="BK21" sqref="BK21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7" width="8.8515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8515625" style="12" customWidth="1"/>
    <col min="48" max="48" width="8.00390625" style="12" customWidth="1"/>
    <col min="49" max="49" width="8.140625" style="12" customWidth="1"/>
    <col min="50" max="50" width="8.421875" style="12" customWidth="1"/>
    <col min="51" max="54" width="8.140625" style="12" customWidth="1"/>
    <col min="55" max="55" width="7.7109375" style="12" customWidth="1"/>
    <col min="56" max="56" width="7.8515625" style="12" customWidth="1"/>
    <col min="57" max="57" width="9.140625" style="12" customWidth="1"/>
    <col min="58" max="58" width="8.140625" style="12" customWidth="1"/>
    <col min="59" max="59" width="7.7109375" style="12" customWidth="1"/>
    <col min="60" max="61" width="8.28125" style="12" customWidth="1"/>
    <col min="62" max="62" width="7.8515625" style="12" customWidth="1"/>
    <col min="63" max="63" width="8.57421875" style="12" customWidth="1"/>
    <col min="64" max="64" width="8.8515625" style="12" customWidth="1"/>
    <col min="65" max="65" width="7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31" t="s">
        <v>0</v>
      </c>
      <c r="S1" s="31"/>
      <c r="T1" s="3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32" t="s">
        <v>42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72" t="s">
        <v>1</v>
      </c>
      <c r="C4" s="33" t="s">
        <v>2</v>
      </c>
      <c r="D4" s="34"/>
      <c r="E4" s="35"/>
      <c r="F4" s="42" t="s">
        <v>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9" t="s">
        <v>4</v>
      </c>
      <c r="AT4" s="50"/>
      <c r="AU4" s="51"/>
      <c r="AV4" s="42" t="s">
        <v>7</v>
      </c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33" t="s">
        <v>5</v>
      </c>
      <c r="BL4" s="34"/>
      <c r="BM4" s="35"/>
      <c r="BN4" s="19"/>
      <c r="BO4" s="19"/>
    </row>
    <row r="5" spans="1:67" ht="12.75" customHeight="1">
      <c r="A5" s="38"/>
      <c r="B5" s="73"/>
      <c r="C5" s="36"/>
      <c r="D5" s="37"/>
      <c r="E5" s="38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2" t="s">
        <v>7</v>
      </c>
      <c r="AN5" s="43"/>
      <c r="AO5" s="43"/>
      <c r="AP5" s="43"/>
      <c r="AQ5" s="43"/>
      <c r="AR5" s="43"/>
      <c r="AS5" s="52"/>
      <c r="AT5" s="53"/>
      <c r="AU5" s="54"/>
      <c r="AV5" s="64" t="s">
        <v>12</v>
      </c>
      <c r="AW5" s="65"/>
      <c r="AX5" s="65"/>
      <c r="AY5" s="48" t="s">
        <v>7</v>
      </c>
      <c r="AZ5" s="48"/>
      <c r="BA5" s="48"/>
      <c r="BB5" s="48" t="s">
        <v>13</v>
      </c>
      <c r="BC5" s="48"/>
      <c r="BD5" s="48"/>
      <c r="BE5" s="48" t="s">
        <v>14</v>
      </c>
      <c r="BF5" s="48"/>
      <c r="BG5" s="48"/>
      <c r="BH5" s="44" t="s">
        <v>15</v>
      </c>
      <c r="BI5" s="44"/>
      <c r="BJ5" s="44"/>
      <c r="BK5" s="36"/>
      <c r="BL5" s="37"/>
      <c r="BM5" s="38"/>
      <c r="BN5" s="19"/>
      <c r="BO5" s="19"/>
    </row>
    <row r="6" spans="1:67" ht="9.75" customHeight="1">
      <c r="A6" s="38"/>
      <c r="B6" s="73"/>
      <c r="C6" s="36"/>
      <c r="D6" s="37"/>
      <c r="E6" s="38"/>
      <c r="F6" s="44"/>
      <c r="G6" s="44"/>
      <c r="H6" s="44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58" t="s">
        <v>29</v>
      </c>
      <c r="AE6" s="59"/>
      <c r="AF6" s="60"/>
      <c r="AG6" s="33" t="s">
        <v>27</v>
      </c>
      <c r="AH6" s="34"/>
      <c r="AI6" s="35"/>
      <c r="AJ6" s="44"/>
      <c r="AK6" s="44"/>
      <c r="AL6" s="44"/>
      <c r="AM6" s="33" t="s">
        <v>25</v>
      </c>
      <c r="AN6" s="34"/>
      <c r="AO6" s="35"/>
      <c r="AP6" s="33" t="s">
        <v>26</v>
      </c>
      <c r="AQ6" s="34"/>
      <c r="AR6" s="35"/>
      <c r="AS6" s="52"/>
      <c r="AT6" s="53"/>
      <c r="AU6" s="54"/>
      <c r="AV6" s="66"/>
      <c r="AW6" s="67"/>
      <c r="AX6" s="67"/>
      <c r="AY6" s="48" t="s">
        <v>16</v>
      </c>
      <c r="AZ6" s="48"/>
      <c r="BA6" s="48"/>
      <c r="BB6" s="48"/>
      <c r="BC6" s="48"/>
      <c r="BD6" s="48"/>
      <c r="BE6" s="48"/>
      <c r="BF6" s="48"/>
      <c r="BG6" s="48"/>
      <c r="BH6" s="44"/>
      <c r="BI6" s="44"/>
      <c r="BJ6" s="44"/>
      <c r="BK6" s="36"/>
      <c r="BL6" s="37"/>
      <c r="BM6" s="38"/>
      <c r="BN6" s="19"/>
      <c r="BO6" s="19"/>
    </row>
    <row r="7" spans="1:67" ht="131.25" customHeight="1">
      <c r="A7" s="38"/>
      <c r="B7" s="73"/>
      <c r="C7" s="39"/>
      <c r="D7" s="40"/>
      <c r="E7" s="41"/>
      <c r="F7" s="44"/>
      <c r="G7" s="44"/>
      <c r="H7" s="44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61"/>
      <c r="AE7" s="62"/>
      <c r="AF7" s="63"/>
      <c r="AG7" s="39"/>
      <c r="AH7" s="40"/>
      <c r="AI7" s="41"/>
      <c r="AJ7" s="44"/>
      <c r="AK7" s="44"/>
      <c r="AL7" s="44"/>
      <c r="AM7" s="39"/>
      <c r="AN7" s="40"/>
      <c r="AO7" s="41"/>
      <c r="AP7" s="39"/>
      <c r="AQ7" s="40"/>
      <c r="AR7" s="41"/>
      <c r="AS7" s="55"/>
      <c r="AT7" s="56"/>
      <c r="AU7" s="57"/>
      <c r="AV7" s="68"/>
      <c r="AW7" s="69"/>
      <c r="AX7" s="69"/>
      <c r="AY7" s="48"/>
      <c r="AZ7" s="48"/>
      <c r="BA7" s="48"/>
      <c r="BB7" s="48"/>
      <c r="BC7" s="48"/>
      <c r="BD7" s="48"/>
      <c r="BE7" s="48"/>
      <c r="BF7" s="48"/>
      <c r="BG7" s="48"/>
      <c r="BH7" s="44"/>
      <c r="BI7" s="44"/>
      <c r="BJ7" s="44"/>
      <c r="BK7" s="39"/>
      <c r="BL7" s="40"/>
      <c r="BM7" s="41"/>
      <c r="BN7" s="19"/>
      <c r="BO7" s="19"/>
    </row>
    <row r="8" spans="1:67" ht="35.25" customHeight="1">
      <c r="A8" s="41"/>
      <c r="B8" s="7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3782</v>
      </c>
      <c r="D10" s="8">
        <f>G10+AK10</f>
        <v>1212</v>
      </c>
      <c r="E10" s="2">
        <f>D10/C10*100</f>
        <v>32.04653622421999</v>
      </c>
      <c r="F10" s="2">
        <v>829.5</v>
      </c>
      <c r="G10" s="2">
        <v>253.9</v>
      </c>
      <c r="H10" s="2">
        <f>G10/F10*100</f>
        <v>30.608800482218207</v>
      </c>
      <c r="I10" s="2">
        <v>14.9</v>
      </c>
      <c r="J10" s="2">
        <v>3.5</v>
      </c>
      <c r="K10" s="2">
        <f aca="true" t="shared" si="0" ref="K10:K22">J10/I10*100</f>
        <v>23.48993288590604</v>
      </c>
      <c r="L10" s="2">
        <v>2.5</v>
      </c>
      <c r="M10" s="2">
        <v>-0.6</v>
      </c>
      <c r="N10" s="2">
        <f>M10/L10*100</f>
        <v>-24</v>
      </c>
      <c r="O10" s="2">
        <v>73.2</v>
      </c>
      <c r="P10" s="2">
        <v>2.4</v>
      </c>
      <c r="Q10" s="2">
        <f>P10/O10*100</f>
        <v>3.2786885245901636</v>
      </c>
      <c r="R10" s="2">
        <v>239.1</v>
      </c>
      <c r="S10" s="2">
        <v>11.6</v>
      </c>
      <c r="T10" s="2">
        <f>S10/R10*100</f>
        <v>4.851526557925554</v>
      </c>
      <c r="U10" s="2">
        <v>0</v>
      </c>
      <c r="V10" s="2">
        <v>0</v>
      </c>
      <c r="W10" s="2">
        <v>0</v>
      </c>
      <c r="X10" s="2">
        <v>77</v>
      </c>
      <c r="Y10" s="2">
        <v>37.3</v>
      </c>
      <c r="Z10" s="2">
        <f>Y10/X10*100</f>
        <v>48.441558441558435</v>
      </c>
      <c r="AA10" s="2">
        <v>40</v>
      </c>
      <c r="AB10" s="2">
        <v>15</v>
      </c>
      <c r="AC10" s="2">
        <v>0</v>
      </c>
      <c r="AD10" s="2">
        <v>0</v>
      </c>
      <c r="AE10" s="2">
        <v>0</v>
      </c>
      <c r="AF10" s="2">
        <v>0</v>
      </c>
      <c r="AG10" s="2">
        <v>50</v>
      </c>
      <c r="AH10" s="2">
        <v>10.6</v>
      </c>
      <c r="AI10" s="2">
        <f>AH10/AG10*100</f>
        <v>21.2</v>
      </c>
      <c r="AJ10" s="2">
        <v>2952.5</v>
      </c>
      <c r="AK10" s="2">
        <v>958.1</v>
      </c>
      <c r="AL10" s="2">
        <f>AK10/AJ10*100</f>
        <v>32.450465707027945</v>
      </c>
      <c r="AM10" s="2">
        <v>1857.9</v>
      </c>
      <c r="AN10" s="2">
        <v>619.3</v>
      </c>
      <c r="AO10" s="2">
        <f>AN10/AM10*100</f>
        <v>33.33333333333333</v>
      </c>
      <c r="AP10" s="2">
        <v>0</v>
      </c>
      <c r="AQ10" s="2">
        <v>0</v>
      </c>
      <c r="AR10" s="2" t="e">
        <f>AQ10/AP10*100</f>
        <v>#DIV/0!</v>
      </c>
      <c r="AS10" s="20">
        <v>3782</v>
      </c>
      <c r="AT10" s="2">
        <v>905.1</v>
      </c>
      <c r="AU10" s="2">
        <f>AT10/AS10*100</f>
        <v>23.931782125859336</v>
      </c>
      <c r="AV10" s="21">
        <v>1131.6</v>
      </c>
      <c r="AW10" s="2">
        <v>310.8</v>
      </c>
      <c r="AX10" s="2">
        <f>AW10/AV10*100</f>
        <v>27.46553552492047</v>
      </c>
      <c r="AY10" s="21">
        <v>1126.6</v>
      </c>
      <c r="AZ10" s="2">
        <v>310.8</v>
      </c>
      <c r="BA10" s="2">
        <f aca="true" t="shared" si="1" ref="BA10:BA22">AZ10/AY10*100</f>
        <v>27.587431208947276</v>
      </c>
      <c r="BB10" s="2">
        <v>1323.5</v>
      </c>
      <c r="BC10" s="2">
        <v>304.5</v>
      </c>
      <c r="BD10" s="2">
        <f>BC10/BB10*100</f>
        <v>23.007177937287494</v>
      </c>
      <c r="BE10" s="21">
        <v>513.6</v>
      </c>
      <c r="BF10" s="2">
        <v>33.4</v>
      </c>
      <c r="BG10" s="2">
        <f>BF10/BE10*100</f>
        <v>6.503115264797507</v>
      </c>
      <c r="BH10" s="21">
        <v>634.6</v>
      </c>
      <c r="BI10" s="2">
        <v>211.6</v>
      </c>
      <c r="BJ10" s="2">
        <f>BI10/BH10*100</f>
        <v>33.343838638512445</v>
      </c>
      <c r="BK10" s="20">
        <f aca="true" t="shared" si="2" ref="BK10:BK21">C10-AS10</f>
        <v>0</v>
      </c>
      <c r="BL10" s="20">
        <f aca="true" t="shared" si="3" ref="BL10:BL21">D10-AT10</f>
        <v>306.9</v>
      </c>
      <c r="BM10" s="2">
        <v>0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4" ref="C11:C21">F11+AJ11</f>
        <v>4682.6</v>
      </c>
      <c r="D11" s="8">
        <f aca="true" t="shared" si="5" ref="D11:D21">G11+AK11</f>
        <v>1307.4</v>
      </c>
      <c r="E11" s="2">
        <f aca="true" t="shared" si="6" ref="E11:E21">D11/C11*100</f>
        <v>27.920386110280614</v>
      </c>
      <c r="F11" s="2">
        <v>1040.4</v>
      </c>
      <c r="G11" s="2">
        <v>354.3</v>
      </c>
      <c r="H11" s="2">
        <f aca="true" t="shared" si="7" ref="H11:H21">G11/F11*100</f>
        <v>34.054209919261815</v>
      </c>
      <c r="I11" s="2">
        <v>28.3</v>
      </c>
      <c r="J11" s="2">
        <v>7.2</v>
      </c>
      <c r="K11" s="2">
        <f t="shared" si="0"/>
        <v>25.4416961130742</v>
      </c>
      <c r="L11" s="2">
        <v>18.1</v>
      </c>
      <c r="M11" s="2">
        <v>29.6</v>
      </c>
      <c r="N11" s="2">
        <f aca="true" t="shared" si="8" ref="N11:N21">M11/L11*100</f>
        <v>163.53591160220995</v>
      </c>
      <c r="O11" s="2">
        <v>57.3</v>
      </c>
      <c r="P11" s="2">
        <v>3.3</v>
      </c>
      <c r="Q11" s="2">
        <f aca="true" t="shared" si="9" ref="Q11:Q21">P11/O11*100</f>
        <v>5.7591623036649215</v>
      </c>
      <c r="R11" s="2">
        <v>245.5</v>
      </c>
      <c r="S11" s="2">
        <v>25.5</v>
      </c>
      <c r="T11" s="2">
        <f aca="true" t="shared" si="10" ref="T11:T21">S11/R11*100</f>
        <v>10.386965376782078</v>
      </c>
      <c r="U11" s="2">
        <v>0</v>
      </c>
      <c r="V11" s="2">
        <v>0</v>
      </c>
      <c r="W11" s="2">
        <v>0</v>
      </c>
      <c r="X11" s="2">
        <v>134</v>
      </c>
      <c r="Y11" s="2">
        <v>77.1</v>
      </c>
      <c r="Z11" s="2">
        <f aca="true" t="shared" si="11" ref="Z11:Z21">Y11/X11*100</f>
        <v>57.537313432835816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46</v>
      </c>
      <c r="AH11" s="2">
        <v>11.6</v>
      </c>
      <c r="AI11" s="2">
        <f aca="true" t="shared" si="12" ref="AI11:AI22">AH11/AG11*100</f>
        <v>25.217391304347824</v>
      </c>
      <c r="AJ11" s="2">
        <v>3642.2</v>
      </c>
      <c r="AK11" s="2">
        <v>953.1</v>
      </c>
      <c r="AL11" s="2">
        <f aca="true" t="shared" si="13" ref="AL11:AL21">AK11/AJ11*100</f>
        <v>26.168249958816105</v>
      </c>
      <c r="AM11" s="2">
        <v>1981.3</v>
      </c>
      <c r="AN11" s="2">
        <v>660.4</v>
      </c>
      <c r="AO11" s="2">
        <f aca="true" t="shared" si="14" ref="AO11:AO21">AN11/AM11*100</f>
        <v>33.33165093625398</v>
      </c>
      <c r="AP11" s="2">
        <v>0</v>
      </c>
      <c r="AQ11" s="2">
        <v>0</v>
      </c>
      <c r="AR11" s="2" t="e">
        <f aca="true" t="shared" si="15" ref="AR11:AR20">AQ11/AP11*100</f>
        <v>#DIV/0!</v>
      </c>
      <c r="AS11" s="20">
        <v>4763.6</v>
      </c>
      <c r="AT11" s="2">
        <v>934.1</v>
      </c>
      <c r="AU11" s="2">
        <f aca="true" t="shared" si="16" ref="AU11:AU21">AT11/AS11*100</f>
        <v>19.609119153581325</v>
      </c>
      <c r="AV11" s="22">
        <v>1250</v>
      </c>
      <c r="AW11" s="2">
        <v>333.4</v>
      </c>
      <c r="AX11" s="2">
        <f aca="true" t="shared" si="17" ref="AX11:AX21">AW11/AV11*100</f>
        <v>26.671999999999997</v>
      </c>
      <c r="AY11" s="21">
        <v>1245</v>
      </c>
      <c r="AZ11" s="2">
        <v>333.4</v>
      </c>
      <c r="BA11" s="2">
        <f t="shared" si="1"/>
        <v>26.77911646586345</v>
      </c>
      <c r="BB11" s="2">
        <v>2163.2</v>
      </c>
      <c r="BC11" s="2">
        <v>262</v>
      </c>
      <c r="BD11" s="2">
        <f aca="true" t="shared" si="18" ref="BD11:BD21">BC11/BB11*100</f>
        <v>12.111686390532546</v>
      </c>
      <c r="BE11" s="21">
        <v>493.5</v>
      </c>
      <c r="BF11" s="2">
        <v>59.2</v>
      </c>
      <c r="BG11" s="2">
        <f aca="true" t="shared" si="19" ref="BG11:BG21">BF11/BE11*100</f>
        <v>11.995947315096252</v>
      </c>
      <c r="BH11" s="21">
        <v>702.9</v>
      </c>
      <c r="BI11" s="2">
        <v>234.3</v>
      </c>
      <c r="BJ11" s="2">
        <f aca="true" t="shared" si="20" ref="BJ11:BJ21">BI11/BH11*100</f>
        <v>33.333333333333336</v>
      </c>
      <c r="BK11" s="20">
        <f t="shared" si="2"/>
        <v>-81</v>
      </c>
      <c r="BL11" s="20">
        <f t="shared" si="3"/>
        <v>373.30000000000007</v>
      </c>
      <c r="BM11" s="2">
        <v>0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4"/>
        <v>6805.3</v>
      </c>
      <c r="D12" s="8">
        <f t="shared" si="5"/>
        <v>-2505</v>
      </c>
      <c r="E12" s="2">
        <f t="shared" si="6"/>
        <v>-36.809545501300455</v>
      </c>
      <c r="F12" s="2">
        <v>1505.7</v>
      </c>
      <c r="G12" s="2">
        <v>435.9</v>
      </c>
      <c r="H12" s="2">
        <f t="shared" si="7"/>
        <v>28.949990037856143</v>
      </c>
      <c r="I12" s="2">
        <v>59</v>
      </c>
      <c r="J12" s="2">
        <v>16.6</v>
      </c>
      <c r="K12" s="2">
        <f t="shared" si="0"/>
        <v>28.135593220338983</v>
      </c>
      <c r="L12" s="2">
        <v>22.8</v>
      </c>
      <c r="M12" s="2">
        <v>6.4</v>
      </c>
      <c r="N12" s="2">
        <f t="shared" si="8"/>
        <v>28.07017543859649</v>
      </c>
      <c r="O12" s="2">
        <v>98.8</v>
      </c>
      <c r="P12" s="2">
        <v>2.2</v>
      </c>
      <c r="Q12" s="2">
        <f t="shared" si="9"/>
        <v>2.2267206477732797</v>
      </c>
      <c r="R12" s="17">
        <v>535</v>
      </c>
      <c r="S12" s="2">
        <v>69.2</v>
      </c>
      <c r="T12" s="2">
        <f t="shared" si="10"/>
        <v>12.934579439252335</v>
      </c>
      <c r="U12" s="2">
        <v>0</v>
      </c>
      <c r="V12" s="2">
        <v>0</v>
      </c>
      <c r="W12" s="2">
        <v>0</v>
      </c>
      <c r="X12" s="2">
        <v>200</v>
      </c>
      <c r="Y12" s="2">
        <v>133</v>
      </c>
      <c r="Z12" s="2">
        <f t="shared" si="11"/>
        <v>66.5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1.2</v>
      </c>
      <c r="AI12" s="2">
        <f t="shared" si="12"/>
        <v>17.142857142857142</v>
      </c>
      <c r="AJ12" s="2">
        <v>5299.6</v>
      </c>
      <c r="AK12" s="2">
        <v>-2940.9</v>
      </c>
      <c r="AL12" s="2">
        <f t="shared" si="13"/>
        <v>-55.492867386217824</v>
      </c>
      <c r="AM12" s="2">
        <v>2686.1</v>
      </c>
      <c r="AN12" s="2">
        <v>895.4</v>
      </c>
      <c r="AO12" s="2">
        <f t="shared" si="14"/>
        <v>33.33457428986263</v>
      </c>
      <c r="AP12" s="2">
        <v>0</v>
      </c>
      <c r="AQ12" s="2">
        <v>0</v>
      </c>
      <c r="AR12" s="2" t="e">
        <f t="shared" si="15"/>
        <v>#DIV/0!</v>
      </c>
      <c r="AS12" s="2">
        <v>11119.8</v>
      </c>
      <c r="AT12" s="2">
        <v>1343.1</v>
      </c>
      <c r="AU12" s="2">
        <f t="shared" si="16"/>
        <v>12.0784546484649</v>
      </c>
      <c r="AV12" s="22">
        <v>1209.6</v>
      </c>
      <c r="AW12" s="2">
        <v>389.8</v>
      </c>
      <c r="AX12" s="2">
        <f t="shared" si="17"/>
        <v>32.2255291005291</v>
      </c>
      <c r="AY12" s="21">
        <v>1189.6</v>
      </c>
      <c r="AZ12" s="2">
        <v>389.8</v>
      </c>
      <c r="BA12" s="2">
        <f t="shared" si="1"/>
        <v>32.76731674512441</v>
      </c>
      <c r="BB12" s="2">
        <v>3097.4</v>
      </c>
      <c r="BC12" s="2">
        <v>228.4</v>
      </c>
      <c r="BD12" s="2">
        <f t="shared" si="18"/>
        <v>7.373926519015948</v>
      </c>
      <c r="BE12" s="21">
        <v>4871.4</v>
      </c>
      <c r="BF12" s="2">
        <v>79.5</v>
      </c>
      <c r="BG12" s="2">
        <f t="shared" si="19"/>
        <v>1.631974381081414</v>
      </c>
      <c r="BH12" s="21">
        <v>1459.5</v>
      </c>
      <c r="BI12" s="2">
        <v>486.5</v>
      </c>
      <c r="BJ12" s="2">
        <f t="shared" si="20"/>
        <v>33.33333333333333</v>
      </c>
      <c r="BK12" s="20">
        <f t="shared" si="2"/>
        <v>-4314.499999999999</v>
      </c>
      <c r="BL12" s="20">
        <f t="shared" si="3"/>
        <v>-3848.1</v>
      </c>
      <c r="BM12" s="2">
        <f aca="true" t="shared" si="21" ref="BM12:BM20">BL12/BK12*100</f>
        <v>89.18994089697533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4"/>
        <v>6564.099999999999</v>
      </c>
      <c r="D13" s="8">
        <f t="shared" si="5"/>
        <v>1095.3</v>
      </c>
      <c r="E13" s="2">
        <f t="shared" si="6"/>
        <v>16.686217455553695</v>
      </c>
      <c r="F13" s="2">
        <v>865.7</v>
      </c>
      <c r="G13" s="2">
        <v>217.9</v>
      </c>
      <c r="H13" s="2">
        <f t="shared" si="7"/>
        <v>25.17038234954372</v>
      </c>
      <c r="I13" s="2">
        <v>13.1</v>
      </c>
      <c r="J13" s="2">
        <v>3.7</v>
      </c>
      <c r="K13" s="2">
        <f t="shared" si="0"/>
        <v>28.24427480916031</v>
      </c>
      <c r="L13" s="2">
        <v>0</v>
      </c>
      <c r="M13" s="2">
        <v>0</v>
      </c>
      <c r="N13" s="2">
        <v>0</v>
      </c>
      <c r="O13" s="2">
        <v>64.6</v>
      </c>
      <c r="P13" s="2">
        <v>0.5</v>
      </c>
      <c r="Q13" s="2">
        <f t="shared" si="9"/>
        <v>0.7739938080495357</v>
      </c>
      <c r="R13" s="2">
        <v>300.7</v>
      </c>
      <c r="S13" s="2">
        <v>50.1</v>
      </c>
      <c r="T13" s="2">
        <f t="shared" si="10"/>
        <v>16.661124043897573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42</v>
      </c>
      <c r="AB13" s="2">
        <v>4.4</v>
      </c>
      <c r="AC13" s="2">
        <f aca="true" t="shared" si="22" ref="AC13:AC20">AB13/AA13*100</f>
        <v>10.476190476190476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5698.4</v>
      </c>
      <c r="AK13" s="2">
        <v>877.4</v>
      </c>
      <c r="AL13" s="2">
        <f t="shared" si="13"/>
        <v>15.397304506528148</v>
      </c>
      <c r="AM13" s="2">
        <v>1959.4</v>
      </c>
      <c r="AN13" s="2">
        <v>653.1</v>
      </c>
      <c r="AO13" s="2">
        <f t="shared" si="14"/>
        <v>33.33163213228539</v>
      </c>
      <c r="AP13" s="2">
        <v>0</v>
      </c>
      <c r="AQ13" s="2">
        <v>0</v>
      </c>
      <c r="AR13" s="2" t="e">
        <f t="shared" si="15"/>
        <v>#DIV/0!</v>
      </c>
      <c r="AS13" s="2">
        <v>6790.5</v>
      </c>
      <c r="AT13" s="2">
        <v>852.5</v>
      </c>
      <c r="AU13" s="2">
        <f t="shared" si="16"/>
        <v>12.554303806788896</v>
      </c>
      <c r="AV13" s="22">
        <v>1299.3</v>
      </c>
      <c r="AW13" s="2">
        <v>386.6</v>
      </c>
      <c r="AX13" s="2">
        <f t="shared" si="17"/>
        <v>29.75448318325252</v>
      </c>
      <c r="AY13" s="21">
        <v>1294.3</v>
      </c>
      <c r="AZ13" s="2">
        <v>386.6</v>
      </c>
      <c r="BA13" s="2">
        <f t="shared" si="1"/>
        <v>29.869427489762806</v>
      </c>
      <c r="BB13" s="2">
        <v>3233.8</v>
      </c>
      <c r="BC13" s="2">
        <v>209.8</v>
      </c>
      <c r="BD13" s="2">
        <f t="shared" si="18"/>
        <v>6.487723421361865</v>
      </c>
      <c r="BE13" s="21">
        <v>496.7</v>
      </c>
      <c r="BF13" s="2">
        <v>21.9</v>
      </c>
      <c r="BG13" s="2">
        <f t="shared" si="19"/>
        <v>4.4091000603986314</v>
      </c>
      <c r="BH13" s="21">
        <v>543.4</v>
      </c>
      <c r="BI13" s="2">
        <v>181.2</v>
      </c>
      <c r="BJ13" s="2">
        <f t="shared" si="20"/>
        <v>33.3456017666544</v>
      </c>
      <c r="BK13" s="20">
        <f t="shared" si="2"/>
        <v>-226.40000000000055</v>
      </c>
      <c r="BL13" s="20">
        <f t="shared" si="3"/>
        <v>242.79999999999995</v>
      </c>
      <c r="BM13" s="2">
        <f t="shared" si="21"/>
        <v>-107.24381625441669</v>
      </c>
      <c r="BN13" s="10"/>
      <c r="BO13" s="11"/>
    </row>
    <row r="14" spans="1:67" ht="15">
      <c r="A14" s="9">
        <v>5</v>
      </c>
      <c r="B14" s="6" t="s">
        <v>34</v>
      </c>
      <c r="C14" s="7">
        <f>F14+AJ14</f>
        <v>3542.2000000000003</v>
      </c>
      <c r="D14" s="8">
        <f t="shared" si="5"/>
        <v>890.2</v>
      </c>
      <c r="E14" s="2">
        <f t="shared" si="6"/>
        <v>25.131274349274463</v>
      </c>
      <c r="F14" s="2">
        <v>1164.4</v>
      </c>
      <c r="G14" s="2">
        <v>310.6</v>
      </c>
      <c r="H14" s="2">
        <f t="shared" si="7"/>
        <v>26.674682239780147</v>
      </c>
      <c r="I14" s="2">
        <v>30.4</v>
      </c>
      <c r="J14" s="2">
        <v>9.2</v>
      </c>
      <c r="K14" s="2">
        <f t="shared" si="0"/>
        <v>30.263157894736842</v>
      </c>
      <c r="L14" s="2">
        <v>20.6</v>
      </c>
      <c r="M14" s="2">
        <v>19.1</v>
      </c>
      <c r="N14" s="2">
        <f t="shared" si="8"/>
        <v>92.71844660194175</v>
      </c>
      <c r="O14" s="2">
        <v>58.5</v>
      </c>
      <c r="P14" s="2">
        <v>2.3</v>
      </c>
      <c r="Q14" s="2">
        <f t="shared" si="9"/>
        <v>3.9316239316239314</v>
      </c>
      <c r="R14" s="2">
        <v>289.2</v>
      </c>
      <c r="S14" s="2">
        <v>13.3</v>
      </c>
      <c r="T14" s="2">
        <f t="shared" si="10"/>
        <v>4.598893499308438</v>
      </c>
      <c r="U14" s="2">
        <v>0</v>
      </c>
      <c r="V14" s="2">
        <v>0</v>
      </c>
      <c r="W14" s="2">
        <v>0</v>
      </c>
      <c r="X14" s="2">
        <v>100</v>
      </c>
      <c r="Y14" s="2">
        <v>131</v>
      </c>
      <c r="Z14" s="2">
        <f t="shared" si="11"/>
        <v>131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2377.8</v>
      </c>
      <c r="AK14" s="2">
        <v>579.6</v>
      </c>
      <c r="AL14" s="2">
        <f t="shared" si="13"/>
        <v>24.37547312641938</v>
      </c>
      <c r="AM14" s="2">
        <v>1151.4</v>
      </c>
      <c r="AN14" s="2">
        <v>383.8</v>
      </c>
      <c r="AO14" s="2">
        <f t="shared" si="14"/>
        <v>33.33333333333333</v>
      </c>
      <c r="AP14" s="2">
        <v>0</v>
      </c>
      <c r="AQ14" s="2">
        <v>0</v>
      </c>
      <c r="AR14" s="2" t="e">
        <f t="shared" si="15"/>
        <v>#DIV/0!</v>
      </c>
      <c r="AS14" s="2">
        <v>3548.8</v>
      </c>
      <c r="AT14" s="2">
        <v>668.4</v>
      </c>
      <c r="AU14" s="2">
        <f t="shared" si="16"/>
        <v>18.834535617673577</v>
      </c>
      <c r="AV14" s="22">
        <v>1156.5</v>
      </c>
      <c r="AW14" s="2">
        <v>292.4</v>
      </c>
      <c r="AX14" s="2">
        <f t="shared" si="17"/>
        <v>25.283182014699523</v>
      </c>
      <c r="AY14" s="21">
        <v>1151.5</v>
      </c>
      <c r="AZ14" s="2">
        <v>292.4</v>
      </c>
      <c r="BA14" s="2">
        <f t="shared" si="1"/>
        <v>25.392965696917063</v>
      </c>
      <c r="BB14" s="2">
        <v>1410.1</v>
      </c>
      <c r="BC14" s="2">
        <v>179</v>
      </c>
      <c r="BD14" s="2">
        <f t="shared" si="18"/>
        <v>12.694135167718601</v>
      </c>
      <c r="BE14" s="21">
        <v>352.4</v>
      </c>
      <c r="BF14" s="2">
        <v>20.2</v>
      </c>
      <c r="BG14" s="2">
        <f t="shared" si="19"/>
        <v>5.732122587968218</v>
      </c>
      <c r="BH14" s="21">
        <v>516.3</v>
      </c>
      <c r="BI14" s="2">
        <v>175</v>
      </c>
      <c r="BJ14" s="2">
        <f t="shared" si="20"/>
        <v>33.89502227387178</v>
      </c>
      <c r="BK14" s="20">
        <f t="shared" si="2"/>
        <v>-6.599999999999909</v>
      </c>
      <c r="BL14" s="20">
        <f t="shared" si="3"/>
        <v>221.80000000000007</v>
      </c>
      <c r="BM14" s="2">
        <v>0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4"/>
        <v>120521.7</v>
      </c>
      <c r="D15" s="8">
        <f t="shared" si="5"/>
        <v>-4040.4000000000005</v>
      </c>
      <c r="E15" s="2">
        <f t="shared" si="6"/>
        <v>-3.352425330874026</v>
      </c>
      <c r="F15" s="2">
        <v>17285</v>
      </c>
      <c r="G15" s="2">
        <v>5230.7</v>
      </c>
      <c r="H15" s="2">
        <f t="shared" si="7"/>
        <v>30.261498409025165</v>
      </c>
      <c r="I15" s="2">
        <v>7183.9</v>
      </c>
      <c r="J15" s="2">
        <v>2193.2</v>
      </c>
      <c r="K15" s="2">
        <f t="shared" si="0"/>
        <v>30.52937819290357</v>
      </c>
      <c r="L15" s="2">
        <v>6.2</v>
      </c>
      <c r="M15" s="2">
        <v>5.1</v>
      </c>
      <c r="N15" s="2">
        <f t="shared" si="8"/>
        <v>82.25806451612902</v>
      </c>
      <c r="O15" s="2">
        <v>1592.8</v>
      </c>
      <c r="P15" s="2">
        <v>419.2</v>
      </c>
      <c r="Q15" s="2">
        <f t="shared" si="9"/>
        <v>26.3184329482672</v>
      </c>
      <c r="R15" s="2">
        <v>5553.2</v>
      </c>
      <c r="S15" s="2">
        <v>1249.7</v>
      </c>
      <c r="T15" s="2">
        <f t="shared" si="10"/>
        <v>22.50414175610459</v>
      </c>
      <c r="U15" s="2">
        <v>120</v>
      </c>
      <c r="V15" s="2">
        <v>7.2</v>
      </c>
      <c r="W15" s="2">
        <f>V15/U15*100</f>
        <v>6.000000000000001</v>
      </c>
      <c r="X15" s="2">
        <v>0</v>
      </c>
      <c r="Y15" s="2">
        <v>1.7</v>
      </c>
      <c r="Z15" s="2" t="e">
        <f t="shared" si="11"/>
        <v>#DIV/0!</v>
      </c>
      <c r="AA15" s="2">
        <v>155</v>
      </c>
      <c r="AB15" s="2">
        <v>0</v>
      </c>
      <c r="AC15" s="2">
        <f t="shared" si="22"/>
        <v>0</v>
      </c>
      <c r="AD15" s="2">
        <v>0</v>
      </c>
      <c r="AE15" s="2">
        <v>0</v>
      </c>
      <c r="AF15" s="2">
        <v>0</v>
      </c>
      <c r="AG15" s="2">
        <v>735.9</v>
      </c>
      <c r="AH15" s="2">
        <v>163.6</v>
      </c>
      <c r="AI15" s="2">
        <f t="shared" si="12"/>
        <v>22.231281424106538</v>
      </c>
      <c r="AJ15" s="2">
        <v>103236.7</v>
      </c>
      <c r="AK15" s="2">
        <v>-9271.1</v>
      </c>
      <c r="AL15" s="2">
        <f t="shared" si="13"/>
        <v>-8.980430408953406</v>
      </c>
      <c r="AM15" s="2">
        <v>10925.1</v>
      </c>
      <c r="AN15" s="2">
        <v>3641.7</v>
      </c>
      <c r="AO15" s="2">
        <f t="shared" si="14"/>
        <v>33.33333333333333</v>
      </c>
      <c r="AP15" s="2">
        <v>0</v>
      </c>
      <c r="AQ15" s="2">
        <v>0</v>
      </c>
      <c r="AR15" s="2" t="e">
        <f t="shared" si="15"/>
        <v>#DIV/0!</v>
      </c>
      <c r="AS15" s="2">
        <v>134628.5</v>
      </c>
      <c r="AT15" s="2">
        <v>7515.5</v>
      </c>
      <c r="AU15" s="2">
        <f t="shared" si="16"/>
        <v>5.582398971985873</v>
      </c>
      <c r="AV15" s="22">
        <v>4829.3</v>
      </c>
      <c r="AW15" s="2">
        <v>1544.6</v>
      </c>
      <c r="AX15" s="2">
        <f t="shared" si="17"/>
        <v>31.983931418632096</v>
      </c>
      <c r="AY15" s="21">
        <v>4524.9</v>
      </c>
      <c r="AZ15" s="2">
        <v>1544.6</v>
      </c>
      <c r="BA15" s="2">
        <f t="shared" si="1"/>
        <v>34.13556100687308</v>
      </c>
      <c r="BB15" s="2">
        <v>12420</v>
      </c>
      <c r="BC15" s="2">
        <v>2341.9</v>
      </c>
      <c r="BD15" s="2">
        <f t="shared" si="18"/>
        <v>18.855877616747183</v>
      </c>
      <c r="BE15" s="21">
        <v>113637.3</v>
      </c>
      <c r="BF15" s="2">
        <v>2291.8</v>
      </c>
      <c r="BG15" s="2">
        <f t="shared" si="19"/>
        <v>2.016767381836774</v>
      </c>
      <c r="BH15" s="21">
        <v>2768.7</v>
      </c>
      <c r="BI15" s="2">
        <v>1153.6</v>
      </c>
      <c r="BJ15" s="2">
        <f t="shared" si="20"/>
        <v>41.66576371582331</v>
      </c>
      <c r="BK15" s="20">
        <f t="shared" si="2"/>
        <v>-14106.800000000003</v>
      </c>
      <c r="BL15" s="20">
        <f t="shared" si="3"/>
        <v>-11555.900000000001</v>
      </c>
      <c r="BM15" s="2">
        <f t="shared" si="21"/>
        <v>81.91723140613037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4"/>
        <v>8167.6</v>
      </c>
      <c r="D16" s="8">
        <f t="shared" si="5"/>
        <v>-274.69999999999993</v>
      </c>
      <c r="E16" s="2">
        <f t="shared" si="6"/>
        <v>-3.3632890934913546</v>
      </c>
      <c r="F16" s="2">
        <v>2208.9</v>
      </c>
      <c r="G16" s="2">
        <v>559.7</v>
      </c>
      <c r="H16" s="2">
        <f t="shared" si="7"/>
        <v>25.338403730363527</v>
      </c>
      <c r="I16" s="2">
        <v>172.3</v>
      </c>
      <c r="J16" s="2">
        <v>48</v>
      </c>
      <c r="K16" s="2">
        <f t="shared" si="0"/>
        <v>27.858386535113173</v>
      </c>
      <c r="L16" s="2">
        <v>0</v>
      </c>
      <c r="M16" s="2">
        <v>17.9</v>
      </c>
      <c r="N16" s="2">
        <v>0</v>
      </c>
      <c r="O16" s="2">
        <v>285.4</v>
      </c>
      <c r="P16" s="2">
        <v>5.8</v>
      </c>
      <c r="Q16" s="2">
        <f t="shared" si="9"/>
        <v>2.0322354590049057</v>
      </c>
      <c r="R16" s="2">
        <v>512.8</v>
      </c>
      <c r="S16" s="2">
        <v>90.3</v>
      </c>
      <c r="T16" s="2">
        <f t="shared" si="10"/>
        <v>17.609204368174726</v>
      </c>
      <c r="U16" s="2">
        <v>0</v>
      </c>
      <c r="V16" s="2">
        <v>0</v>
      </c>
      <c r="W16" s="2">
        <v>0</v>
      </c>
      <c r="X16" s="2">
        <v>400</v>
      </c>
      <c r="Y16" s="2">
        <v>108.2</v>
      </c>
      <c r="Z16" s="2">
        <f t="shared" si="11"/>
        <v>27.05</v>
      </c>
      <c r="AA16" s="2">
        <v>33.7</v>
      </c>
      <c r="AB16" s="2">
        <v>2.4</v>
      </c>
      <c r="AC16" s="2">
        <f t="shared" si="22"/>
        <v>7.121661721068248</v>
      </c>
      <c r="AD16" s="2">
        <v>0</v>
      </c>
      <c r="AE16" s="2">
        <v>0</v>
      </c>
      <c r="AF16" s="2">
        <v>0</v>
      </c>
      <c r="AG16" s="2">
        <v>14.1</v>
      </c>
      <c r="AH16" s="2">
        <v>4.6</v>
      </c>
      <c r="AI16" s="2">
        <f t="shared" si="12"/>
        <v>32.6241134751773</v>
      </c>
      <c r="AJ16" s="2">
        <v>5958.7</v>
      </c>
      <c r="AK16" s="2">
        <v>-834.4</v>
      </c>
      <c r="AL16" s="2">
        <f t="shared" si="13"/>
        <v>-14.003054357494085</v>
      </c>
      <c r="AM16" s="2">
        <v>2789.1</v>
      </c>
      <c r="AN16" s="2">
        <v>929.7</v>
      </c>
      <c r="AO16" s="2">
        <f t="shared" si="14"/>
        <v>33.333333333333336</v>
      </c>
      <c r="AP16" s="2">
        <v>0</v>
      </c>
      <c r="AQ16" s="2">
        <v>0</v>
      </c>
      <c r="AR16" s="2" t="e">
        <f t="shared" si="15"/>
        <v>#DIV/0!</v>
      </c>
      <c r="AS16" s="2">
        <v>10379.8</v>
      </c>
      <c r="AT16" s="2">
        <v>1542.6</v>
      </c>
      <c r="AU16" s="2">
        <f t="shared" si="16"/>
        <v>14.861558026166207</v>
      </c>
      <c r="AV16" s="22">
        <v>1240.9</v>
      </c>
      <c r="AW16" s="2">
        <v>420.9</v>
      </c>
      <c r="AX16" s="2">
        <f t="shared" si="17"/>
        <v>33.91892980900958</v>
      </c>
      <c r="AY16" s="21">
        <v>1215.9</v>
      </c>
      <c r="AZ16" s="2">
        <v>420.9</v>
      </c>
      <c r="BA16" s="2">
        <f t="shared" si="1"/>
        <v>34.61633358006414</v>
      </c>
      <c r="BB16" s="2">
        <v>3161.8</v>
      </c>
      <c r="BC16" s="2">
        <v>350</v>
      </c>
      <c r="BD16" s="2">
        <f t="shared" si="18"/>
        <v>11.069643873742804</v>
      </c>
      <c r="BE16" s="21">
        <v>3949.2</v>
      </c>
      <c r="BF16" s="2">
        <v>108.8</v>
      </c>
      <c r="BG16" s="2">
        <f t="shared" si="19"/>
        <v>2.754988352071306</v>
      </c>
      <c r="BH16" s="21">
        <v>1438.5</v>
      </c>
      <c r="BI16" s="2">
        <v>479.2</v>
      </c>
      <c r="BJ16" s="2">
        <f t="shared" si="20"/>
        <v>33.312478275981924</v>
      </c>
      <c r="BK16" s="20">
        <f t="shared" si="2"/>
        <v>-2212.199999999999</v>
      </c>
      <c r="BL16" s="20">
        <f t="shared" si="3"/>
        <v>-1817.2999999999997</v>
      </c>
      <c r="BM16" s="2">
        <f t="shared" si="21"/>
        <v>82.14899195371127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4"/>
        <v>7083.9</v>
      </c>
      <c r="D17" s="8">
        <f t="shared" si="5"/>
        <v>-2406.3</v>
      </c>
      <c r="E17" s="2">
        <f t="shared" si="6"/>
        <v>-33.96857663151654</v>
      </c>
      <c r="F17" s="2">
        <v>2038.4</v>
      </c>
      <c r="G17" s="2">
        <v>588.6</v>
      </c>
      <c r="H17" s="2">
        <f t="shared" si="7"/>
        <v>28.875588697017267</v>
      </c>
      <c r="I17" s="2">
        <v>45.6</v>
      </c>
      <c r="J17" s="2">
        <v>16.3</v>
      </c>
      <c r="K17" s="2">
        <f t="shared" si="0"/>
        <v>35.74561403508772</v>
      </c>
      <c r="L17" s="2">
        <v>9.2</v>
      </c>
      <c r="M17" s="2">
        <v>21.3</v>
      </c>
      <c r="N17" s="2">
        <f t="shared" si="8"/>
        <v>231.5217391304348</v>
      </c>
      <c r="O17" s="2">
        <v>226.9</v>
      </c>
      <c r="P17" s="2">
        <v>44.2</v>
      </c>
      <c r="Q17" s="2">
        <f t="shared" si="9"/>
        <v>19.479947113265755</v>
      </c>
      <c r="R17" s="2">
        <v>621</v>
      </c>
      <c r="S17" s="2">
        <v>109.1</v>
      </c>
      <c r="T17" s="2">
        <f t="shared" si="10"/>
        <v>17.56843800322061</v>
      </c>
      <c r="U17" s="2">
        <v>0</v>
      </c>
      <c r="V17" s="2">
        <v>0</v>
      </c>
      <c r="W17" s="2">
        <v>0</v>
      </c>
      <c r="X17" s="2">
        <v>315.4</v>
      </c>
      <c r="Y17" s="2">
        <v>100</v>
      </c>
      <c r="Z17" s="2">
        <f t="shared" si="11"/>
        <v>31.705770450221944</v>
      </c>
      <c r="AA17" s="2">
        <v>8</v>
      </c>
      <c r="AB17" s="2">
        <v>2</v>
      </c>
      <c r="AC17" s="2">
        <f t="shared" si="22"/>
        <v>25</v>
      </c>
      <c r="AD17" s="2">
        <v>0</v>
      </c>
      <c r="AE17" s="2">
        <v>0</v>
      </c>
      <c r="AF17" s="2">
        <v>0</v>
      </c>
      <c r="AG17" s="2">
        <v>1.6</v>
      </c>
      <c r="AH17" s="2">
        <v>4.9</v>
      </c>
      <c r="AI17" s="2">
        <f t="shared" si="12"/>
        <v>306.25</v>
      </c>
      <c r="AJ17" s="2">
        <v>5045.5</v>
      </c>
      <c r="AK17" s="2">
        <v>-2994.9</v>
      </c>
      <c r="AL17" s="2">
        <f t="shared" si="13"/>
        <v>-59.357843623030426</v>
      </c>
      <c r="AM17" s="2">
        <v>3316.8</v>
      </c>
      <c r="AN17" s="2">
        <v>1105.6</v>
      </c>
      <c r="AO17" s="2">
        <f t="shared" si="14"/>
        <v>33.33333333333333</v>
      </c>
      <c r="AP17" s="2">
        <v>0</v>
      </c>
      <c r="AQ17" s="2">
        <v>0</v>
      </c>
      <c r="AR17" s="2" t="e">
        <f t="shared" si="15"/>
        <v>#DIV/0!</v>
      </c>
      <c r="AS17" s="2">
        <v>11631.9</v>
      </c>
      <c r="AT17" s="2">
        <v>1446.9</v>
      </c>
      <c r="AU17" s="2">
        <f t="shared" si="16"/>
        <v>12.439068423903233</v>
      </c>
      <c r="AV17" s="22">
        <v>1229.9</v>
      </c>
      <c r="AW17" s="2">
        <v>376.4</v>
      </c>
      <c r="AX17" s="2">
        <f t="shared" si="17"/>
        <v>30.6041141556224</v>
      </c>
      <c r="AY17" s="21">
        <v>1194.9</v>
      </c>
      <c r="AZ17" s="2">
        <v>376.4</v>
      </c>
      <c r="BA17" s="2">
        <f t="shared" si="1"/>
        <v>31.500543978575607</v>
      </c>
      <c r="BB17" s="2">
        <v>2357.8</v>
      </c>
      <c r="BC17" s="2">
        <v>355</v>
      </c>
      <c r="BD17" s="2">
        <f t="shared" si="18"/>
        <v>15.056408516413605</v>
      </c>
      <c r="BE17" s="21">
        <v>6512.5</v>
      </c>
      <c r="BF17" s="2">
        <v>223.9</v>
      </c>
      <c r="BG17" s="2">
        <f t="shared" si="19"/>
        <v>3.438003838771593</v>
      </c>
      <c r="BH17" s="21">
        <v>1339</v>
      </c>
      <c r="BI17" s="2">
        <v>446.6</v>
      </c>
      <c r="BJ17" s="2">
        <f t="shared" si="20"/>
        <v>33.353248693054525</v>
      </c>
      <c r="BK17" s="20">
        <f t="shared" si="2"/>
        <v>-4548</v>
      </c>
      <c r="BL17" s="20">
        <f t="shared" si="3"/>
        <v>-3853.2000000000003</v>
      </c>
      <c r="BM17" s="2">
        <f t="shared" si="21"/>
        <v>84.72295514511873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4"/>
        <v>7850.799999999999</v>
      </c>
      <c r="D18" s="8">
        <f t="shared" si="5"/>
        <v>1635.9</v>
      </c>
      <c r="E18" s="2">
        <f t="shared" si="6"/>
        <v>20.837366892545987</v>
      </c>
      <c r="F18" s="2">
        <v>2118.1</v>
      </c>
      <c r="G18" s="2">
        <v>681.6</v>
      </c>
      <c r="H18" s="2">
        <f t="shared" si="7"/>
        <v>32.17978376847175</v>
      </c>
      <c r="I18" s="2">
        <v>17.6</v>
      </c>
      <c r="J18" s="2">
        <v>7.1</v>
      </c>
      <c r="K18" s="2">
        <f t="shared" si="0"/>
        <v>40.340909090909086</v>
      </c>
      <c r="L18" s="2">
        <v>0</v>
      </c>
      <c r="M18" s="2">
        <v>0</v>
      </c>
      <c r="N18" s="2">
        <v>0</v>
      </c>
      <c r="O18" s="2">
        <v>134.2</v>
      </c>
      <c r="P18" s="2">
        <v>2.3</v>
      </c>
      <c r="Q18" s="2">
        <f t="shared" si="9"/>
        <v>1.713859910581222</v>
      </c>
      <c r="R18" s="2">
        <v>983</v>
      </c>
      <c r="S18" s="2">
        <v>68.3</v>
      </c>
      <c r="T18" s="2">
        <f t="shared" si="10"/>
        <v>6.948118006103764</v>
      </c>
      <c r="U18" s="2">
        <v>0</v>
      </c>
      <c r="V18" s="2">
        <v>0</v>
      </c>
      <c r="W18" s="2">
        <v>0</v>
      </c>
      <c r="X18" s="29">
        <v>50</v>
      </c>
      <c r="Y18" s="2">
        <v>273.9</v>
      </c>
      <c r="Z18" s="2">
        <f t="shared" si="11"/>
        <v>547.8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8.4</v>
      </c>
      <c r="AH18" s="2">
        <v>4.2</v>
      </c>
      <c r="AI18" s="2">
        <f t="shared" si="12"/>
        <v>50</v>
      </c>
      <c r="AJ18" s="2">
        <v>5732.7</v>
      </c>
      <c r="AK18" s="2">
        <v>954.3</v>
      </c>
      <c r="AL18" s="2">
        <f t="shared" si="13"/>
        <v>16.64660631116228</v>
      </c>
      <c r="AM18" s="2">
        <v>1306.7</v>
      </c>
      <c r="AN18" s="2">
        <v>435.5</v>
      </c>
      <c r="AO18" s="2">
        <f t="shared" si="14"/>
        <v>33.328231422667784</v>
      </c>
      <c r="AP18" s="2">
        <v>0</v>
      </c>
      <c r="AQ18" s="2">
        <v>0</v>
      </c>
      <c r="AR18" s="2" t="e">
        <f t="shared" si="15"/>
        <v>#DIV/0!</v>
      </c>
      <c r="AS18" s="2">
        <v>7985.4</v>
      </c>
      <c r="AT18" s="2">
        <v>1443.1</v>
      </c>
      <c r="AU18" s="2">
        <f t="shared" si="16"/>
        <v>18.07173090890876</v>
      </c>
      <c r="AV18" s="22">
        <v>1248.9</v>
      </c>
      <c r="AW18" s="2">
        <v>537.9</v>
      </c>
      <c r="AX18" s="2">
        <f t="shared" si="17"/>
        <v>43.06990151333173</v>
      </c>
      <c r="AY18" s="21">
        <v>1243.9</v>
      </c>
      <c r="AZ18" s="2">
        <v>537.9</v>
      </c>
      <c r="BA18" s="2">
        <f t="shared" si="1"/>
        <v>43.243025966717575</v>
      </c>
      <c r="BB18" s="2">
        <v>5022.6</v>
      </c>
      <c r="BC18" s="2">
        <v>506</v>
      </c>
      <c r="BD18" s="2">
        <f t="shared" si="18"/>
        <v>10.074463425317564</v>
      </c>
      <c r="BE18" s="21">
        <v>673.9</v>
      </c>
      <c r="BF18" s="2">
        <v>192.3</v>
      </c>
      <c r="BG18" s="2">
        <f t="shared" si="19"/>
        <v>28.53539100756789</v>
      </c>
      <c r="BH18" s="21">
        <v>929.3</v>
      </c>
      <c r="BI18" s="2">
        <v>173</v>
      </c>
      <c r="BJ18" s="2">
        <f t="shared" si="20"/>
        <v>18.616162703109868</v>
      </c>
      <c r="BK18" s="20">
        <f t="shared" si="2"/>
        <v>-134.60000000000036</v>
      </c>
      <c r="BL18" s="20">
        <f t="shared" si="3"/>
        <v>192.80000000000018</v>
      </c>
      <c r="BM18" s="2">
        <v>0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4"/>
        <v>4360.7</v>
      </c>
      <c r="D19" s="8">
        <f t="shared" si="5"/>
        <v>-2078.6000000000004</v>
      </c>
      <c r="E19" s="2">
        <f t="shared" si="6"/>
        <v>-47.666659022633986</v>
      </c>
      <c r="F19" s="2">
        <v>1469.6</v>
      </c>
      <c r="G19" s="2">
        <v>249.7</v>
      </c>
      <c r="H19" s="2">
        <f t="shared" si="7"/>
        <v>16.991017964071855</v>
      </c>
      <c r="I19" s="2">
        <v>30</v>
      </c>
      <c r="J19" s="2">
        <v>10.7</v>
      </c>
      <c r="K19" s="2">
        <f t="shared" si="0"/>
        <v>35.666666666666664</v>
      </c>
      <c r="L19" s="2">
        <v>0</v>
      </c>
      <c r="M19" s="2">
        <v>0</v>
      </c>
      <c r="N19" s="2">
        <v>0</v>
      </c>
      <c r="O19" s="2">
        <v>161</v>
      </c>
      <c r="P19" s="2">
        <v>2</v>
      </c>
      <c r="Q19" s="2">
        <f t="shared" si="9"/>
        <v>1.2422360248447204</v>
      </c>
      <c r="R19" s="2">
        <v>760.5</v>
      </c>
      <c r="S19" s="2">
        <v>71.5</v>
      </c>
      <c r="T19" s="2">
        <f t="shared" si="10"/>
        <v>9.401709401709402</v>
      </c>
      <c r="U19" s="2">
        <v>0</v>
      </c>
      <c r="V19" s="2">
        <v>0</v>
      </c>
      <c r="W19" s="2">
        <v>0</v>
      </c>
      <c r="X19" s="2">
        <v>37</v>
      </c>
      <c r="Y19" s="2">
        <v>0</v>
      </c>
      <c r="Z19" s="2">
        <f t="shared" si="11"/>
        <v>0</v>
      </c>
      <c r="AA19" s="2">
        <v>12</v>
      </c>
      <c r="AB19" s="2">
        <v>4</v>
      </c>
      <c r="AC19" s="2">
        <f t="shared" si="22"/>
        <v>33.33333333333333</v>
      </c>
      <c r="AD19" s="2">
        <v>0</v>
      </c>
      <c r="AE19" s="2">
        <v>0</v>
      </c>
      <c r="AF19" s="2">
        <v>0</v>
      </c>
      <c r="AG19" s="2">
        <v>17</v>
      </c>
      <c r="AH19" s="2">
        <v>0.8</v>
      </c>
      <c r="AI19" s="2">
        <f t="shared" si="12"/>
        <v>4.705882352941177</v>
      </c>
      <c r="AJ19" s="2">
        <v>2891.1</v>
      </c>
      <c r="AK19" s="2">
        <v>-2328.3</v>
      </c>
      <c r="AL19" s="2">
        <f t="shared" si="13"/>
        <v>-80.53336100446198</v>
      </c>
      <c r="AM19" s="2">
        <v>1765.2</v>
      </c>
      <c r="AN19" s="2">
        <v>588.4</v>
      </c>
      <c r="AO19" s="2">
        <f t="shared" si="14"/>
        <v>33.33333333333333</v>
      </c>
      <c r="AP19" s="2">
        <v>0</v>
      </c>
      <c r="AQ19" s="2">
        <v>0</v>
      </c>
      <c r="AR19" s="2" t="e">
        <f t="shared" si="15"/>
        <v>#DIV/0!</v>
      </c>
      <c r="AS19" s="2">
        <v>7490.4</v>
      </c>
      <c r="AT19" s="2">
        <v>972</v>
      </c>
      <c r="AU19" s="2">
        <f t="shared" si="16"/>
        <v>12.976610060877924</v>
      </c>
      <c r="AV19" s="22">
        <v>1207.3</v>
      </c>
      <c r="AW19" s="2">
        <v>378.3</v>
      </c>
      <c r="AX19" s="2">
        <f t="shared" si="17"/>
        <v>31.334382506419285</v>
      </c>
      <c r="AY19" s="21">
        <v>1187.3</v>
      </c>
      <c r="AZ19" s="2">
        <v>378.3</v>
      </c>
      <c r="BA19" s="2">
        <f t="shared" si="1"/>
        <v>31.86220837193633</v>
      </c>
      <c r="BB19" s="2">
        <v>1059.4</v>
      </c>
      <c r="BC19" s="2">
        <v>195</v>
      </c>
      <c r="BD19" s="2">
        <f t="shared" si="18"/>
        <v>18.406645270908058</v>
      </c>
      <c r="BE19" s="21">
        <v>4200.4</v>
      </c>
      <c r="BF19" s="2">
        <v>225</v>
      </c>
      <c r="BG19" s="2">
        <f t="shared" si="19"/>
        <v>5.356632701647462</v>
      </c>
      <c r="BH19" s="21">
        <v>780</v>
      </c>
      <c r="BI19" s="2">
        <v>130</v>
      </c>
      <c r="BJ19" s="2">
        <f t="shared" si="20"/>
        <v>16.666666666666664</v>
      </c>
      <c r="BK19" s="20">
        <f t="shared" si="2"/>
        <v>-3129.7</v>
      </c>
      <c r="BL19" s="20">
        <f t="shared" si="3"/>
        <v>-3050.6000000000004</v>
      </c>
      <c r="BM19" s="2">
        <f t="shared" si="21"/>
        <v>97.47260120778351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4"/>
        <v>6445.4</v>
      </c>
      <c r="D20" s="8">
        <f t="shared" si="5"/>
        <v>-1186.1000000000001</v>
      </c>
      <c r="E20" s="2">
        <f t="shared" si="6"/>
        <v>-18.402271387346016</v>
      </c>
      <c r="F20" s="2">
        <v>2015.4</v>
      </c>
      <c r="G20" s="2">
        <v>621.8</v>
      </c>
      <c r="H20" s="2">
        <f t="shared" si="7"/>
        <v>30.85243624094472</v>
      </c>
      <c r="I20" s="2">
        <v>280.1</v>
      </c>
      <c r="J20" s="2">
        <v>88.9</v>
      </c>
      <c r="K20" s="2">
        <f t="shared" si="0"/>
        <v>31.73866476258479</v>
      </c>
      <c r="L20" s="2">
        <v>66.2</v>
      </c>
      <c r="M20" s="2">
        <v>237.7</v>
      </c>
      <c r="N20" s="2">
        <f t="shared" si="8"/>
        <v>359.0634441087613</v>
      </c>
      <c r="O20" s="2">
        <v>339</v>
      </c>
      <c r="P20" s="2">
        <v>15.3</v>
      </c>
      <c r="Q20" s="2">
        <f t="shared" si="9"/>
        <v>4.513274336283186</v>
      </c>
      <c r="R20" s="2">
        <v>707.4</v>
      </c>
      <c r="S20" s="2">
        <v>83</v>
      </c>
      <c r="T20" s="2">
        <f t="shared" si="10"/>
        <v>11.733107152954481</v>
      </c>
      <c r="U20" s="2">
        <v>0</v>
      </c>
      <c r="V20" s="2">
        <v>0</v>
      </c>
      <c r="W20" s="2">
        <v>0</v>
      </c>
      <c r="X20" s="2">
        <v>0</v>
      </c>
      <c r="Y20" s="2">
        <v>17.2</v>
      </c>
      <c r="Z20" s="2">
        <v>0</v>
      </c>
      <c r="AA20" s="2">
        <v>86.8</v>
      </c>
      <c r="AB20" s="2">
        <v>3.7</v>
      </c>
      <c r="AC20" s="2">
        <f t="shared" si="22"/>
        <v>4.262672811059908</v>
      </c>
      <c r="AD20" s="2">
        <v>0</v>
      </c>
      <c r="AE20" s="2">
        <v>0</v>
      </c>
      <c r="AF20" s="2">
        <v>0</v>
      </c>
      <c r="AG20" s="2">
        <v>122</v>
      </c>
      <c r="AH20" s="2">
        <v>30.1</v>
      </c>
      <c r="AI20" s="2">
        <f t="shared" si="12"/>
        <v>24.672131147540984</v>
      </c>
      <c r="AJ20" s="2">
        <v>4430</v>
      </c>
      <c r="AK20" s="2">
        <v>-1807.9</v>
      </c>
      <c r="AL20" s="2">
        <f t="shared" si="13"/>
        <v>-40.81038374717833</v>
      </c>
      <c r="AM20" s="2">
        <v>3333.3</v>
      </c>
      <c r="AN20" s="2">
        <v>1111.1</v>
      </c>
      <c r="AO20" s="2">
        <f t="shared" si="14"/>
        <v>33.33333333333333</v>
      </c>
      <c r="AP20" s="2">
        <v>0</v>
      </c>
      <c r="AQ20" s="2">
        <v>0</v>
      </c>
      <c r="AR20" s="2" t="e">
        <f t="shared" si="15"/>
        <v>#DIV/0!</v>
      </c>
      <c r="AS20" s="2">
        <v>9646.8</v>
      </c>
      <c r="AT20" s="2">
        <v>1325.1</v>
      </c>
      <c r="AU20" s="2">
        <f t="shared" si="16"/>
        <v>13.736161214081353</v>
      </c>
      <c r="AV20" s="22">
        <v>1310.1</v>
      </c>
      <c r="AW20" s="2">
        <v>376.3</v>
      </c>
      <c r="AX20" s="2">
        <f t="shared" si="17"/>
        <v>28.722998244408828</v>
      </c>
      <c r="AY20" s="21">
        <v>1280.1</v>
      </c>
      <c r="AZ20" s="2">
        <v>376.3</v>
      </c>
      <c r="BA20" s="2">
        <f t="shared" si="1"/>
        <v>29.396140926490123</v>
      </c>
      <c r="BB20" s="2">
        <v>994.3</v>
      </c>
      <c r="BC20" s="2">
        <v>219.6</v>
      </c>
      <c r="BD20" s="2">
        <f t="shared" si="18"/>
        <v>22.085889570552148</v>
      </c>
      <c r="BE20" s="21">
        <v>5465.6</v>
      </c>
      <c r="BF20" s="2">
        <v>118.7</v>
      </c>
      <c r="BG20" s="2">
        <f t="shared" si="19"/>
        <v>2.1717652224824353</v>
      </c>
      <c r="BH20" s="21">
        <v>1631.5</v>
      </c>
      <c r="BI20" s="2">
        <v>543.9</v>
      </c>
      <c r="BJ20" s="2">
        <f t="shared" si="20"/>
        <v>33.33741955255899</v>
      </c>
      <c r="BK20" s="20">
        <f t="shared" si="2"/>
        <v>-3201.3999999999996</v>
      </c>
      <c r="BL20" s="20">
        <f t="shared" si="3"/>
        <v>-2511.2</v>
      </c>
      <c r="BM20" s="2">
        <f t="shared" si="21"/>
        <v>78.44068220153683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4"/>
        <v>7200.299999999999</v>
      </c>
      <c r="D21" s="8">
        <f t="shared" si="5"/>
        <v>1815.3</v>
      </c>
      <c r="E21" s="2">
        <f t="shared" si="6"/>
        <v>25.211449522936547</v>
      </c>
      <c r="F21" s="2">
        <v>1609.9</v>
      </c>
      <c r="G21" s="2">
        <v>333.3</v>
      </c>
      <c r="H21" s="2">
        <f t="shared" si="7"/>
        <v>20.703149263929436</v>
      </c>
      <c r="I21" s="2">
        <v>59</v>
      </c>
      <c r="J21" s="2">
        <v>19.3</v>
      </c>
      <c r="K21" s="2">
        <f t="shared" si="0"/>
        <v>32.71186440677966</v>
      </c>
      <c r="L21" s="2">
        <v>9.6</v>
      </c>
      <c r="M21" s="2">
        <v>4.7</v>
      </c>
      <c r="N21" s="2">
        <f t="shared" si="8"/>
        <v>48.958333333333336</v>
      </c>
      <c r="O21" s="2">
        <v>168.3</v>
      </c>
      <c r="P21" s="2">
        <v>2.4</v>
      </c>
      <c r="Q21" s="2">
        <f t="shared" si="9"/>
        <v>1.4260249554367201</v>
      </c>
      <c r="R21" s="2">
        <v>439.7</v>
      </c>
      <c r="S21" s="2">
        <v>22.7</v>
      </c>
      <c r="T21" s="2">
        <f t="shared" si="10"/>
        <v>5.162610871048442</v>
      </c>
      <c r="U21" s="2">
        <v>0</v>
      </c>
      <c r="V21" s="2">
        <v>0</v>
      </c>
      <c r="W21" s="2">
        <v>0</v>
      </c>
      <c r="X21" s="2">
        <v>310</v>
      </c>
      <c r="Y21" s="2">
        <v>60.5</v>
      </c>
      <c r="Z21" s="2">
        <f t="shared" si="11"/>
        <v>19.516129032258064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18</v>
      </c>
      <c r="AH21" s="2">
        <v>9.7</v>
      </c>
      <c r="AI21" s="2">
        <f t="shared" si="12"/>
        <v>53.888888888888886</v>
      </c>
      <c r="AJ21" s="2">
        <v>5590.4</v>
      </c>
      <c r="AK21" s="2">
        <v>1482</v>
      </c>
      <c r="AL21" s="2">
        <f t="shared" si="13"/>
        <v>26.50973096737264</v>
      </c>
      <c r="AM21" s="2">
        <v>3293</v>
      </c>
      <c r="AN21" s="2">
        <v>1097.7</v>
      </c>
      <c r="AO21" s="2">
        <f t="shared" si="14"/>
        <v>33.334345581536596</v>
      </c>
      <c r="AP21" s="2">
        <v>0</v>
      </c>
      <c r="AQ21" s="2">
        <v>0</v>
      </c>
      <c r="AR21" s="2">
        <v>0</v>
      </c>
      <c r="AS21" s="2">
        <v>7521.8</v>
      </c>
      <c r="AT21" s="2">
        <v>1440</v>
      </c>
      <c r="AU21" s="2">
        <f t="shared" si="16"/>
        <v>19.144353745114202</v>
      </c>
      <c r="AV21" s="22">
        <v>1207.8</v>
      </c>
      <c r="AW21" s="2">
        <v>374.9</v>
      </c>
      <c r="AX21" s="2">
        <f t="shared" si="17"/>
        <v>31.03990726941547</v>
      </c>
      <c r="AY21" s="21">
        <v>1182.8</v>
      </c>
      <c r="AZ21" s="2">
        <v>374.9</v>
      </c>
      <c r="BA21" s="2">
        <f t="shared" si="1"/>
        <v>31.69597565099763</v>
      </c>
      <c r="BB21" s="2">
        <v>2791.2</v>
      </c>
      <c r="BC21" s="2">
        <v>327.4</v>
      </c>
      <c r="BD21" s="2">
        <f t="shared" si="18"/>
        <v>11.729721983376326</v>
      </c>
      <c r="BE21" s="21">
        <v>1592.7</v>
      </c>
      <c r="BF21" s="2">
        <v>97</v>
      </c>
      <c r="BG21" s="2">
        <f t="shared" si="19"/>
        <v>6.090286934137</v>
      </c>
      <c r="BH21" s="21">
        <v>1495</v>
      </c>
      <c r="BI21" s="2">
        <v>498.6</v>
      </c>
      <c r="BJ21" s="2">
        <f t="shared" si="20"/>
        <v>33.35117056856187</v>
      </c>
      <c r="BK21" s="20">
        <f t="shared" si="2"/>
        <v>-321.5000000000009</v>
      </c>
      <c r="BL21" s="20">
        <f t="shared" si="3"/>
        <v>375.29999999999995</v>
      </c>
      <c r="BM21" s="2">
        <v>0</v>
      </c>
      <c r="BN21" s="10"/>
      <c r="BO21" s="11"/>
    </row>
    <row r="22" spans="1:67" ht="14.25" customHeight="1">
      <c r="A22" s="70" t="s">
        <v>20</v>
      </c>
      <c r="B22" s="71"/>
      <c r="C22" s="30">
        <f>SUM(C10:C21)</f>
        <v>187006.59999999998</v>
      </c>
      <c r="D22" s="30">
        <f>SUM(D10:D21)</f>
        <v>-4535.000000000001</v>
      </c>
      <c r="E22" s="27">
        <f>D22/C22*100</f>
        <v>-2.4250480999066353</v>
      </c>
      <c r="F22" s="27">
        <f>SUM(F10:F21)</f>
        <v>34151</v>
      </c>
      <c r="G22" s="27">
        <f>SUM(G10:G21)</f>
        <v>9837.999999999998</v>
      </c>
      <c r="H22" s="27">
        <f>G22/F22*100</f>
        <v>28.80735556791894</v>
      </c>
      <c r="I22" s="27">
        <f>SUM(I10:I21)</f>
        <v>7934.200000000001</v>
      </c>
      <c r="J22" s="27">
        <f>SUM(J10:J21)</f>
        <v>2423.7</v>
      </c>
      <c r="K22" s="27">
        <f t="shared" si="0"/>
        <v>30.547503213934608</v>
      </c>
      <c r="L22" s="27">
        <f>SUM(L10:L21)</f>
        <v>155.20000000000002</v>
      </c>
      <c r="M22" s="27">
        <f>SUM(M10:M21)</f>
        <v>341.2</v>
      </c>
      <c r="N22" s="27">
        <f>M22/L22*100</f>
        <v>219.84536082474224</v>
      </c>
      <c r="O22" s="27">
        <f>SUM(O10:O21)</f>
        <v>3260</v>
      </c>
      <c r="P22" s="27">
        <f>SUM(P10:P21)</f>
        <v>501.9</v>
      </c>
      <c r="Q22" s="27">
        <f>P22/O22*100</f>
        <v>15.395705521472392</v>
      </c>
      <c r="R22" s="27">
        <f>SUM(R10:R21)</f>
        <v>11187.1</v>
      </c>
      <c r="S22" s="27">
        <f>SUM(S10:S21)</f>
        <v>1864.3</v>
      </c>
      <c r="T22" s="27">
        <f>S22/R22*100</f>
        <v>16.664729912130934</v>
      </c>
      <c r="U22" s="27">
        <f>SUM(U10:U21)</f>
        <v>120</v>
      </c>
      <c r="V22" s="27">
        <f>SUM(V10:V21)</f>
        <v>7.2</v>
      </c>
      <c r="W22" s="27">
        <f>V22/U22*100</f>
        <v>6.000000000000001</v>
      </c>
      <c r="X22" s="27">
        <f>SUM(X10:X21)</f>
        <v>1623.4</v>
      </c>
      <c r="Y22" s="27">
        <f>SUM(Y10:Y21)</f>
        <v>939.9</v>
      </c>
      <c r="Z22" s="27">
        <f>Y22/X22*100</f>
        <v>57.89700628310952</v>
      </c>
      <c r="AA22" s="27">
        <f>SUM(AA10:AA21)</f>
        <v>377.5</v>
      </c>
      <c r="AB22" s="27">
        <f>SUM(AB10:AB21)</f>
        <v>31.499999999999996</v>
      </c>
      <c r="AC22" s="27">
        <f>AB22/AA22*100</f>
        <v>8.344370860927151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1020</v>
      </c>
      <c r="AH22" s="27">
        <f>SUM(AH10:AH21)</f>
        <v>241.29999999999998</v>
      </c>
      <c r="AI22" s="28">
        <f t="shared" si="12"/>
        <v>23.656862745098035</v>
      </c>
      <c r="AJ22" s="27">
        <f>SUM(AJ10:AJ21)</f>
        <v>152855.6</v>
      </c>
      <c r="AK22" s="27">
        <f>SUM(AK10:AK21)</f>
        <v>-14373.000000000002</v>
      </c>
      <c r="AL22" s="27">
        <f>AK22/AJ22*100</f>
        <v>-9.402992104967042</v>
      </c>
      <c r="AM22" s="27">
        <f>SUM(AM10:AM21)</f>
        <v>36365.299999999996</v>
      </c>
      <c r="AN22" s="27">
        <f>SUM(AN10:AN21)</f>
        <v>12121.7</v>
      </c>
      <c r="AO22" s="27">
        <f>AN22/AM22*100</f>
        <v>33.33315000838712</v>
      </c>
      <c r="AP22" s="27">
        <f>SUM(AP10:AP21)</f>
        <v>0</v>
      </c>
      <c r="AQ22" s="27">
        <f>SUM(AQ10:AQ21)</f>
        <v>0</v>
      </c>
      <c r="AR22" s="27" t="e">
        <f>AQ22/AP22*100</f>
        <v>#DIV/0!</v>
      </c>
      <c r="AS22" s="27">
        <f>SUM(AS10:AS21)</f>
        <v>219289.29999999996</v>
      </c>
      <c r="AT22" s="27">
        <f>SUM(AT10:AT21)</f>
        <v>20388.399999999998</v>
      </c>
      <c r="AU22" s="27">
        <f>(AT22/AS22)*100</f>
        <v>9.297489663198343</v>
      </c>
      <c r="AV22" s="27">
        <f>SUM(AV10:AV21)</f>
        <v>18321.199999999997</v>
      </c>
      <c r="AW22" s="27">
        <f>SUM(AW10:AW21)</f>
        <v>5722.3</v>
      </c>
      <c r="AX22" s="27">
        <f>AW22/AV22*100</f>
        <v>31.233216164880034</v>
      </c>
      <c r="AY22" s="27">
        <f>SUM(AY10:AY21)</f>
        <v>17836.799999999996</v>
      </c>
      <c r="AZ22" s="27">
        <f>SUM(AZ10:AZ21)</f>
        <v>5722.3</v>
      </c>
      <c r="BA22" s="27">
        <f t="shared" si="1"/>
        <v>32.08142716182276</v>
      </c>
      <c r="BB22" s="27">
        <f>SUM(BB10:BB21)</f>
        <v>39035.1</v>
      </c>
      <c r="BC22" s="27">
        <f>SUM(BC10:BC21)</f>
        <v>5478.6</v>
      </c>
      <c r="BD22" s="27">
        <f>BC22/BB22*100</f>
        <v>14.035060753014598</v>
      </c>
      <c r="BE22" s="27">
        <f>SUM(BE10:BE21)</f>
        <v>142759.2</v>
      </c>
      <c r="BF22" s="27">
        <f>SUM(BF10:BF21)</f>
        <v>3471.7000000000003</v>
      </c>
      <c r="BG22" s="27">
        <f>BF22/BE22*100</f>
        <v>2.431857281352095</v>
      </c>
      <c r="BH22" s="27">
        <f>SUM(BH10:BH21)</f>
        <v>14238.699999999999</v>
      </c>
      <c r="BI22" s="27">
        <f>SUM(BI10:BI21)</f>
        <v>4713.5</v>
      </c>
      <c r="BJ22" s="27">
        <f>BI22/BH22*100</f>
        <v>33.10344343233582</v>
      </c>
      <c r="BK22" s="27">
        <f>SUM(BK10:BK21)</f>
        <v>-32282.699999999997</v>
      </c>
      <c r="BL22" s="27">
        <f>SUM(BL10:BL21)</f>
        <v>-24923.4</v>
      </c>
      <c r="BM22" s="27">
        <f>BL22/BK22*100</f>
        <v>77.20357962623945</v>
      </c>
      <c r="BN22" s="10"/>
      <c r="BO22" s="11"/>
    </row>
    <row r="23" spans="3:65" ht="15" hidden="1">
      <c r="C23" s="15">
        <f aca="true" t="shared" si="23" ref="C23:AC23">C22-C20</f>
        <v>180561.19999999998</v>
      </c>
      <c r="D23" s="15">
        <f t="shared" si="23"/>
        <v>-3348.9000000000005</v>
      </c>
      <c r="E23" s="15">
        <f t="shared" si="23"/>
        <v>15.97722328743938</v>
      </c>
      <c r="F23" s="15">
        <f t="shared" si="23"/>
        <v>32135.6</v>
      </c>
      <c r="G23" s="15">
        <f t="shared" si="23"/>
        <v>9216.199999999999</v>
      </c>
      <c r="H23" s="15">
        <f t="shared" si="23"/>
        <v>-2.0450806730257796</v>
      </c>
      <c r="I23" s="15">
        <f t="shared" si="23"/>
        <v>7654.1</v>
      </c>
      <c r="J23" s="15">
        <f t="shared" si="23"/>
        <v>2334.7999999999997</v>
      </c>
      <c r="K23" s="15">
        <f t="shared" si="23"/>
        <v>-1.1911615486501823</v>
      </c>
      <c r="L23" s="15">
        <f t="shared" si="23"/>
        <v>89.00000000000001</v>
      </c>
      <c r="M23" s="15">
        <f t="shared" si="23"/>
        <v>103.5</v>
      </c>
      <c r="N23" s="15">
        <f t="shared" si="23"/>
        <v>-139.21808328401906</v>
      </c>
      <c r="O23" s="15">
        <f t="shared" si="23"/>
        <v>2921</v>
      </c>
      <c r="P23" s="15">
        <f t="shared" si="23"/>
        <v>486.59999999999997</v>
      </c>
      <c r="Q23" s="15">
        <f t="shared" si="23"/>
        <v>10.882431185189205</v>
      </c>
      <c r="R23" s="15">
        <f t="shared" si="23"/>
        <v>10479.7</v>
      </c>
      <c r="S23" s="15">
        <f t="shared" si="23"/>
        <v>1781.3</v>
      </c>
      <c r="T23" s="15">
        <f t="shared" si="23"/>
        <v>4.931622759176452</v>
      </c>
      <c r="U23" s="15">
        <f t="shared" si="23"/>
        <v>120</v>
      </c>
      <c r="V23" s="15">
        <f t="shared" si="23"/>
        <v>7.2</v>
      </c>
      <c r="W23" s="15">
        <f t="shared" si="23"/>
        <v>6.000000000000001</v>
      </c>
      <c r="X23" s="15">
        <f t="shared" si="23"/>
        <v>1623.4</v>
      </c>
      <c r="Y23" s="15">
        <f t="shared" si="23"/>
        <v>922.6999999999999</v>
      </c>
      <c r="Z23" s="15">
        <f t="shared" si="23"/>
        <v>57.89700628310952</v>
      </c>
      <c r="AA23" s="15">
        <f t="shared" si="23"/>
        <v>290.7</v>
      </c>
      <c r="AB23" s="15">
        <f t="shared" si="23"/>
        <v>27.799999999999997</v>
      </c>
      <c r="AC23" s="15">
        <f t="shared" si="23"/>
        <v>4.081698049867243</v>
      </c>
      <c r="AD23" s="15"/>
      <c r="AE23" s="15"/>
      <c r="AF23" s="2" t="e">
        <f>AE23/AD23*100</f>
        <v>#DIV/0!</v>
      </c>
      <c r="AG23" s="15">
        <f aca="true" t="shared" si="24" ref="AG23:BM23">AG22-AG20</f>
        <v>898</v>
      </c>
      <c r="AH23" s="15">
        <f t="shared" si="24"/>
        <v>211.2</v>
      </c>
      <c r="AI23" s="15">
        <f t="shared" si="24"/>
        <v>-1.015268402442949</v>
      </c>
      <c r="AJ23" s="15">
        <f t="shared" si="24"/>
        <v>148425.6</v>
      </c>
      <c r="AK23" s="15">
        <f t="shared" si="24"/>
        <v>-12565.100000000002</v>
      </c>
      <c r="AL23" s="15">
        <f t="shared" si="24"/>
        <v>31.407391642211287</v>
      </c>
      <c r="AM23" s="15">
        <f t="shared" si="24"/>
        <v>33031.99999999999</v>
      </c>
      <c r="AN23" s="15">
        <f t="shared" si="24"/>
        <v>11010.6</v>
      </c>
      <c r="AO23" s="15">
        <f t="shared" si="24"/>
        <v>-0.0001833249462066533</v>
      </c>
      <c r="AP23" s="15">
        <f t="shared" si="24"/>
        <v>0</v>
      </c>
      <c r="AQ23" s="15">
        <f t="shared" si="24"/>
        <v>0</v>
      </c>
      <c r="AR23" s="15" t="e">
        <f t="shared" si="24"/>
        <v>#DIV/0!</v>
      </c>
      <c r="AS23" s="15">
        <f t="shared" si="24"/>
        <v>209642.49999999997</v>
      </c>
      <c r="AT23" s="15">
        <f t="shared" si="24"/>
        <v>19063.3</v>
      </c>
      <c r="AU23" s="15">
        <f t="shared" si="24"/>
        <v>-4.43867155088301</v>
      </c>
      <c r="AV23" s="15">
        <f t="shared" si="24"/>
        <v>17011.1</v>
      </c>
      <c r="AW23" s="15">
        <f t="shared" si="24"/>
        <v>5346</v>
      </c>
      <c r="AX23" s="15">
        <f t="shared" si="24"/>
        <v>2.510217920471206</v>
      </c>
      <c r="AY23" s="15">
        <f t="shared" si="24"/>
        <v>16556.699999999997</v>
      </c>
      <c r="AZ23" s="15">
        <f t="shared" si="24"/>
        <v>5346</v>
      </c>
      <c r="BA23" s="15">
        <f t="shared" si="24"/>
        <v>2.6852862353326366</v>
      </c>
      <c r="BB23" s="15">
        <f t="shared" si="24"/>
        <v>38040.799999999996</v>
      </c>
      <c r="BC23" s="15">
        <f t="shared" si="24"/>
        <v>5259</v>
      </c>
      <c r="BD23" s="15">
        <f t="shared" si="24"/>
        <v>-8.05082881753755</v>
      </c>
      <c r="BE23" s="15">
        <f t="shared" si="24"/>
        <v>137293.6</v>
      </c>
      <c r="BF23" s="15">
        <f t="shared" si="24"/>
        <v>3353.0000000000005</v>
      </c>
      <c r="BG23" s="15">
        <f t="shared" si="24"/>
        <v>0.2600920588696596</v>
      </c>
      <c r="BH23" s="15">
        <f t="shared" si="24"/>
        <v>12607.199999999999</v>
      </c>
      <c r="BI23" s="15">
        <f t="shared" si="24"/>
        <v>4169.6</v>
      </c>
      <c r="BJ23" s="15">
        <f t="shared" si="24"/>
        <v>-0.2339761202231685</v>
      </c>
      <c r="BK23" s="15">
        <f t="shared" si="24"/>
        <v>-29081.299999999996</v>
      </c>
      <c r="BL23" s="15">
        <f t="shared" si="24"/>
        <v>-22412.2</v>
      </c>
      <c r="BM23" s="15">
        <f t="shared" si="24"/>
        <v>-1.237102575297385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A22:B22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2021-04-06T10:49:10Z</cp:lastPrinted>
  <dcterms:created xsi:type="dcterms:W3CDTF">2013-04-03T10:22:22Z</dcterms:created>
  <dcterms:modified xsi:type="dcterms:W3CDTF">2021-05-12T08:21:46Z</dcterms:modified>
  <cp:category/>
  <cp:version/>
  <cp:contentType/>
  <cp:contentStatus/>
</cp:coreProperties>
</file>