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оперативка!$A$2:$Y$171</definedName>
  </definedNames>
  <calcPr calcId="145621"/>
</workbook>
</file>

<file path=xl/calcChain.xml><?xml version="1.0" encoding="utf-8"?>
<calcChain xmlns="http://schemas.openxmlformats.org/spreadsheetml/2006/main">
  <c r="C47" i="1" l="1"/>
  <c r="C48" i="1"/>
  <c r="C49" i="1"/>
  <c r="D21" i="1" l="1"/>
  <c r="D22" i="1"/>
  <c r="D23" i="1"/>
  <c r="D24" i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44" i="1"/>
  <c r="B55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6" i="1"/>
  <c r="C57" i="1"/>
  <c r="C58" i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D79" i="1" l="1"/>
  <c r="D81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C74" i="1"/>
  <c r="C73" i="1"/>
  <c r="D73" i="1" s="1"/>
  <c r="C72" i="1"/>
  <c r="C71" i="1"/>
  <c r="C70" i="1"/>
  <c r="C69" i="1"/>
  <c r="C68" i="1"/>
  <c r="C67" i="1"/>
  <c r="C66" i="1"/>
  <c r="C65" i="1"/>
  <c r="C64" i="1"/>
  <c r="C63" i="1"/>
  <c r="C62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C46" i="1"/>
  <c r="C45" i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C43" i="1"/>
  <c r="C42" i="1"/>
  <c r="C41" i="1"/>
  <c r="C40" i="1"/>
  <c r="C38" i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C12" i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D8" i="1" s="1"/>
  <c r="C7" i="1"/>
  <c r="C22" i="1" l="1"/>
  <c r="C24" i="1"/>
  <c r="C32" i="1"/>
  <c r="D32" i="1" s="1"/>
  <c r="D20" i="1"/>
  <c r="C13" i="1"/>
  <c r="C34" i="1"/>
  <c r="C9" i="1"/>
  <c r="C44" i="1"/>
  <c r="C26" i="1"/>
  <c r="C29" i="1"/>
  <c r="C36" i="1"/>
  <c r="C39" i="1"/>
  <c r="D60" i="1"/>
  <c r="D31" i="1"/>
  <c r="D63" i="1"/>
  <c r="D16" i="1"/>
  <c r="D10" i="1"/>
  <c r="D15" i="1"/>
  <c r="D30" i="1"/>
  <c r="D62" i="1"/>
  <c r="D66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<sst xmlns="http://schemas.openxmlformats.org/spreadsheetml/2006/main" count="250" uniqueCount="203">
  <si>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</si>
  <si>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</si>
  <si>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</si>
  <si>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</si>
  <si>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</si>
  <si>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</si>
  <si>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</si>
  <si>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</si>
  <si>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</si>
  <si>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</si>
  <si>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</si>
  <si>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</si>
  <si>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</si>
  <si>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</si>
  <si>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</si>
  <si>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</si>
  <si>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</si>
  <si>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</si>
  <si>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</si>
  <si>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</si>
  <si>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</si>
  <si>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</si>
  <si>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</si>
  <si>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</si>
  <si>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</si>
  <si>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</si>
  <si>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</si>
  <si>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</si>
  <si>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</si>
  <si>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</si>
  <si>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</si>
  <si>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</si>
  <si>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</si>
  <si>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</si>
  <si>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</si>
  <si>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</si>
  <si>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</si>
  <si>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</si>
  <si>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</si>
  <si>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</si>
  <si>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</si>
  <si>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</si>
  <si>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</si>
  <si>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</si>
  <si>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</si>
  <si>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</si>
  <si>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</si>
  <si>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</si>
  <si>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</si>
  <si>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</si>
  <si>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</si>
  <si>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</si>
  <si>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</si>
  <si>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</si>
  <si>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</si>
  <si>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</si>
  <si>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</si>
  <si>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</si>
  <si>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</si>
  <si>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</si>
  <si>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</si>
  <si>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</si>
  <si>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</si>
  <si>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</si>
  <si>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</si>
  <si>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</si>
  <si>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</si>
  <si>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</si>
  <si>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</si>
  <si>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</si>
  <si>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</si>
  <si>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</si>
  <si>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</si>
  <si>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</si>
  <si>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</si>
  <si>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</si>
  <si>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</si>
  <si>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</si>
  <si>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</si>
  <si>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</si>
  <si>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</si>
  <si>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</si>
  <si>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</si>
  <si>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</si>
  <si>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</si>
  <si>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</si>
  <si>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</si>
  <si>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</si>
  <si>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</si>
  <si>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</si>
  <si>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</si>
  <si>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</si>
  <si>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</si>
  <si>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</si>
  <si>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</si>
  <si>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</si>
  <si>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</si>
  <si>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</si>
  <si>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</si>
  <si>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</si>
  <si>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</si>
  <si>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</si>
  <si>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</si>
  <si>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</si>
  <si>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</si>
  <si>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</si>
  <si>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</si>
  <si>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</si>
  <si>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</si>
  <si>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</si>
  <si>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</si>
  <si>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</si>
  <si>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</si>
  <si>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</si>
  <si>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</si>
  <si>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</si>
  <si>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</si>
  <si>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</si>
  <si>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</si>
  <si>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</si>
  <si>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</si>
  <si>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</si>
  <si>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</si>
  <si>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</si>
  <si>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</si>
  <si>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</si>
  <si>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</si>
  <si>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</si>
  <si>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</si>
  <si>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</si>
  <si>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</si>
  <si>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</si>
  <si>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</si>
  <si>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</si>
  <si>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</si>
  <si>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</si>
  <si>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</si>
  <si>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</si>
  <si>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</si>
  <si>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</si>
  <si>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</si>
  <si>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</si>
  <si>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</si>
  <si>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</si>
  <si>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</si>
  <si>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</si>
  <si>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</si>
  <si>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</si>
  <si>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</si>
  <si>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</si>
  <si>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</si>
  <si>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</si>
  <si>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</si>
  <si>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</si>
  <si>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</si>
  <si>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</si>
  <si>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</si>
  <si>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</si>
  <si>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</si>
  <si>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</si>
  <si>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</si>
  <si>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</si>
  <si>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</si>
  <si>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</si>
  <si>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</si>
  <si>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</si>
  <si>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</si>
  <si>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</si>
  <si>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</si>
  <si>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</si>
  <si>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</si>
  <si>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</si>
  <si>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</si>
  <si>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</si>
  <si>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</si>
  <si>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</si>
  <si>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</si>
  <si>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</si>
  <si>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</si>
  <si>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</si>
  <si>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</si>
  <si>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</si>
  <si>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</si>
  <si>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</si>
  <si>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</si>
  <si>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</si>
  <si>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</si>
  <si>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</si>
  <si>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</si>
  <si>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</si>
  <si>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</si>
  <si>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</si>
  <si>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</si>
  <si>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</si>
  <si>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</si>
  <si>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</si>
  <si>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</si>
  <si>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</si>
  <si>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</si>
  <si>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</si>
  <si>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</si>
  <si>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</si>
  <si>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Информация о сельскохозяйственных работах по состоянию на 23 апреля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</si>
</sst>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172" sqref="A172:XFD239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hidden="1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115" t="s">
        <v>202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45" customHeight="1" thickBot="1" x14ac:dyDescent="0.35">
      <c r="A4" s="116" t="s">
        <v>3</v>
      </c>
      <c r="B4" s="119" t="s">
        <v>198</v>
      </c>
      <c r="C4" s="122" t="s">
        <v>200</v>
      </c>
      <c r="D4" s="122" t="s">
        <v>199</v>
      </c>
      <c r="E4" s="125" t="s">
        <v>4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7"/>
    </row>
    <row r="5" spans="1:26" s="2" customFormat="1" ht="87" customHeight="1" x14ac:dyDescent="0.25">
      <c r="A5" s="117"/>
      <c r="B5" s="120"/>
      <c r="C5" s="123"/>
      <c r="D5" s="123"/>
      <c r="E5" s="128" t="s">
        <v>5</v>
      </c>
      <c r="F5" s="128" t="s">
        <v>6</v>
      </c>
      <c r="G5" s="128" t="s">
        <v>7</v>
      </c>
      <c r="H5" s="128" t="s">
        <v>8</v>
      </c>
      <c r="I5" s="128" t="s">
        <v>9</v>
      </c>
      <c r="J5" s="128" t="s">
        <v>10</v>
      </c>
      <c r="K5" s="128" t="s">
        <v>11</v>
      </c>
      <c r="L5" s="128" t="s">
        <v>12</v>
      </c>
      <c r="M5" s="128" t="s">
        <v>13</v>
      </c>
      <c r="N5" s="128" t="s">
        <v>14</v>
      </c>
      <c r="O5" s="128" t="s">
        <v>15</v>
      </c>
      <c r="P5" s="128" t="s">
        <v>16</v>
      </c>
      <c r="Q5" s="128" t="s">
        <v>17</v>
      </c>
      <c r="R5" s="128" t="s">
        <v>18</v>
      </c>
      <c r="S5" s="128" t="s">
        <v>19</v>
      </c>
      <c r="T5" s="128" t="s">
        <v>20</v>
      </c>
      <c r="U5" s="128" t="s">
        <v>21</v>
      </c>
      <c r="V5" s="128" t="s">
        <v>22</v>
      </c>
      <c r="W5" s="128" t="s">
        <v>23</v>
      </c>
      <c r="X5" s="128" t="s">
        <v>24</v>
      </c>
      <c r="Y5" s="128" t="s">
        <v>25</v>
      </c>
    </row>
    <row r="6" spans="1:26" s="2" customFormat="1" ht="70.150000000000006" customHeight="1" thickBot="1" x14ac:dyDescent="0.3">
      <c r="A6" s="118"/>
      <c r="B6" s="121"/>
      <c r="C6" s="124"/>
      <c r="D6" s="124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1:26" s="2" customFormat="1" ht="30" customHeight="1" x14ac:dyDescent="0.25">
      <c r="A7" s="7" t="s">
        <v>26</v>
      </c>
      <c r="B7" s="8">
        <v>49185</v>
      </c>
      <c r="C7" s="8">
        <f>SUM(E7:Y7)</f>
        <v>48111</v>
      </c>
      <c r="D7" s="8"/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customHeight="1" x14ac:dyDescent="0.2">
      <c r="A8" s="11" t="s">
        <v>27</v>
      </c>
      <c r="B8" s="8">
        <v>51397</v>
      </c>
      <c r="C8" s="8">
        <f>SUM(E8:Y8)</f>
        <v>50120.800000000003</v>
      </c>
      <c r="D8" s="15">
        <f t="shared" ref="D8:D32" si="0">C8/B8</f>
        <v>0.97516975698970765</v>
      </c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4000</v>
      </c>
      <c r="Y8" s="10">
        <v>2145</v>
      </c>
    </row>
    <row r="9" spans="1:26" s="12" customFormat="1" ht="30" customHeight="1" x14ac:dyDescent="0.2">
      <c r="A9" s="13" t="s">
        <v>28</v>
      </c>
      <c r="B9" s="14">
        <v>1.04</v>
      </c>
      <c r="C9" s="14">
        <f t="shared" ref="C9:Y9" si="1">C8/C7</f>
        <v>1.0417742304254745</v>
      </c>
      <c r="D9" s="15"/>
      <c r="E9" s="75">
        <f t="shared" si="1"/>
        <v>1.1025145067698259</v>
      </c>
      <c r="F9" s="75">
        <f t="shared" si="1"/>
        <v>1.0056100981767182</v>
      </c>
      <c r="G9" s="75">
        <f t="shared" si="1"/>
        <v>1.0890969495620659</v>
      </c>
      <c r="H9" s="75">
        <f t="shared" si="1"/>
        <v>1.0029870560902754</v>
      </c>
      <c r="I9" s="75">
        <f t="shared" si="1"/>
        <v>1.1035481535119478</v>
      </c>
      <c r="J9" s="75">
        <f t="shared" si="1"/>
        <v>0.9972179289026275</v>
      </c>
      <c r="K9" s="75">
        <f t="shared" si="1"/>
        <v>1.0668171557562076</v>
      </c>
      <c r="L9" s="75">
        <f t="shared" si="1"/>
        <v>1.0110991765127104</v>
      </c>
      <c r="M9" s="75">
        <f t="shared" si="1"/>
        <v>1</v>
      </c>
      <c r="N9" s="75">
        <f t="shared" si="1"/>
        <v>1.4913294797687862</v>
      </c>
      <c r="O9" s="75">
        <f t="shared" si="1"/>
        <v>1.0227992400253325</v>
      </c>
      <c r="P9" s="75">
        <f t="shared" si="1"/>
        <v>1</v>
      </c>
      <c r="Q9" s="75">
        <f t="shared" si="1"/>
        <v>1.0515021459227467</v>
      </c>
      <c r="R9" s="75">
        <f t="shared" si="1"/>
        <v>1.0408502158751245</v>
      </c>
      <c r="S9" s="75">
        <f t="shared" si="1"/>
        <v>1.0643951234760862</v>
      </c>
      <c r="T9" s="75">
        <f t="shared" si="1"/>
        <v>1.0504712939160241</v>
      </c>
      <c r="U9" s="75">
        <f t="shared" si="1"/>
        <v>1.0135527589545015</v>
      </c>
      <c r="V9" s="75">
        <f t="shared" si="1"/>
        <v>1.1518248175182482</v>
      </c>
      <c r="W9" s="75">
        <f t="shared" si="1"/>
        <v>1.0387267904509283</v>
      </c>
      <c r="X9" s="75">
        <f t="shared" si="1"/>
        <v>1.000250062515629</v>
      </c>
      <c r="Y9" s="75">
        <f t="shared" si="1"/>
        <v>1</v>
      </c>
    </row>
    <row r="10" spans="1:26" s="111" customFormat="1" ht="30" customHeight="1" x14ac:dyDescent="0.2">
      <c r="A10" s="112" t="s">
        <v>29</v>
      </c>
      <c r="B10" s="113">
        <v>49606</v>
      </c>
      <c r="C10" s="113">
        <f>SUM(E10:Y10)</f>
        <v>47871.8</v>
      </c>
      <c r="D10" s="109">
        <f t="shared" si="0"/>
        <v>0.96504051929202117</v>
      </c>
      <c r="E10" s="114">
        <v>2160</v>
      </c>
      <c r="F10" s="114">
        <v>1393</v>
      </c>
      <c r="G10" s="114">
        <v>3606</v>
      </c>
      <c r="H10" s="114">
        <v>2592</v>
      </c>
      <c r="I10" s="114">
        <v>1471</v>
      </c>
      <c r="J10" s="114">
        <v>2785</v>
      </c>
      <c r="K10" s="114">
        <v>2213</v>
      </c>
      <c r="L10" s="114">
        <v>2769</v>
      </c>
      <c r="M10" s="114">
        <v>2182</v>
      </c>
      <c r="N10" s="114">
        <v>1032</v>
      </c>
      <c r="O10" s="114">
        <v>1568</v>
      </c>
      <c r="P10" s="114">
        <v>1965</v>
      </c>
      <c r="Q10" s="114">
        <v>2880</v>
      </c>
      <c r="R10" s="114">
        <v>3094</v>
      </c>
      <c r="S10" s="114">
        <v>3405</v>
      </c>
      <c r="T10" s="114">
        <v>2104.8000000000002</v>
      </c>
      <c r="U10" s="114">
        <v>2024</v>
      </c>
      <c r="V10" s="114">
        <v>789</v>
      </c>
      <c r="W10" s="114">
        <v>1928</v>
      </c>
      <c r="X10" s="114">
        <v>3809</v>
      </c>
      <c r="Y10" s="114">
        <v>2102</v>
      </c>
    </row>
    <row r="11" spans="1:26" s="12" customFormat="1" ht="30" customHeight="1" x14ac:dyDescent="0.2">
      <c r="A11" s="11" t="s">
        <v>30</v>
      </c>
      <c r="B11" s="14">
        <v>0.97</v>
      </c>
      <c r="C11" s="14">
        <v>0.95</v>
      </c>
      <c r="D11" s="15"/>
      <c r="E11" s="75">
        <f>E10/E8</f>
        <v>0.94736842105263153</v>
      </c>
      <c r="F11" s="75">
        <f t="shared" ref="F11:X11" si="2">F10/F8</f>
        <v>0.97140864714086472</v>
      </c>
      <c r="G11" s="75">
        <f t="shared" si="2"/>
        <v>1</v>
      </c>
      <c r="H11" s="75">
        <f t="shared" si="2"/>
        <v>0.85771012574454009</v>
      </c>
      <c r="I11" s="75">
        <f t="shared" si="2"/>
        <v>0.96522309711286092</v>
      </c>
      <c r="J11" s="75">
        <v>1</v>
      </c>
      <c r="K11" s="75">
        <f t="shared" si="2"/>
        <v>0.93652137113838341</v>
      </c>
      <c r="L11" s="75">
        <f t="shared" si="2"/>
        <v>0.98052407932011332</v>
      </c>
      <c r="M11" s="75">
        <f t="shared" si="2"/>
        <v>0.95659798334064006</v>
      </c>
      <c r="N11" s="75">
        <f t="shared" si="2"/>
        <v>1</v>
      </c>
      <c r="O11" s="75">
        <f t="shared" si="2"/>
        <v>0.97089783281733744</v>
      </c>
      <c r="P11" s="75">
        <f t="shared" si="2"/>
        <v>0.98397596394591891</v>
      </c>
      <c r="Q11" s="75">
        <f t="shared" si="2"/>
        <v>0.97959183673469385</v>
      </c>
      <c r="R11" s="75">
        <f t="shared" si="2"/>
        <v>0.98723675813656664</v>
      </c>
      <c r="S11" s="75">
        <f t="shared" si="2"/>
        <v>1</v>
      </c>
      <c r="T11" s="75">
        <f t="shared" si="2"/>
        <v>0.8584713271881883</v>
      </c>
      <c r="U11" s="75">
        <f t="shared" si="2"/>
        <v>0.96657115568290353</v>
      </c>
      <c r="V11" s="75">
        <f t="shared" si="2"/>
        <v>1</v>
      </c>
      <c r="W11" s="75">
        <f t="shared" si="2"/>
        <v>0.98467824310520935</v>
      </c>
      <c r="X11" s="75">
        <f t="shared" si="2"/>
        <v>0.95225000000000004</v>
      </c>
      <c r="Y11" s="75">
        <v>0.998</v>
      </c>
    </row>
    <row r="12" spans="1:26" s="12" customFormat="1" ht="30" customHeight="1" x14ac:dyDescent="0.2">
      <c r="A12" s="13" t="s">
        <v>31</v>
      </c>
      <c r="B12" s="8">
        <v>18516</v>
      </c>
      <c r="C12" s="8">
        <f>SUM(E12:Y12)</f>
        <v>11821</v>
      </c>
      <c r="D12" s="15"/>
      <c r="E12" s="80">
        <v>1000</v>
      </c>
      <c r="F12" s="80">
        <v>170</v>
      </c>
      <c r="G12" s="80">
        <v>2300</v>
      </c>
      <c r="H12" s="80">
        <v>480</v>
      </c>
      <c r="I12" s="80">
        <v>4</v>
      </c>
      <c r="J12" s="80">
        <v>790</v>
      </c>
      <c r="K12" s="80">
        <v>605</v>
      </c>
      <c r="L12" s="80">
        <v>493</v>
      </c>
      <c r="M12" s="80">
        <v>414</v>
      </c>
      <c r="N12" s="80"/>
      <c r="O12" s="80">
        <v>86</v>
      </c>
      <c r="P12" s="80">
        <v>50</v>
      </c>
      <c r="Q12" s="80">
        <v>1200</v>
      </c>
      <c r="R12" s="80">
        <v>600</v>
      </c>
      <c r="S12" s="80">
        <v>1349</v>
      </c>
      <c r="T12" s="80">
        <v>513</v>
      </c>
      <c r="U12" s="80">
        <v>625</v>
      </c>
      <c r="V12" s="80">
        <v>322</v>
      </c>
      <c r="W12" s="80"/>
      <c r="X12" s="80">
        <v>400</v>
      </c>
      <c r="Y12" s="80">
        <v>420</v>
      </c>
    </row>
    <row r="13" spans="1:26" s="12" customFormat="1" ht="30" hidden="1" customHeight="1" x14ac:dyDescent="0.2">
      <c r="A13" s="13" t="s">
        <v>32</v>
      </c>
      <c r="B13" s="15">
        <f>B12/B8</f>
        <v>0.36025448956164757</v>
      </c>
      <c r="C13" s="15">
        <f>C12/C8</f>
        <v>0.235850185950743</v>
      </c>
      <c r="D13" s="15"/>
      <c r="E13" s="16">
        <f t="shared" ref="E13:L13" si="3">E12/E8</f>
        <v>0.43859649122807015</v>
      </c>
      <c r="F13" s="16">
        <f t="shared" si="3"/>
        <v>0.11854951185495119</v>
      </c>
      <c r="G13" s="16">
        <f t="shared" si="3"/>
        <v>0.63782584581253465</v>
      </c>
      <c r="H13" s="16">
        <f t="shared" si="3"/>
        <v>0.15883520847121113</v>
      </c>
      <c r="I13" s="16">
        <f t="shared" si="3"/>
        <v>2.6246719160104987E-3</v>
      </c>
      <c r="J13" s="16">
        <f t="shared" si="3"/>
        <v>0.24488530688158711</v>
      </c>
      <c r="K13" s="16">
        <f t="shared" si="3"/>
        <v>0.25603046974185356</v>
      </c>
      <c r="L13" s="16">
        <f t="shared" si="3"/>
        <v>0.17457507082152973</v>
      </c>
      <c r="M13" s="16">
        <f t="shared" ref="M13" si="4">M12/M8</f>
        <v>0.18149934239368698</v>
      </c>
      <c r="N13" s="16">
        <f t="shared" ref="N13" si="5">N12/N8</f>
        <v>0</v>
      </c>
      <c r="O13" s="16">
        <f t="shared" ref="O13" si="6">O12/O8</f>
        <v>5.3250773993808051E-2</v>
      </c>
      <c r="P13" s="16">
        <f t="shared" ref="P13" si="7">P12/P8</f>
        <v>2.5037556334501752E-2</v>
      </c>
      <c r="Q13" s="16">
        <f t="shared" ref="Q13" si="8">Q12/Q8</f>
        <v>0.40816326530612246</v>
      </c>
      <c r="R13" s="16">
        <f t="shared" ref="R13" si="9">R12/R8</f>
        <v>0.19144862795149969</v>
      </c>
      <c r="S13" s="16">
        <f t="shared" ref="S13" si="10">S12/S8</f>
        <v>0.39618208516886932</v>
      </c>
      <c r="T13" s="16">
        <f t="shared" ref="T13" si="11">T12/T8</f>
        <v>0.2092340321396525</v>
      </c>
      <c r="U13" s="16">
        <f t="shared" ref="U13" si="12">U12/U8</f>
        <v>0.29847182425978985</v>
      </c>
      <c r="V13" s="16">
        <f t="shared" ref="V13:W13" si="13">V12/V8</f>
        <v>0.40811153358681873</v>
      </c>
      <c r="W13" s="16">
        <f t="shared" si="13"/>
        <v>0</v>
      </c>
      <c r="X13" s="16">
        <f t="shared" ref="X13" si="14">X12/X8</f>
        <v>0.1</v>
      </c>
      <c r="Y13" s="16">
        <f t="shared" ref="Y13" si="15">Y12/Y8</f>
        <v>0.19580419580419581</v>
      </c>
    </row>
    <row r="14" spans="1:26" s="12" customFormat="1" ht="30" customHeight="1" x14ac:dyDescent="0.2">
      <c r="A14" s="18" t="s">
        <v>33</v>
      </c>
      <c r="B14" s="8">
        <v>5084</v>
      </c>
      <c r="C14" s="8">
        <f>SUM(E14:Y14)</f>
        <v>3785</v>
      </c>
      <c r="D14" s="15"/>
      <c r="E14" s="10">
        <v>120</v>
      </c>
      <c r="F14" s="10">
        <v>80</v>
      </c>
      <c r="G14" s="10">
        <v>1680</v>
      </c>
      <c r="H14" s="10">
        <v>100</v>
      </c>
      <c r="I14" s="10"/>
      <c r="J14" s="10">
        <v>200</v>
      </c>
      <c r="K14" s="10">
        <v>473</v>
      </c>
      <c r="L14" s="10"/>
      <c r="M14" s="10">
        <v>600</v>
      </c>
      <c r="N14" s="10"/>
      <c r="O14" s="10"/>
      <c r="P14" s="10">
        <v>195</v>
      </c>
      <c r="Q14" s="10"/>
      <c r="R14" s="10"/>
      <c r="S14" s="10">
        <v>45</v>
      </c>
      <c r="T14" s="10"/>
      <c r="U14" s="10">
        <v>82</v>
      </c>
      <c r="V14" s="10">
        <v>0</v>
      </c>
      <c r="W14" s="10"/>
      <c r="X14" s="10">
        <v>210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9">
        <f>SUM(E16:Y16)</f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">
      <c r="A20" s="22" t="s">
        <v>39</v>
      </c>
      <c r="B20" s="23">
        <v>93232</v>
      </c>
      <c r="C20" s="23">
        <f>SUM(E20:Y20)</f>
        <v>100529</v>
      </c>
      <c r="D20" s="15">
        <f t="shared" si="0"/>
        <v>1.0782671185858932</v>
      </c>
      <c r="E20" s="106">
        <v>7450</v>
      </c>
      <c r="F20" s="106">
        <v>3328</v>
      </c>
      <c r="G20" s="106">
        <v>5500</v>
      </c>
      <c r="H20" s="106">
        <v>6469</v>
      </c>
      <c r="I20" s="106">
        <v>3383</v>
      </c>
      <c r="J20" s="106">
        <v>7874</v>
      </c>
      <c r="K20" s="106">
        <v>2903</v>
      </c>
      <c r="L20" s="106">
        <v>4065</v>
      </c>
      <c r="M20" s="106">
        <v>5356</v>
      </c>
      <c r="N20" s="106">
        <v>1683</v>
      </c>
      <c r="O20" s="106">
        <v>2415</v>
      </c>
      <c r="P20" s="106">
        <v>5502</v>
      </c>
      <c r="Q20" s="106">
        <v>7063</v>
      </c>
      <c r="R20" s="106">
        <v>4830</v>
      </c>
      <c r="S20" s="106">
        <v>7951</v>
      </c>
      <c r="T20" s="106">
        <v>4344</v>
      </c>
      <c r="U20" s="106">
        <v>2600</v>
      </c>
      <c r="V20" s="106">
        <v>2415</v>
      </c>
      <c r="W20" s="106">
        <v>6100</v>
      </c>
      <c r="X20" s="106">
        <v>6912</v>
      </c>
      <c r="Y20" s="106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7">C21/C20</f>
        <v>0</v>
      </c>
      <c r="D22" s="15" t="e">
        <f t="shared" si="0"/>
        <v>#DIV/0!</v>
      </c>
      <c r="E22" s="30">
        <f t="shared" si="17"/>
        <v>0</v>
      </c>
      <c r="F22" s="30">
        <f t="shared" ref="F22" si="18">F21/F20</f>
        <v>0</v>
      </c>
      <c r="G22" s="30">
        <f t="shared" ref="G22" si="19">G21/G20</f>
        <v>0</v>
      </c>
      <c r="H22" s="30">
        <f t="shared" ref="H22" si="20">H21/H20</f>
        <v>0</v>
      </c>
      <c r="I22" s="30">
        <f t="shared" ref="I22" si="21">I21/I20</f>
        <v>0</v>
      </c>
      <c r="J22" s="30">
        <f t="shared" ref="J22" si="22">J21/J20</f>
        <v>0</v>
      </c>
      <c r="K22" s="30">
        <f t="shared" ref="K22" si="23">K21/K20</f>
        <v>0</v>
      </c>
      <c r="L22" s="30">
        <f t="shared" ref="L22" si="24">L21/L20</f>
        <v>0</v>
      </c>
      <c r="M22" s="30">
        <f t="shared" ref="M22" si="25">M21/M20</f>
        <v>0</v>
      </c>
      <c r="N22" s="30">
        <f t="shared" ref="N22" si="26">N21/N20</f>
        <v>0</v>
      </c>
      <c r="O22" s="30">
        <f t="shared" ref="O22" si="27">O21/O20</f>
        <v>0</v>
      </c>
      <c r="P22" s="30">
        <f t="shared" ref="P22" si="28">P21/P20</f>
        <v>0</v>
      </c>
      <c r="Q22" s="30">
        <f t="shared" ref="Q22" si="29">Q21/Q20</f>
        <v>0</v>
      </c>
      <c r="R22" s="30">
        <f t="shared" ref="R22" si="30">R21/R20</f>
        <v>0</v>
      </c>
      <c r="S22" s="30">
        <f t="shared" ref="S22" si="31">S21/S20</f>
        <v>0</v>
      </c>
      <c r="T22" s="30">
        <f t="shared" ref="T22" si="32">T21/T20</f>
        <v>0</v>
      </c>
      <c r="U22" s="30">
        <f t="shared" ref="U22" si="33">U21/U20</f>
        <v>0</v>
      </c>
      <c r="V22" s="30">
        <f t="shared" ref="V22" si="34">V21/V20</f>
        <v>0</v>
      </c>
      <c r="W22" s="30">
        <f t="shared" ref="W22" si="35">W21/W20</f>
        <v>0</v>
      </c>
      <c r="X22" s="30">
        <f t="shared" ref="X22" si="36">X21/X20</f>
        <v>0</v>
      </c>
      <c r="Y22" s="30">
        <f t="shared" ref="Y22" si="37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38">F23/F21</f>
        <v>#DIV/0!</v>
      </c>
      <c r="G24" s="16" t="e">
        <f t="shared" si="38"/>
        <v>#DIV/0!</v>
      </c>
      <c r="H24" s="16" t="e">
        <f t="shared" si="38"/>
        <v>#DIV/0!</v>
      </c>
      <c r="I24" s="16" t="e">
        <f t="shared" si="38"/>
        <v>#DIV/0!</v>
      </c>
      <c r="J24" s="16" t="e">
        <f t="shared" si="38"/>
        <v>#DIV/0!</v>
      </c>
      <c r="K24" s="16" t="e">
        <f t="shared" si="38"/>
        <v>#DIV/0!</v>
      </c>
      <c r="L24" s="16" t="e">
        <f t="shared" si="38"/>
        <v>#DIV/0!</v>
      </c>
      <c r="M24" s="16" t="e">
        <f t="shared" si="38"/>
        <v>#DIV/0!</v>
      </c>
      <c r="N24" s="16" t="e">
        <f t="shared" si="38"/>
        <v>#DIV/0!</v>
      </c>
      <c r="O24" s="16" t="e">
        <f t="shared" si="38"/>
        <v>#DIV/0!</v>
      </c>
      <c r="P24" s="16" t="e">
        <f t="shared" si="38"/>
        <v>#DIV/0!</v>
      </c>
      <c r="Q24" s="16" t="e">
        <f t="shared" si="38"/>
        <v>#DIV/0!</v>
      </c>
      <c r="R24" s="16" t="e">
        <f t="shared" si="38"/>
        <v>#DIV/0!</v>
      </c>
      <c r="S24" s="16" t="e">
        <f t="shared" si="38"/>
        <v>#DIV/0!</v>
      </c>
      <c r="T24" s="16" t="e">
        <f t="shared" si="38"/>
        <v>#DIV/0!</v>
      </c>
      <c r="U24" s="16" t="e">
        <f t="shared" si="38"/>
        <v>#DIV/0!</v>
      </c>
      <c r="V24" s="16" t="e">
        <f t="shared" si="38"/>
        <v>#DIV/0!</v>
      </c>
      <c r="W24" s="16" t="e">
        <f t="shared" si="38"/>
        <v>#DIV/0!</v>
      </c>
      <c r="X24" s="16" t="e">
        <f t="shared" si="38"/>
        <v>#DIV/0!</v>
      </c>
      <c r="Y24" s="16" t="e">
        <f t="shared" si="38"/>
        <v>#DIV/0!</v>
      </c>
    </row>
    <row r="25" spans="1:26" s="111" customFormat="1" ht="30" customHeight="1" x14ac:dyDescent="0.2">
      <c r="A25" s="107" t="s">
        <v>44</v>
      </c>
      <c r="B25" s="108">
        <v>67905</v>
      </c>
      <c r="C25" s="108">
        <f>SUM(E25:Y25)</f>
        <v>43987</v>
      </c>
      <c r="D25" s="15">
        <f t="shared" si="0"/>
        <v>0.64777262351815035</v>
      </c>
      <c r="E25" s="110">
        <v>2500</v>
      </c>
      <c r="F25" s="110">
        <v>220</v>
      </c>
      <c r="G25" s="110">
        <v>3670</v>
      </c>
      <c r="H25" s="110">
        <v>4583</v>
      </c>
      <c r="I25" s="110">
        <v>1135</v>
      </c>
      <c r="J25" s="110">
        <v>3615</v>
      </c>
      <c r="K25" s="110">
        <v>1433</v>
      </c>
      <c r="L25" s="110">
        <v>2035</v>
      </c>
      <c r="M25" s="110">
        <v>2320</v>
      </c>
      <c r="N25" s="110">
        <v>180</v>
      </c>
      <c r="O25" s="110">
        <v>1603</v>
      </c>
      <c r="P25" s="110">
        <v>1571</v>
      </c>
      <c r="Q25" s="110">
        <v>2396</v>
      </c>
      <c r="R25" s="110">
        <v>2575</v>
      </c>
      <c r="S25" s="110">
        <v>5692</v>
      </c>
      <c r="T25" s="110">
        <v>1251</v>
      </c>
      <c r="U25" s="110">
        <v>1023</v>
      </c>
      <c r="V25" s="110">
        <v>1175</v>
      </c>
      <c r="W25" s="110"/>
      <c r="X25" s="110">
        <v>4180</v>
      </c>
      <c r="Y25" s="110">
        <v>830</v>
      </c>
    </row>
    <row r="26" spans="1:26" s="12" customFormat="1" ht="30" customHeight="1" x14ac:dyDescent="0.2">
      <c r="A26" s="18" t="s">
        <v>45</v>
      </c>
      <c r="B26" s="28">
        <f t="shared" ref="B26:Y26" si="39">B25/B20</f>
        <v>0.72834434528917114</v>
      </c>
      <c r="C26" s="28">
        <f t="shared" si="39"/>
        <v>0.43755533229217441</v>
      </c>
      <c r="D26" s="15"/>
      <c r="E26" s="29">
        <f t="shared" si="39"/>
        <v>0.33557046979865773</v>
      </c>
      <c r="F26" s="29">
        <f t="shared" si="39"/>
        <v>6.6105769230769232E-2</v>
      </c>
      <c r="G26" s="29">
        <f t="shared" si="39"/>
        <v>0.66727272727272724</v>
      </c>
      <c r="H26" s="29">
        <f t="shared" si="39"/>
        <v>0.70845571185654665</v>
      </c>
      <c r="I26" s="29">
        <f t="shared" si="39"/>
        <v>0.33550103458468816</v>
      </c>
      <c r="J26" s="29">
        <f t="shared" si="39"/>
        <v>0.45910591821183644</v>
      </c>
      <c r="K26" s="29">
        <f t="shared" si="39"/>
        <v>0.49362728212194285</v>
      </c>
      <c r="L26" s="29">
        <f t="shared" si="39"/>
        <v>0.50061500615006149</v>
      </c>
      <c r="M26" s="29">
        <f t="shared" si="39"/>
        <v>0.43315907393577296</v>
      </c>
      <c r="N26" s="29">
        <f t="shared" si="39"/>
        <v>0.10695187165775401</v>
      </c>
      <c r="O26" s="29">
        <f t="shared" si="39"/>
        <v>0.663768115942029</v>
      </c>
      <c r="P26" s="29">
        <f t="shared" si="39"/>
        <v>0.28553253362413666</v>
      </c>
      <c r="Q26" s="29">
        <f t="shared" si="39"/>
        <v>0.33923262069941951</v>
      </c>
      <c r="R26" s="29">
        <f t="shared" si="39"/>
        <v>0.5331262939958592</v>
      </c>
      <c r="S26" s="29">
        <f t="shared" si="39"/>
        <v>0.71588479436548857</v>
      </c>
      <c r="T26" s="29">
        <f t="shared" si="39"/>
        <v>0.28798342541436461</v>
      </c>
      <c r="U26" s="29">
        <f t="shared" si="39"/>
        <v>0.39346153846153847</v>
      </c>
      <c r="V26" s="29">
        <f t="shared" si="39"/>
        <v>0.48654244306418221</v>
      </c>
      <c r="W26" s="29">
        <f t="shared" si="39"/>
        <v>0</v>
      </c>
      <c r="X26" s="29">
        <f t="shared" si="39"/>
        <v>0.60474537037037035</v>
      </c>
      <c r="Y26" s="29">
        <f t="shared" si="39"/>
        <v>0.34786253143336127</v>
      </c>
    </row>
    <row r="27" spans="1:26" s="104" customFormat="1" ht="30" hidden="1" customHeight="1" x14ac:dyDescent="0.2">
      <c r="A27" s="101" t="s">
        <v>196</v>
      </c>
      <c r="B27" s="102">
        <v>243</v>
      </c>
      <c r="C27" s="23">
        <f>SUM(E27:Y27)</f>
        <v>22</v>
      </c>
      <c r="D27" s="103"/>
      <c r="E27" s="37">
        <v>5</v>
      </c>
      <c r="F27" s="37"/>
      <c r="G27" s="37">
        <v>2</v>
      </c>
      <c r="H27" s="37">
        <v>3</v>
      </c>
      <c r="I27" s="37"/>
      <c r="J27" s="37"/>
      <c r="K27" s="37"/>
      <c r="L27" s="37"/>
      <c r="M27" s="37"/>
      <c r="N27" s="37"/>
      <c r="O27" s="37"/>
      <c r="P27" s="37">
        <v>2</v>
      </c>
      <c r="Q27" s="37">
        <v>2</v>
      </c>
      <c r="R27" s="37"/>
      <c r="S27" s="37">
        <v>2</v>
      </c>
      <c r="T27" s="37">
        <v>2</v>
      </c>
      <c r="U27" s="37"/>
      <c r="V27" s="37"/>
      <c r="W27" s="37"/>
      <c r="X27" s="37">
        <v>4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>SUM(E28:Y28)</f>
        <v>0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6" s="12" customFormat="1" ht="30" hidden="1" customHeight="1" x14ac:dyDescent="0.2">
      <c r="A29" s="18" t="s">
        <v>45</v>
      </c>
      <c r="B29" s="9">
        <f t="shared" ref="B29:Y29" si="40">B28/B20</f>
        <v>0.34168525828041874</v>
      </c>
      <c r="C29" s="9">
        <f t="shared" si="40"/>
        <v>0</v>
      </c>
      <c r="D29" s="15"/>
      <c r="E29" s="30">
        <f t="shared" si="40"/>
        <v>0</v>
      </c>
      <c r="F29" s="30">
        <f t="shared" si="40"/>
        <v>0</v>
      </c>
      <c r="G29" s="30">
        <f t="shared" si="40"/>
        <v>0</v>
      </c>
      <c r="H29" s="30">
        <f t="shared" si="40"/>
        <v>0</v>
      </c>
      <c r="I29" s="30">
        <f t="shared" si="40"/>
        <v>0</v>
      </c>
      <c r="J29" s="30">
        <f t="shared" si="40"/>
        <v>0</v>
      </c>
      <c r="K29" s="30">
        <f t="shared" si="40"/>
        <v>0</v>
      </c>
      <c r="L29" s="30">
        <f t="shared" si="40"/>
        <v>0</v>
      </c>
      <c r="M29" s="30">
        <f t="shared" si="40"/>
        <v>0</v>
      </c>
      <c r="N29" s="30">
        <f t="shared" si="40"/>
        <v>0</v>
      </c>
      <c r="O29" s="30">
        <f t="shared" si="40"/>
        <v>0</v>
      </c>
      <c r="P29" s="30">
        <f t="shared" si="40"/>
        <v>0</v>
      </c>
      <c r="Q29" s="30">
        <f t="shared" si="40"/>
        <v>0</v>
      </c>
      <c r="R29" s="30">
        <f t="shared" si="40"/>
        <v>0</v>
      </c>
      <c r="S29" s="30">
        <f t="shared" si="40"/>
        <v>0</v>
      </c>
      <c r="T29" s="30">
        <f t="shared" si="40"/>
        <v>0</v>
      </c>
      <c r="U29" s="30">
        <f t="shared" si="40"/>
        <v>0</v>
      </c>
      <c r="V29" s="30">
        <f t="shared" si="40"/>
        <v>0</v>
      </c>
      <c r="W29" s="30">
        <f t="shared" si="40"/>
        <v>0</v>
      </c>
      <c r="X29" s="30">
        <f t="shared" si="40"/>
        <v>0</v>
      </c>
      <c r="Y29" s="30">
        <f t="shared" si="40"/>
        <v>0</v>
      </c>
    </row>
    <row r="30" spans="1:26" s="12" customFormat="1" ht="30" customHeight="1" x14ac:dyDescent="0.2">
      <c r="A30" s="11" t="s">
        <v>201</v>
      </c>
      <c r="B30" s="23">
        <v>100430</v>
      </c>
      <c r="C30" s="23">
        <f>SUM(E30:Y30)</f>
        <v>111691</v>
      </c>
      <c r="D30" s="15">
        <f t="shared" si="0"/>
        <v>1.1121278502439511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1">B31/B30</f>
        <v>0</v>
      </c>
      <c r="C32" s="30">
        <f t="shared" si="41"/>
        <v>0</v>
      </c>
      <c r="D32" s="15" t="e">
        <f t="shared" si="0"/>
        <v>#DIV/0!</v>
      </c>
      <c r="E32" s="30">
        <f>E31/E30</f>
        <v>0</v>
      </c>
      <c r="F32" s="30">
        <f t="shared" ref="F32:Y32" si="42">F31/F30</f>
        <v>0</v>
      </c>
      <c r="G32" s="30">
        <f t="shared" si="42"/>
        <v>0</v>
      </c>
      <c r="H32" s="30">
        <f t="shared" si="42"/>
        <v>0</v>
      </c>
      <c r="I32" s="30">
        <f t="shared" si="42"/>
        <v>0</v>
      </c>
      <c r="J32" s="30">
        <f t="shared" si="42"/>
        <v>0</v>
      </c>
      <c r="K32" s="30">
        <f t="shared" si="42"/>
        <v>0</v>
      </c>
      <c r="L32" s="30">
        <f t="shared" si="42"/>
        <v>0</v>
      </c>
      <c r="M32" s="30">
        <f t="shared" si="42"/>
        <v>0</v>
      </c>
      <c r="N32" s="30">
        <f t="shared" si="42"/>
        <v>0</v>
      </c>
      <c r="O32" s="30">
        <f t="shared" si="42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5">
        <f>S31/T30</f>
        <v>0</v>
      </c>
      <c r="T32" s="30">
        <f t="shared" si="42"/>
        <v>0</v>
      </c>
      <c r="U32" s="30">
        <f t="shared" si="42"/>
        <v>0</v>
      </c>
      <c r="V32" s="30">
        <f t="shared" si="42"/>
        <v>0</v>
      </c>
      <c r="W32" s="30">
        <f t="shared" si="42"/>
        <v>0</v>
      </c>
      <c r="X32" s="30">
        <f t="shared" si="42"/>
        <v>0</v>
      </c>
      <c r="Y32" s="30">
        <f t="shared" si="42"/>
        <v>0</v>
      </c>
    </row>
    <row r="33" spans="1:29" s="12" customFormat="1" ht="30" customHeight="1" x14ac:dyDescent="0.2">
      <c r="A33" s="13" t="s">
        <v>48</v>
      </c>
      <c r="B33" s="23">
        <v>22147</v>
      </c>
      <c r="C33" s="23">
        <f>SUM(E33:Y33)</f>
        <v>13968</v>
      </c>
      <c r="D33" s="15"/>
      <c r="E33" s="26">
        <v>150</v>
      </c>
      <c r="F33" s="26">
        <v>150</v>
      </c>
      <c r="G33" s="26">
        <v>4200</v>
      </c>
      <c r="H33" s="26">
        <v>158</v>
      </c>
      <c r="I33" s="26"/>
      <c r="J33" s="26">
        <v>843</v>
      </c>
      <c r="K33" s="26">
        <v>789</v>
      </c>
      <c r="L33" s="26">
        <v>557</v>
      </c>
      <c r="M33" s="26"/>
      <c r="N33" s="26"/>
      <c r="O33" s="26">
        <v>562</v>
      </c>
      <c r="P33" s="26">
        <v>80</v>
      </c>
      <c r="Q33" s="26">
        <v>627</v>
      </c>
      <c r="R33" s="26"/>
      <c r="S33" s="26">
        <v>10</v>
      </c>
      <c r="T33" s="26">
        <v>1328</v>
      </c>
      <c r="U33" s="26">
        <v>927</v>
      </c>
      <c r="V33" s="26"/>
      <c r="W33" s="26"/>
      <c r="X33" s="26">
        <v>2791</v>
      </c>
      <c r="Y33" s="26">
        <v>796</v>
      </c>
    </row>
    <row r="34" spans="1:29" s="12" customFormat="1" ht="30" customHeight="1" x14ac:dyDescent="0.2">
      <c r="A34" s="13" t="s">
        <v>45</v>
      </c>
      <c r="B34" s="28">
        <f t="shared" ref="B34:Y34" si="43">B33/B30</f>
        <v>0.2205217564472767</v>
      </c>
      <c r="C34" s="28">
        <f t="shared" si="43"/>
        <v>0.12505931543275645</v>
      </c>
      <c r="D34" s="15"/>
      <c r="E34" s="29">
        <f t="shared" si="43"/>
        <v>0.11424219345011424</v>
      </c>
      <c r="F34" s="29">
        <f t="shared" si="43"/>
        <v>5.6518462697814617E-2</v>
      </c>
      <c r="G34" s="29">
        <f t="shared" si="43"/>
        <v>0.34840315221899626</v>
      </c>
      <c r="H34" s="29">
        <f t="shared" si="43"/>
        <v>2.0463670509001424E-2</v>
      </c>
      <c r="I34" s="29">
        <f t="shared" si="43"/>
        <v>0</v>
      </c>
      <c r="J34" s="29">
        <f t="shared" si="43"/>
        <v>0.14883474576271186</v>
      </c>
      <c r="K34" s="29">
        <f t="shared" si="43"/>
        <v>0.2061128526645768</v>
      </c>
      <c r="L34" s="29">
        <f t="shared" si="43"/>
        <v>0.11691855583543241</v>
      </c>
      <c r="M34" s="29">
        <f t="shared" si="43"/>
        <v>0</v>
      </c>
      <c r="N34" s="29">
        <f t="shared" si="43"/>
        <v>0</v>
      </c>
      <c r="O34" s="29">
        <f t="shared" si="43"/>
        <v>0.12697695436059647</v>
      </c>
      <c r="P34" s="29">
        <f>P33/Q30</f>
        <v>1.3175230566534914E-2</v>
      </c>
      <c r="Q34" s="29">
        <f>Q33/R30</f>
        <v>0.16168127900979887</v>
      </c>
      <c r="R34" s="29">
        <f>R33/S30</f>
        <v>0</v>
      </c>
      <c r="S34" s="29">
        <f>S33/T30</f>
        <v>1.863932898415657E-3</v>
      </c>
      <c r="T34" s="29">
        <f t="shared" si="43"/>
        <v>0.24753028890959924</v>
      </c>
      <c r="U34" s="29">
        <f t="shared" si="43"/>
        <v>0.5073891625615764</v>
      </c>
      <c r="V34" s="29">
        <f t="shared" si="43"/>
        <v>0</v>
      </c>
      <c r="W34" s="29">
        <f t="shared" si="43"/>
        <v>0</v>
      </c>
      <c r="X34" s="29">
        <f t="shared" si="43"/>
        <v>0.33433157642549116</v>
      </c>
      <c r="Y34" s="29">
        <f t="shared" si="43"/>
        <v>0.12280160444307313</v>
      </c>
    </row>
    <row r="35" spans="1:29" s="12" customFormat="1" ht="30" customHeight="1" x14ac:dyDescent="0.2">
      <c r="A35" s="25" t="s">
        <v>49</v>
      </c>
      <c r="B35" s="23">
        <v>58325</v>
      </c>
      <c r="C35" s="23">
        <f>SUM(E35:Y35)</f>
        <v>32313</v>
      </c>
      <c r="D35" s="15"/>
      <c r="E35" s="26">
        <v>1015</v>
      </c>
      <c r="F35" s="26">
        <v>640</v>
      </c>
      <c r="G35" s="26">
        <v>6870</v>
      </c>
      <c r="H35" s="26">
        <v>954</v>
      </c>
      <c r="I35" s="26">
        <v>367</v>
      </c>
      <c r="J35" s="26">
        <v>3122</v>
      </c>
      <c r="K35" s="26">
        <v>1472</v>
      </c>
      <c r="L35" s="26">
        <v>3260</v>
      </c>
      <c r="M35" s="26">
        <v>70</v>
      </c>
      <c r="N35" s="26">
        <v>100</v>
      </c>
      <c r="O35" s="26">
        <v>1233</v>
      </c>
      <c r="P35" s="26">
        <v>520</v>
      </c>
      <c r="Q35" s="26">
        <v>1155</v>
      </c>
      <c r="R35" s="26">
        <v>400</v>
      </c>
      <c r="S35" s="26">
        <v>1450</v>
      </c>
      <c r="T35" s="26">
        <v>1286</v>
      </c>
      <c r="U35" s="26">
        <v>927</v>
      </c>
      <c r="V35" s="26"/>
      <c r="W35" s="26"/>
      <c r="X35" s="26">
        <v>5722</v>
      </c>
      <c r="Y35" s="26">
        <v>1750</v>
      </c>
    </row>
    <row r="36" spans="1:29" s="12" customFormat="1" ht="30" hidden="1" customHeight="1" x14ac:dyDescent="0.2">
      <c r="A36" s="18" t="s">
        <v>45</v>
      </c>
      <c r="B36" s="9">
        <f t="shared" ref="B36:Y36" si="44">B35/B30</f>
        <v>0.58075276311859003</v>
      </c>
      <c r="C36" s="9">
        <f t="shared" si="44"/>
        <v>0.28930710621267602</v>
      </c>
      <c r="D36" s="15"/>
      <c r="E36" s="105">
        <f t="shared" si="44"/>
        <v>0.77303884234577303</v>
      </c>
      <c r="F36" s="30">
        <f t="shared" si="44"/>
        <v>0.24114544084400905</v>
      </c>
      <c r="G36" s="30">
        <f t="shared" si="44"/>
        <v>0.56988801327250105</v>
      </c>
      <c r="H36" s="30">
        <f t="shared" si="44"/>
        <v>0.12355912446574278</v>
      </c>
      <c r="I36" s="30">
        <f t="shared" si="44"/>
        <v>4.6620934959349596E-2</v>
      </c>
      <c r="J36" s="30">
        <f t="shared" si="44"/>
        <v>0.55120056497175141</v>
      </c>
      <c r="K36" s="30">
        <f t="shared" si="44"/>
        <v>0.38453500522466039</v>
      </c>
      <c r="L36" s="30">
        <f t="shared" si="44"/>
        <v>0.68429890848026864</v>
      </c>
      <c r="M36" s="30">
        <f t="shared" si="44"/>
        <v>2.1712158808933003E-2</v>
      </c>
      <c r="N36" s="30">
        <f t="shared" si="44"/>
        <v>2.3980815347721823E-2</v>
      </c>
      <c r="O36" s="30">
        <f t="shared" si="44"/>
        <v>0.27858111161319477</v>
      </c>
      <c r="P36" s="30">
        <f>P35/Q30</f>
        <v>8.5638998682476944E-2</v>
      </c>
      <c r="Q36" s="30">
        <f>Q35/R30</f>
        <v>0.29783393501805056</v>
      </c>
      <c r="R36" s="30">
        <f>R35/S30</f>
        <v>6.6755674232309742E-2</v>
      </c>
      <c r="S36" s="30">
        <f>S35/T30</f>
        <v>0.27027027027027029</v>
      </c>
      <c r="T36" s="30">
        <f t="shared" si="44"/>
        <v>0.23970177073625348</v>
      </c>
      <c r="U36" s="30">
        <f t="shared" si="44"/>
        <v>0.5073891625615764</v>
      </c>
      <c r="V36" s="30">
        <f t="shared" si="44"/>
        <v>0</v>
      </c>
      <c r="W36" s="30">
        <f t="shared" si="44"/>
        <v>0</v>
      </c>
      <c r="X36" s="30">
        <f t="shared" si="44"/>
        <v>0.6854336367992333</v>
      </c>
      <c r="Y36" s="30">
        <f t="shared" si="44"/>
        <v>0.26997840172786175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customHeight="1" x14ac:dyDescent="0.2">
      <c r="A38" s="25" t="s">
        <v>51</v>
      </c>
      <c r="B38" s="23">
        <v>116214</v>
      </c>
      <c r="C38" s="23">
        <f>SUM(E38:Y38)</f>
        <v>34965</v>
      </c>
      <c r="D38" s="15"/>
      <c r="E38" s="26">
        <v>300</v>
      </c>
      <c r="F38" s="26">
        <v>400</v>
      </c>
      <c r="G38" s="26">
        <v>9150</v>
      </c>
      <c r="H38" s="26">
        <v>492</v>
      </c>
      <c r="I38" s="26">
        <v>109</v>
      </c>
      <c r="J38" s="26">
        <v>4309</v>
      </c>
      <c r="K38" s="26">
        <v>776</v>
      </c>
      <c r="L38" s="26">
        <v>2405</v>
      </c>
      <c r="M38" s="26">
        <v>400</v>
      </c>
      <c r="N38" s="26">
        <v>85</v>
      </c>
      <c r="O38" s="26">
        <v>539</v>
      </c>
      <c r="P38" s="26">
        <v>320</v>
      </c>
      <c r="Q38" s="26">
        <v>1853</v>
      </c>
      <c r="R38" s="26">
        <v>330</v>
      </c>
      <c r="S38" s="26">
        <v>1200</v>
      </c>
      <c r="T38" s="26">
        <v>900</v>
      </c>
      <c r="U38" s="26">
        <v>1520</v>
      </c>
      <c r="V38" s="26">
        <v>270</v>
      </c>
      <c r="W38" s="26"/>
      <c r="X38" s="26">
        <v>8817</v>
      </c>
      <c r="Y38" s="26">
        <v>790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45">F38/F37</f>
        <v>#DIV/0!</v>
      </c>
      <c r="G39" s="30" t="e">
        <f t="shared" si="45"/>
        <v>#DIV/0!</v>
      </c>
      <c r="H39" s="30" t="e">
        <f t="shared" si="45"/>
        <v>#DIV/0!</v>
      </c>
      <c r="I39" s="30" t="e">
        <f t="shared" si="45"/>
        <v>#DIV/0!</v>
      </c>
      <c r="J39" s="30" t="e">
        <f t="shared" si="45"/>
        <v>#DIV/0!</v>
      </c>
      <c r="K39" s="30" t="e">
        <f t="shared" si="45"/>
        <v>#DIV/0!</v>
      </c>
      <c r="L39" s="30" t="e">
        <f t="shared" si="45"/>
        <v>#DIV/0!</v>
      </c>
      <c r="M39" s="30" t="e">
        <f t="shared" si="45"/>
        <v>#DIV/0!</v>
      </c>
      <c r="N39" s="30" t="e">
        <f t="shared" si="45"/>
        <v>#DIV/0!</v>
      </c>
      <c r="O39" s="30" t="e">
        <f t="shared" si="45"/>
        <v>#DIV/0!</v>
      </c>
      <c r="P39" s="30" t="e">
        <f t="shared" si="45"/>
        <v>#DIV/0!</v>
      </c>
      <c r="Q39" s="30" t="e">
        <f t="shared" si="45"/>
        <v>#DIV/0!</v>
      </c>
      <c r="R39" s="30" t="e">
        <f t="shared" si="45"/>
        <v>#DIV/0!</v>
      </c>
      <c r="S39" s="30" t="e">
        <f t="shared" si="45"/>
        <v>#DIV/0!</v>
      </c>
      <c r="T39" s="30" t="e">
        <f t="shared" si="45"/>
        <v>#DIV/0!</v>
      </c>
      <c r="U39" s="30" t="e">
        <f t="shared" si="45"/>
        <v>#DIV/0!</v>
      </c>
      <c r="V39" s="30" t="e">
        <f t="shared" si="45"/>
        <v>#DIV/0!</v>
      </c>
      <c r="W39" s="30" t="e">
        <f t="shared" si="45"/>
        <v>#DIV/0!</v>
      </c>
      <c r="X39" s="30" t="e">
        <f t="shared" si="45"/>
        <v>#DIV/0!</v>
      </c>
      <c r="Y39" s="30" t="e">
        <f t="shared" si="45"/>
        <v>#DIV/0!</v>
      </c>
    </row>
    <row r="40" spans="1:29" s="12" customFormat="1" ht="30" customHeight="1" x14ac:dyDescent="0.2">
      <c r="A40" s="81" t="s">
        <v>53</v>
      </c>
      <c r="B40" s="23">
        <v>33229</v>
      </c>
      <c r="C40" s="23">
        <f>SUM(E40:Y40)</f>
        <v>8346</v>
      </c>
      <c r="D40" s="15"/>
      <c r="E40" s="26">
        <v>200</v>
      </c>
      <c r="F40" s="26"/>
      <c r="G40" s="26">
        <v>4200</v>
      </c>
      <c r="H40" s="26"/>
      <c r="I40" s="26">
        <v>20</v>
      </c>
      <c r="J40" s="26">
        <v>715</v>
      </c>
      <c r="K40" s="26">
        <v>289</v>
      </c>
      <c r="L40" s="26">
        <v>840</v>
      </c>
      <c r="M40" s="26">
        <v>30</v>
      </c>
      <c r="N40" s="26"/>
      <c r="O40" s="26">
        <v>484</v>
      </c>
      <c r="P40" s="26"/>
      <c r="Q40" s="26">
        <v>712</v>
      </c>
      <c r="R40" s="26">
        <v>45</v>
      </c>
      <c r="S40" s="26">
        <v>150</v>
      </c>
      <c r="T40" s="26">
        <v>45</v>
      </c>
      <c r="U40" s="26"/>
      <c r="V40" s="26"/>
      <c r="W40" s="26"/>
      <c r="X40" s="26">
        <v>616</v>
      </c>
      <c r="Y40" s="26"/>
    </row>
    <row r="41" spans="1:29" s="2" customFormat="1" ht="30" hidden="1" customHeight="1" x14ac:dyDescent="0.25">
      <c r="A41" s="11" t="s">
        <v>168</v>
      </c>
      <c r="B41" s="23">
        <v>214447</v>
      </c>
      <c r="C41" s="23">
        <f>SUM(E41:Y41)</f>
        <v>185988.6</v>
      </c>
      <c r="D41" s="15"/>
      <c r="E41" s="10">
        <v>8532</v>
      </c>
      <c r="F41" s="10">
        <v>6006</v>
      </c>
      <c r="G41" s="10">
        <v>13990</v>
      </c>
      <c r="H41" s="10">
        <v>11277.6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customHeight="1" x14ac:dyDescent="0.25">
      <c r="A42" s="32" t="s">
        <v>166</v>
      </c>
      <c r="B42" s="23">
        <v>19467</v>
      </c>
      <c r="C42" s="23">
        <f>SUM(E42:Y42)</f>
        <v>3174</v>
      </c>
      <c r="D42" s="15"/>
      <c r="E42" s="10"/>
      <c r="F42" s="10"/>
      <c r="G42" s="10">
        <v>1170</v>
      </c>
      <c r="H42" s="10">
        <v>305</v>
      </c>
      <c r="I42" s="10">
        <v>20</v>
      </c>
      <c r="J42" s="10">
        <v>250</v>
      </c>
      <c r="K42" s="10">
        <v>114</v>
      </c>
      <c r="L42" s="10">
        <v>287</v>
      </c>
      <c r="M42" s="10">
        <v>90</v>
      </c>
      <c r="N42" s="10"/>
      <c r="O42" s="10"/>
      <c r="P42" s="10"/>
      <c r="Q42" s="10">
        <v>315</v>
      </c>
      <c r="R42" s="10">
        <v>120</v>
      </c>
      <c r="S42" s="10">
        <v>44</v>
      </c>
      <c r="T42" s="10">
        <v>39</v>
      </c>
      <c r="U42" s="10">
        <v>125</v>
      </c>
      <c r="V42" s="10"/>
      <c r="W42" s="10"/>
      <c r="X42" s="10">
        <v>295</v>
      </c>
      <c r="Y42" s="10"/>
      <c r="Z42" s="20"/>
    </row>
    <row r="43" spans="1:29" s="2" customFormat="1" ht="30" hidden="1" customHeight="1" x14ac:dyDescent="0.25">
      <c r="A43" s="17" t="s">
        <v>195</v>
      </c>
      <c r="B43" s="23"/>
      <c r="C43" s="23">
        <f>SUM(E43:Y43)</f>
        <v>6024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hidden="1" customHeight="1" x14ac:dyDescent="0.25">
      <c r="A44" s="18" t="s">
        <v>52</v>
      </c>
      <c r="B44" s="33">
        <f>B42/B41</f>
        <v>9.0777674670198233E-2</v>
      </c>
      <c r="C44" s="33">
        <f>C42/C41</f>
        <v>1.7065562082837334E-2</v>
      </c>
      <c r="D44" s="15"/>
      <c r="E44" s="35">
        <f>E42/E41</f>
        <v>0</v>
      </c>
      <c r="F44" s="35">
        <f t="shared" ref="F44:Y44" si="46">F42/F41</f>
        <v>0</v>
      </c>
      <c r="G44" s="35">
        <f t="shared" si="46"/>
        <v>8.3631165117941386E-2</v>
      </c>
      <c r="H44" s="35">
        <f t="shared" si="46"/>
        <v>2.7044761296729801E-2</v>
      </c>
      <c r="I44" s="35">
        <f t="shared" si="46"/>
        <v>3.4934497816593887E-3</v>
      </c>
      <c r="J44" s="35">
        <f t="shared" si="46"/>
        <v>2.0939777200770584E-2</v>
      </c>
      <c r="K44" s="35">
        <f t="shared" si="46"/>
        <v>1.3416499941155702E-2</v>
      </c>
      <c r="L44" s="35">
        <f t="shared" si="46"/>
        <v>2.8562898089171975E-2</v>
      </c>
      <c r="M44" s="35">
        <f t="shared" si="46"/>
        <v>8.781344521416724E-3</v>
      </c>
      <c r="N44" s="35">
        <f t="shared" si="46"/>
        <v>0</v>
      </c>
      <c r="O44" s="35">
        <f t="shared" si="46"/>
        <v>0</v>
      </c>
      <c r="P44" s="35">
        <f t="shared" si="46"/>
        <v>0</v>
      </c>
      <c r="Q44" s="35">
        <f t="shared" si="46"/>
        <v>3.1509452835850757E-2</v>
      </c>
      <c r="R44" s="35">
        <f t="shared" si="46"/>
        <v>1.1002108737508022E-2</v>
      </c>
      <c r="S44" s="35">
        <f t="shared" si="46"/>
        <v>3.6342611712232593E-3</v>
      </c>
      <c r="T44" s="35">
        <f t="shared" si="46"/>
        <v>3.9702738470935557E-3</v>
      </c>
      <c r="U44" s="35">
        <f t="shared" si="46"/>
        <v>1.6202203499675955E-2</v>
      </c>
      <c r="V44" s="35">
        <f t="shared" si="46"/>
        <v>0</v>
      </c>
      <c r="W44" s="35"/>
      <c r="X44" s="35">
        <f t="shared" si="46"/>
        <v>2.1278130409694174E-2</v>
      </c>
      <c r="Y44" s="35">
        <f t="shared" si="46"/>
        <v>0</v>
      </c>
      <c r="Z44" s="21"/>
    </row>
    <row r="45" spans="1:29" s="2" customFormat="1" ht="30" customHeight="1" x14ac:dyDescent="0.25">
      <c r="A45" s="18" t="s">
        <v>167</v>
      </c>
      <c r="B45" s="23">
        <v>3931</v>
      </c>
      <c r="C45" s="23">
        <f>SUM(E45:Y45)</f>
        <v>758</v>
      </c>
      <c r="D45" s="15"/>
      <c r="E45" s="34"/>
      <c r="F45" s="34"/>
      <c r="G45" s="34">
        <v>210</v>
      </c>
      <c r="H45" s="34">
        <v>80</v>
      </c>
      <c r="I45" s="34">
        <v>20</v>
      </c>
      <c r="J45" s="34">
        <v>180</v>
      </c>
      <c r="K45" s="34"/>
      <c r="L45" s="34">
        <v>115</v>
      </c>
      <c r="M45" s="34">
        <v>30</v>
      </c>
      <c r="N45" s="34"/>
      <c r="O45" s="34"/>
      <c r="P45" s="34"/>
      <c r="Q45" s="34"/>
      <c r="R45" s="34"/>
      <c r="S45" s="34">
        <v>44</v>
      </c>
      <c r="T45" s="34"/>
      <c r="U45" s="34">
        <v>65</v>
      </c>
      <c r="V45" s="34"/>
      <c r="W45" s="34"/>
      <c r="X45" s="34">
        <v>14</v>
      </c>
      <c r="Y45" s="34"/>
      <c r="Z45" s="21"/>
    </row>
    <row r="46" spans="1:29" s="2" customFormat="1" ht="30" customHeight="1" x14ac:dyDescent="0.25">
      <c r="A46" s="18" t="s">
        <v>54</v>
      </c>
      <c r="B46" s="23">
        <v>12177</v>
      </c>
      <c r="C46" s="23">
        <f>SUM(E46:Y46)</f>
        <v>2113</v>
      </c>
      <c r="D46" s="15"/>
      <c r="E46" s="26"/>
      <c r="F46" s="26"/>
      <c r="G46" s="26">
        <v>960</v>
      </c>
      <c r="H46" s="26">
        <v>210</v>
      </c>
      <c r="I46" s="26"/>
      <c r="J46" s="26">
        <v>70</v>
      </c>
      <c r="K46" s="26">
        <v>64</v>
      </c>
      <c r="L46" s="26">
        <v>172</v>
      </c>
      <c r="M46" s="26">
        <v>60</v>
      </c>
      <c r="N46" s="26"/>
      <c r="O46" s="26"/>
      <c r="P46" s="26"/>
      <c r="Q46" s="26">
        <v>201</v>
      </c>
      <c r="R46" s="26">
        <v>120</v>
      </c>
      <c r="S46" s="26"/>
      <c r="T46" s="26"/>
      <c r="U46" s="26">
        <v>30</v>
      </c>
      <c r="V46" s="26"/>
      <c r="W46" s="26"/>
      <c r="X46" s="26">
        <v>226</v>
      </c>
      <c r="Y46" s="26"/>
      <c r="Z46" s="21"/>
    </row>
    <row r="47" spans="1:29" s="2" customFormat="1" ht="30" hidden="1" customHeight="1" x14ac:dyDescent="0.25">
      <c r="A47" s="18" t="s">
        <v>55</v>
      </c>
      <c r="B47" s="23"/>
      <c r="C47" s="23">
        <f t="shared" ref="C47:C49" si="47"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hidden="1" customHeight="1" x14ac:dyDescent="0.25">
      <c r="A48" s="18" t="s">
        <v>56</v>
      </c>
      <c r="B48" s="23"/>
      <c r="C48" s="23">
        <f t="shared" si="47"/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customHeight="1" x14ac:dyDescent="0.25">
      <c r="A49" s="18" t="s">
        <v>57</v>
      </c>
      <c r="B49" s="23">
        <v>1293</v>
      </c>
      <c r="C49" s="23">
        <f t="shared" si="47"/>
        <v>35</v>
      </c>
      <c r="D49" s="15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>
        <v>35</v>
      </c>
      <c r="Y49" s="26"/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1" si="48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25">
      <c r="A51" s="17" t="s">
        <v>169</v>
      </c>
      <c r="B51" s="23"/>
      <c r="C51" s="23">
        <f t="shared" si="48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 x14ac:dyDescent="0.25">
      <c r="A52" s="17" t="s">
        <v>170</v>
      </c>
      <c r="B52" s="23"/>
      <c r="C52" s="23">
        <f t="shared" si="48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x14ac:dyDescent="0.25">
      <c r="A53" s="11" t="s">
        <v>59</v>
      </c>
      <c r="B53" s="23"/>
      <c r="C53" s="23">
        <f t="shared" si="48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customHeight="1" x14ac:dyDescent="0.25">
      <c r="A54" s="32" t="s">
        <v>60</v>
      </c>
      <c r="B54" s="23"/>
      <c r="C54" s="23">
        <f t="shared" si="48"/>
        <v>1</v>
      </c>
      <c r="D54" s="15"/>
      <c r="E54" s="34"/>
      <c r="F54" s="34"/>
      <c r="G54" s="34"/>
      <c r="H54" s="34">
        <v>1</v>
      </c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20"/>
    </row>
    <row r="55" spans="1:26" s="2" customFormat="1" ht="30" hidden="1" customHeight="1" x14ac:dyDescent="0.25">
      <c r="A55" s="18" t="s">
        <v>52</v>
      </c>
      <c r="B55" s="33" t="e">
        <f>B54/B53</f>
        <v>#DIV/0!</v>
      </c>
      <c r="C55" s="23" t="e">
        <f t="shared" si="48"/>
        <v>#DIV/0!</v>
      </c>
      <c r="D55" s="15"/>
      <c r="E55" s="35" t="e">
        <f t="shared" ref="E55:Y55" si="49">E54/E53</f>
        <v>#DIV/0!</v>
      </c>
      <c r="F55" s="35" t="e">
        <f t="shared" si="49"/>
        <v>#DIV/0!</v>
      </c>
      <c r="G55" s="35" t="e">
        <f t="shared" si="49"/>
        <v>#DIV/0!</v>
      </c>
      <c r="H55" s="35" t="e">
        <f t="shared" si="49"/>
        <v>#DIV/0!</v>
      </c>
      <c r="I55" s="35" t="e">
        <f t="shared" si="49"/>
        <v>#DIV/0!</v>
      </c>
      <c r="J55" s="35" t="e">
        <f t="shared" si="49"/>
        <v>#DIV/0!</v>
      </c>
      <c r="K55" s="35" t="e">
        <f t="shared" si="49"/>
        <v>#DIV/0!</v>
      </c>
      <c r="L55" s="35" t="e">
        <f t="shared" si="49"/>
        <v>#DIV/0!</v>
      </c>
      <c r="M55" s="35" t="e">
        <f t="shared" si="49"/>
        <v>#DIV/0!</v>
      </c>
      <c r="N55" s="35" t="e">
        <f t="shared" si="49"/>
        <v>#DIV/0!</v>
      </c>
      <c r="O55" s="35" t="e">
        <f t="shared" si="49"/>
        <v>#DIV/0!</v>
      </c>
      <c r="P55" s="35" t="e">
        <f t="shared" si="49"/>
        <v>#DIV/0!</v>
      </c>
      <c r="Q55" s="35" t="e">
        <f t="shared" si="49"/>
        <v>#DIV/0!</v>
      </c>
      <c r="R55" s="35" t="e">
        <f t="shared" si="49"/>
        <v>#DIV/0!</v>
      </c>
      <c r="S55" s="35" t="e">
        <f t="shared" si="49"/>
        <v>#DIV/0!</v>
      </c>
      <c r="T55" s="35" t="e">
        <f t="shared" si="49"/>
        <v>#DIV/0!</v>
      </c>
      <c r="U55" s="35" t="e">
        <f t="shared" si="49"/>
        <v>#DIV/0!</v>
      </c>
      <c r="V55" s="35" t="e">
        <f t="shared" si="49"/>
        <v>#DIV/0!</v>
      </c>
      <c r="W55" s="35" t="e">
        <f t="shared" si="49"/>
        <v>#DIV/0!</v>
      </c>
      <c r="X55" s="35" t="e">
        <f t="shared" si="49"/>
        <v>#DIV/0!</v>
      </c>
      <c r="Y55" s="35" t="e">
        <f t="shared" si="49"/>
        <v>#DIV/0!</v>
      </c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48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/>
      <c r="C57" s="23">
        <f t="shared" si="48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5" customHeight="1" x14ac:dyDescent="0.25">
      <c r="A58" s="32" t="s">
        <v>162</v>
      </c>
      <c r="B58" s="27">
        <v>27</v>
      </c>
      <c r="C58" s="27">
        <f t="shared" si="48"/>
        <v>0</v>
      </c>
      <c r="D58" s="9"/>
      <c r="E58" s="26"/>
      <c r="F58" s="26"/>
      <c r="G58" s="26"/>
      <c r="H58" s="26"/>
      <c r="I58" s="26"/>
      <c r="J58" s="26"/>
      <c r="K58" s="26"/>
      <c r="L58" s="26"/>
      <c r="M58" s="26"/>
      <c r="N58" s="54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0"/>
    </row>
    <row r="59" spans="1:26" s="2" customFormat="1" ht="30" customHeight="1" x14ac:dyDescent="0.25">
      <c r="A59" s="13" t="s">
        <v>197</v>
      </c>
      <c r="B59" s="27">
        <v>179</v>
      </c>
      <c r="C59" s="27">
        <f t="shared" si="48"/>
        <v>40</v>
      </c>
      <c r="D59" s="9"/>
      <c r="E59" s="26"/>
      <c r="F59" s="26"/>
      <c r="G59" s="26">
        <v>40</v>
      </c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0"/>
    </row>
    <row r="60" spans="1:26" s="2" customFormat="1" ht="30" hidden="1" customHeight="1" x14ac:dyDescent="0.25">
      <c r="A60" s="13" t="s">
        <v>52</v>
      </c>
      <c r="B60" s="33"/>
      <c r="C60" s="27">
        <f t="shared" si="48"/>
        <v>0</v>
      </c>
      <c r="D60" s="9" t="e">
        <f t="shared" ref="D60:D90" si="50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 x14ac:dyDescent="0.25">
      <c r="A61" s="18" t="s">
        <v>62</v>
      </c>
      <c r="B61" s="23"/>
      <c r="C61" s="27">
        <f t="shared" si="48"/>
        <v>255</v>
      </c>
      <c r="D61" s="15"/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25">
      <c r="A62" s="17" t="s">
        <v>63</v>
      </c>
      <c r="B62" s="23"/>
      <c r="C62" s="23">
        <f t="shared" ref="C62:C75" si="51">SUM(E62:Y62)</f>
        <v>0</v>
      </c>
      <c r="D62" s="15" t="e">
        <f t="shared" si="5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25">
      <c r="A63" s="17" t="s">
        <v>64</v>
      </c>
      <c r="B63" s="23"/>
      <c r="C63" s="23">
        <f t="shared" si="51"/>
        <v>0</v>
      </c>
      <c r="D63" s="15" t="e">
        <f t="shared" si="50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hidden="1" customHeight="1" collapsed="1" x14ac:dyDescent="0.25">
      <c r="A64" s="18" t="s">
        <v>65</v>
      </c>
      <c r="B64" s="23"/>
      <c r="C64" s="23">
        <f t="shared" si="51"/>
        <v>4011</v>
      </c>
      <c r="D64" s="15"/>
      <c r="E64" s="37">
        <v>2010</v>
      </c>
      <c r="F64" s="37"/>
      <c r="G64" s="37"/>
      <c r="H64" s="37"/>
      <c r="I64" s="37"/>
      <c r="J64" s="37">
        <v>107</v>
      </c>
      <c r="K64" s="37"/>
      <c r="L64" s="37">
        <v>70</v>
      </c>
      <c r="M64" s="37">
        <v>50</v>
      </c>
      <c r="N64" s="37"/>
      <c r="O64" s="37"/>
      <c r="P64" s="37">
        <v>10</v>
      </c>
      <c r="Q64" s="37">
        <v>1135</v>
      </c>
      <c r="R64" s="37"/>
      <c r="S64" s="37"/>
      <c r="T64" s="37">
        <v>250</v>
      </c>
      <c r="U64" s="37"/>
      <c r="V64" s="37"/>
      <c r="W64" s="37"/>
      <c r="X64" s="37">
        <v>329</v>
      </c>
      <c r="Y64" s="37">
        <v>50</v>
      </c>
      <c r="Z64" s="21"/>
    </row>
    <row r="65" spans="1:26" s="2" customFormat="1" ht="30" customHeight="1" x14ac:dyDescent="0.25">
      <c r="A65" s="18" t="s">
        <v>66</v>
      </c>
      <c r="B65" s="23">
        <v>800</v>
      </c>
      <c r="C65" s="23">
        <f t="shared" si="51"/>
        <v>140</v>
      </c>
      <c r="D65" s="15"/>
      <c r="E65" s="37"/>
      <c r="F65" s="37"/>
      <c r="G65" s="37"/>
      <c r="H65" s="37"/>
      <c r="I65" s="37"/>
      <c r="J65" s="37"/>
      <c r="K65" s="37"/>
      <c r="L65" s="37"/>
      <c r="M65" s="37">
        <v>100</v>
      </c>
      <c r="N65" s="37"/>
      <c r="O65" s="37"/>
      <c r="P65" s="37"/>
      <c r="Q65" s="37">
        <v>40</v>
      </c>
      <c r="R65" s="37"/>
      <c r="S65" s="37"/>
      <c r="T65" s="37"/>
      <c r="U65" s="37"/>
      <c r="V65" s="37"/>
      <c r="W65" s="37"/>
      <c r="X65" s="37"/>
      <c r="Y65" s="37"/>
      <c r="Z65" s="21"/>
    </row>
    <row r="66" spans="1:26" s="2" customFormat="1" ht="30" hidden="1" customHeight="1" x14ac:dyDescent="0.25">
      <c r="A66" s="18" t="s">
        <v>67</v>
      </c>
      <c r="B66" s="23"/>
      <c r="C66" s="23">
        <f t="shared" si="51"/>
        <v>0</v>
      </c>
      <c r="D66" s="15" t="e">
        <f t="shared" si="50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 x14ac:dyDescent="0.25">
      <c r="A67" s="18" t="s">
        <v>68</v>
      </c>
      <c r="B67" s="23"/>
      <c r="C67" s="23">
        <f t="shared" si="51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customHeight="1" x14ac:dyDescent="0.25">
      <c r="A68" s="18" t="s">
        <v>69</v>
      </c>
      <c r="B68" s="23">
        <v>2356</v>
      </c>
      <c r="C68" s="23">
        <f t="shared" si="51"/>
        <v>172</v>
      </c>
      <c r="D68" s="15"/>
      <c r="E68" s="37"/>
      <c r="F68" s="37"/>
      <c r="G68" s="37"/>
      <c r="H68" s="37"/>
      <c r="I68" s="37"/>
      <c r="J68" s="37">
        <v>50</v>
      </c>
      <c r="K68" s="37"/>
      <c r="L68" s="37"/>
      <c r="M68" s="37"/>
      <c r="N68" s="37"/>
      <c r="O68" s="37"/>
      <c r="P68" s="37"/>
      <c r="Q68" s="37"/>
      <c r="R68" s="37"/>
      <c r="S68" s="37">
        <v>20</v>
      </c>
      <c r="T68" s="37"/>
      <c r="U68" s="37"/>
      <c r="V68" s="37"/>
      <c r="W68" s="37"/>
      <c r="X68" s="37">
        <v>102</v>
      </c>
      <c r="Y68" s="37"/>
      <c r="Z68" s="21"/>
    </row>
    <row r="69" spans="1:26" s="2" customFormat="1" ht="30" hidden="1" customHeight="1" x14ac:dyDescent="0.25">
      <c r="A69" s="18" t="s">
        <v>70</v>
      </c>
      <c r="B69" s="23"/>
      <c r="C69" s="23">
        <f t="shared" si="51"/>
        <v>0</v>
      </c>
      <c r="D69" s="15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21"/>
    </row>
    <row r="70" spans="1:26" s="2" customFormat="1" ht="30" hidden="1" customHeight="1" x14ac:dyDescent="0.25">
      <c r="A70" s="18" t="s">
        <v>71</v>
      </c>
      <c r="B70" s="23"/>
      <c r="C70" s="23">
        <f t="shared" si="51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25">
      <c r="A71" s="18" t="s">
        <v>72</v>
      </c>
      <c r="B71" s="23"/>
      <c r="C71" s="23">
        <f t="shared" si="51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25">
      <c r="A72" s="18" t="s">
        <v>73</v>
      </c>
      <c r="B72" s="23"/>
      <c r="C72" s="23">
        <f t="shared" si="51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25">
      <c r="A73" s="18" t="s">
        <v>74</v>
      </c>
      <c r="B73" s="23"/>
      <c r="C73" s="23">
        <f t="shared" si="51"/>
        <v>0</v>
      </c>
      <c r="D73" s="15" t="e">
        <f t="shared" si="50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75</v>
      </c>
      <c r="B74" s="23"/>
      <c r="C74" s="19">
        <f t="shared" si="51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hidden="1" customHeight="1" x14ac:dyDescent="0.25">
      <c r="A75" s="11" t="s">
        <v>76</v>
      </c>
      <c r="B75" s="23"/>
      <c r="C75" s="23">
        <f t="shared" si="51"/>
        <v>0</v>
      </c>
      <c r="D75" s="15" t="e">
        <f t="shared" si="50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25">
      <c r="A76" s="32" t="s">
        <v>77</v>
      </c>
      <c r="B76" s="23"/>
      <c r="C76" s="23">
        <f>SUM(E76:Y76)</f>
        <v>0</v>
      </c>
      <c r="D76" s="15" t="e">
        <f t="shared" si="50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 x14ac:dyDescent="0.25">
      <c r="A77" s="13" t="s">
        <v>52</v>
      </c>
      <c r="B77" s="33"/>
      <c r="C77" s="23">
        <f>SUM(E77:Y77)</f>
        <v>0</v>
      </c>
      <c r="D77" s="15" t="e">
        <f t="shared" si="50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 x14ac:dyDescent="0.25">
      <c r="A78" s="13" t="s">
        <v>78</v>
      </c>
      <c r="B78" s="33"/>
      <c r="C78" s="23">
        <f>SUM(E78:Y78)</f>
        <v>0</v>
      </c>
      <c r="D78" s="15" t="e">
        <f t="shared" si="5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 x14ac:dyDescent="0.25">
      <c r="A79" s="13"/>
      <c r="B79" s="33"/>
      <c r="C79" s="39"/>
      <c r="D79" s="15" t="e">
        <f t="shared" si="50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25">
      <c r="A80" s="78" t="s">
        <v>79</v>
      </c>
      <c r="B80" s="40"/>
      <c r="C80" s="40">
        <f>SUM(E80:Y80)</f>
        <v>0</v>
      </c>
      <c r="D80" s="15" t="e">
        <f t="shared" si="50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25">
      <c r="A81" s="13"/>
      <c r="B81" s="33"/>
      <c r="C81" s="39"/>
      <c r="D81" s="15" t="e">
        <f t="shared" si="50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9" hidden="1" customHeight="1" x14ac:dyDescent="0.25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 x14ac:dyDescent="0.25">
      <c r="A83" s="13" t="s">
        <v>80</v>
      </c>
      <c r="B83" s="42"/>
      <c r="C83" s="42">
        <f>SUM(E83:Y83)</f>
        <v>-58755</v>
      </c>
      <c r="D83" s="15"/>
      <c r="E83" s="100">
        <f>(E42-E84)</f>
        <v>-2925</v>
      </c>
      <c r="F83" s="100">
        <f t="shared" ref="F83:Y83" si="52">(F42-F84)</f>
        <v>-2253</v>
      </c>
      <c r="G83" s="100">
        <f t="shared" si="52"/>
        <v>-7380</v>
      </c>
      <c r="H83" s="100">
        <f t="shared" si="52"/>
        <v>-3383</v>
      </c>
      <c r="I83" s="100">
        <f t="shared" si="52"/>
        <v>-2280</v>
      </c>
      <c r="J83" s="100">
        <f t="shared" si="52"/>
        <v>-3550</v>
      </c>
      <c r="K83" s="100">
        <f t="shared" si="52"/>
        <v>-2478</v>
      </c>
      <c r="L83" s="100">
        <f t="shared" si="52"/>
        <v>-4834</v>
      </c>
      <c r="M83" s="100">
        <f t="shared" si="52"/>
        <v>-2690</v>
      </c>
      <c r="N83" s="100">
        <f t="shared" si="52"/>
        <v>-1095</v>
      </c>
      <c r="O83" s="100">
        <f t="shared" si="52"/>
        <v>-660</v>
      </c>
      <c r="P83" s="100">
        <f t="shared" si="52"/>
        <v>-708</v>
      </c>
      <c r="Q83" s="100">
        <f t="shared" si="52"/>
        <v>-3560</v>
      </c>
      <c r="R83" s="100">
        <f t="shared" si="52"/>
        <v>-2210</v>
      </c>
      <c r="S83" s="100">
        <f t="shared" si="52"/>
        <v>-3161</v>
      </c>
      <c r="T83" s="100">
        <f t="shared" si="52"/>
        <v>-1035</v>
      </c>
      <c r="U83" s="100">
        <f t="shared" si="52"/>
        <v>-2085</v>
      </c>
      <c r="V83" s="100">
        <f t="shared" si="52"/>
        <v>-798</v>
      </c>
      <c r="W83" s="100">
        <f t="shared" si="52"/>
        <v>-1755</v>
      </c>
      <c r="X83" s="100">
        <f t="shared" si="52"/>
        <v>-8705</v>
      </c>
      <c r="Y83" s="100">
        <f t="shared" si="52"/>
        <v>-1210</v>
      </c>
    </row>
    <row r="84" spans="1:26" ht="30.6" hidden="1" customHeight="1" x14ac:dyDescent="0.25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 x14ac:dyDescent="0.25">
      <c r="A85" s="13"/>
      <c r="B85" s="33"/>
      <c r="C85" s="23"/>
      <c r="D85" s="15" t="e">
        <f t="shared" si="50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25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25">
      <c r="A87" s="13" t="s">
        <v>83</v>
      </c>
      <c r="B87" s="34"/>
      <c r="C87" s="27">
        <f>SUM(E87:Y87)</f>
        <v>0</v>
      </c>
      <c r="D87" s="15" t="e">
        <f t="shared" si="50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25">
      <c r="A88" s="44" t="s">
        <v>84</v>
      </c>
      <c r="B88" s="45"/>
      <c r="C88" s="45"/>
      <c r="D88" s="15" t="e">
        <f t="shared" si="5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25">
      <c r="A89" s="13" t="s">
        <v>85</v>
      </c>
      <c r="B89" s="41"/>
      <c r="C89" s="41"/>
      <c r="D89" s="15" t="e">
        <f t="shared" si="5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25">
      <c r="A90" s="13" t="s">
        <v>86</v>
      </c>
      <c r="B90" s="29"/>
      <c r="C90" s="29" t="e">
        <f>C89/C88</f>
        <v>#DIV/0!</v>
      </c>
      <c r="D90" s="15" t="e">
        <f t="shared" si="50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25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">
      <c r="A92" s="48" t="s">
        <v>87</v>
      </c>
      <c r="B92" s="23"/>
      <c r="C92" s="27"/>
      <c r="D92" s="15" t="e">
        <f t="shared" ref="D92:D129" si="53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9" hidden="1" customHeight="1" outlineLevel="1" x14ac:dyDescent="0.2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15" hidden="1" customHeight="1" outlineLevel="1" x14ac:dyDescent="0.2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">
      <c r="A99" s="32" t="s">
        <v>91</v>
      </c>
      <c r="B99" s="23"/>
      <c r="C99" s="27"/>
      <c r="D99" s="15" t="e">
        <f t="shared" si="53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4">G99/G98</f>
        <v>#DIV/0!</v>
      </c>
      <c r="H100" s="29" t="e">
        <f t="shared" si="54"/>
        <v>#DIV/0!</v>
      </c>
      <c r="I100" s="29" t="e">
        <f t="shared" si="54"/>
        <v>#DIV/0!</v>
      </c>
      <c r="J100" s="29" t="e">
        <f t="shared" si="54"/>
        <v>#DIV/0!</v>
      </c>
      <c r="K100" s="29" t="e">
        <f t="shared" si="54"/>
        <v>#DIV/0!</v>
      </c>
      <c r="L100" s="29" t="e">
        <f t="shared" si="54"/>
        <v>#DIV/0!</v>
      </c>
      <c r="M100" s="29" t="e">
        <f t="shared" si="54"/>
        <v>#DIV/0!</v>
      </c>
      <c r="N100" s="29" t="e">
        <f t="shared" si="54"/>
        <v>#DIV/0!</v>
      </c>
      <c r="O100" s="29" t="e">
        <f t="shared" si="54"/>
        <v>#DIV/0!</v>
      </c>
      <c r="P100" s="29" t="e">
        <f t="shared" si="54"/>
        <v>#DIV/0!</v>
      </c>
      <c r="Q100" s="29" t="e">
        <f t="shared" si="54"/>
        <v>#DIV/0!</v>
      </c>
      <c r="R100" s="29" t="e">
        <f t="shared" si="54"/>
        <v>#DIV/0!</v>
      </c>
      <c r="S100" s="29" t="e">
        <f t="shared" si="54"/>
        <v>#DIV/0!</v>
      </c>
      <c r="T100" s="29" t="e">
        <f t="shared" si="54"/>
        <v>#DIV/0!</v>
      </c>
      <c r="U100" s="29" t="e">
        <f t="shared" si="54"/>
        <v>#DIV/0!</v>
      </c>
      <c r="V100" s="29" t="e">
        <f t="shared" si="54"/>
        <v>#DIV/0!</v>
      </c>
      <c r="W100" s="29" t="e">
        <f t="shared" si="54"/>
        <v>#DIV/0!</v>
      </c>
      <c r="X100" s="29" t="e">
        <f t="shared" si="54"/>
        <v>#DIV/0!</v>
      </c>
      <c r="Y100" s="29" t="e">
        <f t="shared" si="54"/>
        <v>#DIV/0!</v>
      </c>
    </row>
    <row r="101" spans="1:25" s="96" customFormat="1" ht="31.9" hidden="1" customHeight="1" x14ac:dyDescent="0.2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5">E98-E99</f>
        <v>0</v>
      </c>
      <c r="F101" s="97">
        <f t="shared" si="55"/>
        <v>0</v>
      </c>
      <c r="G101" s="97">
        <f t="shared" si="55"/>
        <v>0</v>
      </c>
      <c r="H101" s="97">
        <f t="shared" si="55"/>
        <v>0</v>
      </c>
      <c r="I101" s="97">
        <f t="shared" si="55"/>
        <v>0</v>
      </c>
      <c r="J101" s="97">
        <f t="shared" si="55"/>
        <v>0</v>
      </c>
      <c r="K101" s="97">
        <f t="shared" si="55"/>
        <v>0</v>
      </c>
      <c r="L101" s="97">
        <f t="shared" si="55"/>
        <v>0</v>
      </c>
      <c r="M101" s="97">
        <f t="shared" si="55"/>
        <v>0</v>
      </c>
      <c r="N101" s="97">
        <f t="shared" si="55"/>
        <v>0</v>
      </c>
      <c r="O101" s="97">
        <f t="shared" si="55"/>
        <v>0</v>
      </c>
      <c r="P101" s="97">
        <f t="shared" si="55"/>
        <v>0</v>
      </c>
      <c r="Q101" s="97">
        <f t="shared" si="55"/>
        <v>0</v>
      </c>
      <c r="R101" s="97">
        <f t="shared" si="55"/>
        <v>0</v>
      </c>
      <c r="S101" s="97">
        <f t="shared" si="55"/>
        <v>0</v>
      </c>
      <c r="T101" s="97">
        <f t="shared" si="55"/>
        <v>0</v>
      </c>
      <c r="U101" s="97">
        <f t="shared" si="55"/>
        <v>0</v>
      </c>
      <c r="V101" s="97">
        <f t="shared" si="55"/>
        <v>0</v>
      </c>
      <c r="W101" s="97">
        <f t="shared" si="55"/>
        <v>0</v>
      </c>
      <c r="X101" s="97">
        <f t="shared" si="55"/>
        <v>0</v>
      </c>
      <c r="Y101" s="97">
        <f t="shared" si="55"/>
        <v>0</v>
      </c>
    </row>
    <row r="102" spans="1:25" s="12" customFormat="1" ht="30" hidden="1" customHeight="1" x14ac:dyDescent="0.2">
      <c r="A102" s="11" t="s">
        <v>92</v>
      </c>
      <c r="B102" s="39"/>
      <c r="C102" s="26">
        <f t="shared" ref="C102:C105" si="56">SUM(E102:Y102)</f>
        <v>0</v>
      </c>
      <c r="D102" s="15" t="e">
        <f t="shared" si="53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">
      <c r="A103" s="11" t="s">
        <v>93</v>
      </c>
      <c r="B103" s="39"/>
      <c r="C103" s="26">
        <f t="shared" si="56"/>
        <v>0</v>
      </c>
      <c r="D103" s="15" t="e">
        <f t="shared" si="53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">
      <c r="A104" s="11" t="s">
        <v>94</v>
      </c>
      <c r="B104" s="39"/>
      <c r="C104" s="26">
        <f t="shared" si="56"/>
        <v>0</v>
      </c>
      <c r="D104" s="15" t="e">
        <f t="shared" si="53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">
      <c r="A105" s="11" t="s">
        <v>95</v>
      </c>
      <c r="B105" s="39"/>
      <c r="C105" s="26">
        <f t="shared" si="56"/>
        <v>0</v>
      </c>
      <c r="D105" s="15" t="e">
        <f t="shared" si="53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">
      <c r="A106" s="32" t="s">
        <v>97</v>
      </c>
      <c r="B106" s="27"/>
      <c r="C106" s="27">
        <f>SUM(E106:Y106)</f>
        <v>0</v>
      </c>
      <c r="D106" s="15" t="e">
        <f t="shared" si="53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15" hidden="1" customHeight="1" x14ac:dyDescent="0.2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57">E106/E98</f>
        <v>#DIV/0!</v>
      </c>
      <c r="F107" s="29" t="e">
        <f t="shared" si="57"/>
        <v>#DIV/0!</v>
      </c>
      <c r="G107" s="29" t="e">
        <f t="shared" si="57"/>
        <v>#DIV/0!</v>
      </c>
      <c r="H107" s="29" t="e">
        <f t="shared" si="57"/>
        <v>#DIV/0!</v>
      </c>
      <c r="I107" s="29" t="e">
        <f t="shared" si="57"/>
        <v>#DIV/0!</v>
      </c>
      <c r="J107" s="29" t="e">
        <f t="shared" si="57"/>
        <v>#DIV/0!</v>
      </c>
      <c r="K107" s="29" t="e">
        <f t="shared" si="57"/>
        <v>#DIV/0!</v>
      </c>
      <c r="L107" s="29" t="e">
        <f t="shared" si="57"/>
        <v>#DIV/0!</v>
      </c>
      <c r="M107" s="29" t="e">
        <f t="shared" si="57"/>
        <v>#DIV/0!</v>
      </c>
      <c r="N107" s="29" t="e">
        <f t="shared" si="57"/>
        <v>#DIV/0!</v>
      </c>
      <c r="O107" s="29" t="e">
        <f t="shared" si="57"/>
        <v>#DIV/0!</v>
      </c>
      <c r="P107" s="29" t="e">
        <f t="shared" si="57"/>
        <v>#DIV/0!</v>
      </c>
      <c r="Q107" s="29" t="e">
        <f t="shared" si="57"/>
        <v>#DIV/0!</v>
      </c>
      <c r="R107" s="29" t="e">
        <f t="shared" si="57"/>
        <v>#DIV/0!</v>
      </c>
      <c r="S107" s="29" t="e">
        <f t="shared" si="57"/>
        <v>#DIV/0!</v>
      </c>
      <c r="T107" s="29" t="e">
        <f t="shared" si="57"/>
        <v>#DIV/0!</v>
      </c>
      <c r="U107" s="29" t="e">
        <f t="shared" si="57"/>
        <v>#DIV/0!</v>
      </c>
      <c r="V107" s="29" t="e">
        <f t="shared" si="57"/>
        <v>#DIV/0!</v>
      </c>
      <c r="W107" s="29" t="e">
        <f t="shared" si="57"/>
        <v>#DIV/0!</v>
      </c>
      <c r="X107" s="29" t="e">
        <f t="shared" si="57"/>
        <v>#DIV/0!</v>
      </c>
      <c r="Y107" s="29" t="e">
        <f t="shared" si="57"/>
        <v>#DIV/0!</v>
      </c>
    </row>
    <row r="108" spans="1:25" s="12" customFormat="1" ht="30" hidden="1" customHeight="1" x14ac:dyDescent="0.2">
      <c r="A108" s="11" t="s">
        <v>92</v>
      </c>
      <c r="B108" s="39"/>
      <c r="C108" s="26">
        <f t="shared" ref="C108:C118" si="58">SUM(E108:Y108)</f>
        <v>0</v>
      </c>
      <c r="D108" s="15" t="e">
        <f t="shared" si="53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">
      <c r="A109" s="11" t="s">
        <v>93</v>
      </c>
      <c r="B109" s="39"/>
      <c r="C109" s="26">
        <f t="shared" si="58"/>
        <v>0</v>
      </c>
      <c r="D109" s="15" t="e">
        <f t="shared" si="53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">
      <c r="A110" s="11" t="s">
        <v>94</v>
      </c>
      <c r="B110" s="39"/>
      <c r="C110" s="26">
        <f t="shared" si="58"/>
        <v>0</v>
      </c>
      <c r="D110" s="15" t="e">
        <f t="shared" si="53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">
      <c r="A111" s="11" t="s">
        <v>95</v>
      </c>
      <c r="B111" s="39"/>
      <c r="C111" s="26">
        <f t="shared" si="58"/>
        <v>0</v>
      </c>
      <c r="D111" s="15" t="e">
        <f t="shared" si="53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">
      <c r="A112" s="13" t="s">
        <v>193</v>
      </c>
      <c r="B112" s="39"/>
      <c r="C112" s="26">
        <v>595200</v>
      </c>
      <c r="D112" s="16" t="e">
        <f t="shared" si="53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">
      <c r="A113" s="32" t="s">
        <v>194</v>
      </c>
      <c r="B113" s="27"/>
      <c r="C113" s="27">
        <f t="shared" si="58"/>
        <v>0</v>
      </c>
      <c r="D113" s="15" t="e">
        <f t="shared" si="53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59">E113/E112</f>
        <v>#DIV/0!</v>
      </c>
      <c r="F114" s="30" t="e">
        <f t="shared" si="59"/>
        <v>#DIV/0!</v>
      </c>
      <c r="G114" s="30" t="e">
        <f t="shared" si="59"/>
        <v>#DIV/0!</v>
      </c>
      <c r="H114" s="30" t="e">
        <f t="shared" si="59"/>
        <v>#DIV/0!</v>
      </c>
      <c r="I114" s="30" t="e">
        <f t="shared" si="59"/>
        <v>#DIV/0!</v>
      </c>
      <c r="J114" s="30" t="e">
        <f t="shared" si="59"/>
        <v>#DIV/0!</v>
      </c>
      <c r="K114" s="30" t="e">
        <f t="shared" si="59"/>
        <v>#DIV/0!</v>
      </c>
      <c r="L114" s="30" t="e">
        <f t="shared" si="59"/>
        <v>#DIV/0!</v>
      </c>
      <c r="M114" s="30" t="e">
        <f t="shared" si="59"/>
        <v>#DIV/0!</v>
      </c>
      <c r="N114" s="30" t="e">
        <f t="shared" si="59"/>
        <v>#DIV/0!</v>
      </c>
      <c r="O114" s="30" t="e">
        <f t="shared" si="59"/>
        <v>#DIV/0!</v>
      </c>
      <c r="P114" s="30" t="e">
        <f t="shared" si="59"/>
        <v>#DIV/0!</v>
      </c>
      <c r="Q114" s="30" t="e">
        <f t="shared" si="59"/>
        <v>#DIV/0!</v>
      </c>
      <c r="R114" s="30" t="e">
        <f t="shared" si="59"/>
        <v>#DIV/0!</v>
      </c>
      <c r="S114" s="30" t="e">
        <f t="shared" si="59"/>
        <v>#DIV/0!</v>
      </c>
      <c r="T114" s="30" t="e">
        <f t="shared" si="59"/>
        <v>#DIV/0!</v>
      </c>
      <c r="U114" s="30" t="e">
        <f t="shared" si="59"/>
        <v>#DIV/0!</v>
      </c>
      <c r="V114" s="30" t="e">
        <f t="shared" si="59"/>
        <v>#DIV/0!</v>
      </c>
      <c r="W114" s="30" t="e">
        <f t="shared" si="59"/>
        <v>#DIV/0!</v>
      </c>
      <c r="X114" s="30" t="e">
        <f t="shared" si="59"/>
        <v>#DIV/0!</v>
      </c>
      <c r="Y114" s="30" t="e">
        <f t="shared" si="59"/>
        <v>#DIV/0!</v>
      </c>
    </row>
    <row r="115" spans="1:25" s="12" customFormat="1" ht="30" hidden="1" customHeight="1" x14ac:dyDescent="0.2">
      <c r="A115" s="11" t="s">
        <v>92</v>
      </c>
      <c r="B115" s="26"/>
      <c r="C115" s="26">
        <f t="shared" si="58"/>
        <v>0</v>
      </c>
      <c r="D115" s="15" t="e">
        <f t="shared" si="53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">
      <c r="A116" s="11" t="s">
        <v>93</v>
      </c>
      <c r="B116" s="26"/>
      <c r="C116" s="26">
        <f t="shared" si="58"/>
        <v>0</v>
      </c>
      <c r="D116" s="15" t="e">
        <f t="shared" si="53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15" hidden="1" customHeight="1" x14ac:dyDescent="0.2">
      <c r="A117" s="11" t="s">
        <v>94</v>
      </c>
      <c r="B117" s="26"/>
      <c r="C117" s="26">
        <f t="shared" si="58"/>
        <v>0</v>
      </c>
      <c r="D117" s="15" t="e">
        <f t="shared" si="53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15" hidden="1" customHeight="1" x14ac:dyDescent="0.2">
      <c r="A118" s="11" t="s">
        <v>95</v>
      </c>
      <c r="B118" s="39"/>
      <c r="C118" s="26">
        <f t="shared" si="58"/>
        <v>0</v>
      </c>
      <c r="D118" s="15" t="e">
        <f t="shared" si="53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15" hidden="1" customHeight="1" x14ac:dyDescent="0.2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3"/>
        <v>#DIV/0!</v>
      </c>
      <c r="E119" s="54" t="e">
        <f t="shared" ref="E119:Y119" si="60">E113/E106*10</f>
        <v>#DIV/0!</v>
      </c>
      <c r="F119" s="54" t="e">
        <f t="shared" si="60"/>
        <v>#DIV/0!</v>
      </c>
      <c r="G119" s="54" t="e">
        <f t="shared" si="60"/>
        <v>#DIV/0!</v>
      </c>
      <c r="H119" s="54" t="e">
        <f t="shared" si="60"/>
        <v>#DIV/0!</v>
      </c>
      <c r="I119" s="54" t="e">
        <f t="shared" si="60"/>
        <v>#DIV/0!</v>
      </c>
      <c r="J119" s="54" t="e">
        <f t="shared" si="60"/>
        <v>#DIV/0!</v>
      </c>
      <c r="K119" s="54" t="e">
        <f t="shared" si="60"/>
        <v>#DIV/0!</v>
      </c>
      <c r="L119" s="54" t="e">
        <f t="shared" si="60"/>
        <v>#DIV/0!</v>
      </c>
      <c r="M119" s="54" t="e">
        <f t="shared" si="60"/>
        <v>#DIV/0!</v>
      </c>
      <c r="N119" s="54" t="e">
        <f t="shared" si="60"/>
        <v>#DIV/0!</v>
      </c>
      <c r="O119" s="54" t="e">
        <f t="shared" si="60"/>
        <v>#DIV/0!</v>
      </c>
      <c r="P119" s="54" t="e">
        <f t="shared" si="60"/>
        <v>#DIV/0!</v>
      </c>
      <c r="Q119" s="54" t="e">
        <f t="shared" si="60"/>
        <v>#DIV/0!</v>
      </c>
      <c r="R119" s="54" t="e">
        <f t="shared" si="60"/>
        <v>#DIV/0!</v>
      </c>
      <c r="S119" s="54" t="e">
        <f t="shared" si="60"/>
        <v>#DIV/0!</v>
      </c>
      <c r="T119" s="54" t="e">
        <f t="shared" si="60"/>
        <v>#DIV/0!</v>
      </c>
      <c r="U119" s="54" t="e">
        <f t="shared" si="60"/>
        <v>#DIV/0!</v>
      </c>
      <c r="V119" s="54" t="e">
        <f t="shared" si="60"/>
        <v>#DIV/0!</v>
      </c>
      <c r="W119" s="54" t="e">
        <f t="shared" si="60"/>
        <v>#DIV/0!</v>
      </c>
      <c r="X119" s="54" t="e">
        <f t="shared" si="60"/>
        <v>#DIV/0!</v>
      </c>
      <c r="Y119" s="54" t="e">
        <f t="shared" si="60"/>
        <v>#DIV/0!</v>
      </c>
    </row>
    <row r="120" spans="1:25" s="12" customFormat="1" ht="30" hidden="1" customHeight="1" x14ac:dyDescent="0.2">
      <c r="A120" s="11" t="s">
        <v>92</v>
      </c>
      <c r="B120" s="54" t="e">
        <f t="shared" ref="B120:E123" si="61">B115/B108*10</f>
        <v>#DIV/0!</v>
      </c>
      <c r="C120" s="54" t="e">
        <f t="shared" si="61"/>
        <v>#DIV/0!</v>
      </c>
      <c r="D120" s="15" t="e">
        <f t="shared" si="53"/>
        <v>#DIV/0!</v>
      </c>
      <c r="E120" s="54" t="e">
        <f t="shared" ref="E120:Y120" si="62">E115/E108*10</f>
        <v>#DIV/0!</v>
      </c>
      <c r="F120" s="54" t="e">
        <f t="shared" si="62"/>
        <v>#DIV/0!</v>
      </c>
      <c r="G120" s="54" t="e">
        <f t="shared" si="62"/>
        <v>#DIV/0!</v>
      </c>
      <c r="H120" s="54" t="e">
        <f t="shared" si="62"/>
        <v>#DIV/0!</v>
      </c>
      <c r="I120" s="54" t="e">
        <f t="shared" si="62"/>
        <v>#DIV/0!</v>
      </c>
      <c r="J120" s="54" t="e">
        <f t="shared" si="62"/>
        <v>#DIV/0!</v>
      </c>
      <c r="K120" s="54" t="e">
        <f t="shared" si="62"/>
        <v>#DIV/0!</v>
      </c>
      <c r="L120" s="54" t="e">
        <f t="shared" si="62"/>
        <v>#DIV/0!</v>
      </c>
      <c r="M120" s="54" t="e">
        <f t="shared" si="62"/>
        <v>#DIV/0!</v>
      </c>
      <c r="N120" s="54" t="e">
        <f t="shared" si="62"/>
        <v>#DIV/0!</v>
      </c>
      <c r="O120" s="54" t="e">
        <f t="shared" si="62"/>
        <v>#DIV/0!</v>
      </c>
      <c r="P120" s="54" t="e">
        <f t="shared" si="62"/>
        <v>#DIV/0!</v>
      </c>
      <c r="Q120" s="54" t="e">
        <f t="shared" si="62"/>
        <v>#DIV/0!</v>
      </c>
      <c r="R120" s="54" t="e">
        <f t="shared" si="62"/>
        <v>#DIV/0!</v>
      </c>
      <c r="S120" s="54" t="e">
        <f t="shared" si="62"/>
        <v>#DIV/0!</v>
      </c>
      <c r="T120" s="54" t="e">
        <f t="shared" si="62"/>
        <v>#DIV/0!</v>
      </c>
      <c r="U120" s="54" t="e">
        <f t="shared" si="62"/>
        <v>#DIV/0!</v>
      </c>
      <c r="V120" s="54" t="e">
        <f t="shared" si="62"/>
        <v>#DIV/0!</v>
      </c>
      <c r="W120" s="54" t="e">
        <f t="shared" si="62"/>
        <v>#DIV/0!</v>
      </c>
      <c r="X120" s="54" t="e">
        <f t="shared" si="62"/>
        <v>#DIV/0!</v>
      </c>
      <c r="Y120" s="54" t="e">
        <f t="shared" si="62"/>
        <v>#DIV/0!</v>
      </c>
    </row>
    <row r="121" spans="1:25" s="12" customFormat="1" ht="30" hidden="1" customHeight="1" x14ac:dyDescent="0.2">
      <c r="A121" s="11" t="s">
        <v>93</v>
      </c>
      <c r="B121" s="54" t="e">
        <f t="shared" si="61"/>
        <v>#DIV/0!</v>
      </c>
      <c r="C121" s="54" t="e">
        <f t="shared" si="61"/>
        <v>#DIV/0!</v>
      </c>
      <c r="D121" s="15" t="e">
        <f t="shared" si="53"/>
        <v>#DIV/0!</v>
      </c>
      <c r="E121" s="54"/>
      <c r="F121" s="54" t="e">
        <f t="shared" ref="F121:M122" si="63">F116/F109*10</f>
        <v>#DIV/0!</v>
      </c>
      <c r="G121" s="54" t="e">
        <f t="shared" si="63"/>
        <v>#DIV/0!</v>
      </c>
      <c r="H121" s="54" t="e">
        <f t="shared" si="63"/>
        <v>#DIV/0!</v>
      </c>
      <c r="I121" s="54" t="e">
        <f t="shared" si="63"/>
        <v>#DIV/0!</v>
      </c>
      <c r="J121" s="54" t="e">
        <f t="shared" si="63"/>
        <v>#DIV/0!</v>
      </c>
      <c r="K121" s="54" t="e">
        <f t="shared" si="63"/>
        <v>#DIV/0!</v>
      </c>
      <c r="L121" s="54" t="e">
        <f t="shared" si="63"/>
        <v>#DIV/0!</v>
      </c>
      <c r="M121" s="54" t="e">
        <f t="shared" si="63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4">R116/R109*10</f>
        <v>#DIV/0!</v>
      </c>
      <c r="S121" s="54" t="e">
        <f t="shared" si="64"/>
        <v>#DIV/0!</v>
      </c>
      <c r="T121" s="54" t="e">
        <f t="shared" si="64"/>
        <v>#DIV/0!</v>
      </c>
      <c r="U121" s="54" t="e">
        <f t="shared" si="64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">
      <c r="A122" s="11" t="s">
        <v>94</v>
      </c>
      <c r="B122" s="54" t="e">
        <f t="shared" si="61"/>
        <v>#DIV/0!</v>
      </c>
      <c r="C122" s="54" t="e">
        <f t="shared" si="61"/>
        <v>#DIV/0!</v>
      </c>
      <c r="D122" s="15" t="e">
        <f t="shared" si="53"/>
        <v>#DIV/0!</v>
      </c>
      <c r="E122" s="54" t="e">
        <f>E117/E110*10</f>
        <v>#DIV/0!</v>
      </c>
      <c r="F122" s="54" t="e">
        <f t="shared" si="63"/>
        <v>#DIV/0!</v>
      </c>
      <c r="G122" s="54" t="e">
        <f t="shared" si="63"/>
        <v>#DIV/0!</v>
      </c>
      <c r="H122" s="54" t="e">
        <f t="shared" si="63"/>
        <v>#DIV/0!</v>
      </c>
      <c r="I122" s="54" t="e">
        <f t="shared" si="63"/>
        <v>#DIV/0!</v>
      </c>
      <c r="J122" s="54" t="e">
        <f t="shared" si="63"/>
        <v>#DIV/0!</v>
      </c>
      <c r="K122" s="54" t="e">
        <f t="shared" si="63"/>
        <v>#DIV/0!</v>
      </c>
      <c r="L122" s="54" t="e">
        <f t="shared" si="63"/>
        <v>#DIV/0!</v>
      </c>
      <c r="M122" s="54" t="e">
        <f t="shared" si="63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4"/>
        <v>#DIV/0!</v>
      </c>
      <c r="S122" s="54" t="e">
        <f t="shared" si="64"/>
        <v>#DIV/0!</v>
      </c>
      <c r="T122" s="54" t="e">
        <f t="shared" si="64"/>
        <v>#DIV/0!</v>
      </c>
      <c r="U122" s="54" t="e">
        <f t="shared" si="64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">
      <c r="A123" s="11" t="s">
        <v>95</v>
      </c>
      <c r="B123" s="54" t="e">
        <f t="shared" si="61"/>
        <v>#DIV/0!</v>
      </c>
      <c r="C123" s="54" t="e">
        <f t="shared" si="61"/>
        <v>#DIV/0!</v>
      </c>
      <c r="D123" s="15" t="e">
        <f t="shared" si="53"/>
        <v>#DIV/0!</v>
      </c>
      <c r="E123" s="54" t="e">
        <f t="shared" si="61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">
      <c r="A127" s="55" t="s">
        <v>99</v>
      </c>
      <c r="B127" s="56"/>
      <c r="C127" s="56">
        <f>SUM(E127:Y127)</f>
        <v>0</v>
      </c>
      <c r="D127" s="15" t="e">
        <f t="shared" si="53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">
      <c r="A128" s="32" t="s">
        <v>100</v>
      </c>
      <c r="B128" s="27"/>
      <c r="C128" s="27">
        <f>SUM(E128:Y128)</f>
        <v>0</v>
      </c>
      <c r="D128" s="15" t="e">
        <f t="shared" si="53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">
      <c r="A129" s="32" t="s">
        <v>101</v>
      </c>
      <c r="B129" s="54"/>
      <c r="C129" s="54" t="e">
        <f>C127/C128</f>
        <v>#DIV/0!</v>
      </c>
      <c r="D129" s="15" t="e">
        <f t="shared" si="53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9" hidden="1" customHeight="1" outlineLevel="1" x14ac:dyDescent="0.2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">
      <c r="A133" s="55" t="s">
        <v>105</v>
      </c>
      <c r="B133" s="23"/>
      <c r="C133" s="27">
        <f>SUM(E133:Y133)</f>
        <v>0</v>
      </c>
      <c r="D133" s="15" t="e">
        <f t="shared" ref="D133:D173" si="65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149999999999999" hidden="1" customHeight="1" x14ac:dyDescent="0.2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6">E133/E132</f>
        <v>#DIV/0!</v>
      </c>
      <c r="F134" s="35" t="e">
        <f t="shared" si="66"/>
        <v>#DIV/0!</v>
      </c>
      <c r="G134" s="35" t="e">
        <f t="shared" si="66"/>
        <v>#DIV/0!</v>
      </c>
      <c r="H134" s="35" t="e">
        <f t="shared" si="66"/>
        <v>#DIV/0!</v>
      </c>
      <c r="I134" s="35" t="e">
        <f t="shared" si="66"/>
        <v>#DIV/0!</v>
      </c>
      <c r="J134" s="35" t="e">
        <f t="shared" si="66"/>
        <v>#DIV/0!</v>
      </c>
      <c r="K134" s="35" t="e">
        <f t="shared" si="66"/>
        <v>#DIV/0!</v>
      </c>
      <c r="L134" s="35" t="e">
        <f t="shared" si="66"/>
        <v>#DIV/0!</v>
      </c>
      <c r="M134" s="35" t="e">
        <f t="shared" si="66"/>
        <v>#DIV/0!</v>
      </c>
      <c r="N134" s="35" t="e">
        <f t="shared" si="66"/>
        <v>#DIV/0!</v>
      </c>
      <c r="O134" s="35" t="e">
        <f t="shared" si="66"/>
        <v>#DIV/0!</v>
      </c>
      <c r="P134" s="35" t="e">
        <f t="shared" si="66"/>
        <v>#DIV/0!</v>
      </c>
      <c r="Q134" s="35" t="e">
        <f t="shared" si="66"/>
        <v>#DIV/0!</v>
      </c>
      <c r="R134" s="35" t="e">
        <f t="shared" si="66"/>
        <v>#DIV/0!</v>
      </c>
      <c r="S134" s="35" t="e">
        <f t="shared" si="66"/>
        <v>#DIV/0!</v>
      </c>
      <c r="T134" s="35" t="e">
        <f t="shared" si="66"/>
        <v>#DIV/0!</v>
      </c>
      <c r="U134" s="35" t="e">
        <f t="shared" si="66"/>
        <v>#DIV/0!</v>
      </c>
      <c r="V134" s="35" t="e">
        <f t="shared" si="66"/>
        <v>#DIV/0!</v>
      </c>
      <c r="W134" s="35" t="e">
        <f t="shared" si="66"/>
        <v>#DIV/0!</v>
      </c>
      <c r="X134" s="35" t="e">
        <f t="shared" si="66"/>
        <v>#DIV/0!</v>
      </c>
      <c r="Y134" s="35" t="e">
        <f t="shared" si="66"/>
        <v>#DIV/0!</v>
      </c>
    </row>
    <row r="135" spans="1:26" s="96" customFormat="1" ht="21" hidden="1" customHeight="1" x14ac:dyDescent="0.2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67">E132-E133</f>
        <v>0</v>
      </c>
      <c r="F135" s="95">
        <f t="shared" si="67"/>
        <v>0</v>
      </c>
      <c r="G135" s="95">
        <f t="shared" si="67"/>
        <v>0</v>
      </c>
      <c r="H135" s="95">
        <f t="shared" si="67"/>
        <v>0</v>
      </c>
      <c r="I135" s="95">
        <f t="shared" si="67"/>
        <v>0</v>
      </c>
      <c r="J135" s="95">
        <f t="shared" si="67"/>
        <v>0</v>
      </c>
      <c r="K135" s="95">
        <f t="shared" si="67"/>
        <v>0</v>
      </c>
      <c r="L135" s="95">
        <f t="shared" si="67"/>
        <v>0</v>
      </c>
      <c r="M135" s="95">
        <f t="shared" si="67"/>
        <v>0</v>
      </c>
      <c r="N135" s="95">
        <f t="shared" si="67"/>
        <v>0</v>
      </c>
      <c r="O135" s="95">
        <f t="shared" si="67"/>
        <v>0</v>
      </c>
      <c r="P135" s="95">
        <f t="shared" si="67"/>
        <v>0</v>
      </c>
      <c r="Q135" s="95">
        <f t="shared" si="67"/>
        <v>0</v>
      </c>
      <c r="R135" s="95">
        <f t="shared" si="67"/>
        <v>0</v>
      </c>
      <c r="S135" s="95">
        <f t="shared" si="67"/>
        <v>0</v>
      </c>
      <c r="T135" s="95">
        <f t="shared" si="67"/>
        <v>0</v>
      </c>
      <c r="U135" s="95">
        <f t="shared" si="67"/>
        <v>0</v>
      </c>
      <c r="V135" s="95">
        <f t="shared" si="67"/>
        <v>0</v>
      </c>
      <c r="W135" s="95">
        <f t="shared" si="67"/>
        <v>0</v>
      </c>
      <c r="X135" s="95">
        <f t="shared" si="67"/>
        <v>0</v>
      </c>
      <c r="Y135" s="95">
        <f t="shared" si="67"/>
        <v>0</v>
      </c>
    </row>
    <row r="136" spans="1:26" s="12" customFormat="1" ht="22.9" hidden="1" customHeight="1" x14ac:dyDescent="0.2">
      <c r="A136" s="13" t="s">
        <v>191</v>
      </c>
      <c r="B136" s="39"/>
      <c r="C136" s="26"/>
      <c r="D136" s="16" t="e">
        <f t="shared" si="65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">
      <c r="A137" s="32" t="s">
        <v>106</v>
      </c>
      <c r="B137" s="23"/>
      <c r="C137" s="27">
        <f>SUM(E137:Y137)</f>
        <v>0</v>
      </c>
      <c r="D137" s="15" t="e">
        <f t="shared" si="65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15" hidden="1" customHeight="1" x14ac:dyDescent="0.2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68">E137/E136</f>
        <v>#DIV/0!</v>
      </c>
      <c r="F138" s="29" t="e">
        <f t="shared" si="68"/>
        <v>#DIV/0!</v>
      </c>
      <c r="G138" s="29" t="e">
        <f t="shared" si="68"/>
        <v>#DIV/0!</v>
      </c>
      <c r="H138" s="29" t="e">
        <f t="shared" si="68"/>
        <v>#DIV/0!</v>
      </c>
      <c r="I138" s="29" t="e">
        <f t="shared" si="68"/>
        <v>#DIV/0!</v>
      </c>
      <c r="J138" s="29" t="e">
        <f t="shared" si="68"/>
        <v>#DIV/0!</v>
      </c>
      <c r="K138" s="29" t="e">
        <f t="shared" si="68"/>
        <v>#DIV/0!</v>
      </c>
      <c r="L138" s="29" t="e">
        <f t="shared" si="68"/>
        <v>#DIV/0!</v>
      </c>
      <c r="M138" s="29" t="e">
        <f t="shared" si="68"/>
        <v>#DIV/0!</v>
      </c>
      <c r="N138" s="29" t="e">
        <f t="shared" si="68"/>
        <v>#DIV/0!</v>
      </c>
      <c r="O138" s="29" t="e">
        <f t="shared" si="68"/>
        <v>#DIV/0!</v>
      </c>
      <c r="P138" s="29" t="e">
        <f t="shared" si="68"/>
        <v>#DIV/0!</v>
      </c>
      <c r="Q138" s="29" t="e">
        <f t="shared" si="68"/>
        <v>#DIV/0!</v>
      </c>
      <c r="R138" s="29" t="e">
        <f t="shared" si="68"/>
        <v>#DIV/0!</v>
      </c>
      <c r="S138" s="29" t="e">
        <f t="shared" si="68"/>
        <v>#DIV/0!</v>
      </c>
      <c r="T138" s="29" t="e">
        <f t="shared" si="68"/>
        <v>#DIV/0!</v>
      </c>
      <c r="U138" s="29" t="e">
        <f t="shared" si="68"/>
        <v>#DIV/0!</v>
      </c>
      <c r="V138" s="29" t="e">
        <f t="shared" si="68"/>
        <v>#DIV/0!</v>
      </c>
      <c r="W138" s="29" t="e">
        <f t="shared" si="68"/>
        <v>#DIV/0!</v>
      </c>
      <c r="X138" s="29" t="e">
        <f t="shared" si="68"/>
        <v>#DIV/0!</v>
      </c>
      <c r="Y138" s="29" t="e">
        <f t="shared" si="68"/>
        <v>#DIV/0!</v>
      </c>
    </row>
    <row r="139" spans="1:26" s="12" customFormat="1" ht="30" hidden="1" customHeight="1" x14ac:dyDescent="0.2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5"/>
        <v>#DIV/0!</v>
      </c>
      <c r="E139" s="58" t="e">
        <f t="shared" ref="E139:P139" si="69">E137/E133*10</f>
        <v>#DIV/0!</v>
      </c>
      <c r="F139" s="58" t="e">
        <f t="shared" si="69"/>
        <v>#DIV/0!</v>
      </c>
      <c r="G139" s="58" t="e">
        <f t="shared" si="69"/>
        <v>#DIV/0!</v>
      </c>
      <c r="H139" s="58" t="e">
        <f t="shared" si="69"/>
        <v>#DIV/0!</v>
      </c>
      <c r="I139" s="58" t="e">
        <f t="shared" si="69"/>
        <v>#DIV/0!</v>
      </c>
      <c r="J139" s="58" t="e">
        <f t="shared" si="69"/>
        <v>#DIV/0!</v>
      </c>
      <c r="K139" s="58" t="e">
        <f t="shared" si="69"/>
        <v>#DIV/0!</v>
      </c>
      <c r="L139" s="58" t="e">
        <f t="shared" si="69"/>
        <v>#DIV/0!</v>
      </c>
      <c r="M139" s="58" t="e">
        <f t="shared" si="69"/>
        <v>#DIV/0!</v>
      </c>
      <c r="N139" s="58" t="e">
        <f t="shared" si="69"/>
        <v>#DIV/0!</v>
      </c>
      <c r="O139" s="58" t="e">
        <f t="shared" si="69"/>
        <v>#DIV/0!</v>
      </c>
      <c r="P139" s="58" t="e">
        <f t="shared" si="69"/>
        <v>#DIV/0!</v>
      </c>
      <c r="Q139" s="58" t="e">
        <f t="shared" ref="Q139:V139" si="70">Q137/Q133*10</f>
        <v>#DIV/0!</v>
      </c>
      <c r="R139" s="58" t="e">
        <f t="shared" si="70"/>
        <v>#DIV/0!</v>
      </c>
      <c r="S139" s="58" t="e">
        <f t="shared" si="70"/>
        <v>#DIV/0!</v>
      </c>
      <c r="T139" s="58" t="e">
        <f t="shared" si="70"/>
        <v>#DIV/0!</v>
      </c>
      <c r="U139" s="58" t="e">
        <f t="shared" si="70"/>
        <v>#DIV/0!</v>
      </c>
      <c r="V139" s="58" t="e">
        <f t="shared" si="70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">
      <c r="A143" s="55" t="s">
        <v>179</v>
      </c>
      <c r="B143" s="23"/>
      <c r="C143" s="27">
        <f>SUM(E143:Y143)</f>
        <v>0</v>
      </c>
      <c r="D143" s="15" t="e">
        <f t="shared" si="65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1">F143/F142</f>
        <v>#DIV/0!</v>
      </c>
      <c r="G144" s="29" t="e">
        <f t="shared" si="71"/>
        <v>#DIV/0!</v>
      </c>
      <c r="H144" s="29" t="e">
        <f t="shared" si="71"/>
        <v>#DIV/0!</v>
      </c>
      <c r="I144" s="29" t="e">
        <f t="shared" si="71"/>
        <v>#DIV/0!</v>
      </c>
      <c r="J144" s="29" t="e">
        <f t="shared" si="71"/>
        <v>#DIV/0!</v>
      </c>
      <c r="K144" s="29" t="e">
        <f t="shared" si="71"/>
        <v>#DIV/0!</v>
      </c>
      <c r="L144" s="29" t="e">
        <f t="shared" si="71"/>
        <v>#DIV/0!</v>
      </c>
      <c r="M144" s="29" t="e">
        <f t="shared" si="71"/>
        <v>#DIV/0!</v>
      </c>
      <c r="N144" s="29" t="e">
        <f t="shared" si="71"/>
        <v>#DIV/0!</v>
      </c>
      <c r="O144" s="29" t="e">
        <f t="shared" si="71"/>
        <v>#DIV/0!</v>
      </c>
      <c r="P144" s="29" t="e">
        <f t="shared" si="71"/>
        <v>#DIV/0!</v>
      </c>
      <c r="Q144" s="29"/>
      <c r="R144" s="29" t="e">
        <f t="shared" si="71"/>
        <v>#DIV/0!</v>
      </c>
      <c r="S144" s="29" t="e">
        <f t="shared" si="71"/>
        <v>#DIV/0!</v>
      </c>
      <c r="T144" s="29" t="e">
        <f t="shared" si="71"/>
        <v>#DIV/0!</v>
      </c>
      <c r="U144" s="29" t="e">
        <f t="shared" si="71"/>
        <v>#DIV/0!</v>
      </c>
      <c r="V144" s="29" t="e">
        <f t="shared" si="71"/>
        <v>#DIV/0!</v>
      </c>
      <c r="W144" s="29" t="e">
        <f t="shared" si="71"/>
        <v>#DIV/0!</v>
      </c>
      <c r="X144" s="29" t="e">
        <f t="shared" si="71"/>
        <v>#DIV/0!</v>
      </c>
      <c r="Y144" s="29" t="e">
        <f t="shared" si="71"/>
        <v>#DIV/0!</v>
      </c>
    </row>
    <row r="145" spans="1:25" s="12" customFormat="1" ht="31.15" hidden="1" customHeight="1" x14ac:dyDescent="0.2">
      <c r="A145" s="13" t="s">
        <v>192</v>
      </c>
      <c r="B145" s="39"/>
      <c r="C145" s="39"/>
      <c r="D145" s="16" t="e">
        <f t="shared" si="65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">
      <c r="A146" s="32" t="s">
        <v>110</v>
      </c>
      <c r="B146" s="23"/>
      <c r="C146" s="27">
        <f>SUM(E146:Y146)</f>
        <v>0</v>
      </c>
      <c r="D146" s="15" t="e">
        <f t="shared" si="65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2">E146/E145</f>
        <v>#DIV/0!</v>
      </c>
      <c r="F147" s="30" t="e">
        <f t="shared" si="72"/>
        <v>#DIV/0!</v>
      </c>
      <c r="G147" s="30" t="e">
        <f t="shared" si="72"/>
        <v>#DIV/0!</v>
      </c>
      <c r="H147" s="30" t="e">
        <f t="shared" si="72"/>
        <v>#DIV/0!</v>
      </c>
      <c r="I147" s="30" t="e">
        <f t="shared" si="72"/>
        <v>#DIV/0!</v>
      </c>
      <c r="J147" s="30" t="e">
        <f t="shared" si="72"/>
        <v>#DIV/0!</v>
      </c>
      <c r="K147" s="30" t="e">
        <f t="shared" si="72"/>
        <v>#DIV/0!</v>
      </c>
      <c r="L147" s="30" t="e">
        <f t="shared" si="72"/>
        <v>#DIV/0!</v>
      </c>
      <c r="M147" s="30" t="e">
        <f t="shared" si="72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5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3">H146/H143*10</f>
        <v>#DIV/0!</v>
      </c>
      <c r="I148" s="58" t="e">
        <f t="shared" si="73"/>
        <v>#DIV/0!</v>
      </c>
      <c r="J148" s="58" t="e">
        <f t="shared" si="73"/>
        <v>#DIV/0!</v>
      </c>
      <c r="K148" s="58" t="e">
        <f t="shared" si="73"/>
        <v>#DIV/0!</v>
      </c>
      <c r="L148" s="58" t="e">
        <f t="shared" si="73"/>
        <v>#DIV/0!</v>
      </c>
      <c r="M148" s="58" t="e">
        <f t="shared" si="73"/>
        <v>#DIV/0!</v>
      </c>
      <c r="N148" s="58" t="e">
        <f t="shared" si="73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4">R146/R143*10</f>
        <v>#DIV/0!</v>
      </c>
      <c r="S148" s="58" t="e">
        <f t="shared" si="74"/>
        <v>#DIV/0!</v>
      </c>
      <c r="T148" s="58" t="e">
        <f t="shared" si="74"/>
        <v>#DIV/0!</v>
      </c>
      <c r="U148" s="58" t="e">
        <f t="shared" si="74"/>
        <v>#DIV/0!</v>
      </c>
      <c r="V148" s="58" t="e">
        <f t="shared" si="74"/>
        <v>#DIV/0!</v>
      </c>
      <c r="W148" s="58" t="e">
        <f t="shared" si="74"/>
        <v>#DIV/0!</v>
      </c>
      <c r="X148" s="58" t="e">
        <f t="shared" si="74"/>
        <v>#DIV/0!</v>
      </c>
      <c r="Y148" s="58" t="e">
        <f t="shared" si="74"/>
        <v>#DIV/0!</v>
      </c>
    </row>
    <row r="149" spans="1:25" s="12" customFormat="1" ht="30" hidden="1" customHeight="1" outlineLevel="1" x14ac:dyDescent="0.2">
      <c r="A149" s="55" t="s">
        <v>180</v>
      </c>
      <c r="B149" s="23"/>
      <c r="C149" s="27">
        <f>SUM(E149:Y149)</f>
        <v>0</v>
      </c>
      <c r="D149" s="15" t="e">
        <f t="shared" si="65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">
      <c r="A150" s="32" t="s">
        <v>181</v>
      </c>
      <c r="B150" s="23"/>
      <c r="C150" s="27">
        <f>SUM(E150:Y150)</f>
        <v>0</v>
      </c>
      <c r="D150" s="15" t="e">
        <f t="shared" si="65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5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">
      <c r="A152" s="55" t="s">
        <v>111</v>
      </c>
      <c r="B152" s="19"/>
      <c r="C152" s="53">
        <f>SUM(E152:Y152)</f>
        <v>0</v>
      </c>
      <c r="D152" s="15" t="e">
        <f t="shared" si="65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112</v>
      </c>
      <c r="B153" s="19"/>
      <c r="C153" s="53">
        <f>SUM(E153:Y153)</f>
        <v>0</v>
      </c>
      <c r="D153" s="15" t="e">
        <f t="shared" si="65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5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">
      <c r="A155" s="55" t="s">
        <v>156</v>
      </c>
      <c r="B155" s="60"/>
      <c r="C155" s="53">
        <f>SUM(E155:Y155)</f>
        <v>0</v>
      </c>
      <c r="D155" s="15" t="e">
        <f t="shared" si="65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">
      <c r="A156" s="32" t="s">
        <v>157</v>
      </c>
      <c r="B156" s="60"/>
      <c r="C156" s="53">
        <f>SUM(E156:Y156)</f>
        <v>0</v>
      </c>
      <c r="D156" s="15" t="e">
        <f t="shared" si="65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5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">
      <c r="A158" s="55" t="s">
        <v>113</v>
      </c>
      <c r="B158" s="27"/>
      <c r="C158" s="27">
        <f>SUM(E158:Y158)</f>
        <v>0</v>
      </c>
      <c r="D158" s="15" t="e">
        <f t="shared" si="65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">
      <c r="A159" s="32" t="s">
        <v>114</v>
      </c>
      <c r="B159" s="27"/>
      <c r="C159" s="27">
        <f>SUM(E159:Y159)</f>
        <v>0</v>
      </c>
      <c r="D159" s="15" t="e">
        <f t="shared" si="65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5"/>
        <v>#DIV/0!</v>
      </c>
      <c r="E160" s="54" t="e">
        <f>E159/E158*10</f>
        <v>#DIV/0!</v>
      </c>
      <c r="F160" s="54"/>
      <c r="G160" s="54"/>
      <c r="H160" s="54" t="e">
        <f t="shared" ref="H160:M160" si="75">H159/H158*10</f>
        <v>#DIV/0!</v>
      </c>
      <c r="I160" s="54" t="e">
        <f t="shared" si="75"/>
        <v>#DIV/0!</v>
      </c>
      <c r="J160" s="54" t="e">
        <f t="shared" si="75"/>
        <v>#DIV/0!</v>
      </c>
      <c r="K160" s="54" t="e">
        <f t="shared" si="75"/>
        <v>#DIV/0!</v>
      </c>
      <c r="L160" s="54" t="e">
        <f t="shared" si="75"/>
        <v>#DIV/0!</v>
      </c>
      <c r="M160" s="54" t="e">
        <f t="shared" si="75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6">S159/S158*10</f>
        <v>#DIV/0!</v>
      </c>
      <c r="T160" s="54" t="e">
        <f t="shared" si="76"/>
        <v>#DIV/0!</v>
      </c>
      <c r="U160" s="54" t="e">
        <f t="shared" si="76"/>
        <v>#DIV/0!</v>
      </c>
      <c r="V160" s="54" t="e">
        <f t="shared" si="76"/>
        <v>#DIV/0!</v>
      </c>
      <c r="W160" s="54" t="e">
        <f t="shared" si="76"/>
        <v>#DIV/0!</v>
      </c>
      <c r="X160" s="54" t="e">
        <f t="shared" si="76"/>
        <v>#DIV/0!</v>
      </c>
      <c r="Y160" s="26"/>
    </row>
    <row r="161" spans="1:25" s="12" customFormat="1" ht="30" hidden="1" customHeight="1" x14ac:dyDescent="0.2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183</v>
      </c>
      <c r="B165" s="27">
        <v>83</v>
      </c>
      <c r="C165" s="27">
        <f>SUM(E165:Y165)</f>
        <v>104</v>
      </c>
      <c r="D165" s="15">
        <f t="shared" si="65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5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">
      <c r="A167" s="55" t="s">
        <v>115</v>
      </c>
      <c r="B167" s="27"/>
      <c r="C167" s="27">
        <f>SUM(E167:Y167)</f>
        <v>0</v>
      </c>
      <c r="D167" s="15" t="e">
        <f t="shared" si="65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">
      <c r="A168" s="32" t="s">
        <v>116</v>
      </c>
      <c r="B168" s="27"/>
      <c r="C168" s="27">
        <f>SUM(E168:Y168)</f>
        <v>0</v>
      </c>
      <c r="D168" s="15" t="e">
        <f t="shared" si="65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5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collapsed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5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">
      <c r="A173" s="55" t="s">
        <v>119</v>
      </c>
      <c r="B173" s="23"/>
      <c r="C173" s="27">
        <f>SUM(E173:Y173)</f>
        <v>0</v>
      </c>
      <c r="D173" s="15" t="e">
        <f t="shared" si="65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">
      <c r="A178" s="32" t="s">
        <v>124</v>
      </c>
      <c r="B178" s="23"/>
      <c r="C178" s="27">
        <f>SUM(E178:Y178)</f>
        <v>0</v>
      </c>
      <c r="D178" s="15" t="e">
        <f t="shared" ref="D178:D190" si="77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">
      <c r="A180" s="32" t="s">
        <v>126</v>
      </c>
      <c r="B180" s="23"/>
      <c r="C180" s="27">
        <f>SUM(E180:Y180)</f>
        <v>0</v>
      </c>
      <c r="D180" s="15" t="e">
        <f t="shared" si="77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78">F180/F179</f>
        <v>#DIV/0!</v>
      </c>
      <c r="G181" s="16" t="e">
        <f t="shared" si="78"/>
        <v>#DIV/0!</v>
      </c>
      <c r="H181" s="16" t="e">
        <f t="shared" si="78"/>
        <v>#DIV/0!</v>
      </c>
      <c r="I181" s="16" t="e">
        <f t="shared" si="78"/>
        <v>#DIV/0!</v>
      </c>
      <c r="J181" s="16" t="e">
        <f t="shared" si="78"/>
        <v>#DIV/0!</v>
      </c>
      <c r="K181" s="16" t="e">
        <f t="shared" si="78"/>
        <v>#DIV/0!</v>
      </c>
      <c r="L181" s="16" t="e">
        <f t="shared" si="78"/>
        <v>#DIV/0!</v>
      </c>
      <c r="M181" s="16" t="e">
        <f t="shared" si="78"/>
        <v>#DIV/0!</v>
      </c>
      <c r="N181" s="16" t="e">
        <f t="shared" si="78"/>
        <v>#DIV/0!</v>
      </c>
      <c r="O181" s="16" t="e">
        <f t="shared" si="78"/>
        <v>#DIV/0!</v>
      </c>
      <c r="P181" s="16" t="e">
        <f t="shared" si="78"/>
        <v>#DIV/0!</v>
      </c>
      <c r="Q181" s="16" t="e">
        <f t="shared" si="78"/>
        <v>#DIV/0!</v>
      </c>
      <c r="R181" s="16" t="e">
        <f t="shared" si="78"/>
        <v>#DIV/0!</v>
      </c>
      <c r="S181" s="16" t="e">
        <f t="shared" si="78"/>
        <v>#DIV/0!</v>
      </c>
      <c r="T181" s="16" t="e">
        <f t="shared" si="78"/>
        <v>#DIV/0!</v>
      </c>
      <c r="U181" s="16" t="e">
        <f t="shared" si="78"/>
        <v>#DIV/0!</v>
      </c>
      <c r="V181" s="16" t="e">
        <f t="shared" si="78"/>
        <v>#DIV/0!</v>
      </c>
      <c r="W181" s="16" t="e">
        <f t="shared" si="78"/>
        <v>#DIV/0!</v>
      </c>
      <c r="X181" s="16" t="e">
        <f t="shared" si="78"/>
        <v>#DIV/0!</v>
      </c>
      <c r="Y181" s="16" t="e">
        <f t="shared" si="78"/>
        <v>#DIV/0!</v>
      </c>
    </row>
    <row r="182" spans="1:25" s="12" customFormat="1" ht="30" hidden="1" customHeight="1" x14ac:dyDescent="0.2">
      <c r="A182" s="11" t="s">
        <v>127</v>
      </c>
      <c r="B182" s="26"/>
      <c r="C182" s="26">
        <f>SUM(E182:Y182)</f>
        <v>0</v>
      </c>
      <c r="D182" s="15" t="e">
        <f t="shared" si="77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">
      <c r="A183" s="11" t="s">
        <v>128</v>
      </c>
      <c r="B183" s="26"/>
      <c r="C183" s="26">
        <f>SUM(E183:Y183)</f>
        <v>0</v>
      </c>
      <c r="D183" s="15" t="e">
        <f t="shared" si="77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">
      <c r="A184" s="32" t="s">
        <v>151</v>
      </c>
      <c r="B184" s="23"/>
      <c r="C184" s="27">
        <f>SUM(E184:Y184)</f>
        <v>0</v>
      </c>
      <c r="D184" s="15" t="e">
        <f t="shared" si="77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">
      <c r="A185" s="11" t="s">
        <v>172</v>
      </c>
      <c r="B185" s="27"/>
      <c r="C185" s="27">
        <f>SUM(E185:Y185)</f>
        <v>101088</v>
      </c>
      <c r="D185" s="15" t="e">
        <f t="shared" si="77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">
      <c r="A186" s="32" t="s">
        <v>129</v>
      </c>
      <c r="B186" s="27"/>
      <c r="C186" s="27">
        <f>SUM(E186:Y186)</f>
        <v>99561</v>
      </c>
      <c r="D186" s="15" t="e">
        <f t="shared" si="77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">
      <c r="A187" s="11" t="s">
        <v>130</v>
      </c>
      <c r="B187" s="52"/>
      <c r="C187" s="52">
        <f>C186/C185</f>
        <v>0.98489434947768284</v>
      </c>
      <c r="D187" s="15" t="e">
        <f t="shared" si="77"/>
        <v>#DIV/0!</v>
      </c>
      <c r="E187" s="73">
        <f t="shared" ref="E187:Y187" si="79">E186/E185</f>
        <v>1</v>
      </c>
      <c r="F187" s="73">
        <f t="shared" si="79"/>
        <v>1</v>
      </c>
      <c r="G187" s="73">
        <f t="shared" si="79"/>
        <v>1</v>
      </c>
      <c r="H187" s="73">
        <f t="shared" si="79"/>
        <v>1</v>
      </c>
      <c r="I187" s="73">
        <f t="shared" si="79"/>
        <v>0.98545602827239365</v>
      </c>
      <c r="J187" s="73">
        <f t="shared" si="79"/>
        <v>0.95697995853489981</v>
      </c>
      <c r="K187" s="73">
        <f t="shared" si="79"/>
        <v>0.97799717912552886</v>
      </c>
      <c r="L187" s="73">
        <f t="shared" si="79"/>
        <v>1</v>
      </c>
      <c r="M187" s="73">
        <f t="shared" si="79"/>
        <v>1</v>
      </c>
      <c r="N187" s="73">
        <f t="shared" si="79"/>
        <v>1</v>
      </c>
      <c r="O187" s="73">
        <f t="shared" si="79"/>
        <v>0.96502057613168724</v>
      </c>
      <c r="P187" s="73">
        <f t="shared" si="79"/>
        <v>0.9734578884934757</v>
      </c>
      <c r="Q187" s="73">
        <f t="shared" si="79"/>
        <v>1</v>
      </c>
      <c r="R187" s="73">
        <f t="shared" si="79"/>
        <v>1</v>
      </c>
      <c r="S187" s="73">
        <f t="shared" si="79"/>
        <v>1</v>
      </c>
      <c r="T187" s="73">
        <f t="shared" si="79"/>
        <v>1</v>
      </c>
      <c r="U187" s="73">
        <f t="shared" si="79"/>
        <v>0.98753117206982544</v>
      </c>
      <c r="V187" s="73">
        <f t="shared" si="79"/>
        <v>1</v>
      </c>
      <c r="W187" s="73">
        <f t="shared" si="79"/>
        <v>1</v>
      </c>
      <c r="X187" s="73">
        <f t="shared" si="79"/>
        <v>0.9443490556509444</v>
      </c>
      <c r="Y187" s="73">
        <f t="shared" si="79"/>
        <v>0.9616115545419992</v>
      </c>
    </row>
    <row r="188" spans="1:25" s="50" customFormat="1" ht="30" hidden="1" customHeight="1" outlineLevel="1" x14ac:dyDescent="0.2">
      <c r="A188" s="11" t="s">
        <v>131</v>
      </c>
      <c r="B188" s="27"/>
      <c r="C188" s="27">
        <f>SUM(E188:Y188)</f>
        <v>0</v>
      </c>
      <c r="D188" s="15" t="e">
        <f t="shared" si="77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">
      <c r="A189" s="32" t="s">
        <v>132</v>
      </c>
      <c r="B189" s="23"/>
      <c r="C189" s="27">
        <f>SUM(E189:Y189)</f>
        <v>15599</v>
      </c>
      <c r="D189" s="15" t="e">
        <f t="shared" si="77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">
      <c r="A190" s="11" t="s">
        <v>133</v>
      </c>
      <c r="B190" s="15"/>
      <c r="C190" s="15" t="e">
        <f>C189/C188</f>
        <v>#DIV/0!</v>
      </c>
      <c r="D190" s="15" t="e">
        <f t="shared" si="77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">
      <c r="A192" s="55" t="s">
        <v>135</v>
      </c>
      <c r="B192" s="23"/>
      <c r="C192" s="27">
        <f>SUM(E192:Y192)</f>
        <v>0</v>
      </c>
      <c r="D192" s="9" t="e">
        <f t="shared" ref="D192:D211" si="80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">
      <c r="A193" s="13" t="s">
        <v>136</v>
      </c>
      <c r="B193" s="23"/>
      <c r="C193" s="27">
        <f>SUM(E193:Y193)</f>
        <v>0</v>
      </c>
      <c r="D193" s="9" t="e">
        <f t="shared" si="80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0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1">E192/E193</f>
        <v>#DIV/0!</v>
      </c>
      <c r="F195" s="73" t="e">
        <f t="shared" si="81"/>
        <v>#DIV/0!</v>
      </c>
      <c r="G195" s="73" t="e">
        <f t="shared" si="81"/>
        <v>#DIV/0!</v>
      </c>
      <c r="H195" s="73" t="e">
        <f t="shared" si="81"/>
        <v>#DIV/0!</v>
      </c>
      <c r="I195" s="73" t="e">
        <f t="shared" si="81"/>
        <v>#DIV/0!</v>
      </c>
      <c r="J195" s="73" t="e">
        <f t="shared" si="81"/>
        <v>#DIV/0!</v>
      </c>
      <c r="K195" s="73" t="e">
        <f t="shared" si="81"/>
        <v>#DIV/0!</v>
      </c>
      <c r="L195" s="73" t="e">
        <f t="shared" si="81"/>
        <v>#DIV/0!</v>
      </c>
      <c r="M195" s="73" t="e">
        <f t="shared" si="81"/>
        <v>#DIV/0!</v>
      </c>
      <c r="N195" s="73" t="e">
        <f t="shared" si="81"/>
        <v>#DIV/0!</v>
      </c>
      <c r="O195" s="73" t="e">
        <f t="shared" si="81"/>
        <v>#DIV/0!</v>
      </c>
      <c r="P195" s="73" t="e">
        <f t="shared" si="81"/>
        <v>#DIV/0!</v>
      </c>
      <c r="Q195" s="73" t="e">
        <f t="shared" si="81"/>
        <v>#DIV/0!</v>
      </c>
      <c r="R195" s="73" t="e">
        <f t="shared" si="81"/>
        <v>#DIV/0!</v>
      </c>
      <c r="S195" s="73" t="e">
        <f t="shared" si="81"/>
        <v>#DIV/0!</v>
      </c>
      <c r="T195" s="73" t="e">
        <f t="shared" si="81"/>
        <v>#DIV/0!</v>
      </c>
      <c r="U195" s="73" t="e">
        <f t="shared" si="81"/>
        <v>#DIV/0!</v>
      </c>
      <c r="V195" s="73" t="e">
        <f t="shared" si="81"/>
        <v>#DIV/0!</v>
      </c>
      <c r="W195" s="73" t="e">
        <f t="shared" si="81"/>
        <v>#DIV/0!</v>
      </c>
      <c r="X195" s="73" t="e">
        <f t="shared" si="81"/>
        <v>#DIV/0!</v>
      </c>
      <c r="Y195" s="73" t="e">
        <f t="shared" si="81"/>
        <v>#DIV/0!</v>
      </c>
    </row>
    <row r="196" spans="1:35" s="63" customFormat="1" ht="30" hidden="1" customHeight="1" outlineLevel="1" x14ac:dyDescent="0.2">
      <c r="A196" s="55" t="s">
        <v>139</v>
      </c>
      <c r="B196" s="23"/>
      <c r="C196" s="27">
        <f>SUM(E196:Y196)</f>
        <v>0</v>
      </c>
      <c r="D196" s="9" t="e">
        <f t="shared" si="80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15" hidden="1" customHeight="1" outlineLevel="1" x14ac:dyDescent="0.2">
      <c r="A197" s="13" t="s">
        <v>136</v>
      </c>
      <c r="B197" s="23"/>
      <c r="C197" s="27">
        <f>SUM(E197:Y197)</f>
        <v>0</v>
      </c>
      <c r="D197" s="9" t="e">
        <f t="shared" si="80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">
      <c r="A198" s="13" t="s">
        <v>137</v>
      </c>
      <c r="B198" s="27">
        <f>B196*0.3</f>
        <v>0</v>
      </c>
      <c r="C198" s="27">
        <f>C196*0.3</f>
        <v>0</v>
      </c>
      <c r="D198" s="9" t="e">
        <f t="shared" si="80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2">E196/E197</f>
        <v>#DIV/0!</v>
      </c>
      <c r="F199" s="30" t="e">
        <f t="shared" si="82"/>
        <v>#DIV/0!</v>
      </c>
      <c r="G199" s="30" t="e">
        <f t="shared" si="82"/>
        <v>#DIV/0!</v>
      </c>
      <c r="H199" s="30" t="e">
        <f t="shared" si="82"/>
        <v>#DIV/0!</v>
      </c>
      <c r="I199" s="30" t="e">
        <f t="shared" si="82"/>
        <v>#DIV/0!</v>
      </c>
      <c r="J199" s="30" t="e">
        <f t="shared" si="82"/>
        <v>#DIV/0!</v>
      </c>
      <c r="K199" s="30" t="e">
        <f t="shared" si="82"/>
        <v>#DIV/0!</v>
      </c>
      <c r="L199" s="30" t="e">
        <f t="shared" si="82"/>
        <v>#DIV/0!</v>
      </c>
      <c r="M199" s="30" t="e">
        <f t="shared" si="82"/>
        <v>#DIV/0!</v>
      </c>
      <c r="N199" s="30" t="e">
        <f t="shared" si="82"/>
        <v>#DIV/0!</v>
      </c>
      <c r="O199" s="30" t="e">
        <f t="shared" si="82"/>
        <v>#DIV/0!</v>
      </c>
      <c r="P199" s="30" t="e">
        <f t="shared" si="82"/>
        <v>#DIV/0!</v>
      </c>
      <c r="Q199" s="30" t="e">
        <f t="shared" si="82"/>
        <v>#DIV/0!</v>
      </c>
      <c r="R199" s="30" t="e">
        <f t="shared" si="82"/>
        <v>#DIV/0!</v>
      </c>
      <c r="S199" s="30" t="e">
        <f t="shared" si="82"/>
        <v>#DIV/0!</v>
      </c>
      <c r="T199" s="30" t="e">
        <f t="shared" si="82"/>
        <v>#DIV/0!</v>
      </c>
      <c r="U199" s="30" t="e">
        <f t="shared" si="82"/>
        <v>#DIV/0!</v>
      </c>
      <c r="V199" s="30" t="e">
        <f t="shared" si="82"/>
        <v>#DIV/0!</v>
      </c>
      <c r="W199" s="30" t="e">
        <f t="shared" si="82"/>
        <v>#DIV/0!</v>
      </c>
      <c r="X199" s="30" t="e">
        <f t="shared" si="82"/>
        <v>#DIV/0!</v>
      </c>
      <c r="Y199" s="30" t="e">
        <f t="shared" si="82"/>
        <v>#DIV/0!</v>
      </c>
    </row>
    <row r="200" spans="1:35" s="63" customFormat="1" ht="30" hidden="1" customHeight="1" outlineLevel="1" x14ac:dyDescent="0.2">
      <c r="A200" s="55" t="s">
        <v>140</v>
      </c>
      <c r="B200" s="23"/>
      <c r="C200" s="27">
        <f>SUM(E200:Y200)</f>
        <v>0</v>
      </c>
      <c r="D200" s="9" t="e">
        <f t="shared" si="80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">
      <c r="A201" s="13" t="s">
        <v>136</v>
      </c>
      <c r="B201" s="23"/>
      <c r="C201" s="27">
        <f>SUM(E201:Y201)</f>
        <v>0</v>
      </c>
      <c r="D201" s="9" t="e">
        <f t="shared" si="80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0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3">G200/G201</f>
        <v>#DIV/0!</v>
      </c>
      <c r="H203" s="30" t="e">
        <f t="shared" si="83"/>
        <v>#DIV/0!</v>
      </c>
      <c r="I203" s="30" t="e">
        <f t="shared" si="83"/>
        <v>#DIV/0!</v>
      </c>
      <c r="J203" s="30" t="e">
        <f t="shared" si="83"/>
        <v>#DIV/0!</v>
      </c>
      <c r="K203" s="30" t="e">
        <f t="shared" si="83"/>
        <v>#DIV/0!</v>
      </c>
      <c r="L203" s="30" t="e">
        <f t="shared" si="83"/>
        <v>#DIV/0!</v>
      </c>
      <c r="M203" s="30" t="e">
        <f t="shared" si="83"/>
        <v>#DIV/0!</v>
      </c>
      <c r="N203" s="30" t="e">
        <f t="shared" si="83"/>
        <v>#DIV/0!</v>
      </c>
      <c r="O203" s="30" t="e">
        <f t="shared" si="83"/>
        <v>#DIV/0!</v>
      </c>
      <c r="P203" s="30" t="e">
        <f t="shared" si="83"/>
        <v>#DIV/0!</v>
      </c>
      <c r="Q203" s="30" t="e">
        <f t="shared" si="83"/>
        <v>#DIV/0!</v>
      </c>
      <c r="R203" s="30" t="e">
        <f t="shared" si="83"/>
        <v>#DIV/0!</v>
      </c>
      <c r="S203" s="30" t="e">
        <f t="shared" si="83"/>
        <v>#DIV/0!</v>
      </c>
      <c r="T203" s="30" t="e">
        <f t="shared" si="83"/>
        <v>#DIV/0!</v>
      </c>
      <c r="U203" s="30" t="e">
        <f t="shared" si="83"/>
        <v>#DIV/0!</v>
      </c>
      <c r="V203" s="30" t="e">
        <f t="shared" si="83"/>
        <v>#DIV/0!</v>
      </c>
      <c r="W203" s="30" t="e">
        <f t="shared" si="83"/>
        <v>#DIV/0!</v>
      </c>
      <c r="X203" s="30" t="e">
        <f t="shared" si="83"/>
        <v>#DIV/0!</v>
      </c>
      <c r="Y203" s="30" t="e">
        <f t="shared" si="83"/>
        <v>#DIV/0!</v>
      </c>
    </row>
    <row r="204" spans="1:35" s="50" customFormat="1" ht="30" hidden="1" customHeight="1" x14ac:dyDescent="0.2">
      <c r="A204" s="55" t="s">
        <v>143</v>
      </c>
      <c r="B204" s="27"/>
      <c r="C204" s="27">
        <f>SUM(E204:Y204)</f>
        <v>0</v>
      </c>
      <c r="D204" s="9" t="e">
        <f t="shared" si="80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">
      <c r="A205" s="13" t="s">
        <v>141</v>
      </c>
      <c r="B205" s="27"/>
      <c r="C205" s="27">
        <f>C204*0.7</f>
        <v>0</v>
      </c>
      <c r="D205" s="9" t="e">
        <f t="shared" si="80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">
      <c r="A206" s="32" t="s">
        <v>144</v>
      </c>
      <c r="B206" s="27"/>
      <c r="C206" s="27">
        <f>SUM(E206:Y206)</f>
        <v>0</v>
      </c>
      <c r="D206" s="9" t="e">
        <f t="shared" si="80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">
      <c r="A207" s="13" t="s">
        <v>141</v>
      </c>
      <c r="B207" s="27">
        <f>B206*0.2</f>
        <v>0</v>
      </c>
      <c r="C207" s="27">
        <f>C206*0.2</f>
        <v>0</v>
      </c>
      <c r="D207" s="9" t="e">
        <f t="shared" si="80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0"/>
        <v>#DIV/0!</v>
      </c>
      <c r="E209" s="26">
        <f>E207+E205+E202+E198+E194</f>
        <v>0</v>
      </c>
      <c r="F209" s="26">
        <f t="shared" ref="F209:Y209" si="84">F207+F205+F202+F198+F194</f>
        <v>0</v>
      </c>
      <c r="G209" s="26">
        <f t="shared" si="84"/>
        <v>0</v>
      </c>
      <c r="H209" s="26">
        <f t="shared" si="84"/>
        <v>0</v>
      </c>
      <c r="I209" s="26">
        <f t="shared" si="84"/>
        <v>0</v>
      </c>
      <c r="J209" s="26">
        <f t="shared" si="84"/>
        <v>0</v>
      </c>
      <c r="K209" s="26">
        <f t="shared" si="84"/>
        <v>0</v>
      </c>
      <c r="L209" s="26">
        <f t="shared" si="84"/>
        <v>0</v>
      </c>
      <c r="M209" s="26">
        <f t="shared" si="84"/>
        <v>0</v>
      </c>
      <c r="N209" s="26">
        <f t="shared" si="84"/>
        <v>0</v>
      </c>
      <c r="O209" s="26">
        <f t="shared" si="84"/>
        <v>0</v>
      </c>
      <c r="P209" s="26">
        <f t="shared" si="84"/>
        <v>0</v>
      </c>
      <c r="Q209" s="26">
        <f t="shared" si="84"/>
        <v>0</v>
      </c>
      <c r="R209" s="26">
        <f t="shared" si="84"/>
        <v>0</v>
      </c>
      <c r="S209" s="26">
        <f t="shared" si="84"/>
        <v>0</v>
      </c>
      <c r="T209" s="26">
        <f t="shared" si="84"/>
        <v>0</v>
      </c>
      <c r="U209" s="26">
        <f t="shared" si="84"/>
        <v>0</v>
      </c>
      <c r="V209" s="26">
        <f t="shared" si="84"/>
        <v>0</v>
      </c>
      <c r="W209" s="26">
        <f t="shared" si="84"/>
        <v>0</v>
      </c>
      <c r="X209" s="26">
        <f t="shared" si="84"/>
        <v>0</v>
      </c>
      <c r="Y209" s="26">
        <f t="shared" si="84"/>
        <v>0</v>
      </c>
    </row>
    <row r="210" spans="1:25" s="50" customFormat="1" ht="6" hidden="1" customHeight="1" x14ac:dyDescent="0.2">
      <c r="A210" s="13" t="s">
        <v>171</v>
      </c>
      <c r="B210" s="26"/>
      <c r="C210" s="26">
        <f>SUM(E210:Y210)</f>
        <v>0</v>
      </c>
      <c r="D210" s="9" t="e">
        <f t="shared" si="80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80"/>
        <v>#DIV/0!</v>
      </c>
      <c r="E211" s="54" t="e">
        <f>E209/E210*10</f>
        <v>#DIV/0!</v>
      </c>
      <c r="F211" s="54" t="e">
        <f t="shared" ref="F211:Y211" si="85">F209/F210*10</f>
        <v>#DIV/0!</v>
      </c>
      <c r="G211" s="54" t="e">
        <f t="shared" si="85"/>
        <v>#DIV/0!</v>
      </c>
      <c r="H211" s="54" t="e">
        <f t="shared" si="85"/>
        <v>#DIV/0!</v>
      </c>
      <c r="I211" s="54" t="e">
        <f t="shared" si="85"/>
        <v>#DIV/0!</v>
      </c>
      <c r="J211" s="54" t="e">
        <f t="shared" si="85"/>
        <v>#DIV/0!</v>
      </c>
      <c r="K211" s="54" t="e">
        <f t="shared" si="85"/>
        <v>#DIV/0!</v>
      </c>
      <c r="L211" s="54" t="e">
        <f t="shared" si="85"/>
        <v>#DIV/0!</v>
      </c>
      <c r="M211" s="54" t="e">
        <f t="shared" si="85"/>
        <v>#DIV/0!</v>
      </c>
      <c r="N211" s="54" t="e">
        <f t="shared" si="85"/>
        <v>#DIV/0!</v>
      </c>
      <c r="O211" s="54" t="e">
        <f t="shared" si="85"/>
        <v>#DIV/0!</v>
      </c>
      <c r="P211" s="54" t="e">
        <f t="shared" si="85"/>
        <v>#DIV/0!</v>
      </c>
      <c r="Q211" s="54" t="e">
        <f t="shared" si="85"/>
        <v>#DIV/0!</v>
      </c>
      <c r="R211" s="54" t="e">
        <f t="shared" si="85"/>
        <v>#DIV/0!</v>
      </c>
      <c r="S211" s="54" t="e">
        <f t="shared" si="85"/>
        <v>#DIV/0!</v>
      </c>
      <c r="T211" s="54" t="e">
        <f t="shared" si="85"/>
        <v>#DIV/0!</v>
      </c>
      <c r="U211" s="54" t="e">
        <f t="shared" si="85"/>
        <v>#DIV/0!</v>
      </c>
      <c r="V211" s="54" t="e">
        <f t="shared" si="85"/>
        <v>#DIV/0!</v>
      </c>
      <c r="W211" s="54" t="e">
        <f t="shared" si="85"/>
        <v>#DIV/0!</v>
      </c>
      <c r="X211" s="54" t="e">
        <f t="shared" si="85"/>
        <v>#DIV/0!</v>
      </c>
      <c r="Y211" s="54" t="e">
        <f t="shared" si="85"/>
        <v>#DIV/0!</v>
      </c>
    </row>
    <row r="212" spans="1:25" ht="18" hidden="1" customHeight="1" x14ac:dyDescent="0.2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25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25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35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35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35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3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35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899999999999999" hidden="1" customHeight="1" x14ac:dyDescent="0.25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5" hidden="1" customHeight="1" x14ac:dyDescent="0.35">
      <c r="A221" s="132"/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</row>
    <row r="222" spans="1:25" ht="20.45" hidden="1" customHeight="1" x14ac:dyDescent="0.25">
      <c r="A222" s="130"/>
      <c r="B222" s="131"/>
      <c r="C222" s="131"/>
      <c r="D222" s="131"/>
      <c r="E222" s="131"/>
      <c r="F222" s="131"/>
      <c r="G222" s="131"/>
      <c r="H222" s="131"/>
      <c r="I222" s="131"/>
      <c r="J222" s="131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899999999999999" hidden="1" customHeight="1" x14ac:dyDescent="0.25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 x14ac:dyDescent="0.25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15" hidden="1" customHeight="1" x14ac:dyDescent="0.2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25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25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500000000000002" hidden="1" customHeight="1" x14ac:dyDescent="0.25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25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 x14ac:dyDescent="0.25"/>
    <row r="231" spans="1:25" s="65" customFormat="1" hidden="1" x14ac:dyDescent="0.25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 x14ac:dyDescent="0.25"/>
    <row r="233" spans="1:25" ht="21.6" hidden="1" customHeight="1" x14ac:dyDescent="0.25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8" spans="1:25" hidden="1" x14ac:dyDescent="0.25"/>
    <row r="239" spans="1:25" ht="22.5" hidden="1" x14ac:dyDescent="0.25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2021-04-23T12:29:33Z</cp:lastPrinted>
  <dcterms:created xsi:type="dcterms:W3CDTF">2017-06-08T05:54:08Z</dcterms:created>
  <dcterms:modified xsi:type="dcterms:W3CDTF">2021-04-23T12:30:40Z</dcterms:modified>
</cp:coreProperties>
</file>